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felkb\Downloads\"/>
    </mc:Choice>
  </mc:AlternateContent>
  <xr:revisionPtr revIDLastSave="0" documentId="13_ncr:1_{EA85F689-BAD5-4253-9422-D9A368D3DCD1}" xr6:coauthVersionLast="47" xr6:coauthVersionMax="47" xr10:uidLastSave="{00000000-0000-0000-0000-000000000000}"/>
  <bookViews>
    <workbookView xWindow="28680" yWindow="-120" windowWidth="29040" windowHeight="15720" activeTab="2" xr2:uid="{B80E71D7-48C6-45CD-89DB-A265D268C011}"/>
  </bookViews>
  <sheets>
    <sheet name="Objetivos Estratégicos" sheetId="1" r:id="rId1"/>
    <sheet name="Productos" sheetId="2" r:id="rId2"/>
    <sheet name="Proyectos de Inversión" sheetId="3" r:id="rId3"/>
  </sheets>
  <definedNames>
    <definedName name="_xlnm._FilterDatabase" localSheetId="0" hidden="1">'Objetivos Estratégicos'!$A$6:$AD$113</definedName>
    <definedName name="_xlnm._FilterDatabase" localSheetId="1" hidden="1">Productos!$A$4:$AA$4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2" l="1"/>
  <c r="E6" i="2"/>
  <c r="K10" i="2"/>
  <c r="L10" i="2"/>
  <c r="M10" i="2"/>
  <c r="N10" i="2"/>
  <c r="O10" i="2"/>
  <c r="P10" i="2"/>
  <c r="Q10" i="2"/>
  <c r="R10" i="2"/>
  <c r="S10" i="2"/>
  <c r="T10" i="2"/>
  <c r="U10" i="2"/>
  <c r="J10" i="2"/>
  <c r="G10" i="2"/>
  <c r="E10" i="2"/>
  <c r="AC11" i="1"/>
  <c r="S11" i="1"/>
  <c r="T11" i="1"/>
  <c r="U11" i="1"/>
  <c r="V11" i="1"/>
  <c r="W11" i="1"/>
  <c r="X11" i="1"/>
  <c r="Y11" i="1"/>
  <c r="Z11" i="1"/>
  <c r="AA11" i="1"/>
  <c r="AB11" i="1"/>
  <c r="R11" i="1"/>
  <c r="Q11" i="1"/>
  <c r="Y6" i="2"/>
  <c r="Y22" i="2"/>
  <c r="F15" i="3" l="1"/>
  <c r="F16" i="3" s="1"/>
  <c r="U92" i="2"/>
  <c r="T92" i="2"/>
  <c r="S92" i="2"/>
  <c r="R92" i="2"/>
  <c r="Q92" i="2"/>
  <c r="P92" i="2"/>
  <c r="O92" i="2"/>
  <c r="N92" i="2"/>
  <c r="M92" i="2"/>
  <c r="L92" i="2"/>
  <c r="K92" i="2"/>
  <c r="J92" i="2"/>
  <c r="G45" i="2"/>
  <c r="E45" i="2"/>
  <c r="G44" i="2"/>
  <c r="G43" i="2"/>
  <c r="G42" i="2"/>
  <c r="G41" i="2"/>
  <c r="G40" i="2"/>
  <c r="G39" i="2"/>
  <c r="U6" i="2"/>
  <c r="T6" i="2"/>
  <c r="S6" i="2"/>
  <c r="R6" i="2"/>
  <c r="Q6" i="2"/>
  <c r="P6" i="2"/>
  <c r="O6" i="2"/>
  <c r="N6" i="2"/>
  <c r="M6" i="2"/>
  <c r="L6" i="2"/>
  <c r="K6" i="2"/>
  <c r="J6" i="2"/>
  <c r="P82" i="1"/>
  <c r="P81" i="1"/>
  <c r="P80" i="1"/>
  <c r="P79" i="1"/>
  <c r="P78" i="1"/>
  <c r="P77" i="1"/>
  <c r="P76" i="1"/>
  <c r="P74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AC44" i="1"/>
  <c r="AB44" i="1"/>
  <c r="AA44" i="1"/>
  <c r="Z44" i="1"/>
  <c r="Y44" i="1"/>
  <c r="X44" i="1"/>
  <c r="W44" i="1"/>
  <c r="V44" i="1"/>
  <c r="U44" i="1"/>
  <c r="T44" i="1"/>
  <c r="S44" i="1"/>
  <c r="Q44" i="1"/>
  <c r="Q43" i="1"/>
  <c r="Q42" i="1"/>
  <c r="Q41" i="1"/>
  <c r="Q40" i="1"/>
  <c r="Q39" i="1"/>
  <c r="Q38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AC18" i="1"/>
  <c r="AB18" i="1"/>
  <c r="AA18" i="1"/>
  <c r="Z18" i="1"/>
  <c r="Y18" i="1"/>
  <c r="X18" i="1"/>
  <c r="W18" i="1"/>
  <c r="V18" i="1"/>
  <c r="U18" i="1"/>
  <c r="T18" i="1"/>
  <c r="Q18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AC7" i="1"/>
  <c r="AB7" i="1"/>
  <c r="AA7" i="1"/>
  <c r="Z7" i="1"/>
  <c r="Y7" i="1"/>
  <c r="X7" i="1"/>
  <c r="W7" i="1"/>
  <c r="V7" i="1"/>
  <c r="U7" i="1"/>
  <c r="T7" i="1"/>
  <c r="S7" i="1"/>
  <c r="R7" i="1"/>
  <c r="Q10" i="1"/>
  <c r="Q9" i="1"/>
  <c r="Q8" i="1"/>
  <c r="Q7" i="1" l="1"/>
</calcChain>
</file>

<file path=xl/sharedStrings.xml><?xml version="1.0" encoding="utf-8"?>
<sst xmlns="http://schemas.openxmlformats.org/spreadsheetml/2006/main" count="2923" uniqueCount="685">
  <si>
    <t xml:space="preserve">FORMA </t>
  </si>
  <si>
    <t>FORMULACIÓN DEL PLAN DE ACCIÓN INSTITUCIONAL</t>
  </si>
  <si>
    <t>CÓDIGO</t>
  </si>
  <si>
    <t>DEST-F-003</t>
  </si>
  <si>
    <t>ACTIVIDAD</t>
  </si>
  <si>
    <t>FORMULACIÓN DEL PLAN DE ACCIÓN ANUAL</t>
  </si>
  <si>
    <t>VERSIÓN</t>
  </si>
  <si>
    <t>PROCESO</t>
  </si>
  <si>
    <t>DIRECCIONAMIENTO ESTRATÉGICO</t>
  </si>
  <si>
    <t>FECHA</t>
  </si>
  <si>
    <t xml:space="preserve">PLAN NACIONAL DE DESARROLLO </t>
  </si>
  <si>
    <t xml:space="preserve">PLAN ESTRATÉGICO INSTITUCIONAL PEI </t>
  </si>
  <si>
    <t>INSTANCIA DE MEDICIÓN</t>
  </si>
  <si>
    <t>PLAN DE ACCIÓN INSTITUCIONAL 2025</t>
  </si>
  <si>
    <t xml:space="preserve"> Macrometa</t>
  </si>
  <si>
    <t>Linea Base
(2023-2024 Agosto)</t>
  </si>
  <si>
    <t>Meta 2025</t>
  </si>
  <si>
    <t>Programación metas estratégicas</t>
  </si>
  <si>
    <t>ID AP</t>
  </si>
  <si>
    <t>Acuerdo de Paz</t>
  </si>
  <si>
    <t>ID Sinergia (PND)</t>
  </si>
  <si>
    <t>Indicador Sinergia (PND)</t>
  </si>
  <si>
    <t>ID EE</t>
  </si>
  <si>
    <t>Eje Estratégico</t>
  </si>
  <si>
    <t>Objetivos Estratégicos PAI</t>
  </si>
  <si>
    <t>PMI</t>
  </si>
  <si>
    <t>PNS</t>
  </si>
  <si>
    <t>PNFMPR</t>
  </si>
  <si>
    <t>ID PAI</t>
  </si>
  <si>
    <t>Tipo Indicador</t>
  </si>
  <si>
    <t>Nombre del Indicador</t>
  </si>
  <si>
    <t>Dependencia principal</t>
  </si>
  <si>
    <t>Dependencia Asociada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</si>
  <si>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</si>
  <si>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</si>
  <si>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</si>
  <si>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</si>
  <si>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</si>
  <si>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</si>
  <si>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</si>
  <si>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</si>
  <si>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</si>
  <si>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</si>
  <si>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nov</t>
  </si>
  <si>
    <t>dic</t>
  </si>
  <si>
    <t>Siete millones de hectáreas de pequeña y mediana propiedad rural, formalizadas</t>
  </si>
  <si>
    <t>SIN - 1</t>
  </si>
  <si>
    <t>Hectáreas de pequeña y mediana propiedad rural formalizadas (Campesinos)</t>
  </si>
  <si>
    <t>EE - 02</t>
  </si>
  <si>
    <t>3.9 millones de hectáreas de pequeña y mediana propiedad rural formalizadas</t>
  </si>
  <si>
    <t>Hectáreas de pequeña y mediana propiedad rural, formalizadas</t>
  </si>
  <si>
    <t>X</t>
  </si>
  <si>
    <t>PAI - 1</t>
  </si>
  <si>
    <t>Principal</t>
  </si>
  <si>
    <t>Dirección de Acceso a Tierras</t>
  </si>
  <si>
    <t>SATZF-SATDD-SSJ</t>
  </si>
  <si>
    <t>PAI - 1.1</t>
  </si>
  <si>
    <t>Secundario</t>
  </si>
  <si>
    <t>Hectáreas de Baldíos formalizados con ocupación previa</t>
  </si>
  <si>
    <t>SATDD</t>
  </si>
  <si>
    <t>PAI - 1.2</t>
  </si>
  <si>
    <t>SATZF</t>
  </si>
  <si>
    <t>PAI - 1.3</t>
  </si>
  <si>
    <t>Hectáreas de Baldíos formalizados con EDP</t>
  </si>
  <si>
    <t>SATN</t>
  </si>
  <si>
    <t xml:space="preserve">Siete millones de hectáreas de pequeña y mediana propiedad rural, formalizadas
</t>
  </si>
  <si>
    <t>PAI - 1.4</t>
  </si>
  <si>
    <t>Hectáreas de Bienes Fiscales Patrimoniales formalizados con ocupación previa</t>
  </si>
  <si>
    <t xml:space="preserve"> SATZF - SATDD - SATN </t>
  </si>
  <si>
    <t>PAI - 1.4.1</t>
  </si>
  <si>
    <t>PAI - 1.4.2</t>
  </si>
  <si>
    <t>SIN - 31</t>
  </si>
  <si>
    <t>Títulos formalizados a mujeres rurales mediante título individual</t>
  </si>
  <si>
    <t>PAI - 2</t>
  </si>
  <si>
    <t>Hectáreas formalizadas a Título Individual para mujeres rurales.</t>
  </si>
  <si>
    <t>SATZF - SATDD</t>
  </si>
  <si>
    <t> </t>
  </si>
  <si>
    <t>PAI - 3</t>
  </si>
  <si>
    <t>Hectáreas registradas de títulos expedidos en años anteriores (Campesinos)</t>
  </si>
  <si>
    <t>PAI - 3.1</t>
  </si>
  <si>
    <t>PAI - 3.2</t>
  </si>
  <si>
    <t>PAI - 4</t>
  </si>
  <si>
    <t>Hectáreas de predios formalizados de propiedad privada rural.</t>
  </si>
  <si>
    <t>Dirección de Gestión Jurídica de Tierras</t>
  </si>
  <si>
    <t>SSJ</t>
  </si>
  <si>
    <t>PAI - 5</t>
  </si>
  <si>
    <t>Títulos de predios rurales privados formalizados</t>
  </si>
  <si>
    <t>PAI - 6</t>
  </si>
  <si>
    <t>Número de Actos Administrativos de reconocimiento de sentencias judiciales expedidos, en el cumplimiento de lo establecido por la Corte Constitucional en la Sentencia SU-288</t>
  </si>
  <si>
    <t>SPA - SSJ</t>
  </si>
  <si>
    <t>PAI - 7</t>
  </si>
  <si>
    <t>Hectáreas formalizadas derivadas de los procedimientos de constitución y reestructuración de resguardos indígenas con acto administrativo expedido</t>
  </si>
  <si>
    <t>Dirección de Asuntos Étnicos</t>
  </si>
  <si>
    <t>SDAE</t>
  </si>
  <si>
    <t>PAI - 8</t>
  </si>
  <si>
    <t>Hectáreas formalizadas derivadas del procedimiento de ampliación de resguardos indígenas con acto administrativo expedido</t>
  </si>
  <si>
    <t>PAI - 9</t>
  </si>
  <si>
    <t>Hectáreas formalizadas derivadas del procedimiento de titulación colectiva con acto administrativo expedido</t>
  </si>
  <si>
    <t>PAI - 10</t>
  </si>
  <si>
    <t>Hectáreas formalizadas derivadas del procedimiento de ampliación de tierras para comunidades negras con acto administrativo expedido</t>
  </si>
  <si>
    <t>PAI - 11</t>
  </si>
  <si>
    <t>Hectáreas formalizadas a través de la constitución o reestructuración de resguardos indígenas con registro ORIP</t>
  </si>
  <si>
    <t>PAI - 12</t>
  </si>
  <si>
    <t>Hectáreas formalizadas a través de la ampliación de resguardos indígenas con registro ORIP</t>
  </si>
  <si>
    <t>PAI - 13</t>
  </si>
  <si>
    <t>Hectáreas formalizadas a través de la titulación colectiva o ampliación de títulos colectivos con registro ORIP</t>
  </si>
  <si>
    <t>Tres millones de hectáreas entregadas a través del Fondo de Tierras</t>
  </si>
  <si>
    <t>SIN - 2</t>
  </si>
  <si>
    <t>Hectáreas entregadas a través del fondo de tierras</t>
  </si>
  <si>
    <t>EE - 01</t>
  </si>
  <si>
    <t>1.5 millones de hectáreas entregadas a través del Fondo de Tierras</t>
  </si>
  <si>
    <t>PAI - 14</t>
  </si>
  <si>
    <t>Hectáreas entregadas a través del Fondo de Tierras. (Campesinos)</t>
  </si>
  <si>
    <t xml:space="preserve">SDATZF Y DAE </t>
  </si>
  <si>
    <t>Hectáreas adjudicadas de Bienes Fiscales Patrimoniales sin ocupación previa (Asignación de derechos Decreto Ley 902 Decreto1623).</t>
  </si>
  <si>
    <t>SDATZF</t>
  </si>
  <si>
    <t>Hectáreas adjudicadas mediante otros programas especiales.</t>
  </si>
  <si>
    <t>DAE</t>
  </si>
  <si>
    <t>Hectáreas materializadas a través del Subsidio. (compra de tierras)</t>
  </si>
  <si>
    <t>SIN - 207</t>
  </si>
  <si>
    <t>Hectáreas entregadas a mujeres rurales través del fondo de tierras (título individual)</t>
  </si>
  <si>
    <t>PAI - 15</t>
  </si>
  <si>
    <t>Hectáreas adjudicadas a mujeres rurales través del fondo de tierras (Título Individual).</t>
  </si>
  <si>
    <t>PAI - 16</t>
  </si>
  <si>
    <t>Hectáreas adquiridas para comunidades Indígenas</t>
  </si>
  <si>
    <t>PAI - 17</t>
  </si>
  <si>
    <t>Hectáreas adquiridas para comunidades Negras</t>
  </si>
  <si>
    <t>PAI - 18</t>
  </si>
  <si>
    <t>Hectáreas adquiridas y entregadas provisionalmente a las comunidades indígenas</t>
  </si>
  <si>
    <t>PAI - 19</t>
  </si>
  <si>
    <t>Hectáreas adquiridas y entregadas provisionalmente a las comunidades negras</t>
  </si>
  <si>
    <t>PAI - 20</t>
  </si>
  <si>
    <t>Hectáreas entregadas definitivamente derivadas del proceso de adquisición para la formalización de comunidades indígenas a través de la constitución o reestructuración de resguardos indígenas</t>
  </si>
  <si>
    <t>PAI - 21</t>
  </si>
  <si>
    <t>Hectáreas entregadas definitivamente derivadas del proceso de adquisición para la formalización de comunidades indígenas a través de la ampliación de resguardos indígenas</t>
  </si>
  <si>
    <t>PAI - 22</t>
  </si>
  <si>
    <t>Hectáreas entregadas definitivamente derivadas del proceso de adquisición para la formalización de comunidades negras a través de la titulación colectiva</t>
  </si>
  <si>
    <t>PAI - 23</t>
  </si>
  <si>
    <t>Hectáreas entregadas definitivamente derivadas del proceso de adquisición para la formalización de comunidades negras a través de la ampliación de títulos colectivos</t>
  </si>
  <si>
    <t>SIN - 59</t>
  </si>
  <si>
    <t>Títulos entregados a través del Fondo de Tierras</t>
  </si>
  <si>
    <t>PAI - 24</t>
  </si>
  <si>
    <t>Títulos entregados a través del Fondo de Tierras.</t>
  </si>
  <si>
    <t>SATZF - DAT</t>
  </si>
  <si>
    <t>Títulos adjudicados a través del Fondo de Tierras.</t>
  </si>
  <si>
    <t>DAT</t>
  </si>
  <si>
    <t>PAI - 25</t>
  </si>
  <si>
    <t>Hectáreas registradas de títulos expedidos en años anteriores (Acceso a tierra)</t>
  </si>
  <si>
    <t>-</t>
  </si>
  <si>
    <t>PAI - 26</t>
  </si>
  <si>
    <t>Hectáreas adquiridas de tierra rural (Compra, Transferencias, Donaciones, etc.)</t>
  </si>
  <si>
    <t>PAI - 27</t>
  </si>
  <si>
    <t>Hectáreas de procesos agrarios con acto administrativo definitivo</t>
  </si>
  <si>
    <t>DGJT-SPA</t>
  </si>
  <si>
    <t>PAI - 28</t>
  </si>
  <si>
    <t>Hectáreas de procesos agrarios con decisión administrativa que ordena presentar demanda (902)</t>
  </si>
  <si>
    <t>DGJT-SPA-SSJ</t>
  </si>
  <si>
    <t>PAI - 29</t>
  </si>
  <si>
    <t>Hectáreas ingresadas al Fondo de tierras.</t>
  </si>
  <si>
    <t>PAI - 30</t>
  </si>
  <si>
    <t>Hectáreas aprehendidas materialmente (Actas de diligencias de aprehensión)</t>
  </si>
  <si>
    <t>Dirección Gestión Jurídica de Tierras</t>
  </si>
  <si>
    <t>SPA</t>
  </si>
  <si>
    <t>No Aplica</t>
  </si>
  <si>
    <t>Acciones de ordenamiento del territorio</t>
  </si>
  <si>
    <t>PAI - 31</t>
  </si>
  <si>
    <t>Hectareas revisadas y actualizadas del Fondo de Tierras (Depuración del Fondo)</t>
  </si>
  <si>
    <t>PAI - 32</t>
  </si>
  <si>
    <t xml:space="preserve">Número de Municipios recalculados con el fin de determinar las extensiones máximas y mínimas de las Unidades Agrícolas Familiares </t>
  </si>
  <si>
    <t>PAI - 33</t>
  </si>
  <si>
    <t>Número de PDS de Zonas de Reserva Campesina - ZRC presentados para aprobación del Consejo Directivo</t>
  </si>
  <si>
    <t>PAI - 34</t>
  </si>
  <si>
    <t>Número de Zonas de Reserva Campesina - ZRC constituidas acompañadas</t>
  </si>
  <si>
    <t>PAI - 35</t>
  </si>
  <si>
    <t>Números de Territorios Agroalimentarios - TECAM constituidas.</t>
  </si>
  <si>
    <t>EE - 03</t>
  </si>
  <si>
    <t>PAI - 36</t>
  </si>
  <si>
    <t>Porcentaje de respuesta de solicitudes relacionadas con limitaciones a la propiedad</t>
  </si>
  <si>
    <t>PAI - 37</t>
  </si>
  <si>
    <t>Número de servidumbre sobre predios de la nación otorgados</t>
  </si>
  <si>
    <t>PAI - 38</t>
  </si>
  <si>
    <t>Informes semestrales de la gestión de administración de baldíos en Islas del Rosario - San Bernardo</t>
  </si>
  <si>
    <t>PAI - 39</t>
  </si>
  <si>
    <t>Hectáreas de tierras Enrutadas</t>
  </si>
  <si>
    <t>Dirección de Gestión del Ordenamiento Social de la Propiedad</t>
  </si>
  <si>
    <t>DGOSP-SPO</t>
  </si>
  <si>
    <t>PAI - 40</t>
  </si>
  <si>
    <t xml:space="preserve">Hectáreas con proceso de levantamiento físico y jurídico </t>
  </si>
  <si>
    <t>PAI - 41</t>
  </si>
  <si>
    <t>Resoluciones de inclusión/valoración al Registro de Sujetos de Ordenamiento RESO</t>
  </si>
  <si>
    <t>PAI - 42</t>
  </si>
  <si>
    <t>Resoluciones de calificación al Registro de Sujetos de Ordenamiento RESO</t>
  </si>
  <si>
    <t>PAI - 43</t>
  </si>
  <si>
    <t>Documentos de investigación (municipios analizados)</t>
  </si>
  <si>
    <t>PAI - 44</t>
  </si>
  <si>
    <t>Número de POSPR formulados</t>
  </si>
  <si>
    <t>PAI - 45</t>
  </si>
  <si>
    <t>Número de comités de selección constituidos</t>
  </si>
  <si>
    <t>Dirección General</t>
  </si>
  <si>
    <t>Diálogo Social</t>
  </si>
  <si>
    <t>PAI - 46</t>
  </si>
  <si>
    <t>Número de CMRA constituidos</t>
  </si>
  <si>
    <t>PAI - 47</t>
  </si>
  <si>
    <t>Porcentaje de CMRA en funcionamiento</t>
  </si>
  <si>
    <t>PAI - 48</t>
  </si>
  <si>
    <t>Número de Rutas metodológicas diseñadas para la caracterización y transformación de conflictos territoriales entre comunidades rurales</t>
  </si>
  <si>
    <t>PAI - 49</t>
  </si>
  <si>
    <t>Número de oficinas municipales conformadas por las OMT</t>
  </si>
  <si>
    <t>Coordinación OMTS</t>
  </si>
  <si>
    <t>PAI - 50</t>
  </si>
  <si>
    <t>Número expedientes entregados con insumos para el desarrollo de procedimiento único UGT</t>
  </si>
  <si>
    <t>Coordinación UGT</t>
  </si>
  <si>
    <t>EE - 04</t>
  </si>
  <si>
    <t>Acciones Transversales</t>
  </si>
  <si>
    <t>PAI - 51</t>
  </si>
  <si>
    <t>Medidas de protección provisional de territorio ancestrales para comunidades indígenas</t>
  </si>
  <si>
    <t>PAI - 52</t>
  </si>
  <si>
    <t>Medidas de protección provisional de territorios  ancestrales para comunidades negras</t>
  </si>
  <si>
    <t>PAI - 53</t>
  </si>
  <si>
    <t>Territorios de comunidades indígenas delimitados</t>
  </si>
  <si>
    <t>Acciones transversales</t>
  </si>
  <si>
    <t>PAI - 54</t>
  </si>
  <si>
    <t>Territorios de comunidades negras delimitados</t>
  </si>
  <si>
    <t>PAI - 55</t>
  </si>
  <si>
    <t>Clarificación de la vigencia legal del título de origen colonial o republicano para comunidades indígenas</t>
  </si>
  <si>
    <t>PAI - 56</t>
  </si>
  <si>
    <t>Iniciativas comunitarias que contribuyan a la soberanía alimentaria para comunidades Indígenas</t>
  </si>
  <si>
    <t>PAI - 57</t>
  </si>
  <si>
    <t>Iniciativas comunitarias que contribuyan a la soberanía alimentaria para comunidades Negras</t>
  </si>
  <si>
    <t>PAI - 58</t>
  </si>
  <si>
    <t>Número de Actas de concertación y mediación comunidades Indígenas</t>
  </si>
  <si>
    <t>PAI - 59</t>
  </si>
  <si>
    <t>Número de Actas de concertación y mediación comunidades negras.</t>
  </si>
  <si>
    <t>PAI - 60</t>
  </si>
  <si>
    <t>Actos administrativos de delimitación político administrativa para comunidades Indígenas</t>
  </si>
  <si>
    <t>PAI - 61</t>
  </si>
  <si>
    <t>Saneamiento de los territorios de propiedad colectiva de las comunidades Indígenas</t>
  </si>
  <si>
    <t>PAI - 62</t>
  </si>
  <si>
    <t>Saneamiento de los territorios de propiedad colectiva de las comunidades Negras</t>
  </si>
  <si>
    <t>PAI - 63</t>
  </si>
  <si>
    <t>Número de Piezas Comunicativas Publicadas</t>
  </si>
  <si>
    <t>Comunicaciones</t>
  </si>
  <si>
    <t>PAI - 64</t>
  </si>
  <si>
    <t>Número de informes sobre la eficiencia en la Atención de Procesos Judiciales</t>
  </si>
  <si>
    <t>Oficina Jurídica</t>
  </si>
  <si>
    <t>PAI - 65</t>
  </si>
  <si>
    <t>Número de informes sobre la eficiencia en la Emisión de Conceptos y Viabilidades</t>
  </si>
  <si>
    <t>PAI - 66</t>
  </si>
  <si>
    <t xml:space="preserve"> Número de informes de gestión de los procesos disciplinarios que  se adelantan en la Agencia Nacional de Tierras</t>
  </si>
  <si>
    <t>PAI - 67</t>
  </si>
  <si>
    <t>Porcentaje de avance del Plan Anual de auditoria aprobado por el Comité Institucional de Coordinación de Control Interno (CICCI)</t>
  </si>
  <si>
    <t>OCI</t>
  </si>
  <si>
    <t>PAI - 68</t>
  </si>
  <si>
    <t xml:space="preserve">Número de Informes de Fortalecimiento Institucional </t>
  </si>
  <si>
    <t>OIGT</t>
  </si>
  <si>
    <t>PAI - 69</t>
  </si>
  <si>
    <t xml:space="preserve">Número de Informes de gestión de la Agencia Nacional de Tierras ante la Presidencia de la República </t>
  </si>
  <si>
    <t>PAI - 70</t>
  </si>
  <si>
    <t>Diseño de estrategias para la lucha contra la corrupción en el marco de los procesos de la Agencia Nacional de Tierras</t>
  </si>
  <si>
    <t>PAI - 71</t>
  </si>
  <si>
    <t xml:space="preserve">Implementación de las estrategias para la lucha contra la corrupción en el marco de los procesos de la Agencia Nacional de Tierras </t>
  </si>
  <si>
    <t>PAI - 72</t>
  </si>
  <si>
    <t>Número de herramientas tecnológicas fortalecidas</t>
  </si>
  <si>
    <t>SSIT</t>
  </si>
  <si>
    <t>PAI - 73</t>
  </si>
  <si>
    <t>Número de instrumentos archivísticos en la Agencia Nacional de Tierras</t>
  </si>
  <si>
    <t>Secretaría General</t>
  </si>
  <si>
    <t>SAF</t>
  </si>
  <si>
    <t>PAI - 74</t>
  </si>
  <si>
    <t>Metros Lineales (ML) del Fondo Documental INCODER organizados (Pendiente 1.925ML)</t>
  </si>
  <si>
    <t>PAI - 75</t>
  </si>
  <si>
    <t>Actualizaciones del Plan Anual de Adquisiones publicadas</t>
  </si>
  <si>
    <t>PAI - 76</t>
  </si>
  <si>
    <t>Indice de capacidad en la prestación de servicios de Tecnológia</t>
  </si>
  <si>
    <t>PAI - 77</t>
  </si>
  <si>
    <t>Número de Sesiones realizadas del Comité para las Mujeres Rurales y Enfoques Diferenciales en la Agencia Nacional de Tierras.</t>
  </si>
  <si>
    <t>DS</t>
  </si>
  <si>
    <t>PAI - 78</t>
  </si>
  <si>
    <t>Número de procesos misionales y estratégicos diagnosticados de la Agencia Nacional de Tierras, con plan de implementación de enfoques diferenciales.</t>
  </si>
  <si>
    <t>PAI - 79</t>
  </si>
  <si>
    <t xml:space="preserve">Número de Subcomités de enfoque diferencial al interior de los CMRA </t>
  </si>
  <si>
    <t>PAI - 80</t>
  </si>
  <si>
    <t xml:space="preserve">Número de fortalecimientos con organizacionde de mujeres, jovenes y diversidades rurales desde el marco del enfoque diferencial de la ANT </t>
  </si>
  <si>
    <t>PAI - 81</t>
  </si>
  <si>
    <t xml:space="preserve">Porcentaje de funcionamiento del comité para las mujeres rurales y enfoques diferenciales al interior de la Agencia Nacional de Tierras </t>
  </si>
  <si>
    <t>PAI - 82</t>
  </si>
  <si>
    <t>Elaboración de documentos sobre ruta para la diversidad rural al interior de la ANT: Procedimiento, instrumentos de sistematización y linea base de la participacion de población diversa de la ruralidad en los procesos de acceso a la formalización de tierras</t>
  </si>
  <si>
    <t>PAI - 83</t>
  </si>
  <si>
    <t>Estrategia de planeación y seguimiento a los recursos de la ANT implementada, para el seguimiento y generación de alertas tempranas.</t>
  </si>
  <si>
    <t>OP</t>
  </si>
  <si>
    <t>PAI - 84</t>
  </si>
  <si>
    <t>Proyectos de inversión apoyados con asistencia técnica para su formulación.</t>
  </si>
  <si>
    <t>PAI - 85</t>
  </si>
  <si>
    <t>Procedimientos actualizados del Sistema de Gestión de Calidad con responsabilidades de las UGT</t>
  </si>
  <si>
    <t>PAI - 86</t>
  </si>
  <si>
    <t>Socializaciones realizadas sobre el Sistema Integrado de Gestión de la entidad</t>
  </si>
  <si>
    <t>PAI - 87</t>
  </si>
  <si>
    <t>Implementación modulo Cadena de aprobación de documentos SIG en aplicativo Klic</t>
  </si>
  <si>
    <t>PAI - 88</t>
  </si>
  <si>
    <t>Seguimiento y generación de alertas tempranas para el cumplimiento de planes, metas y objetivos.</t>
  </si>
  <si>
    <t>PAI - 89</t>
  </si>
  <si>
    <t>Seguimiento Mensual y generación de alertas tempranas para el cumplimiento de planes, metas y objetivos.</t>
  </si>
  <si>
    <t>ID del Producto</t>
  </si>
  <si>
    <t>Producto</t>
  </si>
  <si>
    <t>Meta de Producto</t>
  </si>
  <si>
    <t xml:space="preserve">Indicador de producto </t>
  </si>
  <si>
    <t>Unidad de medida</t>
  </si>
  <si>
    <t>Programación meta de producto</t>
  </si>
  <si>
    <t>Estrategia Aporta</t>
  </si>
  <si>
    <t>Proyecto de Inversión</t>
  </si>
  <si>
    <t>Rubro</t>
  </si>
  <si>
    <t>Presupuesto 2025</t>
  </si>
  <si>
    <t>Descripción del presupuesto (CPS, Logística, comisiones, compra directa, etc)</t>
  </si>
  <si>
    <t>Política de Gestión y Desempeño</t>
  </si>
  <si>
    <t>oct</t>
  </si>
  <si>
    <t>PT - 1</t>
  </si>
  <si>
    <t xml:space="preserve">Servicio de Adjudicación de Baldios </t>
  </si>
  <si>
    <t>Hectáreas</t>
  </si>
  <si>
    <t>Acceso a la propiedad de la tierra</t>
  </si>
  <si>
    <t>Fortalecimiento del programa de reforma agraria y reforma rural integral  Nacional</t>
  </si>
  <si>
    <t xml:space="preserve">C-1704-1100-25 </t>
  </si>
  <si>
    <t>CPS, Logística, comisiones, convenio avaluos, compra directa de predios</t>
  </si>
  <si>
    <t>16. Seguimiento y evaluación del desempeño institucional</t>
  </si>
  <si>
    <t>PT - 2</t>
  </si>
  <si>
    <t>Servicio de Adjudicación de Bienes Fiscales Patrimoniales</t>
  </si>
  <si>
    <t>PT - 3</t>
  </si>
  <si>
    <t>Hectáreas derivadas de procesos de regularización de la ocupación y otorgamiento de derechos de uso.</t>
  </si>
  <si>
    <t>Servicio de administración de tierras de la Nación</t>
  </si>
  <si>
    <t xml:space="preserve">Administración de tierras de la nación  </t>
  </si>
  <si>
    <t>PT - 4</t>
  </si>
  <si>
    <t xml:space="preserve">Servicio de adjudicación </t>
  </si>
  <si>
    <t xml:space="preserve">         1.6 Hectáreas formalizadas a Título Individual para mujeres rurales.</t>
  </si>
  <si>
    <t>PT - 5</t>
  </si>
  <si>
    <t>Contratos de Prestación de Servicios, Viáticos, gastos de viajes y Operador Logìstico</t>
  </si>
  <si>
    <t>PT - 6</t>
  </si>
  <si>
    <t xml:space="preserve">Servicio de formalización de la propiedad privada rural    </t>
  </si>
  <si>
    <t>Área de predios rurales de propiedad privada formalizados</t>
  </si>
  <si>
    <t xml:space="preserve">Incremento en la formalización de predios privados rurales </t>
  </si>
  <si>
    <t>Incremento de la formalización de predios privados rurales y procesos agrarios a nivel nacional</t>
  </si>
  <si>
    <t xml:space="preserve">C-1704-1100-23 </t>
  </si>
  <si>
    <t>Área de predios rurales  en municipios PDET de propiedad privada formalizados</t>
  </si>
  <si>
    <t>PT - 7</t>
  </si>
  <si>
    <t xml:space="preserve">Títulos de propiedad privada rural formalizados </t>
  </si>
  <si>
    <t>Títulos</t>
  </si>
  <si>
    <t>Seguimiento y evaluación del desempeño institucional</t>
  </si>
  <si>
    <t>PT - 8</t>
  </si>
  <si>
    <t>Actos Administrativos de reconocimiento de sentencias judiciales expedidos, en el cumplimiento de establecido por la Corte Constitucional en la Sentencia SU-288</t>
  </si>
  <si>
    <t>Número de Actos Administrativos de reconocimiento de sentencias judiciales expedidos, en el cumplimiento de establecido por la Corte Constitucional en la Sentencia SU-288</t>
  </si>
  <si>
    <t>Número</t>
  </si>
  <si>
    <t>Incremento en la formalización de predios privados rurales</t>
  </si>
  <si>
    <t>13. Defensa jurídica</t>
  </si>
  <si>
    <t>PT - 9</t>
  </si>
  <si>
    <t xml:space="preserve">Servicio de constitución de resguardos </t>
  </si>
  <si>
    <t>Hectáreas formalizadas a través del procedimiento de constitución o reestructuración de resguardos indígenas con acto administrativo expedido</t>
  </si>
  <si>
    <t>Constitución, reestructuración y ampliación de comunidades y resguardos indígenas</t>
  </si>
  <si>
    <t>Implementación del programa de formalización de tierras y fomento al desarrollo rural para comunidades indígenas a nivel  nacional</t>
  </si>
  <si>
    <t>C-1704-1100-19-10106a-1704026-02</t>
  </si>
  <si>
    <t>Se requiere: Mano de obra, convenio, visitas</t>
  </si>
  <si>
    <t>PT - 10</t>
  </si>
  <si>
    <t>Servicio de ampliación de resguardos</t>
  </si>
  <si>
    <t>Hectáreas formalizadas a través del procedimiento de ampliación de resguardos indígenas con acto administrativo expedido</t>
  </si>
  <si>
    <t>Ampliación del acceso a la tierra dirigida a los pueblos y comunidades indígenas</t>
  </si>
  <si>
    <t>C-1704-1100-19-10106a-1704027-02</t>
  </si>
  <si>
    <t>PT - 11</t>
  </si>
  <si>
    <t>Servicio de titulación colectiva a comunidades negras</t>
  </si>
  <si>
    <t>Hectáreas formalizadas a través del procedimiento de titulación colectiva a comunidades negras con acto administrativo expedido</t>
  </si>
  <si>
    <t>Titulación colectiva a comunidades negras</t>
  </si>
  <si>
    <t>Implementación del programa de formalización de tierras y fomento al desarrollo rural para comunidades negras a nivel  nacional</t>
  </si>
  <si>
    <t>C-1704-1100-20-10106a-1704043-02</t>
  </si>
  <si>
    <t>Se requiere: mano de obra, convenio, visitas</t>
  </si>
  <si>
    <t>PT - 12</t>
  </si>
  <si>
    <t>Servicio de ampliación de las tierras de las comunidades negras, afrocolombianas, raizales y palenqueras.</t>
  </si>
  <si>
    <t>Hectáreas formalizadas a través del procedimiento de ampliación de títulos colectivos a comunidades negras con acto administrativo expedido</t>
  </si>
  <si>
    <t>Ampliación del acceso en la dotación de tierra dirigida a la población negra</t>
  </si>
  <si>
    <t>En articulacion por ser indicadoresr nuevos y depender presupuestamente de realizar traslado al  proyecto de inversión, conforme al Decreto 0129 de 2024: Negros, afrocolombianos, raizales y palenqueras y al Decreto 746 de 2024 Indígenas.</t>
  </si>
  <si>
    <t>PT - 13</t>
  </si>
  <si>
    <t>Servicio de constitución o reestructuración de resguardos con registro ORIP</t>
  </si>
  <si>
    <t>Hectáreas formalizadas a comunidades indígenas a través de la constitución o reeestructuración de resguardos indígenas que obtienen el registro ORIP en la vigencia 2025</t>
  </si>
  <si>
    <t>PT - 14</t>
  </si>
  <si>
    <t>Servicio de ampliación de resguardos con registro ORIP</t>
  </si>
  <si>
    <t>Hectáreas formalizadas a comunidades indígenas a través de la ampliación de resguardos indígenas que obtienen el registro ORIP en la vigencia 2025</t>
  </si>
  <si>
    <t>PT - 15</t>
  </si>
  <si>
    <t>Servicio de Titulación colectiva a comunidades negras con registro ORIP</t>
  </si>
  <si>
    <t>Hectáreas formalizadas a comunidades negras a través de la titulación colectiva o ampliación de títulos colectivos que obtienen el registro ORIP en la vigencia 2025</t>
  </si>
  <si>
    <t>PT - 16</t>
  </si>
  <si>
    <t xml:space="preserve"> Hectáreas entregadas a través del Fondo de Tierras. (Campesinos)</t>
  </si>
  <si>
    <t xml:space="preserve">Hectareas </t>
  </si>
  <si>
    <t>CPS, Logística, comisiones</t>
  </si>
  <si>
    <t>PT - 17</t>
  </si>
  <si>
    <t>Hectáreas entregadas mediante otros programas especiales.</t>
  </si>
  <si>
    <t>Hectáreas adjudicadas a través de subsidios para compra de tierras.</t>
  </si>
  <si>
    <t>Hectáreas entregadas a mujeres rurales través del fondo de tierras (Título Individual).</t>
  </si>
  <si>
    <t>PT - 18</t>
  </si>
  <si>
    <t>Servicio de adquisición de tierras y/o mejoras para comunidades Indígenas</t>
  </si>
  <si>
    <t>Hectáreas adquiridas</t>
  </si>
  <si>
    <t xml:space="preserve">Adquisición de tierras  </t>
  </si>
  <si>
    <t>C-1704-1100-19-10106a-1704029-02</t>
  </si>
  <si>
    <t>Se requiere: Mano de obra, convenio, visitas, predios</t>
  </si>
  <si>
    <t>PT - 19</t>
  </si>
  <si>
    <t>Servicio de adquisición de tierras y/o mejoras para comunidades Negras</t>
  </si>
  <si>
    <t>C-1704-1100-20-10106a-1704029-02</t>
  </si>
  <si>
    <t>Se requiere: mano de obra, convenio, visitas, predios</t>
  </si>
  <si>
    <t>PT - 20</t>
  </si>
  <si>
    <t xml:space="preserve">Hectáreas adquiridas y entregadas provisionalmente a las comunidades indígenas
</t>
  </si>
  <si>
    <t>Servicio de adquisición de tierras y/o mejoras entregadas provisionalmente para comunidades Indígenas</t>
  </si>
  <si>
    <t>PT - 21</t>
  </si>
  <si>
    <t xml:space="preserve">Hectáreas adquiridas y entregadas provisionalmente a las comunidades negras
</t>
  </si>
  <si>
    <t>Servicio de adquisición de tierras y/o mejoras entregadas provisionalmente para comunidades negras</t>
  </si>
  <si>
    <t>PT - 22</t>
  </si>
  <si>
    <t>Servicio de formalización a comunidades indígenas de predios adquiridos por la Agencia Nacional de Tierras a través de la constitución o reestructuración de resguardos indígenas</t>
  </si>
  <si>
    <t>PT - 23</t>
  </si>
  <si>
    <t>Servicio de formalización a comunidades indígenas de predios adquiridos por la Agencia Nacional de Tierras a través de la ampliación de resguardos indígenas</t>
  </si>
  <si>
    <t>PT - 24</t>
  </si>
  <si>
    <t>Servicio de formalización a comunidades negras de predios adquiridos por la Agencia Nacional de Tierras a través de la titulación colectiva</t>
  </si>
  <si>
    <t>PT - 25</t>
  </si>
  <si>
    <t>Servicio de formalización a comunidades negras de predios adquiridos por la Agencia Nacional de Tierras a través de la ampliación de títulos colectivos</t>
  </si>
  <si>
    <t>PT - 26</t>
  </si>
  <si>
    <t>Títulos entregados a través del Fondo de Tierras. </t>
  </si>
  <si>
    <t>Titulos</t>
  </si>
  <si>
    <t>Títulos adjudicados a través del Fondo de Tierras. </t>
  </si>
  <si>
    <t>PT - 27</t>
  </si>
  <si>
    <t xml:space="preserve">Hectáreas adquiridas de tierra rural (Compra, Transferencias, Donaciones, etc.) </t>
  </si>
  <si>
    <t>PT - 28</t>
  </si>
  <si>
    <t>Servicio de asistencia jurídica y técnica para adelantar los procesos agrarios</t>
  </si>
  <si>
    <t>Área de procesos agrarios con acto administrativo definitivo potencialmente adjudicable</t>
  </si>
  <si>
    <t>Fortalecimiento en el impulso técnico y jurídico de procesos agrarios</t>
  </si>
  <si>
    <t>Área de procesos agrarios con acto administrativo definitivo de deslindes</t>
  </si>
  <si>
    <t>Área de procesos agrarios con acto administrativo definitivo que no son potencialmente adjudicables</t>
  </si>
  <si>
    <t>Área de procesos agrarios que cierra etapa administrativa y ordena presentar demanda (902) sobre predios potencialmente adjudicables</t>
  </si>
  <si>
    <t>Metros Cuadrados</t>
  </si>
  <si>
    <t>Área de procesos agrarios que cierra etapa administrativa y ordena presentar demanda (902) sobre deslindes</t>
  </si>
  <si>
    <t>Área de procesos agrarios que cierra etapa administrativa y ordena presentar demanda (902) sobre predios que no son potencialmente adjudicables</t>
  </si>
  <si>
    <t>PT - 29</t>
  </si>
  <si>
    <t>CPS, Logística, comisiones, convenios, saneamiento de predios del fondo</t>
  </si>
  <si>
    <t>PT - 30</t>
  </si>
  <si>
    <t>Fortalecimiento del ordenamiento social de la propiedad rural Nacional</t>
  </si>
  <si>
    <t>Hectáreas aprehendidas materialmente (Actas de diligencias de aprehensión). Programas Especiales</t>
  </si>
  <si>
    <t>Hectáreas aprehendidas materialmente (Actas de diligencias de aprehensión).</t>
  </si>
  <si>
    <t>Número de registros actualizados del Fondo de tierras. (Depuración del Fondo)</t>
  </si>
  <si>
    <t>PT - 31</t>
  </si>
  <si>
    <t xml:space="preserve"> Documentos técnicos</t>
  </si>
  <si>
    <t>Recalculo de Unidad Agrícola Familiar por Zonas Físicas Homogéneas.</t>
  </si>
  <si>
    <t>PT - 32</t>
  </si>
  <si>
    <t>Servicio de acompañamiento para la elaboración de planes de desarrollo sostenible</t>
  </si>
  <si>
    <t>Constitución de Zonas de Reserva Campesina</t>
  </si>
  <si>
    <t>PT - 33</t>
  </si>
  <si>
    <t>Constitución TECAM</t>
  </si>
  <si>
    <t>PT - 34</t>
  </si>
  <si>
    <t>Servicio de administración sobre limitaciones a la propiedad</t>
  </si>
  <si>
    <t>Porcentaje</t>
  </si>
  <si>
    <t>PT - 35</t>
  </si>
  <si>
    <t xml:space="preserve">Administración de Servidumbres </t>
  </si>
  <si>
    <t>PT - 36</t>
  </si>
  <si>
    <t xml:space="preserve"> Documentos técnicos islas del Rosario y San Bernardo</t>
  </si>
  <si>
    <t>PT - 37</t>
  </si>
  <si>
    <t xml:space="preserve">Servicio de enrutamiento de tierras </t>
  </si>
  <si>
    <t>Hectáreas enrutadas</t>
  </si>
  <si>
    <t xml:space="preserve">C-1704-1100-22 </t>
  </si>
  <si>
    <t>PT - 38</t>
  </si>
  <si>
    <t>Servicio de levantamiento de información física y jurídica de tierras rurales</t>
  </si>
  <si>
    <t>Hectáreas con levantamiento físico y jurídico</t>
  </si>
  <si>
    <t>PT - 39</t>
  </si>
  <si>
    <t>Servicio de registro de sujetos de ordenamiento</t>
  </si>
  <si>
    <t>Numero de actos administrativos o resoluciones de inclusión o no al RESO</t>
  </si>
  <si>
    <t>Numero de actos administrativos de calificación al RESO</t>
  </si>
  <si>
    <t>Servicio de información de tierras rurales</t>
  </si>
  <si>
    <t>Documentos de investigación</t>
  </si>
  <si>
    <t xml:space="preserve">Servicio de ordenamiento social de la propiedad rural </t>
  </si>
  <si>
    <t>POSPR formulados</t>
  </si>
  <si>
    <t>PT - 40</t>
  </si>
  <si>
    <t>Actas que contengan:  convocatoria, listados de asistencia, representantes ante el comité, fotografías, etc.</t>
  </si>
  <si>
    <t xml:space="preserve">Número de Comités de Selección constituidos </t>
  </si>
  <si>
    <t>Implementación del Sistema Nacional de Reforma Agraria</t>
  </si>
  <si>
    <t>Fortalecimiento del desempeño del modelo integrado de planeación y gestión de la ANT  nacional</t>
  </si>
  <si>
    <t xml:space="preserve">C-1799-100-10 </t>
  </si>
  <si>
    <t>CONTRATACIÓN DE PRESTACIÓN DE SERVICIOS, LOGISTICA, COMISIONES</t>
  </si>
  <si>
    <t xml:space="preserve">Número de CMRA constituidos </t>
  </si>
  <si>
    <t>Número de Sesiones de CMRA realizadas / Número de Sesiones de CMRA proyectadas</t>
  </si>
  <si>
    <t>PT - 41</t>
  </si>
  <si>
    <t>Fichas de Caracterización y reporte de avance de rutas de análisis y gestión</t>
  </si>
  <si>
    <t>Espacios de Diálogo para la transformación del conflicto vs Fichas de Caraterización reportadas</t>
  </si>
  <si>
    <t>PT - 42</t>
  </si>
  <si>
    <t>Oficinas municipales conformadas</t>
  </si>
  <si>
    <t>Cooperación Internacional</t>
  </si>
  <si>
    <t>Contratación, Arriendos, Servicios, Logistica</t>
  </si>
  <si>
    <t>PT - 43</t>
  </si>
  <si>
    <t xml:space="preserve">Expedientes entregados </t>
  </si>
  <si>
    <t xml:space="preserve">En tramite traslado presupuestal </t>
  </si>
  <si>
    <t>PT - 44</t>
  </si>
  <si>
    <t xml:space="preserve">Servicio de caracterización de los territorios indígenas ocupados o poseídos ancestralmente </t>
  </si>
  <si>
    <t>Resoluciones provisional  de protección de territorios ancestrales suscritas</t>
  </si>
  <si>
    <t>C-1704-1100-19-10106a-1704028-02</t>
  </si>
  <si>
    <t>Se requiere: Mano de obra, visitas</t>
  </si>
  <si>
    <t>PT - 45</t>
  </si>
  <si>
    <t>Servicio de Protección y seguridad jurídica de las tierras y los territorios ocupados o poseídos ancestral y/o tradicionalmente por las comunidades negras, afrocolombianas, raizales y palenqueras.</t>
  </si>
  <si>
    <t>Resoluciones de medidas de protección expedidas</t>
  </si>
  <si>
    <t>PT - 46</t>
  </si>
  <si>
    <t>Servicio de delimitación de territorios de las comunidades Indígenas</t>
  </si>
  <si>
    <t>C-1704-1100-19-10106a-1704035-02</t>
  </si>
  <si>
    <t>PT - 47</t>
  </si>
  <si>
    <t>Servicio de delimitación de territorios de las comunidades Negras</t>
  </si>
  <si>
    <t>C-1704-1100-20-10106a-1704035-02</t>
  </si>
  <si>
    <t>PT - 48</t>
  </si>
  <si>
    <t>Servicio de clarificación de títulos de origen colonial o republicano</t>
  </si>
  <si>
    <t>Acto administrativo que decide de fondo la clarificación de la  vigencia legal del título de origen colonial o republicano expedido.</t>
  </si>
  <si>
    <t>C-1704-1100-19-10106a-1704045-02</t>
  </si>
  <si>
    <t>Se requiere: mano de obra, visitas</t>
  </si>
  <si>
    <t>PT - 49</t>
  </si>
  <si>
    <t>Servicio de apoyo financiero para iniciativas comunitarias Indígenas</t>
  </si>
  <si>
    <t>Iniciativas comunitarias indígenas apoyadas</t>
  </si>
  <si>
    <t>Incremento en el Índice de Desempeño Institucional</t>
  </si>
  <si>
    <t>C-1704-1100-19-10106a-1704030-02
C-1704-1100-19-10106a-1704030-03</t>
  </si>
  <si>
    <t>Se requiere: mano de obra, visitas, CO-FINANCIACION INICIATIVAS</t>
  </si>
  <si>
    <t>PT - 50</t>
  </si>
  <si>
    <t>Servicio de apoyo financiero para iniciativas comunitarias Negras</t>
  </si>
  <si>
    <t>Iniciativas comunitarias negras apoyadas</t>
  </si>
  <si>
    <t>C-1704-1100-20-10106a-1704030-02
C-1704-1100-20-10106a-1704030-03</t>
  </si>
  <si>
    <t>PT - 51</t>
  </si>
  <si>
    <t>Número de actas de concertación y mediación comunidades Indígenas</t>
  </si>
  <si>
    <t>Servicio de Concertación y diálogo con las comunidades Indígenas</t>
  </si>
  <si>
    <t>Actas de concertación y mediación</t>
  </si>
  <si>
    <t>C-1704-1100-19-10106a-1704044-02</t>
  </si>
  <si>
    <t>PT - 52</t>
  </si>
  <si>
    <t>Número de actas de concertación y mediación comunidades negras.</t>
  </si>
  <si>
    <t>Servicio de Concertación y diálogo con las comunidades negras.</t>
  </si>
  <si>
    <t>C-1704-1100-20-10106a-1704044-02</t>
  </si>
  <si>
    <t>PT - 53</t>
  </si>
  <si>
    <t>Actos administrativos de delimitación político administrativa para comunidades indígenas</t>
  </si>
  <si>
    <t>Servicio de delimitación de los territorios indígenas con fines político-administrativos especiales</t>
  </si>
  <si>
    <t>Actos administrativos de delimitación político administrativa.</t>
  </si>
  <si>
    <t>PT - 54</t>
  </si>
  <si>
    <t>Servicio de saneamiento de resguardos</t>
  </si>
  <si>
    <t>Actas de entrega material de las mejoras suscritas.</t>
  </si>
  <si>
    <t>C-1704-1100-19-10106a-1704031-02</t>
  </si>
  <si>
    <t>PT - 55</t>
  </si>
  <si>
    <t>Servicio de Saneamiento de los territorios de propiedad colectiva de las comunidades negras</t>
  </si>
  <si>
    <t xml:space="preserve">Mejoras entregadas para el saneamiento del territorio étnico formalizado </t>
  </si>
  <si>
    <t>PT - 56</t>
  </si>
  <si>
    <t>Boletines, videos y contenido periodistico publicados.</t>
  </si>
  <si>
    <t>No de boletines, videos y contenido periodistico publicados.</t>
  </si>
  <si>
    <t>Aporte Transversal</t>
  </si>
  <si>
    <t>C-1799-100-10</t>
  </si>
  <si>
    <t>CPS</t>
  </si>
  <si>
    <t>11. Gobierno digital, antes Gobierno en Línea</t>
  </si>
  <si>
    <t>PT - 57</t>
  </si>
  <si>
    <t>Informe de gestión, donde se evidencian los porcentajes (%) de respuesta oportuna en el marco de los procesos judiciales y extrajudiciales, en los cuales la ANT sea parte.</t>
  </si>
  <si>
    <t>Informe de gestión entregados</t>
  </si>
  <si>
    <t xml:space="preserve">Fortalecimiento de la capacidad de gestión, a través de la asesoría al Director General y demás dependencias de la Agencia en los asuntos jurídicos de competencia de la misma. </t>
  </si>
  <si>
    <t>PT - 58</t>
  </si>
  <si>
    <t>Informe de gestión, donde se evidencian los porcentajes (%) de respuesta oportuna en el marco de los procesos judiciales de restitución de tierras en los cuales la ANT sea parte o tercero interesado.</t>
  </si>
  <si>
    <t>PT - 59</t>
  </si>
  <si>
    <t>Informe de gestión, donde se evidencian los porcentajes (%) de respuesta oportuna en el marco de los procesos judiciales asociados a acciones constitucionales de tutelas.</t>
  </si>
  <si>
    <t>PT - 60</t>
  </si>
  <si>
    <t>Informe de gestión, donde se evidencian los porcentajes (%) de emision de conceptos y viabilidades emitidas por la Oficina Jurídica.</t>
  </si>
  <si>
    <t>17. Mejora normativa</t>
  </si>
  <si>
    <t>PT - 61</t>
  </si>
  <si>
    <t>Número de informes de gestión de los procesos disciplinarios que  se adelantan en la Agencia Nacional de Tierras</t>
  </si>
  <si>
    <t>Informe de gestión, donde se evidencia la identificación del posible autor o autores de la falta, así como también se verifica la ocurrencia de la conducta y se determina si constituye falta disciplinaria o se se ha actuado baja la existencia de una causal  de exclusión de responsabilidad realizado.</t>
  </si>
  <si>
    <t>PT - 62</t>
  </si>
  <si>
    <t>Coordinar la aprobación del plan anual de auditoría ante el Comité Institucional de Coordinación de Control Interno (CICCI), incluyendo la gestión de modificaciones necesarias conforme a las necesidades emergentes de la entidad.</t>
  </si>
  <si>
    <t>Porcentaje de gestiones realizadas para lograr los planes anuales de auditoría aprobados por el CICCI y publicados en la página web.</t>
  </si>
  <si>
    <t>Porcentual</t>
  </si>
  <si>
    <t>Construcción y Ejecución del Plan Anual de Auditoría, para un control más efectivo.</t>
  </si>
  <si>
    <t>15. Control Interno</t>
  </si>
  <si>
    <t>PT - 63</t>
  </si>
  <si>
    <t>Desarrollar el plan anual de auditoría aprobado por el Comité Institucional de Coordinación de Control Interno (CICCI), garantizando su cumplimiento y adaptación a las modificaciones aprobadas</t>
  </si>
  <si>
    <t>Porcentaje de actividades ejecutadas del Plan Anual de Auditorías en función de lo programado y modificado en cada trimestre.</t>
  </si>
  <si>
    <t>PT - 64</t>
  </si>
  <si>
    <t xml:space="preserve">Informe de monitoreo de   Riesgos de Corrupción (Instrumento para la transparencia y lucha contra la corrupción). 
</t>
  </si>
  <si>
    <t>Estrategia de lucha contra la corrupción para el fortalecimiento institucional de la Agencia Nacional de Tierras ANT</t>
  </si>
  <si>
    <t xml:space="preserve">5. Transparencia, acceso a la información pública y lucha contra la corrupción </t>
  </si>
  <si>
    <t>PT - 65</t>
  </si>
  <si>
    <t>Informes de inspección, seguimiento y recomendaciones en cumplimiento del # 7 art. 15 del decreto 2363/2015</t>
  </si>
  <si>
    <t>PT - 66</t>
  </si>
  <si>
    <t xml:space="preserve">Informes de recomendaciones para  fortalecimiento institucional </t>
  </si>
  <si>
    <t>PT - 67</t>
  </si>
  <si>
    <t xml:space="preserve">Informes de gestión de denuncias </t>
  </si>
  <si>
    <t>PT - 68</t>
  </si>
  <si>
    <t>Informe de seguimiento, balance y recomendaciones de las acciones de fortalecimiento a la participación ciudadana para la reforma agraria.</t>
  </si>
  <si>
    <t>PT - 69</t>
  </si>
  <si>
    <t xml:space="preserve">Informes semestrales de seguimiento y análisis de la gestión de la ANT al Presidente de la Republica </t>
  </si>
  <si>
    <t>Numero de Informes semestrales de seguimiento y análisis de la gestión de la ANT al Presidente de la Republica  realizados</t>
  </si>
  <si>
    <t>PT - 70</t>
  </si>
  <si>
    <t xml:space="preserve">Diseño de estrategias para la lucha contra la corrupción en el marco de los procesos de la Agencia Nacional de Tierras </t>
  </si>
  <si>
    <t>Formulación e implementación  del Programa de transparencia y ética publica PETP - Antes PAAC</t>
  </si>
  <si>
    <t xml:space="preserve">Número de solicitudes de aprobación e implementación    realizadas </t>
  </si>
  <si>
    <t>PT - 71</t>
  </si>
  <si>
    <t xml:space="preserve">Diseño de estrategias para en la lucha contra la corrupción en el marco de los procesos de la Agencia Nacional de Tierras </t>
  </si>
  <si>
    <t>1er monitoreo a la implementación del Programa de transparencia y ética publica PTEP - Antes PAAC</t>
  </si>
  <si>
    <t>Número de informes de monitoreo    PETP realizados</t>
  </si>
  <si>
    <t>Informe de  socialización y apropiación del Programa de transparencia y ética pública PTEP de la Agencia Nacional de Tierras - ANT</t>
  </si>
  <si>
    <t>Número de informes de socialización y apropiación del  PETP realizados</t>
  </si>
  <si>
    <t>PT - 72</t>
  </si>
  <si>
    <t>Herramientas tecnológicas implementadas</t>
  </si>
  <si>
    <t>Fortalecimiento la capacidad tecnológica de la entidad para la transformación digital de los procesos institucionales</t>
  </si>
  <si>
    <t>Fortalecimiento de las soluciones tecnológicas para la transformación digital de los procesos institucionales a nivel  Nacional</t>
  </si>
  <si>
    <t xml:space="preserve">C-1704-1100-21 </t>
  </si>
  <si>
    <t>PT - 73</t>
  </si>
  <si>
    <t>Servicios de implementación  Instrumentos archivisticos</t>
  </si>
  <si>
    <t>Implementar instrumentos archivísticos en la Agencia Nacional de Tierras</t>
  </si>
  <si>
    <t>Implementación de actividades para fortalecer la capacidad de la gestión administrativa de la Agencia Nacional de Tierras</t>
  </si>
  <si>
    <t>Fortalecimiento del sistema integral de gestión y administración documental de la ANT  nacional</t>
  </si>
  <si>
    <t xml:space="preserve">C-1799-1100-9 </t>
  </si>
  <si>
    <t>10. Gestión Documental</t>
  </si>
  <si>
    <t>PT - 74</t>
  </si>
  <si>
    <t>FUID Elaborado</t>
  </si>
  <si>
    <t xml:space="preserve">Metros Lineales </t>
  </si>
  <si>
    <t>PT - 75</t>
  </si>
  <si>
    <t>Informes de estado del Plan Anual de Adquisiciones de la ANT</t>
  </si>
  <si>
    <t xml:space="preserve">Funcionamiento </t>
  </si>
  <si>
    <t>PT - 76</t>
  </si>
  <si>
    <t>Servicios tecnológicos</t>
  </si>
  <si>
    <t xml:space="preserve">Índice de capacidad en la prestación de servicios de tecnología </t>
  </si>
  <si>
    <t>Contrato interadministrativo</t>
  </si>
  <si>
    <t>PT - 77</t>
  </si>
  <si>
    <t>Documento de Planeación.</t>
  </si>
  <si>
    <t>Tablero de control de seguimiento del plan de acción anual del Comité.</t>
  </si>
  <si>
    <t>Fortalecimiento institucional, a través de la implementación de enfoques de género y diferenciales.</t>
  </si>
  <si>
    <t>PT - 78</t>
  </si>
  <si>
    <t>Documento técnico de lineamientos.</t>
  </si>
  <si>
    <t>Plan de trabajo de implementación de enfoques de género y diferenciales con ejecución iniciada.</t>
  </si>
  <si>
    <t>PT - 79</t>
  </si>
  <si>
    <t xml:space="preserve">Número de Subcomités de enfoque diferencial al interios de los CMRA </t>
  </si>
  <si>
    <t>Servicios de conformación de subcomites diferenciales al interior de los CMRA</t>
  </si>
  <si>
    <t xml:space="preserve">Número de subcomites diferenciales creados al interior de los CMRA </t>
  </si>
  <si>
    <t>Garantías de participación y acceso a la oferta institucional.</t>
  </si>
  <si>
    <t>8. Participación ciudadana en la gestión pública</t>
  </si>
  <si>
    <t>PT - 80</t>
  </si>
  <si>
    <t>Servicios para la elaboración de espacios de fortalecimiento como asambleas, talleres, grupos de trabajo y sesiones de los subcomités de enfoque diferencial al interior de los CMRA</t>
  </si>
  <si>
    <t>Número de espacios de fortalecimiento en los que se abordan items como el Decreto especial para la adjudicación de mujeres rurales; asambleas; grupos de trabajo; mesas de trabajo de los subcomités de enfoque diferencial al interior de los CMRA.</t>
  </si>
  <si>
    <t>PT - 81</t>
  </si>
  <si>
    <t>Número de sesiones del comité realizadas al interior de la ANT</t>
  </si>
  <si>
    <t xml:space="preserve">Sesiones del comité de mujer rural y enfoque diferencial al interior de la ANT </t>
  </si>
  <si>
    <t>PT - 82</t>
  </si>
  <si>
    <t xml:space="preserve">Documentos de diagnóstico que establezca una ruta para las personas diversas en la ruralidad, asi como los principales obstaculos  para acceder a dicha ruta </t>
  </si>
  <si>
    <t xml:space="preserve">Documento diagnostico </t>
  </si>
  <si>
    <t>PT - 83</t>
  </si>
  <si>
    <t>Servicio de elaboración y socialización de tableros de control en herramientas ofimaticas  para el seguimiento a los recursos de la ANT.</t>
  </si>
  <si>
    <t>Tableros de Control  elaborados y socializados</t>
  </si>
  <si>
    <t>1. Planeación institucional</t>
  </si>
  <si>
    <t>Informes Presupuestales elaborados y socializados</t>
  </si>
  <si>
    <t>PT - 84</t>
  </si>
  <si>
    <t>Proyectos de inversión apoyados</t>
  </si>
  <si>
    <t xml:space="preserve">Proyectos de inversión apoyados a través del servicio de asistencia técnica en las etapas de su ciclo de vida (formulación, estructuración y/o gestión) </t>
  </si>
  <si>
    <t>PT - 85</t>
  </si>
  <si>
    <t xml:space="preserve">Procedimientos actualizados del Sistema de Gestión de Calidad con responsabilidades de las UGT  </t>
  </si>
  <si>
    <t>Procedimientos actualizados y publicados</t>
  </si>
  <si>
    <t># procedimientos actualizados  /
# procedimeintos identificados</t>
  </si>
  <si>
    <t xml:space="preserve">Porcentaje </t>
  </si>
  <si>
    <t>PT - 86</t>
  </si>
  <si>
    <t xml:space="preserve">Sesiones de socializaciones SIG realizadas  </t>
  </si>
  <si>
    <t xml:space="preserve">No sesiones de socializacion SIG realizadas  </t>
  </si>
  <si>
    <t>PT - 87</t>
  </si>
  <si>
    <t>Modulo Cadena de aprobación documentos SIG implenentado</t>
  </si>
  <si>
    <t>PT - 88</t>
  </si>
  <si>
    <t>Asesorar en la construcción y consolidación de planes y hacer seguimiento a estos de acuerdo a las metodologías propias de cada instancia.</t>
  </si>
  <si>
    <t>Planes de acción y estratégicos publicados y monitoreados</t>
  </si>
  <si>
    <t>Informes de avances en la gestión presentados</t>
  </si>
  <si>
    <t>No</t>
  </si>
  <si>
    <t>PROYECTO</t>
  </si>
  <si>
    <t>BPIN</t>
  </si>
  <si>
    <t>TOTAL PRESUPUESTO 2025</t>
  </si>
  <si>
    <t>Fortalecimiento de las soluciones tecnológicas para la transformación digital de los procesos institucionales a nivel  nacional</t>
  </si>
  <si>
    <t>Fortalecimiento del ordenamiento social de la propiedad rural  nacional</t>
  </si>
  <si>
    <t>Incremento de la formalización de predios privados rurales y procesos agrarios a nivel  nacional</t>
  </si>
  <si>
    <t>Fortalecimiento del sistema integral de gestión y administración documental de la ANT  nacional</t>
  </si>
  <si>
    <t>Fortalecimiento del programa de reforma agraria y reforma rural integral  nacional</t>
  </si>
  <si>
    <t>Fortalecimiento del desempeño del modelo integrado de planeación y gestión de la ANT  nacional</t>
  </si>
  <si>
    <t>TOTAL INVERSIÓN</t>
  </si>
  <si>
    <t>Funcionamiento</t>
  </si>
  <si>
    <t>TOTAL FUNCIONAMIENTO</t>
  </si>
  <si>
    <t>PRESUPUESTO 2025 ANT</t>
  </si>
  <si>
    <t>PAI - 4.1</t>
  </si>
  <si>
    <t>PAI - 4.2</t>
  </si>
  <si>
    <t>PAI - 15.1</t>
  </si>
  <si>
    <t>PAI - 15.2</t>
  </si>
  <si>
    <t>PAI - 15.3</t>
  </si>
  <si>
    <t>PAI - 25.1</t>
  </si>
  <si>
    <t>PAI - 25.2</t>
  </si>
  <si>
    <t>PAI - 31.1</t>
  </si>
  <si>
    <t>PAI - 31.2</t>
  </si>
  <si>
    <t>PAI - 90</t>
  </si>
  <si>
    <t>Hectáreas formalizadas mediante el reconocimiento y asignación de derechos de uso que beneficien a población campesina</t>
  </si>
  <si>
    <t>Números de Territorios Agroalimentarios - TECAM  presentados para aprobación del Consejo Directivo.</t>
  </si>
  <si>
    <t>Números de Territorios Agroalimentarios - TECAM presentados para aprobación del Consejo Directivo.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</si>
</sst>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\ #,##0;[Red]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* #,##0_-;\-* #,##0_-;_-* &quot;-&quot;??_-;_-@_-"/>
    <numFmt numFmtId="166" formatCode="_-* #,##0_-;\-* #,##0_-;_-* \-_-;_-@_-"/>
    <numFmt numFmtId="167" formatCode="_-* #,##0.0_-;\-* #,##0.0_-;_-* &quot;-&quot;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_-* #,##0.00\ _€_-;\-* #,##0.00\ _€_-;_-* &quot;-&quot;??\ _€_-;_-@_-"/>
    <numFmt numFmtId="172" formatCode="_-[$$-240A]\ * #,##0.00_-;\-[$$-240A]\ * #,##0.00_-;_-[$$-240A]\ * &quot;-&quot;??_-;_-@_-"/>
    <numFmt numFmtId="173" formatCode="_-[$$-409]* #,##0.00_ ;_-[$$-409]* \-#,##0.00\ ;_-[$$-409]* &quot;-&quot;??_ ;_-@_ 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</font>
    <font>
      <b/>
      <sz val="10"/>
      <color theme="0"/>
      <name val="Aptos Narrow"/>
      <family val="2"/>
    </font>
    <font>
      <b/>
      <sz val="10"/>
      <name val="Aptos Narrow"/>
      <family val="2"/>
    </font>
    <font>
      <b/>
      <sz val="10"/>
      <color theme="1"/>
      <name val="Aptos Narrow"/>
      <family val="2"/>
    </font>
    <font>
      <b/>
      <sz val="10"/>
      <color rgb="FF000000"/>
      <name val="Aptos Narrow"/>
      <family val="2"/>
    </font>
    <font>
      <sz val="10"/>
      <color rgb="FF000000"/>
      <name val="Aptos Narrow"/>
      <family val="2"/>
    </font>
    <font>
      <sz val="10"/>
      <color rgb="FFFF0000"/>
      <name val="Aptos Narrow"/>
      <family val="2"/>
    </font>
    <font>
      <sz val="10"/>
      <name val="Aptos Narrow"/>
      <family val="2"/>
    </font>
    <font>
      <b/>
      <sz val="10"/>
      <color rgb="FFFF0000"/>
      <name val="Aptos Narrow"/>
      <family val="2"/>
    </font>
    <font>
      <sz val="11"/>
      <color rgb="FF000000"/>
      <name val="Calibri"/>
      <family val="2"/>
      <charset val="1"/>
    </font>
    <font>
      <b/>
      <sz val="10"/>
      <color rgb="FFFFFFFF"/>
      <name val="Aptos Narrow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</font>
    <font>
      <sz val="11"/>
      <color rgb="FF242424"/>
      <name val="Aptos Narrow"/>
      <family val="2"/>
    </font>
    <font>
      <b/>
      <sz val="10"/>
      <name val="Aptos Narrow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6F9D4"/>
      </patternFill>
    </fill>
    <fill>
      <patternFill patternType="solid">
        <fgColor rgb="FFFFFFFF"/>
        <bgColor rgb="FF000000"/>
      </patternFill>
    </fill>
    <fill>
      <patternFill patternType="solid">
        <fgColor rgb="FF54823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1" fillId="0" borderId="0" applyBorder="0" applyProtection="0"/>
    <xf numFmtId="4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1">
    <xf numFmtId="0" fontId="0" fillId="0" borderId="0" xfId="0"/>
    <xf numFmtId="0" fontId="2" fillId="2" borderId="1" xfId="0" applyFont="1" applyFill="1" applyBorder="1"/>
    <xf numFmtId="0" fontId="2" fillId="2" borderId="0" xfId="0" applyFont="1" applyFill="1"/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 wrapText="1"/>
    </xf>
    <xf numFmtId="41" fontId="5" fillId="5" borderId="14" xfId="0" applyNumberFormat="1" applyFont="1" applyFill="1" applyBorder="1" applyAlignment="1">
      <alignment horizontal="center" vertical="center"/>
    </xf>
    <xf numFmtId="3" fontId="5" fillId="5" borderId="14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14" xfId="0" applyFont="1" applyFill="1" applyBorder="1" applyAlignment="1">
      <alignment horizontal="left" vertic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3" fontId="2" fillId="7" borderId="14" xfId="0" applyNumberFormat="1" applyFont="1" applyFill="1" applyBorder="1" applyAlignment="1">
      <alignment vertical="center" wrapText="1"/>
    </xf>
    <xf numFmtId="41" fontId="2" fillId="7" borderId="14" xfId="2" applyFont="1" applyFill="1" applyBorder="1" applyAlignment="1">
      <alignment horizontal="center" vertical="center"/>
    </xf>
    <xf numFmtId="12" fontId="2" fillId="7" borderId="14" xfId="2" applyNumberFormat="1" applyFont="1" applyFill="1" applyBorder="1" applyAlignment="1">
      <alignment horizontal="center" vertical="center"/>
    </xf>
    <xf numFmtId="3" fontId="2" fillId="7" borderId="14" xfId="0" applyNumberFormat="1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5" fontId="5" fillId="5" borderId="14" xfId="1" applyNumberFormat="1" applyFont="1" applyFill="1" applyBorder="1" applyAlignment="1">
      <alignment vertical="center" wrapText="1"/>
    </xf>
    <xf numFmtId="41" fontId="5" fillId="5" borderId="18" xfId="2" applyFont="1" applyFill="1" applyBorder="1" applyAlignment="1">
      <alignment vertical="center"/>
    </xf>
    <xf numFmtId="165" fontId="5" fillId="5" borderId="14" xfId="1" applyNumberFormat="1" applyFont="1" applyFill="1" applyBorder="1" applyAlignment="1">
      <alignment vertical="center"/>
    </xf>
    <xf numFmtId="41" fontId="5" fillId="5" borderId="14" xfId="2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5" borderId="14" xfId="0" applyFont="1" applyFill="1" applyBorder="1" applyAlignment="1">
      <alignment horizontal="center" vertical="center"/>
    </xf>
    <xf numFmtId="165" fontId="5" fillId="5" borderId="14" xfId="1" applyNumberFormat="1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4" fontId="5" fillId="5" borderId="14" xfId="0" applyNumberFormat="1" applyFont="1" applyFill="1" applyBorder="1" applyAlignment="1">
      <alignment horizontal="center" vertical="center"/>
    </xf>
    <xf numFmtId="3" fontId="5" fillId="5" borderId="14" xfId="0" applyNumberFormat="1" applyFont="1" applyFill="1" applyBorder="1" applyAlignment="1">
      <alignment horizontal="right" vertical="center" indent="2"/>
    </xf>
    <xf numFmtId="3" fontId="5" fillId="5" borderId="14" xfId="0" applyNumberFormat="1" applyFont="1" applyFill="1" applyBorder="1" applyAlignment="1">
      <alignment horizontal="center" vertical="center"/>
    </xf>
    <xf numFmtId="4" fontId="2" fillId="7" borderId="14" xfId="0" applyNumberFormat="1" applyFont="1" applyFill="1" applyBorder="1" applyAlignment="1">
      <alignment horizontal="center" vertical="center"/>
    </xf>
    <xf numFmtId="3" fontId="2" fillId="7" borderId="14" xfId="0" applyNumberFormat="1" applyFont="1" applyFill="1" applyBorder="1" applyAlignment="1">
      <alignment horizontal="right" vertical="center" indent="2"/>
    </xf>
    <xf numFmtId="0" fontId="5" fillId="7" borderId="14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horizontal="right" vertical="center" indent="2"/>
    </xf>
    <xf numFmtId="3" fontId="5" fillId="7" borderId="14" xfId="0" applyNumberFormat="1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vertical="center" wrapText="1"/>
    </xf>
    <xf numFmtId="41" fontId="5" fillId="5" borderId="14" xfId="2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2" fillId="5" borderId="14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3" fontId="5" fillId="5" borderId="14" xfId="0" applyNumberFormat="1" applyFont="1" applyFill="1" applyBorder="1" applyAlignment="1">
      <alignment horizontal="right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 wrapText="1"/>
    </xf>
    <xf numFmtId="165" fontId="5" fillId="5" borderId="19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165" fontId="2" fillId="7" borderId="14" xfId="1" applyNumberFormat="1" applyFont="1" applyFill="1" applyBorder="1" applyAlignment="1">
      <alignment horizontal="center" vertical="center"/>
    </xf>
    <xf numFmtId="43" fontId="2" fillId="7" borderId="14" xfId="1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vertical="center"/>
    </xf>
    <xf numFmtId="9" fontId="5" fillId="5" borderId="14" xfId="4" applyFont="1" applyFill="1" applyBorder="1" applyAlignment="1">
      <alignment vertical="center"/>
    </xf>
    <xf numFmtId="3" fontId="5" fillId="5" borderId="14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41" fontId="5" fillId="5" borderId="18" xfId="2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1" fontId="5" fillId="5" borderId="7" xfId="2" applyFont="1" applyFill="1" applyBorder="1" applyAlignment="1">
      <alignment vertical="center"/>
    </xf>
    <xf numFmtId="9" fontId="5" fillId="5" borderId="18" xfId="2" applyNumberFormat="1" applyFont="1" applyFill="1" applyBorder="1" applyAlignment="1">
      <alignment vertical="center"/>
    </xf>
    <xf numFmtId="41" fontId="5" fillId="5" borderId="7" xfId="2" applyFont="1" applyFill="1" applyBorder="1" applyAlignment="1">
      <alignment vertical="center" wrapText="1"/>
    </xf>
    <xf numFmtId="41" fontId="5" fillId="5" borderId="14" xfId="2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wrapText="1"/>
    </xf>
    <xf numFmtId="9" fontId="5" fillId="5" borderId="14" xfId="2" applyNumberFormat="1" applyFont="1" applyFill="1" applyBorder="1" applyAlignment="1">
      <alignment vertical="center" wrapText="1"/>
    </xf>
    <xf numFmtId="9" fontId="5" fillId="5" borderId="14" xfId="2" applyNumberFormat="1" applyFont="1" applyFill="1" applyBorder="1" applyAlignment="1">
      <alignment vertical="center"/>
    </xf>
    <xf numFmtId="165" fontId="5" fillId="5" borderId="19" xfId="1" applyNumberFormat="1" applyFont="1" applyFill="1" applyBorder="1" applyAlignment="1">
      <alignment vertical="center"/>
    </xf>
    <xf numFmtId="41" fontId="5" fillId="5" borderId="14" xfId="2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/>
    </xf>
    <xf numFmtId="1" fontId="5" fillId="5" borderId="14" xfId="0" applyNumberFormat="1" applyFont="1" applyFill="1" applyBorder="1" applyAlignment="1">
      <alignment horizontal="right" vertical="center"/>
    </xf>
    <xf numFmtId="0" fontId="5" fillId="5" borderId="18" xfId="0" applyFont="1" applyFill="1" applyBorder="1" applyAlignment="1">
      <alignment horizontal="right" vertical="center" wrapText="1"/>
    </xf>
    <xf numFmtId="9" fontId="5" fillId="5" borderId="14" xfId="0" applyNumberFormat="1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2" fillId="0" borderId="0" xfId="0" applyFont="1"/>
    <xf numFmtId="0" fontId="5" fillId="10" borderId="26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165" fontId="5" fillId="0" borderId="14" xfId="1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165" fontId="2" fillId="0" borderId="14" xfId="1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165" fontId="6" fillId="0" borderId="14" xfId="1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166" fontId="4" fillId="11" borderId="14" xfId="5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43" fontId="5" fillId="0" borderId="14" xfId="1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43" fontId="2" fillId="0" borderId="14" xfId="1" applyFont="1" applyBorder="1" applyAlignment="1">
      <alignment horizontal="right" vertical="center" wrapText="1"/>
    </xf>
    <xf numFmtId="165" fontId="4" fillId="0" borderId="14" xfId="1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165" fontId="5" fillId="0" borderId="14" xfId="1" applyNumberFormat="1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left" vertical="center" wrapText="1"/>
    </xf>
    <xf numFmtId="167" fontId="5" fillId="0" borderId="14" xfId="2" applyNumberFormat="1" applyFont="1" applyFill="1" applyBorder="1" applyAlignment="1">
      <alignment horizontal="center" vertical="center" wrapText="1"/>
    </xf>
    <xf numFmtId="41" fontId="5" fillId="0" borderId="14" xfId="2" applyFont="1" applyFill="1" applyBorder="1" applyAlignment="1">
      <alignment horizontal="center" vertical="center" wrapText="1"/>
    </xf>
    <xf numFmtId="41" fontId="5" fillId="0" borderId="14" xfId="2" applyFont="1" applyFill="1" applyBorder="1" applyAlignment="1">
      <alignment horizontal="right" vertical="center" wrapText="1"/>
    </xf>
    <xf numFmtId="41" fontId="5" fillId="0" borderId="14" xfId="2" applyFont="1" applyFill="1" applyBorder="1" applyAlignment="1">
      <alignment vertical="center"/>
    </xf>
    <xf numFmtId="41" fontId="2" fillId="0" borderId="14" xfId="2" applyFont="1" applyFill="1" applyBorder="1" applyAlignment="1">
      <alignment horizontal="right" vertical="center"/>
    </xf>
    <xf numFmtId="41" fontId="2" fillId="0" borderId="14" xfId="2" applyFont="1" applyBorder="1" applyAlignment="1">
      <alignment horizontal="right" vertical="center"/>
    </xf>
    <xf numFmtId="165" fontId="4" fillId="2" borderId="14" xfId="1" applyNumberFormat="1" applyFont="1" applyFill="1" applyBorder="1" applyAlignment="1">
      <alignment horizontal="right" vertical="center" wrapText="1"/>
    </xf>
    <xf numFmtId="43" fontId="4" fillId="2" borderId="14" xfId="1" applyFont="1" applyFill="1" applyBorder="1" applyAlignment="1">
      <alignment horizontal="right" vertical="center" wrapText="1"/>
    </xf>
    <xf numFmtId="0" fontId="5" fillId="0" borderId="14" xfId="2" applyNumberFormat="1" applyFont="1" applyBorder="1" applyAlignment="1">
      <alignment horizontal="center" vertical="center" wrapText="1"/>
    </xf>
    <xf numFmtId="41" fontId="5" fillId="0" borderId="14" xfId="2" applyFont="1" applyBorder="1" applyAlignment="1">
      <alignment horizontal="center" vertical="center" wrapText="1"/>
    </xf>
    <xf numFmtId="165" fontId="5" fillId="0" borderId="14" xfId="2" applyNumberFormat="1" applyFont="1" applyFill="1" applyBorder="1" applyAlignment="1">
      <alignment horizontal="right" vertical="center"/>
    </xf>
    <xf numFmtId="165" fontId="4" fillId="0" borderId="14" xfId="1" applyNumberFormat="1" applyFont="1" applyFill="1" applyBorder="1" applyAlignment="1">
      <alignment horizontal="right" vertical="center"/>
    </xf>
    <xf numFmtId="41" fontId="4" fillId="0" borderId="14" xfId="2" applyFont="1" applyFill="1" applyBorder="1" applyAlignment="1">
      <alignment horizontal="center" vertical="center"/>
    </xf>
    <xf numFmtId="165" fontId="5" fillId="0" borderId="14" xfId="2" applyNumberFormat="1" applyFont="1" applyFill="1" applyBorder="1" applyAlignment="1">
      <alignment horizontal="right" vertical="center" wrapText="1"/>
    </xf>
    <xf numFmtId="165" fontId="5" fillId="2" borderId="14" xfId="1" applyNumberFormat="1" applyFont="1" applyFill="1" applyBorder="1" applyAlignment="1">
      <alignment horizontal="right" vertical="center" wrapText="1"/>
    </xf>
    <xf numFmtId="165" fontId="5" fillId="0" borderId="18" xfId="1" applyNumberFormat="1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165" fontId="2" fillId="0" borderId="18" xfId="1" applyNumberFormat="1" applyFont="1" applyBorder="1" applyAlignment="1">
      <alignment vertical="center" wrapText="1"/>
    </xf>
    <xf numFmtId="0" fontId="9" fillId="0" borderId="18" xfId="0" applyFont="1" applyBorder="1" applyAlignment="1">
      <alignment horizontal="left" vertical="center" wrapText="1"/>
    </xf>
    <xf numFmtId="165" fontId="4" fillId="0" borderId="18" xfId="1" applyNumberFormat="1" applyFont="1" applyBorder="1" applyAlignment="1">
      <alignment vertical="center" wrapText="1"/>
    </xf>
    <xf numFmtId="165" fontId="9" fillId="0" borderId="18" xfId="1" applyNumberFormat="1" applyFont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165" fontId="2" fillId="2" borderId="14" xfId="1" applyNumberFormat="1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165" fontId="4" fillId="0" borderId="14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9" fontId="5" fillId="0" borderId="14" xfId="4" applyFont="1" applyBorder="1" applyAlignment="1">
      <alignment horizontal="right" vertical="center" wrapText="1"/>
    </xf>
    <xf numFmtId="0" fontId="5" fillId="0" borderId="14" xfId="4" applyNumberFormat="1" applyFont="1" applyBorder="1" applyAlignment="1">
      <alignment horizontal="righ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vertical="center"/>
    </xf>
    <xf numFmtId="165" fontId="4" fillId="2" borderId="14" xfId="1" applyNumberFormat="1" applyFont="1" applyFill="1" applyBorder="1" applyAlignment="1">
      <alignment horizontal="right" vertical="center"/>
    </xf>
    <xf numFmtId="41" fontId="4" fillId="2" borderId="14" xfId="2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9" fontId="5" fillId="0" borderId="14" xfId="4" applyFont="1" applyFill="1" applyBorder="1" applyAlignment="1">
      <alignment horizontal="right" vertical="center"/>
    </xf>
    <xf numFmtId="9" fontId="5" fillId="0" borderId="14" xfId="4" applyFont="1" applyBorder="1" applyAlignment="1">
      <alignment horizontal="right" vertical="center"/>
    </xf>
    <xf numFmtId="9" fontId="5" fillId="0" borderId="14" xfId="4" applyFont="1" applyBorder="1" applyAlignment="1">
      <alignment horizontal="center" vertical="center" wrapText="1"/>
    </xf>
    <xf numFmtId="9" fontId="5" fillId="0" borderId="14" xfId="4" applyFont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165" fontId="2" fillId="0" borderId="14" xfId="1" applyNumberFormat="1" applyFont="1" applyFill="1" applyBorder="1" applyAlignment="1">
      <alignment horizontal="right" vertical="center" wrapText="1"/>
    </xf>
    <xf numFmtId="167" fontId="2" fillId="0" borderId="14" xfId="2" applyNumberFormat="1" applyFont="1" applyFill="1" applyBorder="1" applyAlignment="1">
      <alignment horizontal="center" vertical="center" wrapText="1"/>
    </xf>
    <xf numFmtId="41" fontId="2" fillId="0" borderId="14" xfId="2" applyFont="1" applyFill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41" fontId="4" fillId="2" borderId="14" xfId="2" applyFont="1" applyFill="1" applyBorder="1" applyAlignment="1">
      <alignment horizontal="center" vertical="center"/>
    </xf>
    <xf numFmtId="41" fontId="4" fillId="2" borderId="14" xfId="2" applyFont="1" applyFill="1" applyBorder="1" applyAlignment="1">
      <alignment horizontal="center" vertical="center" wrapText="1"/>
    </xf>
    <xf numFmtId="0" fontId="4" fillId="0" borderId="14" xfId="3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9" fontId="6" fillId="0" borderId="14" xfId="0" applyNumberFormat="1" applyFont="1" applyBorder="1" applyAlignment="1">
      <alignment horizontal="right" vertical="center" wrapText="1"/>
    </xf>
    <xf numFmtId="9" fontId="5" fillId="0" borderId="14" xfId="0" applyNumberFormat="1" applyFont="1" applyBorder="1" applyAlignment="1">
      <alignment vertical="center"/>
    </xf>
    <xf numFmtId="9" fontId="5" fillId="0" borderId="14" xfId="4" quotePrefix="1" applyFont="1" applyBorder="1" applyAlignment="1">
      <alignment horizontal="center" vertical="center"/>
    </xf>
    <xf numFmtId="0" fontId="5" fillId="0" borderId="14" xfId="2" applyNumberFormat="1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0" borderId="14" xfId="2" applyNumberFormat="1" applyFont="1" applyFill="1" applyBorder="1" applyAlignment="1">
      <alignment horizontal="right" vertical="center" wrapText="1"/>
    </xf>
    <xf numFmtId="0" fontId="5" fillId="0" borderId="14" xfId="2" applyNumberFormat="1" applyFont="1" applyFill="1" applyBorder="1" applyAlignment="1">
      <alignment vertical="center" wrapText="1"/>
    </xf>
    <xf numFmtId="9" fontId="5" fillId="0" borderId="14" xfId="4" applyFont="1" applyFill="1" applyBorder="1" applyAlignment="1">
      <alignment horizontal="right" vertical="center" wrapText="1"/>
    </xf>
    <xf numFmtId="9" fontId="5" fillId="0" borderId="14" xfId="4" applyFont="1" applyFill="1" applyBorder="1" applyAlignment="1">
      <alignment horizontal="center" vertical="center" wrapText="1"/>
    </xf>
    <xf numFmtId="43" fontId="5" fillId="2" borderId="14" xfId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9" fontId="5" fillId="2" borderId="14" xfId="4" applyFont="1" applyFill="1" applyBorder="1" applyAlignment="1">
      <alignment horizontal="right" vertical="center"/>
    </xf>
    <xf numFmtId="10" fontId="5" fillId="2" borderId="14" xfId="4" applyNumberFormat="1" applyFont="1" applyFill="1" applyBorder="1" applyAlignment="1">
      <alignment vertical="center"/>
    </xf>
    <xf numFmtId="9" fontId="5" fillId="2" borderId="14" xfId="4" applyFont="1" applyFill="1" applyBorder="1" applyAlignment="1">
      <alignment vertical="center"/>
    </xf>
    <xf numFmtId="0" fontId="6" fillId="12" borderId="14" xfId="0" applyFont="1" applyFill="1" applyBorder="1" applyAlignment="1">
      <alignment horizontal="center" vertical="center" wrapText="1"/>
    </xf>
    <xf numFmtId="41" fontId="5" fillId="0" borderId="14" xfId="0" applyNumberFormat="1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5" fillId="0" borderId="14" xfId="0" applyNumberFormat="1" applyFont="1" applyBorder="1" applyAlignment="1">
      <alignment horizontal="center" vertical="center"/>
    </xf>
    <xf numFmtId="9" fontId="5" fillId="2" borderId="14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44" fontId="2" fillId="2" borderId="0" xfId="3" applyFont="1" applyFill="1" applyAlignment="1">
      <alignment vertical="center"/>
    </xf>
    <xf numFmtId="1" fontId="9" fillId="0" borderId="7" xfId="0" applyNumberFormat="1" applyFont="1" applyBorder="1" applyAlignment="1">
      <alignment horizontal="center" vertical="center" wrapText="1" readingOrder="1"/>
    </xf>
    <xf numFmtId="41" fontId="5" fillId="5" borderId="19" xfId="2" applyFont="1" applyFill="1" applyBorder="1" applyAlignment="1">
      <alignment horizontal="right" vertical="center"/>
    </xf>
    <xf numFmtId="41" fontId="2" fillId="7" borderId="18" xfId="2" applyFont="1" applyFill="1" applyBorder="1" applyAlignment="1">
      <alignment horizontal="right" vertical="center"/>
    </xf>
    <xf numFmtId="41" fontId="2" fillId="7" borderId="14" xfId="2" applyFont="1" applyFill="1" applyBorder="1" applyAlignment="1">
      <alignment horizontal="right" vertical="center"/>
    </xf>
    <xf numFmtId="41" fontId="5" fillId="5" borderId="18" xfId="2" applyFont="1" applyFill="1" applyBorder="1" applyAlignment="1">
      <alignment horizontal="right" vertical="center"/>
    </xf>
    <xf numFmtId="4" fontId="5" fillId="5" borderId="14" xfId="0" applyNumberFormat="1" applyFont="1" applyFill="1" applyBorder="1" applyAlignment="1">
      <alignment horizontal="right" vertical="center"/>
    </xf>
    <xf numFmtId="4" fontId="2" fillId="7" borderId="14" xfId="0" applyNumberFormat="1" applyFont="1" applyFill="1" applyBorder="1" applyAlignment="1">
      <alignment horizontal="right" vertical="center"/>
    </xf>
    <xf numFmtId="3" fontId="5" fillId="5" borderId="18" xfId="0" applyNumberFormat="1" applyFont="1" applyFill="1" applyBorder="1" applyAlignment="1">
      <alignment horizontal="right" vertical="center"/>
    </xf>
    <xf numFmtId="41" fontId="5" fillId="5" borderId="14" xfId="0" applyNumberFormat="1" applyFont="1" applyFill="1" applyBorder="1" applyAlignment="1">
      <alignment horizontal="right" vertical="center"/>
    </xf>
    <xf numFmtId="0" fontId="2" fillId="7" borderId="14" xfId="0" applyFont="1" applyFill="1" applyBorder="1" applyAlignment="1">
      <alignment horizontal="right" vertical="center" wrapText="1"/>
    </xf>
    <xf numFmtId="41" fontId="5" fillId="5" borderId="14" xfId="2" applyFont="1" applyFill="1" applyBorder="1" applyAlignment="1">
      <alignment horizontal="right" vertical="center" wrapText="1"/>
    </xf>
    <xf numFmtId="41" fontId="5" fillId="5" borderId="18" xfId="2" applyFont="1" applyFill="1" applyBorder="1" applyAlignment="1">
      <alignment horizontal="right" vertical="center" wrapText="1"/>
    </xf>
    <xf numFmtId="41" fontId="5" fillId="5" borderId="7" xfId="2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right" vertical="center"/>
    </xf>
    <xf numFmtId="9" fontId="5" fillId="5" borderId="14" xfId="2" applyNumberFormat="1" applyFont="1" applyFill="1" applyBorder="1" applyAlignment="1">
      <alignment horizontal="right" vertical="center" wrapText="1"/>
    </xf>
    <xf numFmtId="9" fontId="5" fillId="5" borderId="19" xfId="2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/>
    </xf>
    <xf numFmtId="41" fontId="5" fillId="5" borderId="19" xfId="0" applyNumberFormat="1" applyFont="1" applyFill="1" applyBorder="1" applyAlignment="1">
      <alignment horizontal="right" vertical="center"/>
    </xf>
    <xf numFmtId="165" fontId="2" fillId="7" borderId="14" xfId="1" applyNumberFormat="1" applyFont="1" applyFill="1" applyBorder="1" applyAlignment="1">
      <alignment horizontal="right" vertical="center"/>
    </xf>
    <xf numFmtId="165" fontId="5" fillId="5" borderId="14" xfId="1" applyNumberFormat="1" applyFont="1" applyFill="1" applyBorder="1" applyAlignment="1">
      <alignment horizontal="right" vertical="center"/>
    </xf>
    <xf numFmtId="9" fontId="5" fillId="5" borderId="7" xfId="2" applyNumberFormat="1" applyFont="1" applyFill="1" applyBorder="1" applyAlignment="1">
      <alignment horizontal="right" vertical="center"/>
    </xf>
    <xf numFmtId="165" fontId="5" fillId="5" borderId="14" xfId="1" applyNumberFormat="1" applyFont="1" applyFill="1" applyBorder="1" applyAlignment="1">
      <alignment horizontal="right" vertical="center" wrapText="1"/>
    </xf>
    <xf numFmtId="9" fontId="5" fillId="5" borderId="14" xfId="2" applyNumberFormat="1" applyFont="1" applyFill="1" applyBorder="1" applyAlignment="1">
      <alignment horizontal="right" vertical="center"/>
    </xf>
    <xf numFmtId="165" fontId="5" fillId="5" borderId="19" xfId="1" applyNumberFormat="1" applyFont="1" applyFill="1" applyBorder="1" applyAlignment="1">
      <alignment horizontal="right" vertical="center"/>
    </xf>
    <xf numFmtId="0" fontId="5" fillId="5" borderId="14" xfId="2" applyNumberFormat="1" applyFont="1" applyFill="1" applyBorder="1" applyAlignment="1">
      <alignment horizontal="right" vertical="center" wrapText="1"/>
    </xf>
    <xf numFmtId="41" fontId="5" fillId="5" borderId="7" xfId="2" applyFont="1" applyFill="1" applyBorder="1" applyAlignment="1">
      <alignment horizontal="right" vertical="center"/>
    </xf>
    <xf numFmtId="9" fontId="5" fillId="5" borderId="18" xfId="0" applyNumberFormat="1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left" vertical="center" wrapText="1"/>
    </xf>
    <xf numFmtId="9" fontId="5" fillId="5" borderId="14" xfId="2" applyNumberFormat="1" applyFont="1" applyFill="1" applyBorder="1" applyAlignment="1">
      <alignment horizontal="left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41" fontId="5" fillId="5" borderId="3" xfId="2" applyFont="1" applyFill="1" applyBorder="1" applyAlignment="1">
      <alignment vertical="center"/>
    </xf>
    <xf numFmtId="9" fontId="5" fillId="5" borderId="3" xfId="4" applyFont="1" applyFill="1" applyBorder="1" applyAlignment="1">
      <alignment vertical="center"/>
    </xf>
    <xf numFmtId="41" fontId="5" fillId="5" borderId="3" xfId="2" applyFont="1" applyFill="1" applyBorder="1" applyAlignment="1">
      <alignment horizontal="center" vertical="center"/>
    </xf>
    <xf numFmtId="41" fontId="5" fillId="5" borderId="10" xfId="2" applyFont="1" applyFill="1" applyBorder="1" applyAlignment="1">
      <alignment vertical="center" wrapText="1"/>
    </xf>
    <xf numFmtId="41" fontId="5" fillId="5" borderId="2" xfId="2" applyFont="1" applyFill="1" applyBorder="1" applyAlignment="1">
      <alignment vertical="center" wrapText="1"/>
    </xf>
    <xf numFmtId="41" fontId="5" fillId="5" borderId="3" xfId="2" applyFont="1" applyFill="1" applyBorder="1" applyAlignment="1">
      <alignment vertical="center" wrapText="1"/>
    </xf>
    <xf numFmtId="9" fontId="5" fillId="5" borderId="3" xfId="2" applyNumberFormat="1" applyFont="1" applyFill="1" applyBorder="1" applyAlignment="1">
      <alignment vertical="center" wrapText="1"/>
    </xf>
    <xf numFmtId="165" fontId="5" fillId="5" borderId="15" xfId="1" applyNumberFormat="1" applyFont="1" applyFill="1" applyBorder="1" applyAlignment="1">
      <alignment vertical="center" wrapText="1"/>
    </xf>
    <xf numFmtId="0" fontId="5" fillId="5" borderId="3" xfId="2" applyNumberFormat="1" applyFont="1" applyFill="1" applyBorder="1" applyAlignment="1">
      <alignment horizontal="right" vertical="center" wrapText="1"/>
    </xf>
    <xf numFmtId="165" fontId="5" fillId="5" borderId="3" xfId="1" applyNumberFormat="1" applyFont="1" applyFill="1" applyBorder="1" applyAlignment="1">
      <alignment vertical="center" wrapText="1"/>
    </xf>
    <xf numFmtId="3" fontId="5" fillId="5" borderId="3" xfId="0" applyNumberFormat="1" applyFont="1" applyFill="1" applyBorder="1" applyAlignment="1">
      <alignment horizontal="center" vertical="center"/>
    </xf>
    <xf numFmtId="0" fontId="5" fillId="2" borderId="14" xfId="2" applyNumberFormat="1" applyFont="1" applyFill="1" applyBorder="1" applyAlignment="1">
      <alignment horizontal="left" vertical="center" wrapText="1"/>
    </xf>
    <xf numFmtId="3" fontId="2" fillId="7" borderId="14" xfId="0" applyNumberFormat="1" applyFont="1" applyFill="1" applyBorder="1" applyAlignment="1">
      <alignment horizontal="right" vertical="center"/>
    </xf>
    <xf numFmtId="41" fontId="5" fillId="5" borderId="14" xfId="2" applyFont="1" applyFill="1" applyBorder="1" applyAlignment="1">
      <alignment horizontal="center" vertical="center" wrapText="1"/>
    </xf>
    <xf numFmtId="1" fontId="2" fillId="7" borderId="14" xfId="0" applyNumberFormat="1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right" vertical="center" wrapText="1"/>
    </xf>
    <xf numFmtId="0" fontId="5" fillId="5" borderId="28" xfId="0" applyFont="1" applyFill="1" applyBorder="1" applyAlignment="1">
      <alignment horizontal="center" vertical="center" wrapText="1"/>
    </xf>
    <xf numFmtId="9" fontId="5" fillId="5" borderId="14" xfId="2" applyNumberFormat="1" applyFont="1" applyFill="1" applyBorder="1" applyAlignment="1">
      <alignment horizontal="center" vertical="center" wrapText="1"/>
    </xf>
    <xf numFmtId="1" fontId="5" fillId="5" borderId="14" xfId="2" applyNumberFormat="1" applyFont="1" applyFill="1" applyBorder="1" applyAlignment="1">
      <alignment horizontal="right" vertical="center" wrapText="1"/>
    </xf>
    <xf numFmtId="9" fontId="5" fillId="5" borderId="18" xfId="4" applyFont="1" applyFill="1" applyBorder="1" applyAlignment="1">
      <alignment horizontal="center" vertical="center" wrapText="1"/>
    </xf>
    <xf numFmtId="9" fontId="5" fillId="5" borderId="10" xfId="4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2" fillId="10" borderId="26" xfId="0" applyFont="1" applyFill="1" applyBorder="1" applyAlignment="1">
      <alignment horizontal="center" vertical="center" wrapText="1"/>
    </xf>
    <xf numFmtId="165" fontId="7" fillId="0" borderId="14" xfId="1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 wrapText="1"/>
    </xf>
    <xf numFmtId="166" fontId="9" fillId="11" borderId="14" xfId="5" applyFont="1" applyFill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2" fillId="0" borderId="14" xfId="2" applyNumberFormat="1" applyFont="1" applyFill="1" applyBorder="1" applyAlignment="1">
      <alignment horizontal="righ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3" fontId="2" fillId="7" borderId="14" xfId="0" applyNumberFormat="1" applyFont="1" applyFill="1" applyBorder="1" applyAlignment="1">
      <alignment horizontal="right" vertical="center" wrapText="1"/>
    </xf>
    <xf numFmtId="1" fontId="5" fillId="2" borderId="14" xfId="2" applyNumberFormat="1" applyFont="1" applyFill="1" applyBorder="1" applyAlignment="1">
      <alignment horizontal="right" vertical="center" wrapText="1"/>
    </xf>
    <xf numFmtId="41" fontId="5" fillId="2" borderId="14" xfId="2" applyFont="1" applyFill="1" applyBorder="1" applyAlignment="1">
      <alignment vertical="center" wrapText="1"/>
    </xf>
    <xf numFmtId="165" fontId="2" fillId="0" borderId="14" xfId="1" applyNumberFormat="1" applyFont="1" applyBorder="1" applyAlignment="1">
      <alignment horizontal="right" vertical="center"/>
    </xf>
    <xf numFmtId="9" fontId="5" fillId="5" borderId="18" xfId="4" applyFont="1" applyFill="1" applyBorder="1" applyAlignment="1">
      <alignment horizontal="right" vertical="center" wrapText="1"/>
    </xf>
    <xf numFmtId="1" fontId="5" fillId="5" borderId="18" xfId="0" applyNumberFormat="1" applyFont="1" applyFill="1" applyBorder="1" applyAlignment="1">
      <alignment horizontal="right" vertical="center" wrapText="1"/>
    </xf>
    <xf numFmtId="1" fontId="5" fillId="5" borderId="14" xfId="0" applyNumberFormat="1" applyFont="1" applyFill="1" applyBorder="1" applyAlignment="1">
      <alignment horizontal="center" vertical="center" wrapText="1"/>
    </xf>
    <xf numFmtId="1" fontId="5" fillId="5" borderId="3" xfId="0" applyNumberFormat="1" applyFont="1" applyFill="1" applyBorder="1" applyAlignment="1">
      <alignment horizontal="center" vertical="center" wrapText="1"/>
    </xf>
    <xf numFmtId="1" fontId="5" fillId="5" borderId="14" xfId="0" applyNumberFormat="1" applyFont="1" applyFill="1" applyBorder="1" applyAlignment="1">
      <alignment horizontal="right" vertical="center" wrapText="1"/>
    </xf>
    <xf numFmtId="9" fontId="5" fillId="5" borderId="10" xfId="0" applyNumberFormat="1" applyFont="1" applyFill="1" applyBorder="1" applyAlignment="1">
      <alignment horizontal="center" vertical="center" wrapText="1"/>
    </xf>
    <xf numFmtId="2" fontId="5" fillId="5" borderId="18" xfId="0" applyNumberFormat="1" applyFont="1" applyFill="1" applyBorder="1" applyAlignment="1">
      <alignment horizontal="center" vertical="center" wrapText="1"/>
    </xf>
    <xf numFmtId="2" fontId="5" fillId="5" borderId="10" xfId="0" applyNumberFormat="1" applyFont="1" applyFill="1" applyBorder="1" applyAlignment="1">
      <alignment horizontal="center" vertical="center" wrapText="1"/>
    </xf>
    <xf numFmtId="9" fontId="5" fillId="5" borderId="3" xfId="4" applyFont="1" applyFill="1" applyBorder="1" applyAlignment="1">
      <alignment vertical="center" wrapText="1"/>
    </xf>
    <xf numFmtId="9" fontId="5" fillId="5" borderId="14" xfId="4" applyFont="1" applyFill="1" applyBorder="1" applyAlignment="1">
      <alignment horizontal="right" vertical="center"/>
    </xf>
    <xf numFmtId="9" fontId="5" fillId="5" borderId="14" xfId="4" applyFont="1" applyFill="1" applyBorder="1" applyAlignment="1">
      <alignment vertical="center" wrapText="1"/>
    </xf>
    <xf numFmtId="0" fontId="5" fillId="5" borderId="14" xfId="2" applyNumberFormat="1" applyFont="1" applyFill="1" applyBorder="1" applyAlignment="1">
      <alignment vertical="center"/>
    </xf>
    <xf numFmtId="0" fontId="5" fillId="5" borderId="14" xfId="2" applyNumberFormat="1" applyFont="1" applyFill="1" applyBorder="1" applyAlignment="1">
      <alignment vertical="center" wrapText="1"/>
    </xf>
    <xf numFmtId="0" fontId="5" fillId="5" borderId="3" xfId="2" applyNumberFormat="1" applyFont="1" applyFill="1" applyBorder="1" applyAlignment="1">
      <alignment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5" fillId="10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164" fontId="2" fillId="2" borderId="18" xfId="0" applyNumberFormat="1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horizontal="center" vertical="center" wrapText="1"/>
    </xf>
    <xf numFmtId="165" fontId="5" fillId="0" borderId="19" xfId="1" applyNumberFormat="1" applyFont="1" applyBorder="1" applyAlignment="1">
      <alignment horizontal="righ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3" fontId="5" fillId="5" borderId="19" xfId="0" applyNumberFormat="1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2" fillId="0" borderId="38" xfId="0" applyFont="1" applyBorder="1"/>
    <xf numFmtId="0" fontId="2" fillId="0" borderId="8" xfId="0" applyFont="1" applyBorder="1"/>
    <xf numFmtId="0" fontId="3" fillId="3" borderId="7" xfId="0" applyFont="1" applyFill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21" xfId="0" applyFont="1" applyBorder="1"/>
    <xf numFmtId="0" fontId="2" fillId="0" borderId="32" xfId="0" applyFont="1" applyBorder="1"/>
    <xf numFmtId="0" fontId="2" fillId="2" borderId="7" xfId="0" applyFont="1" applyFill="1" applyBorder="1" applyAlignment="1">
      <alignment horizontal="center" vertical="center"/>
    </xf>
    <xf numFmtId="0" fontId="2" fillId="0" borderId="39" xfId="0" applyFont="1" applyBorder="1"/>
    <xf numFmtId="0" fontId="2" fillId="0" borderId="40" xfId="0" applyFont="1" applyBorder="1"/>
    <xf numFmtId="164" fontId="2" fillId="2" borderId="7" xfId="0" applyNumberFormat="1" applyFont="1" applyFill="1" applyBorder="1" applyAlignment="1">
      <alignment horizontal="center" vertical="center"/>
    </xf>
    <xf numFmtId="0" fontId="12" fillId="13" borderId="7" xfId="0" applyFont="1" applyFill="1" applyBorder="1" applyAlignment="1">
      <alignment horizontal="center" vertical="center" wrapText="1" readingOrder="1"/>
    </xf>
    <xf numFmtId="0" fontId="0" fillId="2" borderId="7" xfId="0" applyFill="1" applyBorder="1"/>
    <xf numFmtId="0" fontId="2" fillId="10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72" fontId="4" fillId="0" borderId="14" xfId="3" applyNumberFormat="1" applyFont="1" applyBorder="1" applyAlignment="1">
      <alignment horizontal="center" vertical="center"/>
    </xf>
    <xf numFmtId="172" fontId="4" fillId="0" borderId="14" xfId="3" applyNumberFormat="1" applyFont="1" applyBorder="1" applyAlignment="1">
      <alignment horizontal="left" vertical="center" wrapText="1"/>
    </xf>
    <xf numFmtId="172" fontId="4" fillId="0" borderId="14" xfId="3" applyNumberFormat="1" applyFont="1" applyBorder="1" applyAlignment="1">
      <alignment vertical="center"/>
    </xf>
    <xf numFmtId="172" fontId="9" fillId="0" borderId="14" xfId="3" applyNumberFormat="1" applyFont="1" applyBorder="1" applyAlignment="1">
      <alignment vertical="center"/>
    </xf>
    <xf numFmtId="172" fontId="4" fillId="0" borderId="14" xfId="3" applyNumberFormat="1" applyFont="1" applyBorder="1" applyAlignment="1">
      <alignment horizontal="center" vertical="center" wrapText="1"/>
    </xf>
    <xf numFmtId="172" fontId="4" fillId="0" borderId="5" xfId="0" applyNumberFormat="1" applyFont="1" applyBorder="1" applyAlignment="1">
      <alignment horizontal="right" vertical="center" wrapText="1"/>
    </xf>
    <xf numFmtId="172" fontId="4" fillId="0" borderId="3" xfId="3" applyNumberFormat="1" applyFont="1" applyBorder="1" applyAlignment="1">
      <alignment horizontal="center" vertical="center"/>
    </xf>
    <xf numFmtId="172" fontId="4" fillId="0" borderId="5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center"/>
    </xf>
    <xf numFmtId="4" fontId="19" fillId="0" borderId="0" xfId="0" applyNumberFormat="1" applyFont="1"/>
    <xf numFmtId="172" fontId="4" fillId="0" borderId="19" xfId="3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3" fontId="20" fillId="0" borderId="0" xfId="0" applyNumberFormat="1" applyFont="1" applyAlignment="1">
      <alignment vertical="center"/>
    </xf>
    <xf numFmtId="173" fontId="20" fillId="0" borderId="14" xfId="0" applyNumberFormat="1" applyFont="1" applyBorder="1" applyAlignment="1">
      <alignment vertical="center"/>
    </xf>
    <xf numFmtId="172" fontId="4" fillId="0" borderId="34" xfId="3" applyNumberFormat="1" applyFont="1" applyBorder="1" applyAlignment="1">
      <alignment vertical="center"/>
    </xf>
    <xf numFmtId="172" fontId="4" fillId="0" borderId="19" xfId="3" applyNumberFormat="1" applyFont="1" applyBorder="1" applyAlignment="1">
      <alignment vertical="center"/>
    </xf>
    <xf numFmtId="0" fontId="4" fillId="0" borderId="14" xfId="3" applyNumberFormat="1" applyFont="1" applyBorder="1" applyAlignment="1">
      <alignment horizontal="center" vertical="center" wrapText="1"/>
    </xf>
    <xf numFmtId="172" fontId="4" fillId="2" borderId="14" xfId="3" applyNumberFormat="1" applyFont="1" applyFill="1" applyBorder="1" applyAlignment="1">
      <alignment horizontal="center" vertical="center"/>
    </xf>
    <xf numFmtId="172" fontId="4" fillId="2" borderId="3" xfId="3" applyNumberFormat="1" applyFont="1" applyFill="1" applyBorder="1" applyAlignment="1">
      <alignment horizontal="center" vertical="center" wrapText="1"/>
    </xf>
    <xf numFmtId="0" fontId="12" fillId="13" borderId="27" xfId="0" applyFont="1" applyFill="1" applyBorder="1" applyAlignment="1">
      <alignment horizontal="center" vertical="center" wrapText="1" readingOrder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 wrapText="1"/>
    </xf>
    <xf numFmtId="14" fontId="7" fillId="12" borderId="3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172" fontId="4" fillId="0" borderId="18" xfId="3" applyNumberFormat="1" applyFont="1" applyBorder="1" applyAlignment="1">
      <alignment horizontal="center" vertical="center"/>
    </xf>
    <xf numFmtId="172" fontId="4" fillId="0" borderId="19" xfId="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3" fillId="4" borderId="14" xfId="3" applyFont="1" applyFill="1" applyBorder="1" applyAlignment="1">
      <alignment horizontal="center" vertical="center" wrapText="1"/>
    </xf>
    <xf numFmtId="172" fontId="4" fillId="0" borderId="18" xfId="3" applyNumberFormat="1" applyFont="1" applyBorder="1" applyAlignment="1">
      <alignment horizontal="center" vertical="center" wrapText="1"/>
    </xf>
    <xf numFmtId="172" fontId="4" fillId="0" borderId="34" xfId="3" applyNumberFormat="1" applyFont="1" applyBorder="1" applyAlignment="1">
      <alignment horizontal="center" vertical="center" wrapText="1"/>
    </xf>
    <xf numFmtId="172" fontId="4" fillId="0" borderId="19" xfId="3" applyNumberFormat="1" applyFont="1" applyBorder="1" applyAlignment="1">
      <alignment horizontal="center" vertical="center" wrapText="1"/>
    </xf>
    <xf numFmtId="44" fontId="4" fillId="0" borderId="18" xfId="3" applyFont="1" applyBorder="1" applyAlignment="1">
      <alignment horizontal="center" vertical="center" wrapText="1"/>
    </xf>
    <xf numFmtId="44" fontId="4" fillId="0" borderId="34" xfId="3" applyFont="1" applyBorder="1" applyAlignment="1">
      <alignment horizontal="center" vertical="center" wrapText="1"/>
    </xf>
    <xf numFmtId="44" fontId="4" fillId="0" borderId="19" xfId="3" applyFont="1" applyBorder="1" applyAlignment="1">
      <alignment horizontal="center" vertical="center" wrapText="1"/>
    </xf>
    <xf numFmtId="172" fontId="20" fillId="0" borderId="0" xfId="3" applyNumberFormat="1" applyFont="1" applyFill="1" applyBorder="1" applyAlignment="1">
      <alignment horizontal="center" vertical="center"/>
    </xf>
    <xf numFmtId="172" fontId="18" fillId="0" borderId="18" xfId="3" applyNumberFormat="1" applyFont="1" applyBorder="1" applyAlignment="1">
      <alignment horizontal="center" vertical="center"/>
    </xf>
    <xf numFmtId="172" fontId="18" fillId="0" borderId="34" xfId="3" applyNumberFormat="1" applyFont="1" applyBorder="1" applyAlignment="1">
      <alignment horizontal="center" vertical="center"/>
    </xf>
    <xf numFmtId="172" fontId="18" fillId="0" borderId="19" xfId="3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4" borderId="18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172" fontId="18" fillId="0" borderId="18" xfId="10" applyNumberFormat="1" applyFont="1" applyBorder="1" applyAlignment="1">
      <alignment horizontal="center" vertical="center"/>
    </xf>
    <xf numFmtId="172" fontId="18" fillId="0" borderId="34" xfId="10" applyNumberFormat="1" applyFont="1" applyBorder="1" applyAlignment="1">
      <alignment horizontal="center" vertical="center"/>
    </xf>
    <xf numFmtId="172" fontId="18" fillId="0" borderId="19" xfId="10" applyNumberFormat="1" applyFont="1" applyBorder="1" applyAlignment="1">
      <alignment horizontal="center" vertical="center"/>
    </xf>
    <xf numFmtId="172" fontId="4" fillId="0" borderId="14" xfId="3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2" fontId="4" fillId="0" borderId="34" xfId="3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2" fillId="13" borderId="39" xfId="0" applyFont="1" applyFill="1" applyBorder="1" applyAlignment="1">
      <alignment horizontal="center" vertical="center" wrapText="1" readingOrder="1"/>
    </xf>
    <xf numFmtId="0" fontId="12" fillId="13" borderId="41" xfId="0" applyFont="1" applyFill="1" applyBorder="1" applyAlignment="1">
      <alignment horizontal="center" vertical="center" wrapText="1" readingOrder="1"/>
    </xf>
    <xf numFmtId="0" fontId="12" fillId="13" borderId="6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0" borderId="41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left" vertical="center" wrapText="1" readingOrder="1"/>
    </xf>
    <xf numFmtId="0" fontId="12" fillId="13" borderId="7" xfId="0" applyFont="1" applyFill="1" applyBorder="1" applyAlignment="1">
      <alignment horizontal="center" vertical="center" wrapText="1" readingOrder="1"/>
    </xf>
    <xf numFmtId="6" fontId="6" fillId="0" borderId="7" xfId="0" applyNumberFormat="1" applyFont="1" applyBorder="1" applyAlignment="1">
      <alignment horizontal="center" vertical="center" wrapText="1" readingOrder="1"/>
    </xf>
    <xf numFmtId="0" fontId="12" fillId="13" borderId="7" xfId="0" applyFont="1" applyFill="1" applyBorder="1" applyAlignment="1">
      <alignment horizontal="center" wrapText="1" readingOrder="1"/>
    </xf>
    <xf numFmtId="6" fontId="12" fillId="13" borderId="7" xfId="0" applyNumberFormat="1" applyFont="1" applyFill="1" applyBorder="1" applyAlignment="1">
      <alignment horizont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41" xfId="0" applyFont="1" applyBorder="1" applyAlignment="1">
      <alignment horizontal="center" vertical="top" wrapText="1" readingOrder="1"/>
    </xf>
    <xf numFmtId="0" fontId="7" fillId="0" borderId="6" xfId="0" applyFont="1" applyBorder="1" applyAlignment="1">
      <alignment horizontal="center" vertical="top" wrapText="1" readingOrder="1"/>
    </xf>
    <xf numFmtId="6" fontId="6" fillId="2" borderId="7" xfId="0" applyNumberFormat="1" applyFont="1" applyFill="1" applyBorder="1" applyAlignment="1">
      <alignment horizontal="center" wrapText="1" readingOrder="1"/>
    </xf>
  </cellXfs>
  <cellStyles count="12">
    <cellStyle name="Excel Built-in Comma [0] 1" xfId="5" xr:uid="{03226B94-73E6-49C5-8EB0-D7A1F2AD2735}"/>
    <cellStyle name="Millares" xfId="1" builtinId="3"/>
    <cellStyle name="Millares [0]" xfId="2" builtinId="6"/>
    <cellStyle name="Millares [0] 2" xfId="6" xr:uid="{D4BBAC4A-9FAD-4A5F-B36E-B466A767179A}"/>
    <cellStyle name="Millares 2" xfId="11" xr:uid="{51EC9DDD-803D-4F56-BCE8-E9C4790029EA}"/>
    <cellStyle name="Millares 3" xfId="9" xr:uid="{9CAEBA2D-0669-47BB-AEEB-E01E918AD0B1}"/>
    <cellStyle name="Moneda" xfId="3" builtinId="4"/>
    <cellStyle name="Moneda [0] 2" xfId="8" xr:uid="{038EA659-8B61-4A10-A66B-8A5474F52B3D}"/>
    <cellStyle name="Moneda [0] 3" xfId="10" xr:uid="{7CBF2803-35E1-4A12-80BD-9923D73D5332}"/>
    <cellStyle name="Moneda 2 11" xfId="7" xr:uid="{4525BDFB-9AD2-4E66-97D4-81D1AA56FDC8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228600</xdr:rowOff>
    </xdr:from>
    <xdr:to>
      <xdr:col>1</xdr:col>
      <xdr:colOff>2954655</xdr:colOff>
      <xdr:row>2</xdr:row>
      <xdr:rowOff>361950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CC6B4D48-F50D-418B-826C-8BB9793FF0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228600"/>
          <a:ext cx="3267075" cy="124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538298</xdr:colOff>
      <xdr:row>0</xdr:row>
      <xdr:rowOff>81645</xdr:rowOff>
    </xdr:from>
    <xdr:to>
      <xdr:col>2</xdr:col>
      <xdr:colOff>876572</xdr:colOff>
      <xdr:row>2</xdr:row>
      <xdr:rowOff>283574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ACBE47-9175-4F41-BC97-03E8C9E6BB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98" y="81645"/>
          <a:ext cx="1990725" cy="8044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38100</xdr:rowOff>
    </xdr:from>
    <xdr:to>
      <xdr:col>1</xdr:col>
      <xdr:colOff>533400</xdr:colOff>
      <xdr:row>2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034368-0A46-4A2B-BDB0-2FD9B204F4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28600"/>
          <a:ext cx="1076325" cy="4000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1E245-8E40-45DE-B23D-33AF245C14B9}">
  <dimension ref="A1:AD113"/>
  <sheetViews>
    <sheetView topLeftCell="J1" zoomScale="70" zoomScaleNormal="70" workbookViewId="0">
      <pane ySplit="6" topLeftCell="A80" activePane="bottomLeft" state="frozen"/>
      <selection pane="bottomLeft" activeCell="R106" sqref="R106:AC106"/>
    </sheetView>
  </sheetViews>
  <sheetFormatPr baseColWidth="10" defaultColWidth="44.44140625" defaultRowHeight="13.8" outlineLevelRow="1" x14ac:dyDescent="0.3"/>
  <cols>
    <col min="1" max="1" width="13.109375" style="41" customWidth="1"/>
    <col min="2" max="2" width="53" style="119" customWidth="1"/>
    <col min="3" max="3" width="16.33203125" style="41" bestFit="1" customWidth="1"/>
    <col min="4" max="4" width="46.88671875" style="119" bestFit="1" customWidth="1"/>
    <col min="5" max="5" width="13.5546875" style="41" bestFit="1" customWidth="1"/>
    <col min="6" max="6" width="43.6640625" style="120" bestFit="1" customWidth="1"/>
    <col min="7" max="7" width="46.88671875" style="120" bestFit="1" customWidth="1"/>
    <col min="8" max="8" width="12.33203125" style="41" customWidth="1"/>
    <col min="9" max="9" width="12.6640625" style="41" customWidth="1"/>
    <col min="10" max="10" width="17.6640625" style="41" customWidth="1"/>
    <col min="11" max="12" width="18.6640625" style="6" customWidth="1"/>
    <col min="13" max="13" width="66.88671875" style="6" customWidth="1"/>
    <col min="14" max="14" width="29" style="122" customWidth="1"/>
    <col min="15" max="15" width="19.33203125" style="121" customWidth="1"/>
    <col min="16" max="16" width="18.5546875" style="254" customWidth="1"/>
    <col min="17" max="17" width="16.33203125" style="254" customWidth="1"/>
    <col min="18" max="22" width="9.6640625" style="41" customWidth="1"/>
    <col min="23" max="23" width="11" style="41" customWidth="1"/>
    <col min="24" max="25" width="9.6640625" style="41" customWidth="1"/>
    <col min="26" max="26" width="11" style="41" customWidth="1"/>
    <col min="27" max="29" width="9.6640625" style="41" customWidth="1"/>
    <col min="30" max="30" width="28.6640625" style="6" customWidth="1"/>
    <col min="31" max="16384" width="44.44140625" style="20"/>
  </cols>
  <sheetData>
    <row r="1" spans="1:30" s="294" customFormat="1" ht="44.4" customHeight="1" outlineLevel="1" x14ac:dyDescent="0.3">
      <c r="A1" s="1"/>
      <c r="B1" s="2"/>
      <c r="C1" s="405" t="s">
        <v>0</v>
      </c>
      <c r="D1" s="406"/>
      <c r="E1" s="390" t="s">
        <v>1</v>
      </c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2"/>
      <c r="AB1" s="3" t="s">
        <v>2</v>
      </c>
      <c r="AC1" s="393" t="s">
        <v>3</v>
      </c>
      <c r="AD1" s="393"/>
    </row>
    <row r="2" spans="1:30" s="294" customFormat="1" ht="44.4" customHeight="1" outlineLevel="1" x14ac:dyDescent="0.3">
      <c r="A2" s="1"/>
      <c r="B2" s="2"/>
      <c r="C2" s="405" t="s">
        <v>4</v>
      </c>
      <c r="D2" s="406"/>
      <c r="E2" s="402" t="s">
        <v>5</v>
      </c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3" t="s">
        <v>6</v>
      </c>
      <c r="AC2" s="394">
        <v>5</v>
      </c>
      <c r="AD2" s="395"/>
    </row>
    <row r="3" spans="1:30" s="294" customFormat="1" ht="44.4" customHeight="1" outlineLevel="1" x14ac:dyDescent="0.3">
      <c r="A3" s="1"/>
      <c r="B3" s="2"/>
      <c r="C3" s="403" t="s">
        <v>7</v>
      </c>
      <c r="D3" s="404"/>
      <c r="E3" s="390" t="s">
        <v>8</v>
      </c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2"/>
      <c r="AB3" s="4" t="s">
        <v>9</v>
      </c>
      <c r="AC3" s="408">
        <v>45681</v>
      </c>
      <c r="AD3" s="395"/>
    </row>
    <row r="4" spans="1:30" s="122" customFormat="1" ht="38.25" customHeight="1" x14ac:dyDescent="0.3">
      <c r="A4" s="396" t="s">
        <v>10</v>
      </c>
      <c r="B4" s="397"/>
      <c r="C4" s="397"/>
      <c r="D4" s="397"/>
      <c r="E4" s="400" t="s">
        <v>11</v>
      </c>
      <c r="F4" s="400"/>
      <c r="G4" s="401"/>
      <c r="H4" s="400" t="s">
        <v>12</v>
      </c>
      <c r="I4" s="400"/>
      <c r="J4" s="400"/>
      <c r="K4" s="409" t="s">
        <v>13</v>
      </c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  <c r="AC4" s="400"/>
      <c r="AD4" s="409" t="s">
        <v>14</v>
      </c>
    </row>
    <row r="5" spans="1:30" s="122" customFormat="1" x14ac:dyDescent="0.3">
      <c r="A5" s="398"/>
      <c r="B5" s="399"/>
      <c r="C5" s="399"/>
      <c r="D5" s="399"/>
      <c r="E5" s="400"/>
      <c r="F5" s="400"/>
      <c r="G5" s="401"/>
      <c r="H5" s="400"/>
      <c r="I5" s="400"/>
      <c r="J5" s="400"/>
      <c r="K5" s="346"/>
      <c r="L5" s="347"/>
      <c r="M5" s="348"/>
      <c r="N5" s="348"/>
      <c r="O5" s="345"/>
      <c r="P5" s="410" t="s">
        <v>15</v>
      </c>
      <c r="Q5" s="388" t="s">
        <v>16</v>
      </c>
      <c r="R5" s="388" t="s">
        <v>17</v>
      </c>
      <c r="S5" s="388"/>
      <c r="T5" s="388"/>
      <c r="U5" s="388"/>
      <c r="V5" s="388"/>
      <c r="W5" s="388"/>
      <c r="X5" s="388"/>
      <c r="Y5" s="388"/>
      <c r="Z5" s="388"/>
      <c r="AA5" s="388"/>
      <c r="AB5" s="388"/>
      <c r="AC5" s="407"/>
      <c r="AD5" s="409"/>
    </row>
    <row r="6" spans="1:30" s="122" customFormat="1" x14ac:dyDescent="0.3">
      <c r="A6" s="5" t="s">
        <v>18</v>
      </c>
      <c r="B6" s="5" t="s">
        <v>19</v>
      </c>
      <c r="C6" s="5" t="s">
        <v>20</v>
      </c>
      <c r="D6" s="5" t="s">
        <v>21</v>
      </c>
      <c r="E6" s="325" t="s">
        <v>22</v>
      </c>
      <c r="F6" s="325" t="s">
        <v>23</v>
      </c>
      <c r="G6" s="343" t="s">
        <v>24</v>
      </c>
      <c r="H6" s="325" t="s">
        <v>25</v>
      </c>
      <c r="I6" s="325" t="s">
        <v>26</v>
      </c>
      <c r="J6" s="325" t="s">
        <v>27</v>
      </c>
      <c r="K6" s="325" t="s">
        <v>28</v>
      </c>
      <c r="L6" s="325" t="s">
        <v>29</v>
      </c>
      <c r="M6" s="325" t="s">
        <v>30</v>
      </c>
      <c r="N6" s="342" t="s">
        <v>31</v>
      </c>
      <c r="O6" s="342" t="s">
        <v>32</v>
      </c>
      <c r="P6" s="388"/>
      <c r="Q6" s="389"/>
      <c r="R6" s="7" t="s">
        <v>33</v>
      </c>
      <c r="S6" s="7" t="s">
        <v>34</v>
      </c>
      <c r="T6" s="7" t="s">
        <v>35</v>
      </c>
      <c r="U6" s="7" t="s">
        <v>36</v>
      </c>
      <c r="V6" s="7" t="s">
        <v>37</v>
      </c>
      <c r="W6" s="7" t="s">
        <v>38</v>
      </c>
      <c r="X6" s="7" t="s">
        <v>39</v>
      </c>
      <c r="Y6" s="7" t="s">
        <v>40</v>
      </c>
      <c r="Z6" s="7" t="s">
        <v>41</v>
      </c>
      <c r="AA6" s="7" t="s">
        <v>42</v>
      </c>
      <c r="AB6" s="8" t="s">
        <v>43</v>
      </c>
      <c r="AC6" s="9" t="s">
        <v>44</v>
      </c>
      <c r="AD6" s="400"/>
    </row>
    <row r="7" spans="1:30" ht="27.6" x14ac:dyDescent="0.3">
      <c r="A7" s="10">
        <v>1</v>
      </c>
      <c r="B7" s="11" t="s">
        <v>45</v>
      </c>
      <c r="C7" s="10" t="s">
        <v>46</v>
      </c>
      <c r="D7" s="11" t="s">
        <v>47</v>
      </c>
      <c r="E7" s="10" t="s">
        <v>48</v>
      </c>
      <c r="F7" s="12" t="s">
        <v>49</v>
      </c>
      <c r="G7" s="12" t="s">
        <v>50</v>
      </c>
      <c r="H7" s="10" t="s">
        <v>51</v>
      </c>
      <c r="I7" s="10"/>
      <c r="J7" s="13" t="s">
        <v>51</v>
      </c>
      <c r="K7" s="16" t="s">
        <v>52</v>
      </c>
      <c r="L7" s="16" t="s">
        <v>53</v>
      </c>
      <c r="M7" s="63" t="s">
        <v>47</v>
      </c>
      <c r="N7" s="17" t="s">
        <v>54</v>
      </c>
      <c r="O7" s="17" t="s">
        <v>55</v>
      </c>
      <c r="P7" s="238">
        <v>284474</v>
      </c>
      <c r="Q7" s="255">
        <f>+SUM(Q8:Q10)+Q11</f>
        <v>221782</v>
      </c>
      <c r="R7" s="18">
        <f>+SUM(R8:R10)+R11</f>
        <v>0</v>
      </c>
      <c r="S7" s="18">
        <f t="shared" ref="S7:AC7" si="0">+SUM(S8:S10)+S11</f>
        <v>6100</v>
      </c>
      <c r="T7" s="18">
        <f t="shared" si="0"/>
        <v>16296</v>
      </c>
      <c r="U7" s="18">
        <f t="shared" si="0"/>
        <v>19296</v>
      </c>
      <c r="V7" s="18">
        <f t="shared" si="0"/>
        <v>20296</v>
      </c>
      <c r="W7" s="18">
        <f t="shared" si="0"/>
        <v>21376</v>
      </c>
      <c r="X7" s="18">
        <f t="shared" si="0"/>
        <v>22296</v>
      </c>
      <c r="Y7" s="18">
        <f t="shared" si="0"/>
        <v>23296</v>
      </c>
      <c r="Z7" s="18">
        <f t="shared" si="0"/>
        <v>23376</v>
      </c>
      <c r="AA7" s="18">
        <f t="shared" si="0"/>
        <v>24296</v>
      </c>
      <c r="AB7" s="18">
        <f t="shared" si="0"/>
        <v>22818</v>
      </c>
      <c r="AC7" s="18">
        <f t="shared" si="0"/>
        <v>22336</v>
      </c>
      <c r="AD7" s="344">
        <v>3972423</v>
      </c>
    </row>
    <row r="8" spans="1:30" s="41" customFormat="1" ht="27.6" x14ac:dyDescent="0.3">
      <c r="A8" s="21">
        <v>1</v>
      </c>
      <c r="B8" s="22" t="s">
        <v>45</v>
      </c>
      <c r="C8" s="21" t="s">
        <v>46</v>
      </c>
      <c r="D8" s="22" t="s">
        <v>47</v>
      </c>
      <c r="E8" s="21" t="s">
        <v>48</v>
      </c>
      <c r="F8" s="23" t="s">
        <v>49</v>
      </c>
      <c r="G8" s="23" t="s">
        <v>50</v>
      </c>
      <c r="H8" s="24" t="s">
        <v>51</v>
      </c>
      <c r="I8" s="24"/>
      <c r="J8" s="25" t="s">
        <v>51</v>
      </c>
      <c r="K8" s="26" t="s">
        <v>56</v>
      </c>
      <c r="L8" s="26" t="s">
        <v>57</v>
      </c>
      <c r="M8" s="23" t="s">
        <v>58</v>
      </c>
      <c r="N8" s="21" t="s">
        <v>54</v>
      </c>
      <c r="O8" s="21" t="s">
        <v>59</v>
      </c>
      <c r="P8" s="239">
        <v>211371</v>
      </c>
      <c r="Q8" s="256">
        <f>+SUM(R8:AC8)</f>
        <v>155000</v>
      </c>
      <c r="R8" s="24">
        <v>0</v>
      </c>
      <c r="S8" s="24">
        <v>6000</v>
      </c>
      <c r="T8" s="24">
        <v>9000</v>
      </c>
      <c r="U8" s="24">
        <v>12000</v>
      </c>
      <c r="V8" s="31">
        <v>13000</v>
      </c>
      <c r="W8" s="31">
        <v>14000</v>
      </c>
      <c r="X8" s="31">
        <v>15000</v>
      </c>
      <c r="Y8" s="31">
        <v>16000</v>
      </c>
      <c r="Z8" s="31">
        <v>16000</v>
      </c>
      <c r="AA8" s="31">
        <v>17000</v>
      </c>
      <c r="AB8" s="31">
        <v>18000</v>
      </c>
      <c r="AC8" s="31">
        <v>19000</v>
      </c>
      <c r="AD8" s="28">
        <v>3972423</v>
      </c>
    </row>
    <row r="9" spans="1:30" s="41" customFormat="1" ht="27.6" x14ac:dyDescent="0.3">
      <c r="A9" s="21">
        <v>1</v>
      </c>
      <c r="B9" s="22" t="s">
        <v>45</v>
      </c>
      <c r="C9" s="21" t="s">
        <v>46</v>
      </c>
      <c r="D9" s="22" t="s">
        <v>47</v>
      </c>
      <c r="E9" s="21" t="s">
        <v>48</v>
      </c>
      <c r="F9" s="23" t="s">
        <v>49</v>
      </c>
      <c r="G9" s="23" t="s">
        <v>50</v>
      </c>
      <c r="H9" s="24" t="s">
        <v>51</v>
      </c>
      <c r="I9" s="24"/>
      <c r="J9" s="25" t="s">
        <v>51</v>
      </c>
      <c r="K9" s="26" t="s">
        <v>60</v>
      </c>
      <c r="L9" s="26" t="s">
        <v>57</v>
      </c>
      <c r="M9" s="23" t="s">
        <v>58</v>
      </c>
      <c r="N9" s="21" t="s">
        <v>54</v>
      </c>
      <c r="O9" s="21" t="s">
        <v>61</v>
      </c>
      <c r="P9" s="239">
        <v>211371</v>
      </c>
      <c r="Q9" s="256">
        <f t="shared" ref="Q9:Q10" si="1">+SUM(R9:AC9)</f>
        <v>58338</v>
      </c>
      <c r="R9" s="29"/>
      <c r="S9" s="29"/>
      <c r="T9" s="30">
        <v>6482</v>
      </c>
      <c r="U9" s="31">
        <v>6482</v>
      </c>
      <c r="V9" s="31">
        <v>6482</v>
      </c>
      <c r="W9" s="31">
        <v>6482</v>
      </c>
      <c r="X9" s="31">
        <v>6482</v>
      </c>
      <c r="Y9" s="31">
        <v>6482</v>
      </c>
      <c r="Z9" s="31">
        <v>6482</v>
      </c>
      <c r="AA9" s="31">
        <v>6482</v>
      </c>
      <c r="AB9" s="31">
        <v>4000</v>
      </c>
      <c r="AC9" s="31">
        <v>2482</v>
      </c>
      <c r="AD9" s="28">
        <v>3972423</v>
      </c>
    </row>
    <row r="10" spans="1:30" ht="27.6" x14ac:dyDescent="0.3">
      <c r="A10" s="21">
        <v>1</v>
      </c>
      <c r="B10" s="22" t="s">
        <v>45</v>
      </c>
      <c r="C10" s="21" t="s">
        <v>46</v>
      </c>
      <c r="D10" s="22" t="s">
        <v>47</v>
      </c>
      <c r="E10" s="21" t="s">
        <v>48</v>
      </c>
      <c r="F10" s="23" t="s">
        <v>49</v>
      </c>
      <c r="G10" s="23" t="s">
        <v>50</v>
      </c>
      <c r="H10" s="32" t="s">
        <v>51</v>
      </c>
      <c r="I10" s="27"/>
      <c r="J10" s="25" t="s">
        <v>51</v>
      </c>
      <c r="K10" s="33" t="s">
        <v>62</v>
      </c>
      <c r="L10" s="26" t="s">
        <v>57</v>
      </c>
      <c r="M10" s="23" t="s">
        <v>63</v>
      </c>
      <c r="N10" s="21" t="s">
        <v>54</v>
      </c>
      <c r="O10" s="21" t="s">
        <v>64</v>
      </c>
      <c r="P10" s="240">
        <v>662</v>
      </c>
      <c r="Q10" s="256">
        <f t="shared" si="1"/>
        <v>300</v>
      </c>
      <c r="R10" s="29"/>
      <c r="S10" s="29"/>
      <c r="T10" s="24">
        <v>100</v>
      </c>
      <c r="U10" s="24"/>
      <c r="V10" s="24"/>
      <c r="W10" s="24">
        <v>80</v>
      </c>
      <c r="X10" s="24"/>
      <c r="Y10" s="24"/>
      <c r="Z10" s="24">
        <v>80</v>
      </c>
      <c r="AA10" s="24"/>
      <c r="AB10" s="24"/>
      <c r="AC10" s="24">
        <v>40</v>
      </c>
      <c r="AD10" s="28">
        <v>3972423</v>
      </c>
    </row>
    <row r="11" spans="1:30" ht="41.4" x14ac:dyDescent="0.3">
      <c r="A11" s="10">
        <v>1</v>
      </c>
      <c r="B11" s="11" t="s">
        <v>65</v>
      </c>
      <c r="C11" s="10" t="s">
        <v>46</v>
      </c>
      <c r="D11" s="11" t="s">
        <v>47</v>
      </c>
      <c r="E11" s="10" t="s">
        <v>48</v>
      </c>
      <c r="F11" s="12" t="s">
        <v>49</v>
      </c>
      <c r="G11" s="12" t="s">
        <v>50</v>
      </c>
      <c r="H11" s="34" t="s">
        <v>51</v>
      </c>
      <c r="I11" s="35"/>
      <c r="J11" s="36" t="s">
        <v>51</v>
      </c>
      <c r="K11" s="16" t="s">
        <v>66</v>
      </c>
      <c r="L11" s="16" t="s">
        <v>53</v>
      </c>
      <c r="M11" s="12" t="s">
        <v>67</v>
      </c>
      <c r="N11" s="10" t="s">
        <v>54</v>
      </c>
      <c r="O11" s="10" t="s">
        <v>68</v>
      </c>
      <c r="P11" s="241">
        <v>211371</v>
      </c>
      <c r="Q11" s="257">
        <f>+Q12+Q13</f>
        <v>8144</v>
      </c>
      <c r="R11" s="40">
        <f>+R12+R13</f>
        <v>0</v>
      </c>
      <c r="S11" s="40">
        <f t="shared" ref="S11:AB11" si="2">+S12+S13</f>
        <v>100</v>
      </c>
      <c r="T11" s="40">
        <f t="shared" si="2"/>
        <v>714</v>
      </c>
      <c r="U11" s="40">
        <f t="shared" si="2"/>
        <v>814</v>
      </c>
      <c r="V11" s="40">
        <f t="shared" si="2"/>
        <v>814</v>
      </c>
      <c r="W11" s="40">
        <f t="shared" si="2"/>
        <v>814</v>
      </c>
      <c r="X11" s="40">
        <f t="shared" si="2"/>
        <v>814</v>
      </c>
      <c r="Y11" s="40">
        <f t="shared" si="2"/>
        <v>814</v>
      </c>
      <c r="Z11" s="40">
        <f t="shared" si="2"/>
        <v>814</v>
      </c>
      <c r="AA11" s="40">
        <f t="shared" si="2"/>
        <v>814</v>
      </c>
      <c r="AB11" s="40">
        <f t="shared" si="2"/>
        <v>818</v>
      </c>
      <c r="AC11" s="40">
        <f>+AC12+AC13</f>
        <v>814</v>
      </c>
      <c r="AD11" s="19">
        <v>3972423</v>
      </c>
    </row>
    <row r="12" spans="1:30" s="41" customFormat="1" ht="41.4" x14ac:dyDescent="0.3">
      <c r="A12" s="21">
        <v>1</v>
      </c>
      <c r="B12" s="22" t="s">
        <v>65</v>
      </c>
      <c r="C12" s="21" t="s">
        <v>46</v>
      </c>
      <c r="D12" s="22" t="s">
        <v>47</v>
      </c>
      <c r="E12" s="21" t="s">
        <v>48</v>
      </c>
      <c r="F12" s="23" t="s">
        <v>49</v>
      </c>
      <c r="G12" s="23" t="s">
        <v>50</v>
      </c>
      <c r="H12" s="32" t="s">
        <v>51</v>
      </c>
      <c r="I12" s="27"/>
      <c r="J12" s="25" t="s">
        <v>51</v>
      </c>
      <c r="K12" s="33" t="s">
        <v>69</v>
      </c>
      <c r="L12" s="26" t="s">
        <v>57</v>
      </c>
      <c r="M12" s="23" t="s">
        <v>67</v>
      </c>
      <c r="N12" s="21" t="s">
        <v>54</v>
      </c>
      <c r="O12" s="21" t="s">
        <v>61</v>
      </c>
      <c r="P12" s="239">
        <v>211371</v>
      </c>
      <c r="Q12" s="256">
        <v>6144</v>
      </c>
      <c r="R12" s="29"/>
      <c r="S12" s="29"/>
      <c r="T12" s="29">
        <v>614</v>
      </c>
      <c r="U12" s="29">
        <v>614</v>
      </c>
      <c r="V12" s="29">
        <v>614</v>
      </c>
      <c r="W12" s="29">
        <v>614</v>
      </c>
      <c r="X12" s="29">
        <v>614</v>
      </c>
      <c r="Y12" s="29">
        <v>614</v>
      </c>
      <c r="Z12" s="29">
        <v>614</v>
      </c>
      <c r="AA12" s="29">
        <v>614</v>
      </c>
      <c r="AB12" s="29">
        <v>618</v>
      </c>
      <c r="AC12" s="29">
        <v>614</v>
      </c>
      <c r="AD12" s="28">
        <v>3972423</v>
      </c>
    </row>
    <row r="13" spans="1:30" s="41" customFormat="1" ht="41.4" x14ac:dyDescent="0.3">
      <c r="A13" s="21">
        <v>1</v>
      </c>
      <c r="B13" s="22" t="s">
        <v>65</v>
      </c>
      <c r="C13" s="21" t="s">
        <v>46</v>
      </c>
      <c r="D13" s="22" t="s">
        <v>47</v>
      </c>
      <c r="E13" s="21" t="s">
        <v>48</v>
      </c>
      <c r="F13" s="23" t="s">
        <v>49</v>
      </c>
      <c r="G13" s="23" t="s">
        <v>50</v>
      </c>
      <c r="H13" s="32" t="s">
        <v>51</v>
      </c>
      <c r="I13" s="27"/>
      <c r="J13" s="25" t="s">
        <v>51</v>
      </c>
      <c r="K13" s="33" t="s">
        <v>70</v>
      </c>
      <c r="L13" s="26" t="s">
        <v>57</v>
      </c>
      <c r="M13" s="23" t="s">
        <v>67</v>
      </c>
      <c r="N13" s="21" t="s">
        <v>54</v>
      </c>
      <c r="O13" s="21" t="s">
        <v>59</v>
      </c>
      <c r="P13" s="239">
        <v>211371</v>
      </c>
      <c r="Q13" s="256">
        <v>2000</v>
      </c>
      <c r="R13" s="24">
        <v>0</v>
      </c>
      <c r="S13" s="24">
        <v>100</v>
      </c>
      <c r="T13" s="24">
        <v>100</v>
      </c>
      <c r="U13" s="24">
        <v>200</v>
      </c>
      <c r="V13" s="24">
        <v>200</v>
      </c>
      <c r="W13" s="24">
        <v>200</v>
      </c>
      <c r="X13" s="24">
        <v>200</v>
      </c>
      <c r="Y13" s="24">
        <v>200</v>
      </c>
      <c r="Z13" s="24">
        <v>200</v>
      </c>
      <c r="AA13" s="24">
        <v>200</v>
      </c>
      <c r="AB13" s="24">
        <v>200</v>
      </c>
      <c r="AC13" s="24">
        <v>200</v>
      </c>
      <c r="AD13" s="28">
        <v>3972423</v>
      </c>
    </row>
    <row r="14" spans="1:30" ht="41.4" x14ac:dyDescent="0.3">
      <c r="A14" s="10">
        <v>1</v>
      </c>
      <c r="B14" s="11" t="s">
        <v>65</v>
      </c>
      <c r="C14" s="10" t="s">
        <v>46</v>
      </c>
      <c r="D14" s="11" t="s">
        <v>47</v>
      </c>
      <c r="E14" s="10" t="s">
        <v>48</v>
      </c>
      <c r="F14" s="12" t="s">
        <v>49</v>
      </c>
      <c r="G14" s="12" t="s">
        <v>50</v>
      </c>
      <c r="H14" s="34" t="s">
        <v>51</v>
      </c>
      <c r="I14" s="35"/>
      <c r="J14" s="36" t="s">
        <v>51</v>
      </c>
      <c r="K14" s="16" t="s">
        <v>73</v>
      </c>
      <c r="L14" s="16" t="s">
        <v>53</v>
      </c>
      <c r="M14" s="12" t="s">
        <v>682</v>
      </c>
      <c r="N14" s="10" t="s">
        <v>54</v>
      </c>
      <c r="O14" s="10" t="s">
        <v>64</v>
      </c>
      <c r="P14" s="113">
        <v>0</v>
      </c>
      <c r="Q14" s="113">
        <v>13000</v>
      </c>
      <c r="R14" s="40"/>
      <c r="S14" s="40"/>
      <c r="T14" s="40">
        <v>1000</v>
      </c>
      <c r="U14" s="40"/>
      <c r="V14" s="40"/>
      <c r="W14" s="40">
        <v>6000</v>
      </c>
      <c r="X14" s="40"/>
      <c r="Y14" s="40"/>
      <c r="Z14" s="40">
        <v>6000</v>
      </c>
      <c r="AA14" s="40"/>
      <c r="AB14" s="40"/>
      <c r="AC14" s="40"/>
      <c r="AD14" s="19">
        <v>3972423</v>
      </c>
    </row>
    <row r="15" spans="1:30" ht="41.4" x14ac:dyDescent="0.3">
      <c r="A15" s="10">
        <v>1</v>
      </c>
      <c r="B15" s="11" t="s">
        <v>65</v>
      </c>
      <c r="C15" s="10" t="s">
        <v>71</v>
      </c>
      <c r="D15" s="11" t="s">
        <v>72</v>
      </c>
      <c r="E15" s="10" t="s">
        <v>48</v>
      </c>
      <c r="F15" s="12" t="s">
        <v>49</v>
      </c>
      <c r="G15" s="12" t="s">
        <v>72</v>
      </c>
      <c r="H15" s="42" t="s">
        <v>51</v>
      </c>
      <c r="I15" s="42"/>
      <c r="J15" s="36" t="s">
        <v>51</v>
      </c>
      <c r="K15" s="16" t="s">
        <v>77</v>
      </c>
      <c r="L15" s="16" t="s">
        <v>53</v>
      </c>
      <c r="M15" s="12" t="s">
        <v>74</v>
      </c>
      <c r="N15" s="10" t="s">
        <v>54</v>
      </c>
      <c r="O15" s="10" t="s">
        <v>75</v>
      </c>
      <c r="P15" s="113">
        <v>43873.15</v>
      </c>
      <c r="Q15" s="257">
        <f>+Q16+Q17</f>
        <v>46444</v>
      </c>
      <c r="R15" s="43">
        <f>+SUM(R16:R17)</f>
        <v>0</v>
      </c>
      <c r="S15" s="43">
        <f t="shared" ref="S15:AC15" si="3">+SUM(S16:S17)</f>
        <v>0</v>
      </c>
      <c r="T15" s="43">
        <f t="shared" si="3"/>
        <v>614</v>
      </c>
      <c r="U15" s="43">
        <f t="shared" si="3"/>
        <v>4614</v>
      </c>
      <c r="V15" s="43">
        <f t="shared" si="3"/>
        <v>4614</v>
      </c>
      <c r="W15" s="43">
        <f t="shared" si="3"/>
        <v>5614</v>
      </c>
      <c r="X15" s="43">
        <f t="shared" si="3"/>
        <v>6614</v>
      </c>
      <c r="Y15" s="43">
        <f t="shared" si="3"/>
        <v>5614</v>
      </c>
      <c r="Z15" s="43">
        <f t="shared" si="3"/>
        <v>5614</v>
      </c>
      <c r="AA15" s="43">
        <f t="shared" si="3"/>
        <v>5614</v>
      </c>
      <c r="AB15" s="43">
        <f t="shared" si="3"/>
        <v>4918</v>
      </c>
      <c r="AC15" s="43">
        <f t="shared" si="3"/>
        <v>2614</v>
      </c>
      <c r="AD15" s="19">
        <v>3972423</v>
      </c>
    </row>
    <row r="16" spans="1:30" s="41" customFormat="1" ht="41.4" x14ac:dyDescent="0.3">
      <c r="A16" s="21">
        <v>1</v>
      </c>
      <c r="B16" s="22" t="s">
        <v>65</v>
      </c>
      <c r="C16" s="21" t="s">
        <v>71</v>
      </c>
      <c r="D16" s="22" t="s">
        <v>72</v>
      </c>
      <c r="E16" s="21" t="s">
        <v>48</v>
      </c>
      <c r="F16" s="23" t="s">
        <v>49</v>
      </c>
      <c r="G16" s="23" t="s">
        <v>72</v>
      </c>
      <c r="H16" s="32" t="s">
        <v>51</v>
      </c>
      <c r="I16" s="27"/>
      <c r="J16" s="25" t="s">
        <v>51</v>
      </c>
      <c r="K16" s="33" t="s">
        <v>79</v>
      </c>
      <c r="L16" s="26" t="s">
        <v>57</v>
      </c>
      <c r="M16" s="23" t="s">
        <v>74</v>
      </c>
      <c r="N16" s="21" t="s">
        <v>54</v>
      </c>
      <c r="O16" s="21" t="s">
        <v>61</v>
      </c>
      <c r="P16" s="240"/>
      <c r="Q16" s="240">
        <v>6144</v>
      </c>
      <c r="R16" s="29"/>
      <c r="S16" s="29"/>
      <c r="T16" s="24">
        <v>614</v>
      </c>
      <c r="U16" s="24">
        <v>614</v>
      </c>
      <c r="V16" s="24">
        <v>614</v>
      </c>
      <c r="W16" s="24">
        <v>614</v>
      </c>
      <c r="X16" s="24">
        <v>614</v>
      </c>
      <c r="Y16" s="24">
        <v>614</v>
      </c>
      <c r="Z16" s="24">
        <v>614</v>
      </c>
      <c r="AA16" s="24">
        <v>614</v>
      </c>
      <c r="AB16" s="24">
        <v>618</v>
      </c>
      <c r="AC16" s="24">
        <v>614</v>
      </c>
      <c r="AD16" s="28">
        <v>3972423</v>
      </c>
    </row>
    <row r="17" spans="1:30" s="41" customFormat="1" ht="41.4" x14ac:dyDescent="0.3">
      <c r="A17" s="21">
        <v>1</v>
      </c>
      <c r="B17" s="22" t="s">
        <v>65</v>
      </c>
      <c r="C17" s="21" t="s">
        <v>71</v>
      </c>
      <c r="D17" s="22" t="s">
        <v>72</v>
      </c>
      <c r="E17" s="21" t="s">
        <v>48</v>
      </c>
      <c r="F17" s="23" t="s">
        <v>49</v>
      </c>
      <c r="G17" s="23" t="s">
        <v>72</v>
      </c>
      <c r="H17" s="32" t="s">
        <v>51</v>
      </c>
      <c r="I17" s="27"/>
      <c r="J17" s="25" t="s">
        <v>51</v>
      </c>
      <c r="K17" s="33" t="s">
        <v>80</v>
      </c>
      <c r="L17" s="26" t="s">
        <v>57</v>
      </c>
      <c r="M17" s="23" t="s">
        <v>74</v>
      </c>
      <c r="N17" s="21" t="s">
        <v>54</v>
      </c>
      <c r="O17" s="21" t="s">
        <v>59</v>
      </c>
      <c r="P17" s="240"/>
      <c r="Q17" s="282">
        <v>40300</v>
      </c>
      <c r="R17" s="24" t="s">
        <v>76</v>
      </c>
      <c r="S17" s="24" t="s">
        <v>76</v>
      </c>
      <c r="T17" s="24"/>
      <c r="U17" s="24">
        <v>4000</v>
      </c>
      <c r="V17" s="24">
        <v>4000</v>
      </c>
      <c r="W17" s="24">
        <v>5000</v>
      </c>
      <c r="X17" s="24">
        <v>6000</v>
      </c>
      <c r="Y17" s="24">
        <v>5000</v>
      </c>
      <c r="Z17" s="24">
        <v>5000</v>
      </c>
      <c r="AA17" s="24">
        <v>5000</v>
      </c>
      <c r="AB17" s="24">
        <v>4300</v>
      </c>
      <c r="AC17" s="24">
        <v>2000</v>
      </c>
      <c r="AD17" s="28">
        <v>3972423</v>
      </c>
    </row>
    <row r="18" spans="1:30" ht="41.4" x14ac:dyDescent="0.3">
      <c r="A18" s="10">
        <v>1</v>
      </c>
      <c r="B18" s="11" t="s">
        <v>65</v>
      </c>
      <c r="C18" s="10" t="s">
        <v>46</v>
      </c>
      <c r="D18" s="11" t="s">
        <v>47</v>
      </c>
      <c r="E18" s="10" t="s">
        <v>48</v>
      </c>
      <c r="F18" s="12" t="s">
        <v>49</v>
      </c>
      <c r="G18" s="12" t="s">
        <v>50</v>
      </c>
      <c r="H18" s="10" t="s">
        <v>51</v>
      </c>
      <c r="I18" s="10"/>
      <c r="J18" s="13" t="s">
        <v>51</v>
      </c>
      <c r="K18" s="44" t="s">
        <v>81</v>
      </c>
      <c r="L18" s="16" t="s">
        <v>53</v>
      </c>
      <c r="M18" s="12" t="s">
        <v>78</v>
      </c>
      <c r="N18" s="10" t="s">
        <v>54</v>
      </c>
      <c r="O18" s="10" t="s">
        <v>55</v>
      </c>
      <c r="P18" s="242">
        <v>16751.080000000002</v>
      </c>
      <c r="Q18" s="46">
        <f>+SUM(Q19:Q20)</f>
        <v>63662.54</v>
      </c>
      <c r="R18" s="45"/>
      <c r="S18" s="45"/>
      <c r="T18" s="47">
        <f t="shared" ref="T18:AC18" si="4">+T19+T20</f>
        <v>4000</v>
      </c>
      <c r="U18" s="47">
        <f t="shared" si="4"/>
        <v>5600</v>
      </c>
      <c r="V18" s="47">
        <f t="shared" si="4"/>
        <v>5700</v>
      </c>
      <c r="W18" s="47">
        <f t="shared" si="4"/>
        <v>5900</v>
      </c>
      <c r="X18" s="47">
        <f t="shared" si="4"/>
        <v>6766</v>
      </c>
      <c r="Y18" s="47">
        <f t="shared" si="4"/>
        <v>7400</v>
      </c>
      <c r="Z18" s="47">
        <f t="shared" si="4"/>
        <v>8500</v>
      </c>
      <c r="AA18" s="47">
        <f t="shared" si="4"/>
        <v>8500</v>
      </c>
      <c r="AB18" s="47">
        <f t="shared" si="4"/>
        <v>6296</v>
      </c>
      <c r="AC18" s="47">
        <f t="shared" si="4"/>
        <v>5000</v>
      </c>
      <c r="AD18" s="19">
        <v>3972423</v>
      </c>
    </row>
    <row r="19" spans="1:30" ht="41.4" x14ac:dyDescent="0.3">
      <c r="A19" s="21">
        <v>1</v>
      </c>
      <c r="B19" s="22" t="s">
        <v>65</v>
      </c>
      <c r="C19" s="21" t="s">
        <v>46</v>
      </c>
      <c r="D19" s="22" t="s">
        <v>47</v>
      </c>
      <c r="E19" s="21" t="s">
        <v>48</v>
      </c>
      <c r="F19" s="23" t="s">
        <v>49</v>
      </c>
      <c r="G19" s="23" t="s">
        <v>50</v>
      </c>
      <c r="H19" s="24" t="s">
        <v>51</v>
      </c>
      <c r="I19" s="24"/>
      <c r="J19" s="25" t="s">
        <v>51</v>
      </c>
      <c r="K19" s="267" t="s">
        <v>672</v>
      </c>
      <c r="L19" s="26" t="s">
        <v>57</v>
      </c>
      <c r="M19" s="23" t="s">
        <v>78</v>
      </c>
      <c r="N19" s="21" t="s">
        <v>54</v>
      </c>
      <c r="O19" s="21" t="s">
        <v>61</v>
      </c>
      <c r="P19" s="243"/>
      <c r="Q19" s="49">
        <v>10000</v>
      </c>
      <c r="R19" s="48"/>
      <c r="S19" s="48"/>
      <c r="T19" s="24"/>
      <c r="U19" s="24">
        <v>600</v>
      </c>
      <c r="V19" s="24">
        <v>700</v>
      </c>
      <c r="W19" s="24">
        <v>900</v>
      </c>
      <c r="X19" s="24">
        <v>1400</v>
      </c>
      <c r="Y19" s="24">
        <v>1400</v>
      </c>
      <c r="Z19" s="24">
        <v>1500</v>
      </c>
      <c r="AA19" s="24">
        <v>1500</v>
      </c>
      <c r="AB19" s="24">
        <v>1000</v>
      </c>
      <c r="AC19" s="24">
        <v>1000</v>
      </c>
      <c r="AD19" s="28">
        <v>3972423</v>
      </c>
    </row>
    <row r="20" spans="1:30" ht="41.4" x14ac:dyDescent="0.3">
      <c r="A20" s="21">
        <v>1</v>
      </c>
      <c r="B20" s="22" t="s">
        <v>65</v>
      </c>
      <c r="C20" s="21" t="s">
        <v>46</v>
      </c>
      <c r="D20" s="22" t="s">
        <v>47</v>
      </c>
      <c r="E20" s="21" t="s">
        <v>48</v>
      </c>
      <c r="F20" s="23" t="s">
        <v>49</v>
      </c>
      <c r="G20" s="23" t="s">
        <v>50</v>
      </c>
      <c r="H20" s="24" t="s">
        <v>51</v>
      </c>
      <c r="I20" s="50"/>
      <c r="J20" s="51" t="s">
        <v>51</v>
      </c>
      <c r="K20" s="267" t="s">
        <v>673</v>
      </c>
      <c r="L20" s="26" t="s">
        <v>57</v>
      </c>
      <c r="M20" s="23" t="s">
        <v>78</v>
      </c>
      <c r="N20" s="21" t="s">
        <v>54</v>
      </c>
      <c r="O20" s="21" t="s">
        <v>59</v>
      </c>
      <c r="P20" s="243"/>
      <c r="Q20" s="52">
        <v>53662.54</v>
      </c>
      <c r="R20" s="50" t="s">
        <v>76</v>
      </c>
      <c r="S20" s="50" t="s">
        <v>76</v>
      </c>
      <c r="T20" s="53">
        <v>4000</v>
      </c>
      <c r="U20" s="53">
        <v>5000</v>
      </c>
      <c r="V20" s="53">
        <v>5000</v>
      </c>
      <c r="W20" s="53">
        <v>5000</v>
      </c>
      <c r="X20" s="53">
        <v>5366</v>
      </c>
      <c r="Y20" s="53">
        <v>6000</v>
      </c>
      <c r="Z20" s="53">
        <v>7000</v>
      </c>
      <c r="AA20" s="53">
        <v>7000</v>
      </c>
      <c r="AB20" s="53">
        <v>5296</v>
      </c>
      <c r="AC20" s="53">
        <v>4000</v>
      </c>
      <c r="AD20" s="54">
        <v>3972423</v>
      </c>
    </row>
    <row r="21" spans="1:30" ht="41.4" x14ac:dyDescent="0.3">
      <c r="A21" s="10">
        <v>1</v>
      </c>
      <c r="B21" s="11" t="s">
        <v>65</v>
      </c>
      <c r="C21" s="10" t="s">
        <v>46</v>
      </c>
      <c r="D21" s="11" t="s">
        <v>47</v>
      </c>
      <c r="E21" s="10" t="s">
        <v>48</v>
      </c>
      <c r="F21" s="12" t="s">
        <v>49</v>
      </c>
      <c r="G21" s="12" t="s">
        <v>50</v>
      </c>
      <c r="H21" s="42" t="s">
        <v>51</v>
      </c>
      <c r="I21" s="42"/>
      <c r="J21" s="36" t="s">
        <v>51</v>
      </c>
      <c r="K21" s="44" t="s">
        <v>85</v>
      </c>
      <c r="L21" s="16" t="s">
        <v>53</v>
      </c>
      <c r="M21" s="12" t="s">
        <v>82</v>
      </c>
      <c r="N21" s="10" t="s">
        <v>83</v>
      </c>
      <c r="O21" s="10" t="s">
        <v>84</v>
      </c>
      <c r="P21" s="113">
        <v>26895</v>
      </c>
      <c r="Q21" s="113">
        <v>15000</v>
      </c>
      <c r="R21" s="40">
        <v>750</v>
      </c>
      <c r="S21" s="40">
        <v>750</v>
      </c>
      <c r="T21" s="40">
        <v>1607.1428571428571</v>
      </c>
      <c r="U21" s="40">
        <v>1607.1428571428571</v>
      </c>
      <c r="V21" s="40">
        <v>1607.1428571428571</v>
      </c>
      <c r="W21" s="40">
        <v>1607.1428571428571</v>
      </c>
      <c r="X21" s="40">
        <v>1607.1428571428571</v>
      </c>
      <c r="Y21" s="40">
        <v>750</v>
      </c>
      <c r="Z21" s="40">
        <v>750</v>
      </c>
      <c r="AA21" s="40">
        <v>1607.1428571428571</v>
      </c>
      <c r="AB21" s="40">
        <v>1607.1428571428571</v>
      </c>
      <c r="AC21" s="40">
        <v>750</v>
      </c>
      <c r="AD21" s="19">
        <v>3972423</v>
      </c>
    </row>
    <row r="22" spans="1:30" ht="41.4" x14ac:dyDescent="0.3">
      <c r="A22" s="10">
        <v>1</v>
      </c>
      <c r="B22" s="11" t="s">
        <v>65</v>
      </c>
      <c r="C22" s="10" t="s">
        <v>46</v>
      </c>
      <c r="D22" s="11" t="s">
        <v>47</v>
      </c>
      <c r="E22" s="10" t="s">
        <v>48</v>
      </c>
      <c r="F22" s="12" t="s">
        <v>49</v>
      </c>
      <c r="G22" s="12" t="s">
        <v>50</v>
      </c>
      <c r="H22" s="42" t="s">
        <v>51</v>
      </c>
      <c r="I22" s="42"/>
      <c r="J22" s="36" t="s">
        <v>51</v>
      </c>
      <c r="K22" s="44" t="s">
        <v>87</v>
      </c>
      <c r="L22" s="16" t="s">
        <v>53</v>
      </c>
      <c r="M22" s="12" t="s">
        <v>86</v>
      </c>
      <c r="N22" s="10" t="s">
        <v>83</v>
      </c>
      <c r="O22" s="10" t="s">
        <v>84</v>
      </c>
      <c r="P22" s="113">
        <v>9328</v>
      </c>
      <c r="Q22" s="113">
        <v>5000</v>
      </c>
      <c r="R22" s="40">
        <v>250</v>
      </c>
      <c r="S22" s="40">
        <v>250</v>
      </c>
      <c r="T22" s="40">
        <v>535.71428571428567</v>
      </c>
      <c r="U22" s="40">
        <v>535.71428571428567</v>
      </c>
      <c r="V22" s="40">
        <v>535.71428571428567</v>
      </c>
      <c r="W22" s="40">
        <v>535.71428571428567</v>
      </c>
      <c r="X22" s="40">
        <v>535.71428571428567</v>
      </c>
      <c r="Y22" s="40">
        <v>250</v>
      </c>
      <c r="Z22" s="40">
        <v>250</v>
      </c>
      <c r="AA22" s="40">
        <v>535.71428571428567</v>
      </c>
      <c r="AB22" s="40">
        <v>535.71428571428567</v>
      </c>
      <c r="AC22" s="40">
        <v>250</v>
      </c>
      <c r="AD22" s="19">
        <v>3972423</v>
      </c>
    </row>
    <row r="23" spans="1:30" ht="41.4" x14ac:dyDescent="0.3">
      <c r="A23" s="10">
        <v>1</v>
      </c>
      <c r="B23" s="11" t="s">
        <v>65</v>
      </c>
      <c r="C23" s="10" t="s">
        <v>46</v>
      </c>
      <c r="D23" s="11" t="s">
        <v>47</v>
      </c>
      <c r="E23" s="10" t="s">
        <v>48</v>
      </c>
      <c r="F23" s="12" t="s">
        <v>49</v>
      </c>
      <c r="G23" s="12" t="s">
        <v>50</v>
      </c>
      <c r="H23" s="42" t="s">
        <v>51</v>
      </c>
      <c r="I23" s="42"/>
      <c r="J23" s="36"/>
      <c r="K23" s="44" t="s">
        <v>90</v>
      </c>
      <c r="L23" s="16" t="s">
        <v>53</v>
      </c>
      <c r="M23" s="12" t="s">
        <v>88</v>
      </c>
      <c r="N23" s="10" t="s">
        <v>83</v>
      </c>
      <c r="O23" s="10" t="s">
        <v>89</v>
      </c>
      <c r="P23" s="113"/>
      <c r="Q23" s="113">
        <v>2000</v>
      </c>
      <c r="R23" s="55">
        <v>0</v>
      </c>
      <c r="S23" s="55">
        <v>95</v>
      </c>
      <c r="T23" s="55">
        <v>107</v>
      </c>
      <c r="U23" s="55">
        <v>121</v>
      </c>
      <c r="V23" s="55">
        <v>134</v>
      </c>
      <c r="W23" s="55">
        <v>144</v>
      </c>
      <c r="X23" s="55">
        <v>281</v>
      </c>
      <c r="Y23" s="55">
        <v>280</v>
      </c>
      <c r="Z23" s="55">
        <v>278</v>
      </c>
      <c r="AA23" s="55">
        <v>225</v>
      </c>
      <c r="AB23" s="55">
        <v>195</v>
      </c>
      <c r="AC23" s="55">
        <v>140</v>
      </c>
      <c r="AD23" s="19">
        <v>3972423</v>
      </c>
    </row>
    <row r="24" spans="1:30" ht="41.4" x14ac:dyDescent="0.3">
      <c r="A24" s="15">
        <v>1</v>
      </c>
      <c r="B24" s="57" t="s">
        <v>65</v>
      </c>
      <c r="C24" s="15" t="s">
        <v>46</v>
      </c>
      <c r="D24" s="57" t="s">
        <v>47</v>
      </c>
      <c r="E24" s="15" t="s">
        <v>48</v>
      </c>
      <c r="F24" s="14" t="s">
        <v>49</v>
      </c>
      <c r="G24" s="14" t="s">
        <v>50</v>
      </c>
      <c r="H24" s="58" t="s">
        <v>51</v>
      </c>
      <c r="I24" s="58"/>
      <c r="J24" s="59" t="s">
        <v>51</v>
      </c>
      <c r="K24" s="44" t="s">
        <v>94</v>
      </c>
      <c r="L24" s="16" t="s">
        <v>53</v>
      </c>
      <c r="M24" s="12" t="s">
        <v>91</v>
      </c>
      <c r="N24" s="10" t="s">
        <v>92</v>
      </c>
      <c r="O24" s="42" t="s">
        <v>93</v>
      </c>
      <c r="P24" s="241">
        <v>923451.58900000004</v>
      </c>
      <c r="Q24" s="113">
        <v>107504.56599999999</v>
      </c>
      <c r="R24" s="40">
        <v>0</v>
      </c>
      <c r="S24" s="40">
        <v>2150.09132</v>
      </c>
      <c r="T24" s="40">
        <v>4300.18264</v>
      </c>
      <c r="U24" s="40">
        <v>8600.36528</v>
      </c>
      <c r="V24" s="40">
        <v>10750.4566</v>
      </c>
      <c r="W24" s="40">
        <v>11825.502259999999</v>
      </c>
      <c r="X24" s="40">
        <v>16125.684899999998</v>
      </c>
      <c r="Y24" s="40">
        <v>21500.913199999999</v>
      </c>
      <c r="Z24" s="40">
        <v>12900.547919999999</v>
      </c>
      <c r="AA24" s="40">
        <v>9675.4109399999998</v>
      </c>
      <c r="AB24" s="40">
        <v>7525.3196200000002</v>
      </c>
      <c r="AC24" s="40">
        <v>2150.09132</v>
      </c>
      <c r="AD24" s="19">
        <v>3972423</v>
      </c>
    </row>
    <row r="25" spans="1:30" s="56" customFormat="1" ht="41.4" x14ac:dyDescent="0.3">
      <c r="A25" s="15">
        <v>1</v>
      </c>
      <c r="B25" s="57" t="s">
        <v>65</v>
      </c>
      <c r="C25" s="15" t="s">
        <v>46</v>
      </c>
      <c r="D25" s="57" t="s">
        <v>47</v>
      </c>
      <c r="E25" s="15" t="s">
        <v>48</v>
      </c>
      <c r="F25" s="14" t="s">
        <v>49</v>
      </c>
      <c r="G25" s="14" t="s">
        <v>50</v>
      </c>
      <c r="H25" s="58" t="s">
        <v>51</v>
      </c>
      <c r="I25" s="58"/>
      <c r="J25" s="59" t="s">
        <v>51</v>
      </c>
      <c r="K25" s="44" t="s">
        <v>96</v>
      </c>
      <c r="L25" s="16" t="s">
        <v>53</v>
      </c>
      <c r="M25" s="12" t="s">
        <v>95</v>
      </c>
      <c r="N25" s="10" t="s">
        <v>92</v>
      </c>
      <c r="O25" s="42" t="s">
        <v>93</v>
      </c>
      <c r="P25" s="241">
        <v>923451.58900000004</v>
      </c>
      <c r="Q25" s="113">
        <v>226294.88799999998</v>
      </c>
      <c r="R25" s="40">
        <v>0</v>
      </c>
      <c r="S25" s="40">
        <v>4525.8977599999998</v>
      </c>
      <c r="T25" s="40">
        <v>9051.7955199999997</v>
      </c>
      <c r="U25" s="40">
        <v>18103.591039999999</v>
      </c>
      <c r="V25" s="40">
        <v>22629.488799999999</v>
      </c>
      <c r="W25" s="40">
        <v>24892.437679999999</v>
      </c>
      <c r="X25" s="40">
        <v>33944.233199999995</v>
      </c>
      <c r="Y25" s="40">
        <v>45258.977599999998</v>
      </c>
      <c r="Z25" s="40">
        <v>27155.386559999995</v>
      </c>
      <c r="AA25" s="40">
        <v>20366.539919999996</v>
      </c>
      <c r="AB25" s="40">
        <v>15840.642159999999</v>
      </c>
      <c r="AC25" s="40">
        <v>4525.8977599999998</v>
      </c>
      <c r="AD25" s="19">
        <v>3972423</v>
      </c>
    </row>
    <row r="26" spans="1:30" s="56" customFormat="1" ht="41.4" x14ac:dyDescent="0.3">
      <c r="A26" s="15">
        <v>1</v>
      </c>
      <c r="B26" s="57" t="s">
        <v>65</v>
      </c>
      <c r="C26" s="15" t="s">
        <v>46</v>
      </c>
      <c r="D26" s="57" t="s">
        <v>47</v>
      </c>
      <c r="E26" s="15" t="s">
        <v>48</v>
      </c>
      <c r="F26" s="14" t="s">
        <v>49</v>
      </c>
      <c r="G26" s="14" t="s">
        <v>50</v>
      </c>
      <c r="H26" s="58" t="s">
        <v>51</v>
      </c>
      <c r="I26" s="58"/>
      <c r="J26" s="59" t="s">
        <v>51</v>
      </c>
      <c r="K26" s="44" t="s">
        <v>98</v>
      </c>
      <c r="L26" s="16" t="s">
        <v>53</v>
      </c>
      <c r="M26" s="12" t="s">
        <v>97</v>
      </c>
      <c r="N26" s="10" t="s">
        <v>92</v>
      </c>
      <c r="O26" s="42" t="s">
        <v>93</v>
      </c>
      <c r="P26" s="241">
        <v>41000.931199999999</v>
      </c>
      <c r="Q26" s="113">
        <v>15725.98</v>
      </c>
      <c r="R26" s="40">
        <v>0</v>
      </c>
      <c r="S26" s="40">
        <v>0</v>
      </c>
      <c r="T26" s="40">
        <v>629.03923999999995</v>
      </c>
      <c r="U26" s="40">
        <v>1572.5981000000002</v>
      </c>
      <c r="V26" s="40">
        <v>1572.5981000000002</v>
      </c>
      <c r="W26" s="40">
        <v>1729.8579099999999</v>
      </c>
      <c r="X26" s="40">
        <v>2358.8971499999998</v>
      </c>
      <c r="Y26" s="40">
        <v>3145.1962000000003</v>
      </c>
      <c r="Z26" s="40">
        <v>1887.11772</v>
      </c>
      <c r="AA26" s="40">
        <v>1415.3382899999999</v>
      </c>
      <c r="AB26" s="40">
        <v>1100.8186700000001</v>
      </c>
      <c r="AC26" s="40">
        <v>314.51961999999997</v>
      </c>
      <c r="AD26" s="19">
        <v>3972423</v>
      </c>
    </row>
    <row r="27" spans="1:30" s="56" customFormat="1" ht="41.4" x14ac:dyDescent="0.3">
      <c r="A27" s="15">
        <v>1</v>
      </c>
      <c r="B27" s="57" t="s">
        <v>65</v>
      </c>
      <c r="C27" s="15" t="s">
        <v>46</v>
      </c>
      <c r="D27" s="57" t="s">
        <v>47</v>
      </c>
      <c r="E27" s="15" t="s">
        <v>48</v>
      </c>
      <c r="F27" s="14" t="s">
        <v>49</v>
      </c>
      <c r="G27" s="14" t="s">
        <v>50</v>
      </c>
      <c r="H27" s="58" t="s">
        <v>51</v>
      </c>
      <c r="I27" s="58"/>
      <c r="J27" s="59" t="s">
        <v>51</v>
      </c>
      <c r="K27" s="44" t="s">
        <v>100</v>
      </c>
      <c r="L27" s="16" t="s">
        <v>53</v>
      </c>
      <c r="M27" s="12" t="s">
        <v>99</v>
      </c>
      <c r="N27" s="10" t="s">
        <v>92</v>
      </c>
      <c r="O27" s="42" t="s">
        <v>93</v>
      </c>
      <c r="P27" s="241">
        <v>41000.931199999999</v>
      </c>
      <c r="Q27" s="113">
        <v>7000</v>
      </c>
      <c r="R27" s="40">
        <v>0</v>
      </c>
      <c r="S27" s="40">
        <v>0</v>
      </c>
      <c r="T27" s="40">
        <v>280</v>
      </c>
      <c r="U27" s="40">
        <v>560</v>
      </c>
      <c r="V27" s="40">
        <v>700</v>
      </c>
      <c r="W27" s="40">
        <v>770</v>
      </c>
      <c r="X27" s="40">
        <v>1050</v>
      </c>
      <c r="Y27" s="40">
        <v>1540</v>
      </c>
      <c r="Z27" s="40">
        <v>840</v>
      </c>
      <c r="AA27" s="40">
        <v>630</v>
      </c>
      <c r="AB27" s="40">
        <v>490.00000000000006</v>
      </c>
      <c r="AC27" s="40">
        <v>140</v>
      </c>
      <c r="AD27" s="19">
        <v>3972423</v>
      </c>
    </row>
    <row r="28" spans="1:30" s="56" customFormat="1" ht="41.4" x14ac:dyDescent="0.3">
      <c r="A28" s="10">
        <v>1</v>
      </c>
      <c r="B28" s="11" t="s">
        <v>65</v>
      </c>
      <c r="C28" s="10" t="s">
        <v>46</v>
      </c>
      <c r="D28" s="11" t="s">
        <v>47</v>
      </c>
      <c r="E28" s="10" t="s">
        <v>48</v>
      </c>
      <c r="F28" s="12" t="s">
        <v>49</v>
      </c>
      <c r="G28" s="12" t="s">
        <v>50</v>
      </c>
      <c r="H28" s="42" t="s">
        <v>51</v>
      </c>
      <c r="I28" s="42"/>
      <c r="J28" s="36" t="s">
        <v>51</v>
      </c>
      <c r="K28" s="44" t="s">
        <v>102</v>
      </c>
      <c r="L28" s="16" t="s">
        <v>53</v>
      </c>
      <c r="M28" s="12" t="s">
        <v>101</v>
      </c>
      <c r="N28" s="10" t="s">
        <v>92</v>
      </c>
      <c r="O28" s="42" t="s">
        <v>93</v>
      </c>
      <c r="P28" s="244">
        <v>268322.17</v>
      </c>
      <c r="Q28" s="60">
        <v>39106.612239665039</v>
      </c>
      <c r="R28" s="40">
        <v>0</v>
      </c>
      <c r="S28" s="40">
        <v>0</v>
      </c>
      <c r="T28" s="40">
        <v>1564.2644895866015</v>
      </c>
      <c r="U28" s="40">
        <v>3128.528979173203</v>
      </c>
      <c r="V28" s="40">
        <v>3910.6612239665042</v>
      </c>
      <c r="W28" s="40">
        <v>5083.8595911564553</v>
      </c>
      <c r="X28" s="40">
        <v>5865.991835949756</v>
      </c>
      <c r="Y28" s="40">
        <v>7821.3224479330083</v>
      </c>
      <c r="Z28" s="40">
        <v>4692.7934687598045</v>
      </c>
      <c r="AA28" s="40">
        <v>3519.5951015698533</v>
      </c>
      <c r="AB28" s="40">
        <v>2737.4628567765531</v>
      </c>
      <c r="AC28" s="40">
        <v>782.13224479330074</v>
      </c>
      <c r="AD28" s="19">
        <v>3972423</v>
      </c>
    </row>
    <row r="29" spans="1:30" s="56" customFormat="1" ht="41.4" x14ac:dyDescent="0.3">
      <c r="A29" s="10">
        <v>1</v>
      </c>
      <c r="B29" s="11" t="s">
        <v>65</v>
      </c>
      <c r="C29" s="10" t="s">
        <v>46</v>
      </c>
      <c r="D29" s="11" t="s">
        <v>47</v>
      </c>
      <c r="E29" s="10" t="s">
        <v>48</v>
      </c>
      <c r="F29" s="12" t="s">
        <v>49</v>
      </c>
      <c r="G29" s="12" t="s">
        <v>50</v>
      </c>
      <c r="H29" s="42" t="s">
        <v>51</v>
      </c>
      <c r="I29" s="42"/>
      <c r="J29" s="36" t="s">
        <v>51</v>
      </c>
      <c r="K29" s="44" t="s">
        <v>104</v>
      </c>
      <c r="L29" s="16" t="s">
        <v>53</v>
      </c>
      <c r="M29" s="12" t="s">
        <v>103</v>
      </c>
      <c r="N29" s="10" t="s">
        <v>92</v>
      </c>
      <c r="O29" s="42" t="s">
        <v>93</v>
      </c>
      <c r="P29" s="60"/>
      <c r="Q29" s="60">
        <v>82414.944045334967</v>
      </c>
      <c r="R29" s="40">
        <v>0</v>
      </c>
      <c r="S29" s="40">
        <v>0</v>
      </c>
      <c r="T29" s="40">
        <v>3296.5977618133988</v>
      </c>
      <c r="U29" s="40">
        <v>6593.1955236267977</v>
      </c>
      <c r="V29" s="40">
        <v>8241.4944045334978</v>
      </c>
      <c r="W29" s="40">
        <v>10713.942725893547</v>
      </c>
      <c r="X29" s="40">
        <v>12362.241606800244</v>
      </c>
      <c r="Y29" s="40">
        <v>16482.988809066996</v>
      </c>
      <c r="Z29" s="40">
        <v>9889.7932854401952</v>
      </c>
      <c r="AA29" s="40">
        <v>7417.3449640801464</v>
      </c>
      <c r="AB29" s="40">
        <v>5769.0460831734481</v>
      </c>
      <c r="AC29" s="40">
        <v>1648.2988809066994</v>
      </c>
      <c r="AD29" s="19">
        <v>3972423</v>
      </c>
    </row>
    <row r="30" spans="1:30" s="56" customFormat="1" ht="41.4" x14ac:dyDescent="0.3">
      <c r="A30" s="10">
        <v>1</v>
      </c>
      <c r="B30" s="11" t="s">
        <v>65</v>
      </c>
      <c r="C30" s="10" t="s">
        <v>46</v>
      </c>
      <c r="D30" s="11" t="s">
        <v>47</v>
      </c>
      <c r="E30" s="10" t="s">
        <v>48</v>
      </c>
      <c r="F30" s="12" t="s">
        <v>49</v>
      </c>
      <c r="G30" s="12" t="s">
        <v>50</v>
      </c>
      <c r="H30" s="42" t="s">
        <v>51</v>
      </c>
      <c r="I30" s="42"/>
      <c r="J30" s="36" t="s">
        <v>51</v>
      </c>
      <c r="K30" s="44" t="s">
        <v>111</v>
      </c>
      <c r="L30" s="16" t="s">
        <v>53</v>
      </c>
      <c r="M30" s="12" t="s">
        <v>105</v>
      </c>
      <c r="N30" s="10" t="s">
        <v>92</v>
      </c>
      <c r="O30" s="42" t="s">
        <v>93</v>
      </c>
      <c r="P30" s="60"/>
      <c r="Q30" s="60">
        <v>8552.5630000000001</v>
      </c>
      <c r="R30" s="40">
        <v>0</v>
      </c>
      <c r="S30" s="40">
        <v>0</v>
      </c>
      <c r="T30" s="40">
        <v>342.10252000000003</v>
      </c>
      <c r="U30" s="40">
        <v>513.15377999999998</v>
      </c>
      <c r="V30" s="40">
        <v>684.20504000000005</v>
      </c>
      <c r="W30" s="40">
        <v>940.78192999999999</v>
      </c>
      <c r="X30" s="40">
        <v>1282.88445</v>
      </c>
      <c r="Y30" s="40">
        <v>1881.56386</v>
      </c>
      <c r="Z30" s="40">
        <v>1197.3588200000002</v>
      </c>
      <c r="AA30" s="40">
        <v>940.78192999999999</v>
      </c>
      <c r="AB30" s="40">
        <v>598.67941000000008</v>
      </c>
      <c r="AC30" s="40">
        <v>171.05126000000001</v>
      </c>
      <c r="AD30" s="19">
        <v>3972423</v>
      </c>
    </row>
    <row r="31" spans="1:30" ht="27.6" x14ac:dyDescent="0.3">
      <c r="A31" s="42">
        <v>2</v>
      </c>
      <c r="B31" s="11" t="s">
        <v>106</v>
      </c>
      <c r="C31" s="42" t="s">
        <v>107</v>
      </c>
      <c r="D31" s="11" t="s">
        <v>108</v>
      </c>
      <c r="E31" s="42" t="s">
        <v>109</v>
      </c>
      <c r="F31" s="12" t="s">
        <v>110</v>
      </c>
      <c r="G31" s="12" t="s">
        <v>108</v>
      </c>
      <c r="H31" s="61" t="s">
        <v>51</v>
      </c>
      <c r="I31" s="61"/>
      <c r="J31" s="62" t="s">
        <v>51</v>
      </c>
      <c r="K31" s="44" t="s">
        <v>121</v>
      </c>
      <c r="L31" s="16" t="s">
        <v>53</v>
      </c>
      <c r="M31" s="63" t="s">
        <v>112</v>
      </c>
      <c r="N31" s="17" t="s">
        <v>54</v>
      </c>
      <c r="O31" s="17" t="s">
        <v>113</v>
      </c>
      <c r="P31" s="245">
        <v>65281.939999999995</v>
      </c>
      <c r="Q31" s="113">
        <f t="shared" ref="Q31:AC31" si="5">+Q32+Q33+Q34</f>
        <v>41545</v>
      </c>
      <c r="R31" s="40">
        <f t="shared" si="5"/>
        <v>0</v>
      </c>
      <c r="S31" s="40">
        <f t="shared" si="5"/>
        <v>0</v>
      </c>
      <c r="T31" s="40">
        <f t="shared" si="5"/>
        <v>4030</v>
      </c>
      <c r="U31" s="40">
        <f t="shared" si="5"/>
        <v>2050</v>
      </c>
      <c r="V31" s="40">
        <f t="shared" si="5"/>
        <v>3060</v>
      </c>
      <c r="W31" s="40">
        <f t="shared" si="5"/>
        <v>6070</v>
      </c>
      <c r="X31" s="40">
        <f t="shared" si="5"/>
        <v>3570</v>
      </c>
      <c r="Y31" s="40">
        <f t="shared" si="5"/>
        <v>3620</v>
      </c>
      <c r="Z31" s="40">
        <f t="shared" si="5"/>
        <v>7130</v>
      </c>
      <c r="AA31" s="40">
        <f t="shared" si="5"/>
        <v>4145</v>
      </c>
      <c r="AB31" s="40">
        <f t="shared" si="5"/>
        <v>4100</v>
      </c>
      <c r="AC31" s="40">
        <f t="shared" si="5"/>
        <v>3770</v>
      </c>
      <c r="AD31" s="19">
        <v>1500000</v>
      </c>
    </row>
    <row r="32" spans="1:30" s="65" customFormat="1" ht="27.6" x14ac:dyDescent="0.3">
      <c r="A32" s="24">
        <v>2</v>
      </c>
      <c r="B32" s="22" t="s">
        <v>106</v>
      </c>
      <c r="C32" s="24" t="s">
        <v>107</v>
      </c>
      <c r="D32" s="22" t="s">
        <v>108</v>
      </c>
      <c r="E32" s="50" t="s">
        <v>109</v>
      </c>
      <c r="F32" s="23" t="s">
        <v>110</v>
      </c>
      <c r="G32" s="23" t="s">
        <v>108</v>
      </c>
      <c r="H32" s="24" t="s">
        <v>51</v>
      </c>
      <c r="I32" s="24"/>
      <c r="J32" s="25" t="s">
        <v>51</v>
      </c>
      <c r="K32" s="21" t="s">
        <v>674</v>
      </c>
      <c r="L32" s="26" t="s">
        <v>57</v>
      </c>
      <c r="M32" s="23" t="s">
        <v>114</v>
      </c>
      <c r="N32" s="21" t="s">
        <v>54</v>
      </c>
      <c r="O32" s="21" t="s">
        <v>115</v>
      </c>
      <c r="P32" s="240"/>
      <c r="Q32" s="240">
        <v>30720</v>
      </c>
      <c r="R32" s="29"/>
      <c r="S32" s="29"/>
      <c r="T32" s="29">
        <v>2000</v>
      </c>
      <c r="U32" s="29">
        <v>2000</v>
      </c>
      <c r="V32" s="29">
        <v>3000</v>
      </c>
      <c r="W32" s="29">
        <v>3000</v>
      </c>
      <c r="X32" s="29">
        <v>3500</v>
      </c>
      <c r="Y32" s="29">
        <v>3500</v>
      </c>
      <c r="Z32" s="29">
        <v>4000</v>
      </c>
      <c r="AA32" s="29">
        <v>4000</v>
      </c>
      <c r="AB32" s="29">
        <v>4000</v>
      </c>
      <c r="AC32" s="29">
        <v>1720</v>
      </c>
      <c r="AD32" s="54">
        <v>1500000</v>
      </c>
    </row>
    <row r="33" spans="1:30" ht="27.6" x14ac:dyDescent="0.3">
      <c r="A33" s="24">
        <v>2</v>
      </c>
      <c r="B33" s="22" t="s">
        <v>106</v>
      </c>
      <c r="C33" s="24" t="s">
        <v>107</v>
      </c>
      <c r="D33" s="22" t="s">
        <v>108</v>
      </c>
      <c r="E33" s="50" t="s">
        <v>109</v>
      </c>
      <c r="F33" s="23" t="s">
        <v>110</v>
      </c>
      <c r="G33" s="23" t="s">
        <v>108</v>
      </c>
      <c r="H33" s="24" t="s">
        <v>51</v>
      </c>
      <c r="I33" s="24"/>
      <c r="J33" s="25"/>
      <c r="K33" s="21" t="s">
        <v>675</v>
      </c>
      <c r="L33" s="26" t="s">
        <v>57</v>
      </c>
      <c r="M33" s="23" t="s">
        <v>116</v>
      </c>
      <c r="N33" s="21" t="s">
        <v>54</v>
      </c>
      <c r="O33" s="21" t="s">
        <v>117</v>
      </c>
      <c r="P33" s="240"/>
      <c r="Q33" s="240">
        <v>10000</v>
      </c>
      <c r="R33" s="29"/>
      <c r="S33" s="29"/>
      <c r="T33" s="66">
        <v>2000</v>
      </c>
      <c r="U33" s="66"/>
      <c r="V33" s="66"/>
      <c r="W33" s="66">
        <v>3000</v>
      </c>
      <c r="X33" s="66"/>
      <c r="Y33" s="66"/>
      <c r="Z33" s="66">
        <v>3000</v>
      </c>
      <c r="AA33" s="66"/>
      <c r="AB33" s="66"/>
      <c r="AC33" s="66">
        <v>2000</v>
      </c>
      <c r="AD33" s="54">
        <v>1500000</v>
      </c>
    </row>
    <row r="34" spans="1:30" ht="27.6" x14ac:dyDescent="0.3">
      <c r="A34" s="24">
        <v>2</v>
      </c>
      <c r="B34" s="22" t="s">
        <v>106</v>
      </c>
      <c r="C34" s="24" t="s">
        <v>107</v>
      </c>
      <c r="D34" s="22" t="s">
        <v>108</v>
      </c>
      <c r="E34" s="50" t="s">
        <v>109</v>
      </c>
      <c r="F34" s="23" t="s">
        <v>110</v>
      </c>
      <c r="G34" s="23" t="s">
        <v>108</v>
      </c>
      <c r="H34" s="24" t="s">
        <v>51</v>
      </c>
      <c r="I34" s="24"/>
      <c r="J34" s="25" t="s">
        <v>51</v>
      </c>
      <c r="K34" s="21" t="s">
        <v>676</v>
      </c>
      <c r="L34" s="26" t="s">
        <v>57</v>
      </c>
      <c r="M34" s="23" t="s">
        <v>118</v>
      </c>
      <c r="N34" s="21" t="s">
        <v>54</v>
      </c>
      <c r="O34" s="21" t="s">
        <v>115</v>
      </c>
      <c r="P34" s="240">
        <v>653.15</v>
      </c>
      <c r="Q34" s="240">
        <v>825</v>
      </c>
      <c r="R34" s="29"/>
      <c r="S34" s="29"/>
      <c r="T34" s="29">
        <v>30</v>
      </c>
      <c r="U34" s="29">
        <v>50</v>
      </c>
      <c r="V34" s="67">
        <v>60</v>
      </c>
      <c r="W34" s="67">
        <v>70</v>
      </c>
      <c r="X34" s="67">
        <v>70</v>
      </c>
      <c r="Y34" s="67">
        <v>120</v>
      </c>
      <c r="Z34" s="67">
        <v>130</v>
      </c>
      <c r="AA34" s="67">
        <v>145</v>
      </c>
      <c r="AB34" s="67">
        <v>100</v>
      </c>
      <c r="AC34" s="67">
        <v>50</v>
      </c>
      <c r="AD34" s="54">
        <v>1500000</v>
      </c>
    </row>
    <row r="35" spans="1:30" ht="27.6" x14ac:dyDescent="0.3">
      <c r="A35" s="42">
        <v>2</v>
      </c>
      <c r="B35" s="11" t="s">
        <v>106</v>
      </c>
      <c r="C35" s="42" t="s">
        <v>119</v>
      </c>
      <c r="D35" s="11" t="s">
        <v>120</v>
      </c>
      <c r="E35" s="42" t="s">
        <v>109</v>
      </c>
      <c r="F35" s="12" t="s">
        <v>110</v>
      </c>
      <c r="G35" s="12" t="s">
        <v>120</v>
      </c>
      <c r="H35" s="42" t="s">
        <v>51</v>
      </c>
      <c r="I35" s="42"/>
      <c r="J35" s="36" t="s">
        <v>51</v>
      </c>
      <c r="K35" s="10" t="s">
        <v>123</v>
      </c>
      <c r="L35" s="16" t="s">
        <v>53</v>
      </c>
      <c r="M35" s="12" t="s">
        <v>122</v>
      </c>
      <c r="N35" s="10" t="s">
        <v>54</v>
      </c>
      <c r="O35" s="10" t="s">
        <v>115</v>
      </c>
      <c r="P35" s="113">
        <v>1069.4000000000001</v>
      </c>
      <c r="Q35" s="257">
        <v>1536</v>
      </c>
      <c r="R35" s="43"/>
      <c r="S35" s="43"/>
      <c r="T35" s="43">
        <v>153</v>
      </c>
      <c r="U35" s="43">
        <v>153</v>
      </c>
      <c r="V35" s="43">
        <v>153</v>
      </c>
      <c r="W35" s="43">
        <v>153</v>
      </c>
      <c r="X35" s="43">
        <v>153</v>
      </c>
      <c r="Y35" s="43">
        <v>153</v>
      </c>
      <c r="Z35" s="43">
        <v>153</v>
      </c>
      <c r="AA35" s="43">
        <v>156</v>
      </c>
      <c r="AB35" s="43">
        <v>156</v>
      </c>
      <c r="AC35" s="43">
        <v>153</v>
      </c>
      <c r="AD35" s="19">
        <v>1500000</v>
      </c>
    </row>
    <row r="36" spans="1:30" ht="27.6" x14ac:dyDescent="0.3">
      <c r="A36" s="42">
        <v>2</v>
      </c>
      <c r="B36" s="11" t="s">
        <v>106</v>
      </c>
      <c r="C36" s="42" t="s">
        <v>107</v>
      </c>
      <c r="D36" s="11" t="s">
        <v>108</v>
      </c>
      <c r="E36" s="42" t="s">
        <v>109</v>
      </c>
      <c r="F36" s="12" t="s">
        <v>110</v>
      </c>
      <c r="G36" s="12" t="s">
        <v>108</v>
      </c>
      <c r="H36" s="42" t="s">
        <v>51</v>
      </c>
      <c r="I36" s="42"/>
      <c r="J36" s="36" t="s">
        <v>51</v>
      </c>
      <c r="K36" s="10" t="s">
        <v>125</v>
      </c>
      <c r="L36" s="16" t="s">
        <v>53</v>
      </c>
      <c r="M36" s="12" t="s">
        <v>124</v>
      </c>
      <c r="N36" s="10" t="s">
        <v>92</v>
      </c>
      <c r="O36" s="10" t="s">
        <v>117</v>
      </c>
      <c r="P36" s="113">
        <v>72642.259999999995</v>
      </c>
      <c r="Q36" s="113">
        <v>17361</v>
      </c>
      <c r="R36" s="40">
        <v>0</v>
      </c>
      <c r="S36" s="40">
        <v>0</v>
      </c>
      <c r="T36" s="40">
        <v>0</v>
      </c>
      <c r="U36" s="40">
        <v>0</v>
      </c>
      <c r="V36" s="40">
        <v>1736.1</v>
      </c>
      <c r="W36" s="40">
        <v>1736.1</v>
      </c>
      <c r="X36" s="40">
        <v>1736.1</v>
      </c>
      <c r="Y36" s="40">
        <v>1736.1</v>
      </c>
      <c r="Z36" s="40">
        <v>3472.2</v>
      </c>
      <c r="AA36" s="40">
        <v>3472.2</v>
      </c>
      <c r="AB36" s="40">
        <v>3472.2</v>
      </c>
      <c r="AC36" s="40">
        <v>0</v>
      </c>
      <c r="AD36" s="19">
        <v>1500000</v>
      </c>
    </row>
    <row r="37" spans="1:30" ht="27.6" x14ac:dyDescent="0.3">
      <c r="A37" s="42">
        <v>2</v>
      </c>
      <c r="B37" s="11" t="s">
        <v>106</v>
      </c>
      <c r="C37" s="42" t="s">
        <v>107</v>
      </c>
      <c r="D37" s="11" t="s">
        <v>108</v>
      </c>
      <c r="E37" s="42" t="s">
        <v>109</v>
      </c>
      <c r="F37" s="12" t="s">
        <v>110</v>
      </c>
      <c r="G37" s="12" t="s">
        <v>108</v>
      </c>
      <c r="H37" s="42" t="s">
        <v>51</v>
      </c>
      <c r="I37" s="42"/>
      <c r="J37" s="36" t="s">
        <v>51</v>
      </c>
      <c r="K37" s="10" t="s">
        <v>127</v>
      </c>
      <c r="L37" s="16" t="s">
        <v>53</v>
      </c>
      <c r="M37" s="12" t="s">
        <v>126</v>
      </c>
      <c r="N37" s="10" t="s">
        <v>92</v>
      </c>
      <c r="O37" s="10" t="s">
        <v>117</v>
      </c>
      <c r="P37" s="113">
        <v>4587.6400000000003</v>
      </c>
      <c r="Q37" s="113">
        <v>11594</v>
      </c>
      <c r="R37" s="40">
        <v>0</v>
      </c>
      <c r="S37" s="40">
        <v>0</v>
      </c>
      <c r="T37" s="40">
        <v>0</v>
      </c>
      <c r="U37" s="40">
        <v>0</v>
      </c>
      <c r="V37" s="40">
        <v>1159.4000000000001</v>
      </c>
      <c r="W37" s="40">
        <v>1159.4000000000001</v>
      </c>
      <c r="X37" s="40">
        <v>1159.4000000000001</v>
      </c>
      <c r="Y37" s="40">
        <v>1159.4000000000001</v>
      </c>
      <c r="Z37" s="40">
        <v>2318.8000000000002</v>
      </c>
      <c r="AA37" s="40">
        <v>2318.8000000000002</v>
      </c>
      <c r="AB37" s="40">
        <v>2318.8000000000002</v>
      </c>
      <c r="AC37" s="40">
        <v>0</v>
      </c>
      <c r="AD37" s="19">
        <v>1500000</v>
      </c>
    </row>
    <row r="38" spans="1:30" s="213" customFormat="1" ht="27.6" x14ac:dyDescent="0.3">
      <c r="A38" s="34">
        <v>2</v>
      </c>
      <c r="B38" s="68" t="s">
        <v>106</v>
      </c>
      <c r="C38" s="34" t="s">
        <v>107</v>
      </c>
      <c r="D38" s="68" t="s">
        <v>108</v>
      </c>
      <c r="E38" s="34" t="s">
        <v>109</v>
      </c>
      <c r="F38" s="70" t="s">
        <v>110</v>
      </c>
      <c r="G38" s="70" t="s">
        <v>108</v>
      </c>
      <c r="H38" s="34" t="s">
        <v>51</v>
      </c>
      <c r="I38" s="34"/>
      <c r="J38" s="71" t="s">
        <v>51</v>
      </c>
      <c r="K38" s="10" t="s">
        <v>129</v>
      </c>
      <c r="L38" s="16" t="s">
        <v>53</v>
      </c>
      <c r="M38" s="70" t="s">
        <v>128</v>
      </c>
      <c r="N38" s="69" t="s">
        <v>92</v>
      </c>
      <c r="O38" s="10" t="s">
        <v>117</v>
      </c>
      <c r="P38" s="113"/>
      <c r="Q38" s="257">
        <f>+SUM(R38:AC38)</f>
        <v>8680.5</v>
      </c>
      <c r="R38" s="40">
        <v>0</v>
      </c>
      <c r="S38" s="40">
        <v>0</v>
      </c>
      <c r="T38" s="40">
        <v>0</v>
      </c>
      <c r="U38" s="40">
        <v>0</v>
      </c>
      <c r="V38" s="40">
        <v>868.05000000000007</v>
      </c>
      <c r="W38" s="40">
        <v>868.05000000000007</v>
      </c>
      <c r="X38" s="40">
        <v>868.05000000000007</v>
      </c>
      <c r="Y38" s="40">
        <v>868.05000000000007</v>
      </c>
      <c r="Z38" s="40">
        <v>1736.1000000000001</v>
      </c>
      <c r="AA38" s="40">
        <v>1736.1000000000001</v>
      </c>
      <c r="AB38" s="40">
        <v>1736.1000000000001</v>
      </c>
      <c r="AC38" s="40">
        <v>0</v>
      </c>
      <c r="AD38" s="19">
        <v>1500000</v>
      </c>
    </row>
    <row r="39" spans="1:30" s="213" customFormat="1" ht="27.6" x14ac:dyDescent="0.3">
      <c r="A39" s="34">
        <v>2</v>
      </c>
      <c r="B39" s="68" t="s">
        <v>106</v>
      </c>
      <c r="C39" s="34" t="s">
        <v>107</v>
      </c>
      <c r="D39" s="68" t="s">
        <v>108</v>
      </c>
      <c r="E39" s="34" t="s">
        <v>109</v>
      </c>
      <c r="F39" s="70" t="s">
        <v>110</v>
      </c>
      <c r="G39" s="70" t="s">
        <v>108</v>
      </c>
      <c r="H39" s="34" t="s">
        <v>51</v>
      </c>
      <c r="I39" s="34"/>
      <c r="J39" s="71" t="s">
        <v>51</v>
      </c>
      <c r="K39" s="10" t="s">
        <v>131</v>
      </c>
      <c r="L39" s="16" t="s">
        <v>53</v>
      </c>
      <c r="M39" s="70" t="s">
        <v>130</v>
      </c>
      <c r="N39" s="69" t="s">
        <v>92</v>
      </c>
      <c r="O39" s="10" t="s">
        <v>117</v>
      </c>
      <c r="P39" s="113"/>
      <c r="Q39" s="257">
        <f t="shared" ref="Q39" si="6">+SUM(R39:AC39)</f>
        <v>5797</v>
      </c>
      <c r="R39" s="40">
        <v>0</v>
      </c>
      <c r="S39" s="40">
        <v>0</v>
      </c>
      <c r="T39" s="40">
        <v>0</v>
      </c>
      <c r="U39" s="40">
        <v>0</v>
      </c>
      <c r="V39" s="40">
        <v>579.70000000000005</v>
      </c>
      <c r="W39" s="40">
        <v>579.70000000000005</v>
      </c>
      <c r="X39" s="40">
        <v>579.70000000000005</v>
      </c>
      <c r="Y39" s="40">
        <v>579.70000000000005</v>
      </c>
      <c r="Z39" s="40">
        <v>1159.4000000000001</v>
      </c>
      <c r="AA39" s="40">
        <v>1159.4000000000001</v>
      </c>
      <c r="AB39" s="40">
        <v>1159.4000000000001</v>
      </c>
      <c r="AC39" s="40">
        <v>0</v>
      </c>
      <c r="AD39" s="19">
        <v>1500000</v>
      </c>
    </row>
    <row r="40" spans="1:30" s="213" customFormat="1" ht="41.4" x14ac:dyDescent="0.3">
      <c r="A40" s="34">
        <v>2</v>
      </c>
      <c r="B40" s="68" t="s">
        <v>106</v>
      </c>
      <c r="C40" s="34" t="s">
        <v>107</v>
      </c>
      <c r="D40" s="68" t="s">
        <v>108</v>
      </c>
      <c r="E40" s="34" t="s">
        <v>109</v>
      </c>
      <c r="F40" s="70" t="s">
        <v>110</v>
      </c>
      <c r="G40" s="70" t="s">
        <v>108</v>
      </c>
      <c r="H40" s="34" t="s">
        <v>51</v>
      </c>
      <c r="I40" s="34"/>
      <c r="J40" s="71" t="s">
        <v>51</v>
      </c>
      <c r="K40" s="10" t="s">
        <v>133</v>
      </c>
      <c r="L40" s="16" t="s">
        <v>53</v>
      </c>
      <c r="M40" s="70" t="s">
        <v>132</v>
      </c>
      <c r="N40" s="69" t="s">
        <v>92</v>
      </c>
      <c r="O40" s="10" t="s">
        <v>93</v>
      </c>
      <c r="P40" s="241">
        <v>6353.2470000000003</v>
      </c>
      <c r="Q40" s="257">
        <f>+SUM(R40:AC40)</f>
        <v>1507.670357375765</v>
      </c>
      <c r="R40" s="40">
        <v>0</v>
      </c>
      <c r="S40" s="40">
        <v>0</v>
      </c>
      <c r="T40" s="40">
        <v>60.306814295030598</v>
      </c>
      <c r="U40" s="40">
        <v>120.6136285900612</v>
      </c>
      <c r="V40" s="40">
        <v>150.76703573757649</v>
      </c>
      <c r="W40" s="40">
        <v>195.99714645884944</v>
      </c>
      <c r="X40" s="40">
        <v>226.15055360636475</v>
      </c>
      <c r="Y40" s="40">
        <v>301.53407147515298</v>
      </c>
      <c r="Z40" s="40">
        <v>180.9204428850918</v>
      </c>
      <c r="AA40" s="40">
        <v>135.69033216381885</v>
      </c>
      <c r="AB40" s="40">
        <v>105.53692501630356</v>
      </c>
      <c r="AC40" s="40">
        <v>30.153407147515299</v>
      </c>
      <c r="AD40" s="19">
        <v>1500000</v>
      </c>
    </row>
    <row r="41" spans="1:30" s="213" customFormat="1" ht="41.4" x14ac:dyDescent="0.3">
      <c r="A41" s="34">
        <v>2</v>
      </c>
      <c r="B41" s="68" t="s">
        <v>106</v>
      </c>
      <c r="C41" s="34" t="s">
        <v>107</v>
      </c>
      <c r="D41" s="68" t="s">
        <v>108</v>
      </c>
      <c r="E41" s="34" t="s">
        <v>109</v>
      </c>
      <c r="F41" s="70" t="s">
        <v>110</v>
      </c>
      <c r="G41" s="70" t="s">
        <v>108</v>
      </c>
      <c r="H41" s="34" t="s">
        <v>51</v>
      </c>
      <c r="I41" s="34"/>
      <c r="J41" s="71" t="s">
        <v>51</v>
      </c>
      <c r="K41" s="10" t="s">
        <v>135</v>
      </c>
      <c r="L41" s="16" t="s">
        <v>53</v>
      </c>
      <c r="M41" s="70" t="s">
        <v>134</v>
      </c>
      <c r="N41" s="69" t="s">
        <v>92</v>
      </c>
      <c r="O41" s="10" t="s">
        <v>93</v>
      </c>
      <c r="P41" s="113"/>
      <c r="Q41" s="257">
        <f>+SUM(R41:AC41)</f>
        <v>3173.6149203492314</v>
      </c>
      <c r="R41" s="40">
        <v>0</v>
      </c>
      <c r="S41" s="40">
        <v>0</v>
      </c>
      <c r="T41" s="40">
        <v>126.94459681396926</v>
      </c>
      <c r="U41" s="40">
        <v>253.88919362793851</v>
      </c>
      <c r="V41" s="40">
        <v>317.36149203492317</v>
      </c>
      <c r="W41" s="40">
        <v>412.5699396454001</v>
      </c>
      <c r="X41" s="40">
        <v>476.04223805238468</v>
      </c>
      <c r="Y41" s="40">
        <v>634.72298406984635</v>
      </c>
      <c r="Z41" s="40">
        <v>380.83379044190775</v>
      </c>
      <c r="AA41" s="40">
        <v>285.62534283143083</v>
      </c>
      <c r="AB41" s="40">
        <v>222.15304442444622</v>
      </c>
      <c r="AC41" s="40">
        <v>63.472298406984628</v>
      </c>
      <c r="AD41" s="19">
        <v>1500000</v>
      </c>
    </row>
    <row r="42" spans="1:30" s="213" customFormat="1" ht="27.6" x14ac:dyDescent="0.3">
      <c r="A42" s="34">
        <v>2</v>
      </c>
      <c r="B42" s="68" t="s">
        <v>106</v>
      </c>
      <c r="C42" s="34" t="s">
        <v>107</v>
      </c>
      <c r="D42" s="68" t="s">
        <v>108</v>
      </c>
      <c r="E42" s="34" t="s">
        <v>109</v>
      </c>
      <c r="F42" s="70" t="s">
        <v>110</v>
      </c>
      <c r="G42" s="70" t="s">
        <v>108</v>
      </c>
      <c r="H42" s="34" t="s">
        <v>51</v>
      </c>
      <c r="I42" s="34"/>
      <c r="J42" s="71" t="s">
        <v>51</v>
      </c>
      <c r="K42" s="10" t="s">
        <v>137</v>
      </c>
      <c r="L42" s="16" t="s">
        <v>53</v>
      </c>
      <c r="M42" s="70" t="s">
        <v>136</v>
      </c>
      <c r="N42" s="69" t="s">
        <v>92</v>
      </c>
      <c r="O42" s="10" t="s">
        <v>93</v>
      </c>
      <c r="P42" s="113"/>
      <c r="Q42" s="257">
        <f>+SUM(R42:AC42)</f>
        <v>220.54500824043595</v>
      </c>
      <c r="R42" s="40">
        <v>0</v>
      </c>
      <c r="S42" s="40">
        <v>0</v>
      </c>
      <c r="T42" s="40">
        <v>8.8218003296174388</v>
      </c>
      <c r="U42" s="40">
        <v>17.643600659234878</v>
      </c>
      <c r="V42" s="40">
        <v>22.054500824043597</v>
      </c>
      <c r="W42" s="40">
        <v>28.670851071256674</v>
      </c>
      <c r="X42" s="40">
        <v>33.081751236065394</v>
      </c>
      <c r="Y42" s="40">
        <v>44.109001648087194</v>
      </c>
      <c r="Z42" s="40">
        <v>26.465400988852313</v>
      </c>
      <c r="AA42" s="40">
        <v>19.849050741639235</v>
      </c>
      <c r="AB42" s="40">
        <v>15.438150576830518</v>
      </c>
      <c r="AC42" s="40">
        <v>4.4109001648087194</v>
      </c>
      <c r="AD42" s="19">
        <v>1500000</v>
      </c>
    </row>
    <row r="43" spans="1:30" s="213" customFormat="1" ht="41.4" x14ac:dyDescent="0.3">
      <c r="A43" s="34">
        <v>2</v>
      </c>
      <c r="B43" s="68" t="s">
        <v>106</v>
      </c>
      <c r="C43" s="34" t="s">
        <v>107</v>
      </c>
      <c r="D43" s="68" t="s">
        <v>108</v>
      </c>
      <c r="E43" s="34" t="s">
        <v>109</v>
      </c>
      <c r="F43" s="70" t="s">
        <v>110</v>
      </c>
      <c r="G43" s="70" t="s">
        <v>108</v>
      </c>
      <c r="H43" s="34" t="s">
        <v>51</v>
      </c>
      <c r="I43" s="34"/>
      <c r="J43" s="71" t="s">
        <v>51</v>
      </c>
      <c r="K43" s="10" t="s">
        <v>141</v>
      </c>
      <c r="L43" s="16" t="s">
        <v>53</v>
      </c>
      <c r="M43" s="70" t="s">
        <v>138</v>
      </c>
      <c r="N43" s="69" t="s">
        <v>92</v>
      </c>
      <c r="O43" s="10" t="s">
        <v>93</v>
      </c>
      <c r="P43" s="113"/>
      <c r="Q43" s="257">
        <f>+SUM(R43:AC43)</f>
        <v>98.169714034568116</v>
      </c>
      <c r="R43" s="40">
        <v>0</v>
      </c>
      <c r="S43" s="40">
        <v>0</v>
      </c>
      <c r="T43" s="40">
        <v>3.9267885613827249</v>
      </c>
      <c r="U43" s="40">
        <v>7.8535771227654498</v>
      </c>
      <c r="V43" s="40">
        <v>9.8169714034568116</v>
      </c>
      <c r="W43" s="40">
        <v>12.762062824493855</v>
      </c>
      <c r="X43" s="40">
        <v>14.725457105185217</v>
      </c>
      <c r="Y43" s="40">
        <v>19.633942806913623</v>
      </c>
      <c r="Z43" s="40">
        <v>11.780365684148174</v>
      </c>
      <c r="AA43" s="40">
        <v>8.8352742631111294</v>
      </c>
      <c r="AB43" s="40">
        <v>6.8718799824197685</v>
      </c>
      <c r="AC43" s="40">
        <v>1.9633942806913625</v>
      </c>
      <c r="AD43" s="19">
        <v>1500000</v>
      </c>
    </row>
    <row r="44" spans="1:30" ht="27.6" x14ac:dyDescent="0.3">
      <c r="A44" s="42">
        <v>2</v>
      </c>
      <c r="B44" s="11" t="s">
        <v>106</v>
      </c>
      <c r="C44" s="42" t="s">
        <v>139</v>
      </c>
      <c r="D44" s="11" t="s">
        <v>140</v>
      </c>
      <c r="E44" s="42" t="s">
        <v>109</v>
      </c>
      <c r="F44" s="12" t="s">
        <v>110</v>
      </c>
      <c r="G44" s="12" t="s">
        <v>140</v>
      </c>
      <c r="H44" s="42" t="s">
        <v>51</v>
      </c>
      <c r="I44" s="42"/>
      <c r="J44" s="36" t="s">
        <v>51</v>
      </c>
      <c r="K44" s="10" t="s">
        <v>146</v>
      </c>
      <c r="L44" s="16" t="s">
        <v>53</v>
      </c>
      <c r="M44" s="12" t="s">
        <v>142</v>
      </c>
      <c r="N44" s="10" t="s">
        <v>54</v>
      </c>
      <c r="O44" s="10" t="s">
        <v>143</v>
      </c>
      <c r="P44" s="241">
        <v>1072</v>
      </c>
      <c r="Q44" s="113">
        <f>+Q45+Q46</f>
        <v>4072</v>
      </c>
      <c r="R44" s="40"/>
      <c r="S44" s="40">
        <f t="shared" ref="S44:AC44" si="7">+S45+S46</f>
        <v>100</v>
      </c>
      <c r="T44" s="40">
        <f t="shared" si="7"/>
        <v>200</v>
      </c>
      <c r="U44" s="40">
        <f t="shared" si="7"/>
        <v>200</v>
      </c>
      <c r="V44" s="40">
        <f t="shared" si="7"/>
        <v>300</v>
      </c>
      <c r="W44" s="40">
        <f t="shared" si="7"/>
        <v>300</v>
      </c>
      <c r="X44" s="40">
        <f t="shared" si="7"/>
        <v>410</v>
      </c>
      <c r="Y44" s="40">
        <f t="shared" si="7"/>
        <v>550</v>
      </c>
      <c r="Z44" s="40">
        <f t="shared" si="7"/>
        <v>600</v>
      </c>
      <c r="AA44" s="40">
        <f t="shared" si="7"/>
        <v>600</v>
      </c>
      <c r="AB44" s="40">
        <f t="shared" si="7"/>
        <v>600</v>
      </c>
      <c r="AC44" s="40">
        <f t="shared" si="7"/>
        <v>212</v>
      </c>
      <c r="AD44" s="19">
        <v>1500000</v>
      </c>
    </row>
    <row r="45" spans="1:30" ht="27.6" x14ac:dyDescent="0.3">
      <c r="A45" s="24">
        <v>2</v>
      </c>
      <c r="B45" s="22" t="s">
        <v>106</v>
      </c>
      <c r="C45" s="32" t="s">
        <v>139</v>
      </c>
      <c r="D45" s="22" t="s">
        <v>140</v>
      </c>
      <c r="E45" s="24" t="s">
        <v>109</v>
      </c>
      <c r="F45" s="23" t="s">
        <v>110</v>
      </c>
      <c r="G45" s="23" t="s">
        <v>140</v>
      </c>
      <c r="H45" s="24" t="s">
        <v>51</v>
      </c>
      <c r="I45" s="24"/>
      <c r="J45" s="25" t="s">
        <v>51</v>
      </c>
      <c r="K45" s="21" t="s">
        <v>677</v>
      </c>
      <c r="L45" s="26" t="s">
        <v>57</v>
      </c>
      <c r="M45" s="23" t="s">
        <v>144</v>
      </c>
      <c r="N45" s="21" t="s">
        <v>54</v>
      </c>
      <c r="O45" s="21" t="s">
        <v>145</v>
      </c>
      <c r="P45" s="246">
        <v>1072</v>
      </c>
      <c r="Q45" s="307">
        <v>1000</v>
      </c>
      <c r="R45" s="29"/>
      <c r="S45" s="29">
        <v>100</v>
      </c>
      <c r="T45" s="29">
        <v>100</v>
      </c>
      <c r="U45" s="29">
        <v>100</v>
      </c>
      <c r="V45" s="29">
        <v>100</v>
      </c>
      <c r="W45" s="29">
        <v>100</v>
      </c>
      <c r="X45" s="29">
        <v>100</v>
      </c>
      <c r="Y45" s="29">
        <v>100</v>
      </c>
      <c r="Z45" s="29">
        <v>100</v>
      </c>
      <c r="AA45" s="29">
        <v>100</v>
      </c>
      <c r="AB45" s="29">
        <v>100</v>
      </c>
      <c r="AC45" s="29"/>
      <c r="AD45" s="28">
        <v>1500000</v>
      </c>
    </row>
    <row r="46" spans="1:30" ht="27.6" x14ac:dyDescent="0.3">
      <c r="A46" s="24">
        <v>2</v>
      </c>
      <c r="B46" s="22" t="s">
        <v>106</v>
      </c>
      <c r="C46" s="32" t="s">
        <v>139</v>
      </c>
      <c r="D46" s="22" t="s">
        <v>140</v>
      </c>
      <c r="E46" s="24" t="s">
        <v>109</v>
      </c>
      <c r="F46" s="23" t="s">
        <v>110</v>
      </c>
      <c r="G46" s="23" t="s">
        <v>140</v>
      </c>
      <c r="H46" s="24" t="s">
        <v>51</v>
      </c>
      <c r="I46" s="24"/>
      <c r="J46" s="25" t="s">
        <v>51</v>
      </c>
      <c r="K46" s="21" t="s">
        <v>678</v>
      </c>
      <c r="L46" s="26" t="s">
        <v>57</v>
      </c>
      <c r="M46" s="23" t="s">
        <v>144</v>
      </c>
      <c r="N46" s="21" t="s">
        <v>54</v>
      </c>
      <c r="O46" s="24" t="s">
        <v>61</v>
      </c>
      <c r="P46" s="246">
        <v>1072</v>
      </c>
      <c r="Q46" s="307">
        <v>3072</v>
      </c>
      <c r="R46" s="29"/>
      <c r="S46" s="29"/>
      <c r="T46" s="29">
        <v>100</v>
      </c>
      <c r="U46" s="29">
        <v>100</v>
      </c>
      <c r="V46" s="29">
        <v>200</v>
      </c>
      <c r="W46" s="29">
        <v>200</v>
      </c>
      <c r="X46" s="29">
        <v>310</v>
      </c>
      <c r="Y46" s="29">
        <v>450</v>
      </c>
      <c r="Z46" s="29">
        <v>500</v>
      </c>
      <c r="AA46" s="29">
        <v>500</v>
      </c>
      <c r="AB46" s="29">
        <v>500</v>
      </c>
      <c r="AC46" s="29">
        <v>212</v>
      </c>
      <c r="AD46" s="28">
        <v>1500000</v>
      </c>
    </row>
    <row r="47" spans="1:30" ht="27.6" x14ac:dyDescent="0.3">
      <c r="A47" s="42">
        <v>2</v>
      </c>
      <c r="B47" s="11" t="s">
        <v>106</v>
      </c>
      <c r="C47" s="42" t="s">
        <v>139</v>
      </c>
      <c r="D47" s="11" t="s">
        <v>140</v>
      </c>
      <c r="E47" s="42" t="s">
        <v>109</v>
      </c>
      <c r="F47" s="12" t="s">
        <v>110</v>
      </c>
      <c r="G47" s="12" t="s">
        <v>140</v>
      </c>
      <c r="H47" s="42" t="s">
        <v>51</v>
      </c>
      <c r="I47" s="42"/>
      <c r="J47" s="36" t="s">
        <v>51</v>
      </c>
      <c r="K47" s="10" t="s">
        <v>149</v>
      </c>
      <c r="L47" s="16" t="s">
        <v>53</v>
      </c>
      <c r="M47" s="12" t="s">
        <v>147</v>
      </c>
      <c r="N47" s="10" t="s">
        <v>54</v>
      </c>
      <c r="O47" s="10" t="s">
        <v>145</v>
      </c>
      <c r="P47" s="113" t="s">
        <v>148</v>
      </c>
      <c r="Q47" s="60">
        <v>1000</v>
      </c>
      <c r="R47" s="47"/>
      <c r="S47" s="40">
        <v>100</v>
      </c>
      <c r="T47" s="40">
        <v>100</v>
      </c>
      <c r="U47" s="40">
        <v>100</v>
      </c>
      <c r="V47" s="40">
        <v>100</v>
      </c>
      <c r="W47" s="40">
        <v>100</v>
      </c>
      <c r="X47" s="40">
        <v>100</v>
      </c>
      <c r="Y47" s="40">
        <v>100</v>
      </c>
      <c r="Z47" s="40">
        <v>100</v>
      </c>
      <c r="AA47" s="40">
        <v>100</v>
      </c>
      <c r="AB47" s="40">
        <v>100</v>
      </c>
      <c r="AC47" s="40"/>
      <c r="AD47" s="19">
        <v>1500000</v>
      </c>
    </row>
    <row r="48" spans="1:30" ht="27.6" x14ac:dyDescent="0.3">
      <c r="A48" s="42">
        <v>2</v>
      </c>
      <c r="B48" s="11" t="s">
        <v>106</v>
      </c>
      <c r="C48" s="42" t="s">
        <v>139</v>
      </c>
      <c r="D48" s="11" t="s">
        <v>140</v>
      </c>
      <c r="E48" s="42" t="s">
        <v>109</v>
      </c>
      <c r="F48" s="12" t="s">
        <v>110</v>
      </c>
      <c r="G48" s="12" t="s">
        <v>140</v>
      </c>
      <c r="H48" s="42" t="s">
        <v>51</v>
      </c>
      <c r="I48" s="42"/>
      <c r="J48" s="36" t="s">
        <v>51</v>
      </c>
      <c r="K48" s="10" t="s">
        <v>151</v>
      </c>
      <c r="L48" s="16" t="s">
        <v>53</v>
      </c>
      <c r="M48" s="12" t="s">
        <v>150</v>
      </c>
      <c r="N48" s="10" t="s">
        <v>54</v>
      </c>
      <c r="O48" s="10" t="s">
        <v>145</v>
      </c>
      <c r="P48" s="113">
        <v>142832.93</v>
      </c>
      <c r="Q48" s="113">
        <v>43000</v>
      </c>
      <c r="R48" s="40"/>
      <c r="S48" s="40">
        <v>2500</v>
      </c>
      <c r="T48" s="40">
        <v>2500</v>
      </c>
      <c r="U48" s="40">
        <v>2500</v>
      </c>
      <c r="V48" s="40">
        <v>2500</v>
      </c>
      <c r="W48" s="40">
        <v>2500</v>
      </c>
      <c r="X48" s="40">
        <v>2500</v>
      </c>
      <c r="Y48" s="40">
        <v>2500</v>
      </c>
      <c r="Z48" s="40">
        <v>5000</v>
      </c>
      <c r="AA48" s="40">
        <v>5500</v>
      </c>
      <c r="AB48" s="40">
        <v>10000</v>
      </c>
      <c r="AC48" s="40">
        <v>5000</v>
      </c>
      <c r="AD48" s="19">
        <v>1500000</v>
      </c>
    </row>
    <row r="49" spans="1:30" ht="27.6" x14ac:dyDescent="0.3">
      <c r="A49" s="42">
        <v>2</v>
      </c>
      <c r="B49" s="11" t="s">
        <v>106</v>
      </c>
      <c r="C49" s="42" t="s">
        <v>139</v>
      </c>
      <c r="D49" s="11" t="s">
        <v>140</v>
      </c>
      <c r="E49" s="42" t="s">
        <v>109</v>
      </c>
      <c r="F49" s="12" t="s">
        <v>110</v>
      </c>
      <c r="G49" s="12" t="s">
        <v>140</v>
      </c>
      <c r="H49" s="42" t="s">
        <v>51</v>
      </c>
      <c r="I49" s="42"/>
      <c r="J49" s="36" t="s">
        <v>51</v>
      </c>
      <c r="K49" s="10" t="s">
        <v>154</v>
      </c>
      <c r="L49" s="16" t="s">
        <v>53</v>
      </c>
      <c r="M49" s="12" t="s">
        <v>152</v>
      </c>
      <c r="N49" s="10" t="s">
        <v>83</v>
      </c>
      <c r="O49" s="10" t="s">
        <v>153</v>
      </c>
      <c r="P49" s="113">
        <v>123696.1354</v>
      </c>
      <c r="Q49" s="113">
        <v>80000</v>
      </c>
      <c r="R49" s="40">
        <v>0</v>
      </c>
      <c r="S49" s="40">
        <v>3840</v>
      </c>
      <c r="T49" s="40">
        <v>4320</v>
      </c>
      <c r="U49" s="40">
        <v>4800</v>
      </c>
      <c r="V49" s="40">
        <v>5280</v>
      </c>
      <c r="W49" s="40">
        <v>5760</v>
      </c>
      <c r="X49" s="40">
        <v>11200</v>
      </c>
      <c r="Y49" s="40">
        <v>11200</v>
      </c>
      <c r="Z49" s="40">
        <v>11200</v>
      </c>
      <c r="AA49" s="40">
        <v>8960</v>
      </c>
      <c r="AB49" s="40">
        <v>7840.0000000000009</v>
      </c>
      <c r="AC49" s="40">
        <v>5600</v>
      </c>
      <c r="AD49" s="19">
        <v>1500000</v>
      </c>
    </row>
    <row r="50" spans="1:30" ht="27.6" x14ac:dyDescent="0.3">
      <c r="A50" s="42">
        <v>2</v>
      </c>
      <c r="B50" s="11" t="s">
        <v>106</v>
      </c>
      <c r="C50" s="42" t="s">
        <v>139</v>
      </c>
      <c r="D50" s="11" t="s">
        <v>140</v>
      </c>
      <c r="E50" s="42" t="s">
        <v>109</v>
      </c>
      <c r="F50" s="12" t="s">
        <v>110</v>
      </c>
      <c r="G50" s="12" t="s">
        <v>140</v>
      </c>
      <c r="H50" s="42" t="s">
        <v>51</v>
      </c>
      <c r="I50" s="42"/>
      <c r="J50" s="36" t="s">
        <v>51</v>
      </c>
      <c r="K50" s="10" t="s">
        <v>157</v>
      </c>
      <c r="L50" s="16" t="s">
        <v>53</v>
      </c>
      <c r="M50" s="12" t="s">
        <v>155</v>
      </c>
      <c r="N50" s="10" t="s">
        <v>83</v>
      </c>
      <c r="O50" s="10" t="s">
        <v>156</v>
      </c>
      <c r="P50" s="113">
        <v>0</v>
      </c>
      <c r="Q50" s="113">
        <v>53000</v>
      </c>
      <c r="R50" s="40">
        <v>649.99999999999989</v>
      </c>
      <c r="S50" s="40">
        <v>2570</v>
      </c>
      <c r="T50" s="40">
        <v>3552.8571428571431</v>
      </c>
      <c r="U50" s="40">
        <v>3792.8571428571431</v>
      </c>
      <c r="V50" s="40">
        <v>4032.8571428571431</v>
      </c>
      <c r="W50" s="40">
        <v>4272.8571428571431</v>
      </c>
      <c r="X50" s="40">
        <v>6992.8571428571431</v>
      </c>
      <c r="Y50" s="40">
        <v>6250</v>
      </c>
      <c r="Z50" s="40">
        <v>6250</v>
      </c>
      <c r="AA50" s="40">
        <v>5872.8571428571431</v>
      </c>
      <c r="AB50" s="40">
        <v>5312.8571428571431</v>
      </c>
      <c r="AC50" s="40">
        <v>3450</v>
      </c>
      <c r="AD50" s="19">
        <v>1500000</v>
      </c>
    </row>
    <row r="51" spans="1:30" ht="27.6" x14ac:dyDescent="0.3">
      <c r="A51" s="42">
        <v>2</v>
      </c>
      <c r="B51" s="11" t="s">
        <v>106</v>
      </c>
      <c r="C51" s="42" t="s">
        <v>139</v>
      </c>
      <c r="D51" s="11" t="s">
        <v>140</v>
      </c>
      <c r="E51" s="42" t="s">
        <v>109</v>
      </c>
      <c r="F51" s="12" t="s">
        <v>110</v>
      </c>
      <c r="G51" s="12" t="s">
        <v>140</v>
      </c>
      <c r="H51" s="42" t="s">
        <v>51</v>
      </c>
      <c r="I51" s="42"/>
      <c r="J51" s="36" t="s">
        <v>51</v>
      </c>
      <c r="K51" s="10" t="s">
        <v>159</v>
      </c>
      <c r="L51" s="16" t="s">
        <v>53</v>
      </c>
      <c r="M51" s="12" t="s">
        <v>158</v>
      </c>
      <c r="N51" s="10" t="s">
        <v>54</v>
      </c>
      <c r="O51" s="10" t="s">
        <v>64</v>
      </c>
      <c r="P51" s="247">
        <v>15668</v>
      </c>
      <c r="Q51" s="113">
        <v>80000</v>
      </c>
      <c r="R51" s="40"/>
      <c r="S51" s="40"/>
      <c r="T51" s="40">
        <v>20000</v>
      </c>
      <c r="U51" s="40"/>
      <c r="V51" s="40"/>
      <c r="W51" s="40">
        <v>15000</v>
      </c>
      <c r="X51" s="283"/>
      <c r="Y51" s="283"/>
      <c r="Z51" s="283">
        <v>15000</v>
      </c>
      <c r="AA51" s="283"/>
      <c r="AB51" s="40"/>
      <c r="AC51" s="283">
        <v>30000</v>
      </c>
      <c r="AD51" s="19">
        <v>1500000</v>
      </c>
    </row>
    <row r="52" spans="1:30" ht="27.6" x14ac:dyDescent="0.3">
      <c r="A52" s="42">
        <v>2</v>
      </c>
      <c r="B52" s="11" t="s">
        <v>106</v>
      </c>
      <c r="C52" s="42" t="s">
        <v>139</v>
      </c>
      <c r="D52" s="11" t="s">
        <v>140</v>
      </c>
      <c r="E52" s="42" t="s">
        <v>109</v>
      </c>
      <c r="F52" s="12" t="s">
        <v>110</v>
      </c>
      <c r="G52" s="12" t="s">
        <v>140</v>
      </c>
      <c r="H52" s="42" t="s">
        <v>51</v>
      </c>
      <c r="I52" s="42"/>
      <c r="J52" s="36" t="s">
        <v>51</v>
      </c>
      <c r="K52" s="10" t="s">
        <v>165</v>
      </c>
      <c r="L52" s="16" t="s">
        <v>53</v>
      </c>
      <c r="M52" s="70" t="s">
        <v>160</v>
      </c>
      <c r="N52" s="10" t="s">
        <v>54</v>
      </c>
      <c r="O52" s="10" t="s">
        <v>64</v>
      </c>
      <c r="P52" s="118"/>
      <c r="Q52" s="60">
        <f>+Q53+Q54</f>
        <v>50269</v>
      </c>
      <c r="R52" s="47">
        <f>+R53+R54</f>
        <v>63</v>
      </c>
      <c r="S52" s="47">
        <f t="shared" ref="S52:AC52" si="8">+S53+S54</f>
        <v>4545</v>
      </c>
      <c r="T52" s="47">
        <f t="shared" si="8"/>
        <v>4545</v>
      </c>
      <c r="U52" s="47">
        <f t="shared" si="8"/>
        <v>4545</v>
      </c>
      <c r="V52" s="47">
        <f t="shared" si="8"/>
        <v>4545</v>
      </c>
      <c r="W52" s="47">
        <f t="shared" si="8"/>
        <v>4575</v>
      </c>
      <c r="X52" s="47">
        <f t="shared" si="8"/>
        <v>4545</v>
      </c>
      <c r="Y52" s="47">
        <f t="shared" si="8"/>
        <v>4614.8130000000001</v>
      </c>
      <c r="Z52" s="47">
        <f t="shared" si="8"/>
        <v>4640</v>
      </c>
      <c r="AA52" s="47">
        <f t="shared" si="8"/>
        <v>4545</v>
      </c>
      <c r="AB52" s="47">
        <f t="shared" si="8"/>
        <v>4545</v>
      </c>
      <c r="AC52" s="47">
        <f t="shared" si="8"/>
        <v>4561</v>
      </c>
      <c r="AD52" s="19">
        <v>1500000</v>
      </c>
    </row>
    <row r="53" spans="1:30" ht="27.6" x14ac:dyDescent="0.3">
      <c r="A53" s="24">
        <v>2</v>
      </c>
      <c r="B53" s="22" t="s">
        <v>106</v>
      </c>
      <c r="C53" s="24" t="s">
        <v>139</v>
      </c>
      <c r="D53" s="22" t="s">
        <v>140</v>
      </c>
      <c r="E53" s="24" t="s">
        <v>109</v>
      </c>
      <c r="F53" s="23" t="s">
        <v>110</v>
      </c>
      <c r="G53" s="23" t="s">
        <v>140</v>
      </c>
      <c r="H53" s="24" t="s">
        <v>51</v>
      </c>
      <c r="I53" s="24"/>
      <c r="J53" s="25" t="s">
        <v>51</v>
      </c>
      <c r="K53" s="72" t="s">
        <v>679</v>
      </c>
      <c r="L53" s="26" t="s">
        <v>57</v>
      </c>
      <c r="M53" s="265" t="s">
        <v>160</v>
      </c>
      <c r="N53" s="72" t="s">
        <v>54</v>
      </c>
      <c r="O53" s="21" t="s">
        <v>145</v>
      </c>
      <c r="P53" s="246"/>
      <c r="Q53" s="282">
        <v>211</v>
      </c>
      <c r="R53" s="31"/>
      <c r="S53" s="31"/>
      <c r="T53" s="31"/>
      <c r="U53" s="31"/>
      <c r="V53" s="31"/>
      <c r="W53" s="31">
        <v>30</v>
      </c>
      <c r="X53" s="31"/>
      <c r="Y53" s="284">
        <v>69.813000000000002</v>
      </c>
      <c r="Z53" s="284">
        <v>95</v>
      </c>
      <c r="AA53" s="21"/>
      <c r="AB53" s="31"/>
      <c r="AC53" s="31">
        <v>16</v>
      </c>
      <c r="AD53" s="28">
        <v>1500000</v>
      </c>
    </row>
    <row r="54" spans="1:30" ht="27.6" x14ac:dyDescent="0.3">
      <c r="A54" s="24">
        <v>2</v>
      </c>
      <c r="B54" s="22" t="s">
        <v>106</v>
      </c>
      <c r="C54" s="24" t="s">
        <v>139</v>
      </c>
      <c r="D54" s="22" t="s">
        <v>140</v>
      </c>
      <c r="E54" s="24" t="s">
        <v>109</v>
      </c>
      <c r="F54" s="23" t="s">
        <v>110</v>
      </c>
      <c r="G54" s="23" t="s">
        <v>140</v>
      </c>
      <c r="H54" s="24" t="s">
        <v>51</v>
      </c>
      <c r="I54" s="24"/>
      <c r="J54" s="25" t="s">
        <v>51</v>
      </c>
      <c r="K54" s="72" t="s">
        <v>680</v>
      </c>
      <c r="L54" s="26" t="s">
        <v>57</v>
      </c>
      <c r="M54" s="265" t="s">
        <v>160</v>
      </c>
      <c r="N54" s="72" t="s">
        <v>161</v>
      </c>
      <c r="O54" s="21" t="s">
        <v>162</v>
      </c>
      <c r="P54" s="246"/>
      <c r="Q54" s="282">
        <v>50058</v>
      </c>
      <c r="R54" s="31">
        <v>63</v>
      </c>
      <c r="S54" s="31">
        <v>4545</v>
      </c>
      <c r="T54" s="31">
        <v>4545</v>
      </c>
      <c r="U54" s="31">
        <v>4545</v>
      </c>
      <c r="V54" s="31">
        <v>4545</v>
      </c>
      <c r="W54" s="31">
        <v>4545</v>
      </c>
      <c r="X54" s="31">
        <v>4545</v>
      </c>
      <c r="Y54" s="31">
        <v>4545</v>
      </c>
      <c r="Z54" s="31">
        <v>4545</v>
      </c>
      <c r="AA54" s="31">
        <v>4545</v>
      </c>
      <c r="AB54" s="31">
        <v>4545</v>
      </c>
      <c r="AC54" s="31">
        <v>4545</v>
      </c>
      <c r="AD54" s="28">
        <v>1500000</v>
      </c>
    </row>
    <row r="55" spans="1:30" x14ac:dyDescent="0.3">
      <c r="A55" s="42" t="s">
        <v>163</v>
      </c>
      <c r="B55" s="10" t="s">
        <v>163</v>
      </c>
      <c r="C55" s="42" t="s">
        <v>163</v>
      </c>
      <c r="D55" s="10" t="s">
        <v>163</v>
      </c>
      <c r="E55" s="42" t="s">
        <v>109</v>
      </c>
      <c r="F55" s="12" t="s">
        <v>164</v>
      </c>
      <c r="G55" s="12" t="s">
        <v>164</v>
      </c>
      <c r="H55" s="42" t="s">
        <v>51</v>
      </c>
      <c r="I55" s="36"/>
      <c r="J55" s="42"/>
      <c r="K55" s="10" t="s">
        <v>167</v>
      </c>
      <c r="L55" s="16" t="s">
        <v>53</v>
      </c>
      <c r="M55" s="12" t="s">
        <v>166</v>
      </c>
      <c r="N55" s="73" t="s">
        <v>54</v>
      </c>
      <c r="O55" s="10" t="s">
        <v>64</v>
      </c>
      <c r="P55" s="113"/>
      <c r="Q55" s="113">
        <v>300000</v>
      </c>
      <c r="R55" s="40"/>
      <c r="S55" s="40"/>
      <c r="T55" s="40">
        <v>20000</v>
      </c>
      <c r="U55" s="40"/>
      <c r="V55" s="40"/>
      <c r="W55" s="40">
        <v>150000</v>
      </c>
      <c r="X55" s="40"/>
      <c r="Y55" s="40"/>
      <c r="Z55" s="40">
        <v>100000</v>
      </c>
      <c r="AA55" s="40"/>
      <c r="AB55" s="40"/>
      <c r="AC55" s="40">
        <v>30000</v>
      </c>
      <c r="AD55" s="19">
        <v>1500000</v>
      </c>
    </row>
    <row r="56" spans="1:30" ht="27.6" x14ac:dyDescent="0.3">
      <c r="A56" s="42" t="s">
        <v>163</v>
      </c>
      <c r="B56" s="10" t="s">
        <v>163</v>
      </c>
      <c r="C56" s="42" t="s">
        <v>163</v>
      </c>
      <c r="D56" s="10" t="s">
        <v>163</v>
      </c>
      <c r="E56" s="42" t="s">
        <v>109</v>
      </c>
      <c r="F56" s="12" t="s">
        <v>164</v>
      </c>
      <c r="G56" s="12" t="s">
        <v>164</v>
      </c>
      <c r="H56" s="42" t="s">
        <v>51</v>
      </c>
      <c r="I56" s="36"/>
      <c r="J56" s="42"/>
      <c r="K56" s="10" t="s">
        <v>169</v>
      </c>
      <c r="L56" s="16" t="s">
        <v>53</v>
      </c>
      <c r="M56" s="12" t="s">
        <v>168</v>
      </c>
      <c r="N56" s="77" t="s">
        <v>54</v>
      </c>
      <c r="O56" s="75" t="s">
        <v>64</v>
      </c>
      <c r="P56" s="113">
        <v>23</v>
      </c>
      <c r="Q56" s="113">
        <v>100</v>
      </c>
      <c r="R56" s="55"/>
      <c r="S56" s="55"/>
      <c r="T56" s="55">
        <v>10</v>
      </c>
      <c r="U56" s="55"/>
      <c r="V56" s="55"/>
      <c r="W56" s="55">
        <v>35</v>
      </c>
      <c r="X56" s="55"/>
      <c r="Y56" s="55"/>
      <c r="Z56" s="55">
        <v>40</v>
      </c>
      <c r="AA56" s="55"/>
      <c r="AB56" s="55"/>
      <c r="AC56" s="270">
        <v>15</v>
      </c>
      <c r="AD56" s="19"/>
    </row>
    <row r="57" spans="1:30" s="41" customFormat="1" ht="27.6" x14ac:dyDescent="0.3">
      <c r="A57" s="42" t="s">
        <v>163</v>
      </c>
      <c r="B57" s="10" t="s">
        <v>163</v>
      </c>
      <c r="C57" s="42" t="s">
        <v>163</v>
      </c>
      <c r="D57" s="10" t="s">
        <v>163</v>
      </c>
      <c r="E57" s="42" t="s">
        <v>109</v>
      </c>
      <c r="F57" s="12" t="s">
        <v>164</v>
      </c>
      <c r="G57" s="12" t="s">
        <v>164</v>
      </c>
      <c r="H57" s="42" t="s">
        <v>51</v>
      </c>
      <c r="I57" s="36"/>
      <c r="J57" s="42"/>
      <c r="K57" s="10" t="s">
        <v>171</v>
      </c>
      <c r="L57" s="16" t="s">
        <v>53</v>
      </c>
      <c r="M57" s="12" t="s">
        <v>170</v>
      </c>
      <c r="N57" s="77" t="s">
        <v>54</v>
      </c>
      <c r="O57" s="75" t="s">
        <v>64</v>
      </c>
      <c r="P57" s="113">
        <v>5</v>
      </c>
      <c r="Q57" s="113">
        <v>8</v>
      </c>
      <c r="R57" s="55"/>
      <c r="S57" s="55"/>
      <c r="T57" s="55">
        <v>1</v>
      </c>
      <c r="U57" s="55"/>
      <c r="V57" s="55"/>
      <c r="W57" s="55">
        <v>3</v>
      </c>
      <c r="X57" s="55"/>
      <c r="Y57" s="55"/>
      <c r="Z57" s="55">
        <v>3</v>
      </c>
      <c r="AA57" s="55"/>
      <c r="AB57" s="55"/>
      <c r="AC57" s="270">
        <v>1</v>
      </c>
      <c r="AD57" s="19"/>
    </row>
    <row r="58" spans="1:30" s="41" customFormat="1" x14ac:dyDescent="0.3">
      <c r="A58" s="42" t="s">
        <v>163</v>
      </c>
      <c r="B58" s="10" t="s">
        <v>163</v>
      </c>
      <c r="C58" s="42" t="s">
        <v>163</v>
      </c>
      <c r="D58" s="10" t="s">
        <v>163</v>
      </c>
      <c r="E58" s="42" t="s">
        <v>109</v>
      </c>
      <c r="F58" s="12" t="s">
        <v>164</v>
      </c>
      <c r="G58" s="12" t="s">
        <v>164</v>
      </c>
      <c r="H58" s="42"/>
      <c r="I58" s="36"/>
      <c r="J58" s="42"/>
      <c r="K58" s="10" t="s">
        <v>173</v>
      </c>
      <c r="L58" s="16" t="s">
        <v>53</v>
      </c>
      <c r="M58" s="12" t="s">
        <v>172</v>
      </c>
      <c r="N58" s="77" t="s">
        <v>54</v>
      </c>
      <c r="O58" s="75" t="s">
        <v>64</v>
      </c>
      <c r="P58" s="113"/>
      <c r="Q58" s="113">
        <v>5</v>
      </c>
      <c r="R58" s="55"/>
      <c r="S58" s="55"/>
      <c r="T58" s="55">
        <v>1</v>
      </c>
      <c r="U58" s="55"/>
      <c r="V58" s="55"/>
      <c r="W58" s="55">
        <v>2</v>
      </c>
      <c r="X58" s="55"/>
      <c r="Y58" s="55"/>
      <c r="Z58" s="55">
        <v>1</v>
      </c>
      <c r="AA58" s="55"/>
      <c r="AB58" s="55"/>
      <c r="AC58" s="270">
        <v>1</v>
      </c>
      <c r="AD58" s="19"/>
    </row>
    <row r="59" spans="1:30" ht="27.6" x14ac:dyDescent="0.3">
      <c r="A59" s="42" t="s">
        <v>163</v>
      </c>
      <c r="B59" s="10" t="s">
        <v>163</v>
      </c>
      <c r="C59" s="42" t="s">
        <v>163</v>
      </c>
      <c r="D59" s="10" t="s">
        <v>163</v>
      </c>
      <c r="E59" s="42" t="s">
        <v>109</v>
      </c>
      <c r="F59" s="12" t="s">
        <v>164</v>
      </c>
      <c r="G59" s="12" t="s">
        <v>164</v>
      </c>
      <c r="H59" s="42" t="s">
        <v>51</v>
      </c>
      <c r="I59" s="36"/>
      <c r="J59" s="42"/>
      <c r="K59" s="10" t="s">
        <v>176</v>
      </c>
      <c r="L59" s="16" t="s">
        <v>53</v>
      </c>
      <c r="M59" s="12" t="s">
        <v>684</v>
      </c>
      <c r="N59" s="77" t="s">
        <v>54</v>
      </c>
      <c r="O59" s="75" t="s">
        <v>145</v>
      </c>
      <c r="P59" s="113"/>
      <c r="Q59" s="113">
        <v>6</v>
      </c>
      <c r="R59" s="55"/>
      <c r="S59" s="55"/>
      <c r="T59" s="55"/>
      <c r="U59" s="55"/>
      <c r="V59" s="55"/>
      <c r="W59" s="55"/>
      <c r="X59" s="55"/>
      <c r="Y59" s="55">
        <v>3</v>
      </c>
      <c r="Z59" s="55"/>
      <c r="AA59" s="55"/>
      <c r="AB59" s="55">
        <v>3</v>
      </c>
      <c r="AC59" s="270"/>
      <c r="AD59" s="19"/>
    </row>
    <row r="60" spans="1:30" s="56" customFormat="1" ht="27.6" x14ac:dyDescent="0.3">
      <c r="A60" s="73" t="s">
        <v>163</v>
      </c>
      <c r="B60" s="73" t="s">
        <v>163</v>
      </c>
      <c r="C60" s="73" t="s">
        <v>163</v>
      </c>
      <c r="D60" s="73" t="s">
        <v>163</v>
      </c>
      <c r="E60" s="73" t="s">
        <v>175</v>
      </c>
      <c r="F60" s="74" t="s">
        <v>164</v>
      </c>
      <c r="G60" s="74" t="s">
        <v>164</v>
      </c>
      <c r="H60" s="42"/>
      <c r="I60" s="75"/>
      <c r="J60" s="10" t="s">
        <v>51</v>
      </c>
      <c r="K60" s="10" t="s">
        <v>178</v>
      </c>
      <c r="L60" s="16" t="s">
        <v>53</v>
      </c>
      <c r="M60" s="12" t="s">
        <v>177</v>
      </c>
      <c r="N60" s="77" t="s">
        <v>54</v>
      </c>
      <c r="O60" s="75" t="s">
        <v>64</v>
      </c>
      <c r="P60" s="113">
        <v>3000</v>
      </c>
      <c r="Q60" s="117">
        <v>0.85</v>
      </c>
      <c r="R60" s="79"/>
      <c r="S60" s="79"/>
      <c r="T60" s="79">
        <v>0.85</v>
      </c>
      <c r="U60" s="79"/>
      <c r="V60" s="79"/>
      <c r="W60" s="79">
        <v>0.85</v>
      </c>
      <c r="X60" s="55"/>
      <c r="Y60" s="55"/>
      <c r="Z60" s="80">
        <v>0.85</v>
      </c>
      <c r="AA60" s="55"/>
      <c r="AB60" s="79"/>
      <c r="AC60" s="271">
        <v>0.85</v>
      </c>
      <c r="AD60" s="19"/>
    </row>
    <row r="61" spans="1:30" s="56" customFormat="1" x14ac:dyDescent="0.3">
      <c r="A61" s="73" t="s">
        <v>163</v>
      </c>
      <c r="B61" s="73" t="s">
        <v>163</v>
      </c>
      <c r="C61" s="73" t="s">
        <v>163</v>
      </c>
      <c r="D61" s="73" t="s">
        <v>163</v>
      </c>
      <c r="E61" s="73" t="s">
        <v>175</v>
      </c>
      <c r="F61" s="74" t="s">
        <v>164</v>
      </c>
      <c r="G61" s="74" t="s">
        <v>164</v>
      </c>
      <c r="H61" s="42"/>
      <c r="I61" s="78"/>
      <c r="J61" s="42" t="s">
        <v>51</v>
      </c>
      <c r="K61" s="10" t="s">
        <v>180</v>
      </c>
      <c r="L61" s="16" t="s">
        <v>53</v>
      </c>
      <c r="M61" s="12" t="s">
        <v>179</v>
      </c>
      <c r="N61" s="77" t="s">
        <v>54</v>
      </c>
      <c r="O61" s="75" t="s">
        <v>64</v>
      </c>
      <c r="P61" s="113">
        <v>20</v>
      </c>
      <c r="Q61" s="113">
        <v>100</v>
      </c>
      <c r="R61" s="40"/>
      <c r="S61" s="40"/>
      <c r="T61" s="40">
        <v>5</v>
      </c>
      <c r="U61" s="40"/>
      <c r="V61" s="40"/>
      <c r="W61" s="40">
        <v>35</v>
      </c>
      <c r="X61" s="55"/>
      <c r="Y61" s="55"/>
      <c r="Z61" s="55">
        <v>40</v>
      </c>
      <c r="AA61" s="55"/>
      <c r="AB61" s="40"/>
      <c r="AC61" s="270">
        <v>20</v>
      </c>
      <c r="AD61" s="19"/>
    </row>
    <row r="62" spans="1:30" s="56" customFormat="1" ht="27.6" x14ac:dyDescent="0.3">
      <c r="A62" s="73" t="s">
        <v>163</v>
      </c>
      <c r="B62" s="73" t="s">
        <v>163</v>
      </c>
      <c r="C62" s="73" t="s">
        <v>163</v>
      </c>
      <c r="D62" s="73" t="s">
        <v>163</v>
      </c>
      <c r="E62" s="73" t="s">
        <v>175</v>
      </c>
      <c r="F62" s="74" t="s">
        <v>164</v>
      </c>
      <c r="G62" s="74" t="s">
        <v>164</v>
      </c>
      <c r="H62" s="42"/>
      <c r="I62" s="78"/>
      <c r="J62" s="42" t="s">
        <v>51</v>
      </c>
      <c r="K62" s="10" t="s">
        <v>182</v>
      </c>
      <c r="L62" s="16" t="s">
        <v>53</v>
      </c>
      <c r="M62" s="12" t="s">
        <v>181</v>
      </c>
      <c r="N62" s="77" t="s">
        <v>54</v>
      </c>
      <c r="O62" s="75" t="s">
        <v>64</v>
      </c>
      <c r="P62" s="113">
        <v>0</v>
      </c>
      <c r="Q62" s="113">
        <v>2</v>
      </c>
      <c r="R62" s="40"/>
      <c r="S62" s="40"/>
      <c r="T62" s="40"/>
      <c r="U62" s="40"/>
      <c r="V62" s="40"/>
      <c r="W62" s="40">
        <v>1</v>
      </c>
      <c r="X62" s="55"/>
      <c r="Y62" s="55"/>
      <c r="Z62" s="55"/>
      <c r="AA62" s="55"/>
      <c r="AB62" s="40"/>
      <c r="AC62" s="270">
        <v>1</v>
      </c>
      <c r="AD62" s="19"/>
    </row>
    <row r="63" spans="1:30" s="56" customFormat="1" ht="41.4" x14ac:dyDescent="0.3">
      <c r="A63" s="73" t="s">
        <v>163</v>
      </c>
      <c r="B63" s="73" t="s">
        <v>163</v>
      </c>
      <c r="C63" s="73" t="s">
        <v>163</v>
      </c>
      <c r="D63" s="73" t="s">
        <v>163</v>
      </c>
      <c r="E63" s="73" t="s">
        <v>175</v>
      </c>
      <c r="F63" s="74" t="s">
        <v>164</v>
      </c>
      <c r="G63" s="74" t="s">
        <v>164</v>
      </c>
      <c r="H63" s="42"/>
      <c r="I63" s="78"/>
      <c r="J63" s="42" t="s">
        <v>51</v>
      </c>
      <c r="K63" s="10" t="s">
        <v>186</v>
      </c>
      <c r="L63" s="16" t="s">
        <v>53</v>
      </c>
      <c r="M63" s="12" t="s">
        <v>183</v>
      </c>
      <c r="N63" s="77" t="s">
        <v>184</v>
      </c>
      <c r="O63" s="10" t="s">
        <v>185</v>
      </c>
      <c r="P63" s="113">
        <v>166193</v>
      </c>
      <c r="Q63" s="60">
        <v>130000</v>
      </c>
      <c r="R63" s="81"/>
      <c r="S63" s="81">
        <v>2500</v>
      </c>
      <c r="T63" s="81">
        <v>2500</v>
      </c>
      <c r="U63" s="81">
        <v>7000</v>
      </c>
      <c r="V63" s="81">
        <v>11000</v>
      </c>
      <c r="W63" s="81">
        <v>11000</v>
      </c>
      <c r="X63" s="55">
        <v>19300</v>
      </c>
      <c r="Y63" s="55">
        <v>19300</v>
      </c>
      <c r="Z63" s="55">
        <v>19300</v>
      </c>
      <c r="AA63" s="55">
        <v>14300</v>
      </c>
      <c r="AB63" s="81">
        <v>13300</v>
      </c>
      <c r="AC63" s="270">
        <v>10500</v>
      </c>
      <c r="AD63" s="19"/>
    </row>
    <row r="64" spans="1:30" s="56" customFormat="1" ht="41.4" x14ac:dyDescent="0.3">
      <c r="A64" s="73" t="s">
        <v>163</v>
      </c>
      <c r="B64" s="73" t="s">
        <v>163</v>
      </c>
      <c r="C64" s="73" t="s">
        <v>163</v>
      </c>
      <c r="D64" s="73" t="s">
        <v>163</v>
      </c>
      <c r="E64" s="73" t="s">
        <v>175</v>
      </c>
      <c r="F64" s="74" t="s">
        <v>164</v>
      </c>
      <c r="G64" s="74" t="s">
        <v>164</v>
      </c>
      <c r="H64" s="42"/>
      <c r="I64" s="78"/>
      <c r="J64" s="42"/>
      <c r="K64" s="10" t="s">
        <v>188</v>
      </c>
      <c r="L64" s="16" t="s">
        <v>53</v>
      </c>
      <c r="M64" s="12" t="s">
        <v>187</v>
      </c>
      <c r="N64" s="77" t="s">
        <v>184</v>
      </c>
      <c r="O64" s="10" t="s">
        <v>185</v>
      </c>
      <c r="P64" s="113">
        <v>186068</v>
      </c>
      <c r="Q64" s="113">
        <v>150000</v>
      </c>
      <c r="R64" s="40">
        <v>0</v>
      </c>
      <c r="S64" s="40">
        <v>0</v>
      </c>
      <c r="T64" s="40">
        <v>8000</v>
      </c>
      <c r="U64" s="40">
        <v>13000</v>
      </c>
      <c r="V64" s="40">
        <v>22000</v>
      </c>
      <c r="W64" s="40">
        <v>23000</v>
      </c>
      <c r="X64" s="55">
        <v>23000</v>
      </c>
      <c r="Y64" s="55">
        <v>19000</v>
      </c>
      <c r="Z64" s="55">
        <v>18000</v>
      </c>
      <c r="AA64" s="55">
        <v>14000</v>
      </c>
      <c r="AB64" s="40">
        <v>10000</v>
      </c>
      <c r="AC64" s="270">
        <v>0</v>
      </c>
      <c r="AD64" s="19"/>
    </row>
    <row r="65" spans="1:30" s="56" customFormat="1" ht="41.4" x14ac:dyDescent="0.3">
      <c r="A65" s="73" t="s">
        <v>163</v>
      </c>
      <c r="B65" s="73" t="s">
        <v>163</v>
      </c>
      <c r="C65" s="73" t="s">
        <v>163</v>
      </c>
      <c r="D65" s="73" t="s">
        <v>163</v>
      </c>
      <c r="E65" s="73" t="s">
        <v>175</v>
      </c>
      <c r="F65" s="74" t="s">
        <v>164</v>
      </c>
      <c r="G65" s="74" t="s">
        <v>164</v>
      </c>
      <c r="H65" s="42"/>
      <c r="I65" s="78"/>
      <c r="J65" s="42"/>
      <c r="K65" s="10" t="s">
        <v>190</v>
      </c>
      <c r="L65" s="16" t="s">
        <v>53</v>
      </c>
      <c r="M65" s="12" t="s">
        <v>189</v>
      </c>
      <c r="N65" s="84" t="s">
        <v>184</v>
      </c>
      <c r="O65" s="10" t="s">
        <v>185</v>
      </c>
      <c r="P65" s="241">
        <v>0</v>
      </c>
      <c r="Q65" s="241">
        <v>376049</v>
      </c>
      <c r="R65" s="55">
        <v>0</v>
      </c>
      <c r="S65" s="55">
        <v>34179</v>
      </c>
      <c r="T65" s="55">
        <v>34187</v>
      </c>
      <c r="U65" s="55">
        <v>34187</v>
      </c>
      <c r="V65" s="55">
        <v>34187</v>
      </c>
      <c r="W65" s="55">
        <v>34187</v>
      </c>
      <c r="X65" s="55">
        <v>34187</v>
      </c>
      <c r="Y65" s="55">
        <v>34187</v>
      </c>
      <c r="Z65" s="55">
        <v>34187</v>
      </c>
      <c r="AA65" s="55">
        <v>34187</v>
      </c>
      <c r="AB65" s="55">
        <v>34187</v>
      </c>
      <c r="AC65" s="270">
        <v>34187</v>
      </c>
      <c r="AD65" s="19"/>
    </row>
    <row r="66" spans="1:30" s="56" customFormat="1" ht="41.4" x14ac:dyDescent="0.3">
      <c r="A66" s="73" t="s">
        <v>163</v>
      </c>
      <c r="B66" s="73" t="s">
        <v>163</v>
      </c>
      <c r="C66" s="73" t="s">
        <v>163</v>
      </c>
      <c r="D66" s="73" t="s">
        <v>163</v>
      </c>
      <c r="E66" s="73" t="s">
        <v>175</v>
      </c>
      <c r="F66" s="74" t="s">
        <v>164</v>
      </c>
      <c r="G66" s="74" t="s">
        <v>164</v>
      </c>
      <c r="H66" s="42"/>
      <c r="I66" s="78"/>
      <c r="J66" s="42"/>
      <c r="K66" s="10" t="s">
        <v>192</v>
      </c>
      <c r="L66" s="16" t="s">
        <v>53</v>
      </c>
      <c r="M66" s="12" t="s">
        <v>191</v>
      </c>
      <c r="N66" s="73" t="s">
        <v>184</v>
      </c>
      <c r="O66" s="10" t="s">
        <v>185</v>
      </c>
      <c r="P66" s="113">
        <v>1060</v>
      </c>
      <c r="Q66" s="113">
        <v>10000</v>
      </c>
      <c r="R66" s="55">
        <v>0</v>
      </c>
      <c r="S66" s="55">
        <v>0</v>
      </c>
      <c r="T66" s="55">
        <v>1000</v>
      </c>
      <c r="U66" s="55">
        <v>1000</v>
      </c>
      <c r="V66" s="55">
        <v>1000</v>
      </c>
      <c r="W66" s="55">
        <v>1000</v>
      </c>
      <c r="X66" s="55">
        <v>1000</v>
      </c>
      <c r="Y66" s="55">
        <v>1000</v>
      </c>
      <c r="Z66" s="55">
        <v>1000</v>
      </c>
      <c r="AA66" s="55">
        <v>1000</v>
      </c>
      <c r="AB66" s="55">
        <v>1000</v>
      </c>
      <c r="AC66" s="270">
        <v>1000</v>
      </c>
      <c r="AD66" s="19"/>
    </row>
    <row r="67" spans="1:30" s="56" customFormat="1" ht="41.4" x14ac:dyDescent="0.3">
      <c r="A67" s="73" t="s">
        <v>163</v>
      </c>
      <c r="B67" s="73" t="s">
        <v>163</v>
      </c>
      <c r="C67" s="73" t="s">
        <v>163</v>
      </c>
      <c r="D67" s="73" t="s">
        <v>163</v>
      </c>
      <c r="E67" s="73" t="s">
        <v>175</v>
      </c>
      <c r="F67" s="74" t="s">
        <v>164</v>
      </c>
      <c r="G67" s="74" t="s">
        <v>164</v>
      </c>
      <c r="H67" s="42"/>
      <c r="I67" s="78"/>
      <c r="J67" s="42" t="s">
        <v>51</v>
      </c>
      <c r="K67" s="10" t="s">
        <v>194</v>
      </c>
      <c r="L67" s="16" t="s">
        <v>53</v>
      </c>
      <c r="M67" s="12" t="s">
        <v>193</v>
      </c>
      <c r="N67" s="73" t="s">
        <v>184</v>
      </c>
      <c r="O67" s="10" t="s">
        <v>185</v>
      </c>
      <c r="P67" s="118">
        <v>10</v>
      </c>
      <c r="Q67" s="118">
        <v>4</v>
      </c>
      <c r="R67" s="10"/>
      <c r="S67" s="40"/>
      <c r="T67" s="40"/>
      <c r="U67" s="40"/>
      <c r="V67" s="40"/>
      <c r="W67" s="40">
        <v>1</v>
      </c>
      <c r="X67" s="40"/>
      <c r="Y67" s="40">
        <v>1</v>
      </c>
      <c r="Z67" s="40"/>
      <c r="AA67" s="40">
        <v>1</v>
      </c>
      <c r="AB67" s="40"/>
      <c r="AC67" s="272">
        <v>1</v>
      </c>
      <c r="AD67" s="19"/>
    </row>
    <row r="68" spans="1:30" s="56" customFormat="1" ht="41.4" x14ac:dyDescent="0.3">
      <c r="A68" s="73" t="s">
        <v>163</v>
      </c>
      <c r="B68" s="73" t="s">
        <v>163</v>
      </c>
      <c r="C68" s="73" t="s">
        <v>163</v>
      </c>
      <c r="D68" s="73" t="s">
        <v>163</v>
      </c>
      <c r="E68" s="73" t="s">
        <v>175</v>
      </c>
      <c r="F68" s="74" t="s">
        <v>164</v>
      </c>
      <c r="G68" s="74" t="s">
        <v>164</v>
      </c>
      <c r="H68" s="42"/>
      <c r="I68" s="78"/>
      <c r="J68" s="42" t="s">
        <v>51</v>
      </c>
      <c r="K68" s="10" t="s">
        <v>196</v>
      </c>
      <c r="L68" s="16" t="s">
        <v>53</v>
      </c>
      <c r="M68" s="12" t="s">
        <v>195</v>
      </c>
      <c r="N68" s="73" t="s">
        <v>184</v>
      </c>
      <c r="O68" s="10" t="s">
        <v>185</v>
      </c>
      <c r="P68" s="118">
        <v>89</v>
      </c>
      <c r="Q68" s="118">
        <v>35</v>
      </c>
      <c r="R68" s="11"/>
      <c r="S68" s="40"/>
      <c r="T68" s="40">
        <v>2</v>
      </c>
      <c r="U68" s="40">
        <v>2</v>
      </c>
      <c r="V68" s="40">
        <v>5</v>
      </c>
      <c r="W68" s="40">
        <v>3</v>
      </c>
      <c r="X68" s="40">
        <v>7</v>
      </c>
      <c r="Y68" s="40">
        <v>3</v>
      </c>
      <c r="Z68" s="40">
        <v>8</v>
      </c>
      <c r="AA68" s="40">
        <v>4</v>
      </c>
      <c r="AB68" s="40">
        <v>1</v>
      </c>
      <c r="AC68" s="270">
        <v>0</v>
      </c>
      <c r="AD68" s="19"/>
    </row>
    <row r="69" spans="1:30" s="56" customFormat="1" x14ac:dyDescent="0.3">
      <c r="A69" s="73" t="s">
        <v>163</v>
      </c>
      <c r="B69" s="73" t="s">
        <v>163</v>
      </c>
      <c r="C69" s="73" t="s">
        <v>163</v>
      </c>
      <c r="D69" s="73" t="s">
        <v>163</v>
      </c>
      <c r="E69" s="73" t="s">
        <v>175</v>
      </c>
      <c r="F69" s="74" t="s">
        <v>164</v>
      </c>
      <c r="G69" s="74" t="s">
        <v>164</v>
      </c>
      <c r="H69" s="82"/>
      <c r="I69" s="83"/>
      <c r="J69" s="42" t="s">
        <v>51</v>
      </c>
      <c r="K69" s="10" t="s">
        <v>200</v>
      </c>
      <c r="L69" s="16" t="s">
        <v>53</v>
      </c>
      <c r="M69" s="12" t="s">
        <v>197</v>
      </c>
      <c r="N69" s="77" t="s">
        <v>198</v>
      </c>
      <c r="O69" s="75" t="s">
        <v>199</v>
      </c>
      <c r="P69" s="113">
        <v>9</v>
      </c>
      <c r="Q69" s="113">
        <v>8</v>
      </c>
      <c r="R69" s="55">
        <v>0</v>
      </c>
      <c r="S69" s="55">
        <v>0</v>
      </c>
      <c r="T69" s="55">
        <v>1</v>
      </c>
      <c r="U69" s="55">
        <v>1</v>
      </c>
      <c r="V69" s="55">
        <v>1</v>
      </c>
      <c r="W69" s="55">
        <v>1</v>
      </c>
      <c r="X69" s="55">
        <v>1</v>
      </c>
      <c r="Y69" s="55">
        <v>1</v>
      </c>
      <c r="Z69" s="55">
        <v>1</v>
      </c>
      <c r="AA69" s="55">
        <v>1</v>
      </c>
      <c r="AB69" s="55">
        <v>0</v>
      </c>
      <c r="AC69" s="270">
        <v>0</v>
      </c>
      <c r="AD69" s="19"/>
    </row>
    <row r="70" spans="1:30" s="56" customFormat="1" x14ac:dyDescent="0.3">
      <c r="A70" s="73" t="s">
        <v>163</v>
      </c>
      <c r="B70" s="73" t="s">
        <v>163</v>
      </c>
      <c r="C70" s="73" t="s">
        <v>163</v>
      </c>
      <c r="D70" s="73" t="s">
        <v>163</v>
      </c>
      <c r="E70" s="73" t="s">
        <v>175</v>
      </c>
      <c r="F70" s="12" t="s">
        <v>164</v>
      </c>
      <c r="G70" s="12" t="s">
        <v>164</v>
      </c>
      <c r="H70" s="42"/>
      <c r="I70" s="36"/>
      <c r="J70" s="42" t="s">
        <v>51</v>
      </c>
      <c r="K70" s="10" t="s">
        <v>202</v>
      </c>
      <c r="L70" s="16" t="s">
        <v>53</v>
      </c>
      <c r="M70" s="12" t="s">
        <v>201</v>
      </c>
      <c r="N70" s="84" t="s">
        <v>198</v>
      </c>
      <c r="O70" s="86" t="s">
        <v>199</v>
      </c>
      <c r="P70" s="248">
        <v>436</v>
      </c>
      <c r="Q70" s="241">
        <v>266</v>
      </c>
      <c r="R70" s="38">
        <v>0</v>
      </c>
      <c r="S70" s="38">
        <v>1</v>
      </c>
      <c r="T70" s="38">
        <v>30</v>
      </c>
      <c r="U70" s="38">
        <v>26</v>
      </c>
      <c r="V70" s="38">
        <v>30</v>
      </c>
      <c r="W70" s="38">
        <v>26</v>
      </c>
      <c r="X70" s="87">
        <v>30</v>
      </c>
      <c r="Y70" s="87">
        <v>26</v>
      </c>
      <c r="Z70" s="87">
        <v>30</v>
      </c>
      <c r="AA70" s="87">
        <v>30</v>
      </c>
      <c r="AB70" s="38">
        <v>37</v>
      </c>
      <c r="AC70" s="273">
        <v>0</v>
      </c>
      <c r="AD70" s="19"/>
    </row>
    <row r="71" spans="1:30" s="56" customFormat="1" x14ac:dyDescent="0.3">
      <c r="A71" s="73" t="s">
        <v>163</v>
      </c>
      <c r="B71" s="73" t="s">
        <v>163</v>
      </c>
      <c r="C71" s="73" t="s">
        <v>163</v>
      </c>
      <c r="D71" s="73" t="s">
        <v>163</v>
      </c>
      <c r="E71" s="73" t="s">
        <v>175</v>
      </c>
      <c r="F71" s="12" t="s">
        <v>164</v>
      </c>
      <c r="G71" s="12" t="s">
        <v>164</v>
      </c>
      <c r="H71" s="42"/>
      <c r="I71" s="36"/>
      <c r="J71" s="42"/>
      <c r="K71" s="10" t="s">
        <v>204</v>
      </c>
      <c r="L71" s="16" t="s">
        <v>53</v>
      </c>
      <c r="M71" s="12" t="s">
        <v>203</v>
      </c>
      <c r="N71" s="90" t="s">
        <v>198</v>
      </c>
      <c r="O71" s="91" t="s">
        <v>199</v>
      </c>
      <c r="P71" s="249">
        <v>0</v>
      </c>
      <c r="Q71" s="258">
        <v>1</v>
      </c>
      <c r="R71" s="92">
        <v>0</v>
      </c>
      <c r="S71" s="93">
        <v>0.05</v>
      </c>
      <c r="T71" s="93">
        <v>0.05</v>
      </c>
      <c r="U71" s="93">
        <v>0.1</v>
      </c>
      <c r="V71" s="93">
        <v>0.1</v>
      </c>
      <c r="W71" s="93">
        <v>0.1</v>
      </c>
      <c r="X71" s="93">
        <v>0</v>
      </c>
      <c r="Y71" s="93">
        <v>0.05</v>
      </c>
      <c r="Z71" s="93">
        <v>0.1</v>
      </c>
      <c r="AA71" s="93">
        <v>0.1</v>
      </c>
      <c r="AB71" s="93">
        <v>0.05</v>
      </c>
      <c r="AC71" s="274">
        <v>0</v>
      </c>
      <c r="AD71" s="19"/>
    </row>
    <row r="72" spans="1:30" s="56" customFormat="1" ht="27.6" x14ac:dyDescent="0.3">
      <c r="A72" s="73" t="s">
        <v>163</v>
      </c>
      <c r="B72" s="73" t="s">
        <v>163</v>
      </c>
      <c r="C72" s="73" t="s">
        <v>163</v>
      </c>
      <c r="D72" s="73" t="s">
        <v>163</v>
      </c>
      <c r="E72" s="73" t="s">
        <v>175</v>
      </c>
      <c r="F72" s="12" t="s">
        <v>164</v>
      </c>
      <c r="G72" s="12" t="s">
        <v>164</v>
      </c>
      <c r="H72" s="42"/>
      <c r="I72" s="36"/>
      <c r="J72" s="42"/>
      <c r="K72" s="10" t="s">
        <v>206</v>
      </c>
      <c r="L72" s="16" t="s">
        <v>53</v>
      </c>
      <c r="M72" s="12" t="s">
        <v>205</v>
      </c>
      <c r="N72" s="90" t="s">
        <v>198</v>
      </c>
      <c r="O72" s="91" t="s">
        <v>199</v>
      </c>
      <c r="P72" s="249">
        <v>0</v>
      </c>
      <c r="Q72" s="263">
        <v>5</v>
      </c>
      <c r="R72" s="92">
        <v>0</v>
      </c>
      <c r="S72" s="92">
        <v>0</v>
      </c>
      <c r="T72" s="92">
        <v>1</v>
      </c>
      <c r="U72" s="92">
        <v>1</v>
      </c>
      <c r="V72" s="92">
        <v>0</v>
      </c>
      <c r="W72" s="92">
        <v>1</v>
      </c>
      <c r="X72" s="94">
        <v>1</v>
      </c>
      <c r="Y72" s="94">
        <v>0</v>
      </c>
      <c r="Z72" s="94">
        <v>1</v>
      </c>
      <c r="AA72" s="94">
        <v>1</v>
      </c>
      <c r="AB72" s="92">
        <v>0</v>
      </c>
      <c r="AC72" s="274">
        <v>0</v>
      </c>
      <c r="AD72" s="19"/>
    </row>
    <row r="73" spans="1:30" s="56" customFormat="1" ht="30" customHeight="1" x14ac:dyDescent="0.3">
      <c r="A73" s="73" t="s">
        <v>163</v>
      </c>
      <c r="B73" s="73" t="s">
        <v>163</v>
      </c>
      <c r="C73" s="73" t="s">
        <v>163</v>
      </c>
      <c r="D73" s="73" t="s">
        <v>163</v>
      </c>
      <c r="E73" s="73" t="s">
        <v>175</v>
      </c>
      <c r="F73" s="74" t="s">
        <v>164</v>
      </c>
      <c r="G73" s="74" t="s">
        <v>164</v>
      </c>
      <c r="H73" s="42"/>
      <c r="I73" s="78" t="s">
        <v>51</v>
      </c>
      <c r="J73" s="42"/>
      <c r="K73" s="10" t="s">
        <v>209</v>
      </c>
      <c r="L73" s="16" t="s">
        <v>53</v>
      </c>
      <c r="M73" s="12" t="s">
        <v>207</v>
      </c>
      <c r="N73" s="77" t="s">
        <v>198</v>
      </c>
      <c r="O73" s="86" t="s">
        <v>208</v>
      </c>
      <c r="P73" s="247">
        <v>45</v>
      </c>
      <c r="Q73" s="113">
        <v>15</v>
      </c>
      <c r="R73" s="55">
        <v>0</v>
      </c>
      <c r="S73" s="55">
        <v>15</v>
      </c>
      <c r="T73" s="55">
        <v>0</v>
      </c>
      <c r="U73" s="95">
        <v>0</v>
      </c>
      <c r="V73" s="95">
        <v>0</v>
      </c>
      <c r="W73" s="95">
        <v>0</v>
      </c>
      <c r="X73" s="95">
        <v>0</v>
      </c>
      <c r="Y73" s="95">
        <v>0</v>
      </c>
      <c r="Z73" s="95">
        <v>0</v>
      </c>
      <c r="AA73" s="95">
        <v>0</v>
      </c>
      <c r="AB73" s="55">
        <v>0</v>
      </c>
      <c r="AC73" s="275">
        <v>0</v>
      </c>
      <c r="AD73" s="19"/>
    </row>
    <row r="74" spans="1:30" s="56" customFormat="1" ht="27.6" x14ac:dyDescent="0.3">
      <c r="A74" s="73" t="s">
        <v>163</v>
      </c>
      <c r="B74" s="73" t="s">
        <v>163</v>
      </c>
      <c r="C74" s="73" t="s">
        <v>163</v>
      </c>
      <c r="D74" s="73" t="s">
        <v>163</v>
      </c>
      <c r="E74" s="73" t="s">
        <v>175</v>
      </c>
      <c r="F74" s="74" t="s">
        <v>164</v>
      </c>
      <c r="G74" s="74" t="s">
        <v>164</v>
      </c>
      <c r="H74" s="82"/>
      <c r="I74" s="83" t="s">
        <v>51</v>
      </c>
      <c r="J74" s="42"/>
      <c r="K74" s="10" t="s">
        <v>214</v>
      </c>
      <c r="L74" s="16" t="s">
        <v>53</v>
      </c>
      <c r="M74" s="12" t="s">
        <v>210</v>
      </c>
      <c r="N74" s="77" t="s">
        <v>198</v>
      </c>
      <c r="O74" s="10" t="s">
        <v>211</v>
      </c>
      <c r="P74" s="114">
        <f>2+3</f>
        <v>5</v>
      </c>
      <c r="Q74" s="259">
        <v>600</v>
      </c>
      <c r="R74" s="55">
        <v>50</v>
      </c>
      <c r="S74" s="55">
        <v>50</v>
      </c>
      <c r="T74" s="55">
        <v>50</v>
      </c>
      <c r="U74" s="55">
        <v>50</v>
      </c>
      <c r="V74" s="55">
        <v>50</v>
      </c>
      <c r="W74" s="55">
        <v>50</v>
      </c>
      <c r="X74" s="55">
        <v>50</v>
      </c>
      <c r="Y74" s="55">
        <v>50</v>
      </c>
      <c r="Z74" s="55">
        <v>50</v>
      </c>
      <c r="AA74" s="55">
        <v>50</v>
      </c>
      <c r="AB74" s="55">
        <v>50</v>
      </c>
      <c r="AC74" s="270">
        <v>50</v>
      </c>
      <c r="AD74" s="19"/>
    </row>
    <row r="75" spans="1:30" s="56" customFormat="1" ht="27.6" x14ac:dyDescent="0.3">
      <c r="A75" s="73" t="s">
        <v>163</v>
      </c>
      <c r="B75" s="73" t="s">
        <v>163</v>
      </c>
      <c r="C75" s="73" t="s">
        <v>163</v>
      </c>
      <c r="D75" s="73" t="s">
        <v>163</v>
      </c>
      <c r="E75" s="73" t="s">
        <v>212</v>
      </c>
      <c r="F75" s="73" t="s">
        <v>213</v>
      </c>
      <c r="G75" s="73" t="s">
        <v>213</v>
      </c>
      <c r="H75" s="88"/>
      <c r="I75" s="89" t="s">
        <v>51</v>
      </c>
      <c r="J75" s="42"/>
      <c r="K75" s="10" t="s">
        <v>216</v>
      </c>
      <c r="L75" s="16" t="s">
        <v>53</v>
      </c>
      <c r="M75" s="12" t="s">
        <v>215</v>
      </c>
      <c r="N75" s="73" t="s">
        <v>92</v>
      </c>
      <c r="O75" s="42" t="s">
        <v>93</v>
      </c>
      <c r="P75" s="114">
        <v>0</v>
      </c>
      <c r="Q75" s="114">
        <v>17</v>
      </c>
      <c r="R75" s="55">
        <v>0</v>
      </c>
      <c r="S75" s="55">
        <v>0</v>
      </c>
      <c r="T75" s="55">
        <v>1</v>
      </c>
      <c r="U75" s="55">
        <v>1</v>
      </c>
      <c r="V75" s="55">
        <v>1</v>
      </c>
      <c r="W75" s="55">
        <v>1</v>
      </c>
      <c r="X75" s="55">
        <v>3</v>
      </c>
      <c r="Y75" s="55">
        <v>3</v>
      </c>
      <c r="Z75" s="55">
        <v>3</v>
      </c>
      <c r="AA75" s="55">
        <v>2</v>
      </c>
      <c r="AB75" s="55">
        <v>1</v>
      </c>
      <c r="AC75" s="270">
        <v>1</v>
      </c>
      <c r="AD75" s="19"/>
    </row>
    <row r="76" spans="1:30" s="56" customFormat="1" ht="27.6" x14ac:dyDescent="0.3">
      <c r="A76" s="73" t="s">
        <v>163</v>
      </c>
      <c r="B76" s="73" t="s">
        <v>163</v>
      </c>
      <c r="C76" s="73" t="s">
        <v>163</v>
      </c>
      <c r="D76" s="73" t="s">
        <v>163</v>
      </c>
      <c r="E76" s="73" t="s">
        <v>212</v>
      </c>
      <c r="F76" s="73" t="s">
        <v>213</v>
      </c>
      <c r="G76" s="73" t="s">
        <v>213</v>
      </c>
      <c r="H76" s="88"/>
      <c r="I76" s="89" t="s">
        <v>51</v>
      </c>
      <c r="J76" s="42"/>
      <c r="K76" s="10" t="s">
        <v>218</v>
      </c>
      <c r="L76" s="16" t="s">
        <v>53</v>
      </c>
      <c r="M76" s="12" t="s">
        <v>217</v>
      </c>
      <c r="N76" s="73" t="s">
        <v>92</v>
      </c>
      <c r="O76" s="42" t="s">
        <v>93</v>
      </c>
      <c r="P76" s="114">
        <f>9+19+7</f>
        <v>35</v>
      </c>
      <c r="Q76" s="259">
        <v>3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  <c r="W76" s="55">
        <v>1</v>
      </c>
      <c r="X76" s="55">
        <v>0</v>
      </c>
      <c r="Y76" s="55">
        <v>1</v>
      </c>
      <c r="Z76" s="55">
        <v>1</v>
      </c>
      <c r="AA76" s="55">
        <v>0</v>
      </c>
      <c r="AB76" s="55">
        <v>0</v>
      </c>
      <c r="AC76" s="270">
        <v>0</v>
      </c>
      <c r="AD76" s="19"/>
    </row>
    <row r="77" spans="1:30" s="56" customFormat="1" x14ac:dyDescent="0.3">
      <c r="A77" s="73" t="s">
        <v>163</v>
      </c>
      <c r="B77" s="73" t="s">
        <v>163</v>
      </c>
      <c r="C77" s="73" t="s">
        <v>163</v>
      </c>
      <c r="D77" s="73" t="s">
        <v>163</v>
      </c>
      <c r="E77" s="73" t="s">
        <v>212</v>
      </c>
      <c r="F77" s="73" t="s">
        <v>213</v>
      </c>
      <c r="G77" s="73" t="s">
        <v>213</v>
      </c>
      <c r="H77" s="82"/>
      <c r="I77" s="83" t="s">
        <v>51</v>
      </c>
      <c r="J77" s="42"/>
      <c r="K77" s="10" t="s">
        <v>221</v>
      </c>
      <c r="L77" s="16" t="s">
        <v>53</v>
      </c>
      <c r="M77" s="12" t="s">
        <v>219</v>
      </c>
      <c r="N77" s="73" t="s">
        <v>92</v>
      </c>
      <c r="O77" s="42" t="s">
        <v>93</v>
      </c>
      <c r="P77" s="114">
        <f>9+19+7</f>
        <v>35</v>
      </c>
      <c r="Q77" s="114">
        <v>10</v>
      </c>
      <c r="R77" s="55">
        <v>0</v>
      </c>
      <c r="S77" s="55">
        <v>0</v>
      </c>
      <c r="T77" s="55">
        <v>0</v>
      </c>
      <c r="U77" s="55">
        <v>0</v>
      </c>
      <c r="V77" s="55">
        <v>1</v>
      </c>
      <c r="W77" s="55">
        <v>1</v>
      </c>
      <c r="X77" s="55">
        <v>2</v>
      </c>
      <c r="Y77" s="55">
        <v>1</v>
      </c>
      <c r="Z77" s="55">
        <v>2</v>
      </c>
      <c r="AA77" s="55">
        <v>2</v>
      </c>
      <c r="AB77" s="55">
        <v>1</v>
      </c>
      <c r="AC77" s="270">
        <v>0</v>
      </c>
      <c r="AD77" s="19"/>
    </row>
    <row r="78" spans="1:30" s="56" customFormat="1" x14ac:dyDescent="0.3">
      <c r="A78" s="73" t="s">
        <v>163</v>
      </c>
      <c r="B78" s="73" t="s">
        <v>163</v>
      </c>
      <c r="C78" s="73" t="s">
        <v>163</v>
      </c>
      <c r="D78" s="73" t="s">
        <v>163</v>
      </c>
      <c r="E78" s="73" t="s">
        <v>212</v>
      </c>
      <c r="F78" s="73" t="s">
        <v>213</v>
      </c>
      <c r="G78" s="268" t="s">
        <v>220</v>
      </c>
      <c r="H78" s="96"/>
      <c r="I78" s="97"/>
      <c r="J78" s="96"/>
      <c r="K78" s="10" t="s">
        <v>223</v>
      </c>
      <c r="L78" s="16" t="s">
        <v>53</v>
      </c>
      <c r="M78" s="12" t="s">
        <v>222</v>
      </c>
      <c r="N78" s="73" t="s">
        <v>92</v>
      </c>
      <c r="O78" s="42" t="s">
        <v>93</v>
      </c>
      <c r="P78" s="114">
        <f>5+1</f>
        <v>6</v>
      </c>
      <c r="Q78" s="114">
        <v>4</v>
      </c>
      <c r="R78" s="55">
        <v>0</v>
      </c>
      <c r="S78" s="55">
        <v>0</v>
      </c>
      <c r="T78" s="55">
        <v>0</v>
      </c>
      <c r="U78" s="55">
        <v>0</v>
      </c>
      <c r="V78" s="55">
        <v>1</v>
      </c>
      <c r="W78" s="55">
        <v>0</v>
      </c>
      <c r="X78" s="55">
        <v>1</v>
      </c>
      <c r="Y78" s="55">
        <v>0</v>
      </c>
      <c r="Z78" s="55">
        <v>2</v>
      </c>
      <c r="AA78" s="55">
        <v>0</v>
      </c>
      <c r="AB78" s="55">
        <v>0</v>
      </c>
      <c r="AC78" s="270">
        <v>0</v>
      </c>
      <c r="AD78" s="19"/>
    </row>
    <row r="79" spans="1:30" s="56" customFormat="1" ht="27.6" x14ac:dyDescent="0.3">
      <c r="A79" s="73" t="s">
        <v>163</v>
      </c>
      <c r="B79" s="73" t="s">
        <v>163</v>
      </c>
      <c r="C79" s="73" t="s">
        <v>163</v>
      </c>
      <c r="D79" s="73" t="s">
        <v>163</v>
      </c>
      <c r="E79" s="73" t="s">
        <v>212</v>
      </c>
      <c r="F79" s="73" t="s">
        <v>213</v>
      </c>
      <c r="G79" s="268" t="s">
        <v>220</v>
      </c>
      <c r="H79" s="96"/>
      <c r="I79" s="97"/>
      <c r="J79" s="96"/>
      <c r="K79" s="10" t="s">
        <v>225</v>
      </c>
      <c r="L79" s="16" t="s">
        <v>53</v>
      </c>
      <c r="M79" s="12" t="s">
        <v>224</v>
      </c>
      <c r="N79" s="10" t="s">
        <v>92</v>
      </c>
      <c r="O79" s="10" t="s">
        <v>117</v>
      </c>
      <c r="P79" s="285">
        <f>13+8+34</f>
        <v>55</v>
      </c>
      <c r="Q79" s="114">
        <v>8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  <c r="W79" s="55">
        <v>0</v>
      </c>
      <c r="X79" s="55">
        <v>2</v>
      </c>
      <c r="Y79" s="55">
        <v>1</v>
      </c>
      <c r="Z79" s="55">
        <v>2</v>
      </c>
      <c r="AA79" s="55">
        <v>2</v>
      </c>
      <c r="AB79" s="55">
        <v>1</v>
      </c>
      <c r="AC79" s="270">
        <v>0</v>
      </c>
      <c r="AD79" s="19"/>
    </row>
    <row r="80" spans="1:30" s="56" customFormat="1" ht="27.6" x14ac:dyDescent="0.3">
      <c r="A80" s="73" t="s">
        <v>163</v>
      </c>
      <c r="B80" s="73" t="s">
        <v>163</v>
      </c>
      <c r="C80" s="73" t="s">
        <v>163</v>
      </c>
      <c r="D80" s="73" t="s">
        <v>163</v>
      </c>
      <c r="E80" s="73" t="s">
        <v>212</v>
      </c>
      <c r="F80" s="73" t="s">
        <v>213</v>
      </c>
      <c r="G80" s="268" t="s">
        <v>220</v>
      </c>
      <c r="H80" s="96"/>
      <c r="I80" s="97"/>
      <c r="J80" s="96"/>
      <c r="K80" s="10" t="s">
        <v>227</v>
      </c>
      <c r="L80" s="16" t="s">
        <v>53</v>
      </c>
      <c r="M80" s="12" t="s">
        <v>226</v>
      </c>
      <c r="N80" s="10" t="s">
        <v>92</v>
      </c>
      <c r="O80" s="10" t="s">
        <v>117</v>
      </c>
      <c r="P80" s="285">
        <f>13+8+34</f>
        <v>55</v>
      </c>
      <c r="Q80" s="114">
        <v>15</v>
      </c>
      <c r="R80" s="55">
        <v>0</v>
      </c>
      <c r="S80" s="55">
        <v>0</v>
      </c>
      <c r="T80" s="55">
        <v>0</v>
      </c>
      <c r="U80" s="55">
        <v>3</v>
      </c>
      <c r="V80" s="55">
        <v>0</v>
      </c>
      <c r="W80" s="55">
        <v>0</v>
      </c>
      <c r="X80" s="55">
        <v>6</v>
      </c>
      <c r="Y80" s="55">
        <v>0</v>
      </c>
      <c r="Z80" s="55">
        <v>0</v>
      </c>
      <c r="AA80" s="55">
        <v>6</v>
      </c>
      <c r="AB80" s="55">
        <v>0</v>
      </c>
      <c r="AC80" s="270">
        <v>0</v>
      </c>
      <c r="AD80" s="19"/>
    </row>
    <row r="81" spans="1:30" ht="27.6" x14ac:dyDescent="0.3">
      <c r="A81" s="73" t="s">
        <v>163</v>
      </c>
      <c r="B81" s="73" t="s">
        <v>163</v>
      </c>
      <c r="C81" s="73" t="s">
        <v>163</v>
      </c>
      <c r="D81" s="73" t="s">
        <v>163</v>
      </c>
      <c r="E81" s="73" t="s">
        <v>212</v>
      </c>
      <c r="F81" s="73" t="s">
        <v>213</v>
      </c>
      <c r="G81" s="268" t="s">
        <v>220</v>
      </c>
      <c r="H81" s="96"/>
      <c r="I81" s="97"/>
      <c r="J81" s="96"/>
      <c r="K81" s="10" t="s">
        <v>229</v>
      </c>
      <c r="L81" s="16" t="s">
        <v>53</v>
      </c>
      <c r="M81" s="12" t="s">
        <v>228</v>
      </c>
      <c r="N81" s="10" t="s">
        <v>92</v>
      </c>
      <c r="O81" s="10" t="s">
        <v>117</v>
      </c>
      <c r="P81" s="286">
        <f>93+23+78</f>
        <v>194</v>
      </c>
      <c r="Q81" s="114">
        <v>15</v>
      </c>
      <c r="R81" s="55">
        <v>0</v>
      </c>
      <c r="S81" s="55">
        <v>0</v>
      </c>
      <c r="T81" s="55">
        <v>0</v>
      </c>
      <c r="U81" s="55">
        <v>3</v>
      </c>
      <c r="V81" s="55">
        <v>0</v>
      </c>
      <c r="W81" s="55">
        <v>0</v>
      </c>
      <c r="X81" s="55">
        <v>6</v>
      </c>
      <c r="Y81" s="55">
        <v>0</v>
      </c>
      <c r="Z81" s="55">
        <v>0</v>
      </c>
      <c r="AA81" s="55">
        <v>6</v>
      </c>
      <c r="AB81" s="55">
        <v>0</v>
      </c>
      <c r="AC81" s="270">
        <v>0</v>
      </c>
      <c r="AD81" s="19"/>
    </row>
    <row r="82" spans="1:30" x14ac:dyDescent="0.3">
      <c r="A82" s="73" t="s">
        <v>163</v>
      </c>
      <c r="B82" s="73" t="s">
        <v>163</v>
      </c>
      <c r="C82" s="73" t="s">
        <v>163</v>
      </c>
      <c r="D82" s="73" t="s">
        <v>163</v>
      </c>
      <c r="E82" s="73" t="s">
        <v>212</v>
      </c>
      <c r="F82" s="73" t="s">
        <v>213</v>
      </c>
      <c r="G82" s="268" t="s">
        <v>220</v>
      </c>
      <c r="H82" s="96"/>
      <c r="I82" s="97"/>
      <c r="J82" s="96"/>
      <c r="K82" s="10" t="s">
        <v>231</v>
      </c>
      <c r="L82" s="16" t="s">
        <v>53</v>
      </c>
      <c r="M82" s="12" t="s">
        <v>230</v>
      </c>
      <c r="N82" s="10" t="s">
        <v>92</v>
      </c>
      <c r="O82" s="10" t="s">
        <v>117</v>
      </c>
      <c r="P82" s="286">
        <f>93+23+78</f>
        <v>194</v>
      </c>
      <c r="Q82" s="114">
        <v>80</v>
      </c>
      <c r="R82" s="55">
        <v>3</v>
      </c>
      <c r="S82" s="55">
        <v>4</v>
      </c>
      <c r="T82" s="55">
        <v>4</v>
      </c>
      <c r="U82" s="55">
        <v>8</v>
      </c>
      <c r="V82" s="55">
        <v>8</v>
      </c>
      <c r="W82" s="55">
        <v>8</v>
      </c>
      <c r="X82" s="55">
        <v>8</v>
      </c>
      <c r="Y82" s="55">
        <v>8</v>
      </c>
      <c r="Z82" s="55">
        <v>8</v>
      </c>
      <c r="AA82" s="55">
        <v>8</v>
      </c>
      <c r="AB82" s="55">
        <v>8</v>
      </c>
      <c r="AC82" s="270">
        <v>5</v>
      </c>
      <c r="AD82" s="19"/>
    </row>
    <row r="83" spans="1:30" x14ac:dyDescent="0.3">
      <c r="A83" s="73" t="s">
        <v>163</v>
      </c>
      <c r="B83" s="73" t="s">
        <v>163</v>
      </c>
      <c r="C83" s="73" t="s">
        <v>163</v>
      </c>
      <c r="D83" s="73" t="s">
        <v>163</v>
      </c>
      <c r="E83" s="73" t="s">
        <v>212</v>
      </c>
      <c r="F83" s="73" t="s">
        <v>213</v>
      </c>
      <c r="G83" s="268" t="s">
        <v>220</v>
      </c>
      <c r="H83" s="96"/>
      <c r="I83" s="97"/>
      <c r="J83" s="96"/>
      <c r="K83" s="10" t="s">
        <v>233</v>
      </c>
      <c r="L83" s="16" t="s">
        <v>53</v>
      </c>
      <c r="M83" s="12" t="s">
        <v>232</v>
      </c>
      <c r="N83" s="10" t="s">
        <v>92</v>
      </c>
      <c r="O83" s="10" t="s">
        <v>117</v>
      </c>
      <c r="P83" s="287">
        <v>0</v>
      </c>
      <c r="Q83" s="250">
        <v>30</v>
      </c>
      <c r="R83" s="55">
        <v>1</v>
      </c>
      <c r="S83" s="55">
        <v>1</v>
      </c>
      <c r="T83" s="55">
        <v>1</v>
      </c>
      <c r="U83" s="55">
        <v>3</v>
      </c>
      <c r="V83" s="55">
        <v>3</v>
      </c>
      <c r="W83" s="55">
        <v>3</v>
      </c>
      <c r="X83" s="55">
        <v>3</v>
      </c>
      <c r="Y83" s="55">
        <v>3</v>
      </c>
      <c r="Z83" s="55">
        <v>3</v>
      </c>
      <c r="AA83" s="55">
        <v>3</v>
      </c>
      <c r="AB83" s="55">
        <v>3</v>
      </c>
      <c r="AC83" s="270">
        <v>3</v>
      </c>
      <c r="AD83" s="19"/>
    </row>
    <row r="84" spans="1:30" ht="27.6" x14ac:dyDescent="0.3">
      <c r="A84" s="73" t="s">
        <v>163</v>
      </c>
      <c r="B84" s="73" t="s">
        <v>163</v>
      </c>
      <c r="C84" s="73" t="s">
        <v>163</v>
      </c>
      <c r="D84" s="73" t="s">
        <v>163</v>
      </c>
      <c r="E84" s="73" t="s">
        <v>212</v>
      </c>
      <c r="F84" s="73" t="s">
        <v>213</v>
      </c>
      <c r="G84" s="268" t="s">
        <v>220</v>
      </c>
      <c r="H84" s="96"/>
      <c r="I84" s="97"/>
      <c r="J84" s="96"/>
      <c r="K84" s="10" t="s">
        <v>235</v>
      </c>
      <c r="L84" s="16" t="s">
        <v>53</v>
      </c>
      <c r="M84" s="12" t="s">
        <v>234</v>
      </c>
      <c r="N84" s="10" t="s">
        <v>92</v>
      </c>
      <c r="O84" s="10" t="s">
        <v>117</v>
      </c>
      <c r="P84" s="287">
        <v>6</v>
      </c>
      <c r="Q84" s="250">
        <v>2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  <c r="X84" s="55">
        <v>1</v>
      </c>
      <c r="Y84" s="55">
        <v>1</v>
      </c>
      <c r="Z84" s="55">
        <v>0</v>
      </c>
      <c r="AA84" s="55">
        <v>0</v>
      </c>
      <c r="AB84" s="55">
        <v>0</v>
      </c>
      <c r="AC84" s="270">
        <v>0</v>
      </c>
      <c r="AD84" s="19"/>
    </row>
    <row r="85" spans="1:30" ht="27.6" x14ac:dyDescent="0.3">
      <c r="A85" s="73" t="s">
        <v>163</v>
      </c>
      <c r="B85" s="73" t="s">
        <v>163</v>
      </c>
      <c r="C85" s="73" t="s">
        <v>163</v>
      </c>
      <c r="D85" s="73" t="s">
        <v>163</v>
      </c>
      <c r="E85" s="73" t="s">
        <v>212</v>
      </c>
      <c r="F85" s="73" t="s">
        <v>213</v>
      </c>
      <c r="G85" s="268" t="s">
        <v>220</v>
      </c>
      <c r="H85" s="98"/>
      <c r="I85" s="99"/>
      <c r="J85" s="96"/>
      <c r="K85" s="10" t="s">
        <v>237</v>
      </c>
      <c r="L85" s="16" t="s">
        <v>53</v>
      </c>
      <c r="M85" s="12" t="s">
        <v>236</v>
      </c>
      <c r="N85" s="10" t="s">
        <v>92</v>
      </c>
      <c r="O85" s="10" t="s">
        <v>117</v>
      </c>
      <c r="P85" s="287">
        <v>6</v>
      </c>
      <c r="Q85" s="259">
        <v>5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  <c r="X85" s="55">
        <v>1</v>
      </c>
      <c r="Y85" s="55">
        <v>1</v>
      </c>
      <c r="Z85" s="55">
        <v>1</v>
      </c>
      <c r="AA85" s="55">
        <v>1</v>
      </c>
      <c r="AB85" s="55">
        <v>1</v>
      </c>
      <c r="AC85" s="270">
        <v>0</v>
      </c>
      <c r="AD85" s="19"/>
    </row>
    <row r="86" spans="1:30" ht="12.6" customHeight="1" x14ac:dyDescent="0.3">
      <c r="A86" s="73" t="s">
        <v>163</v>
      </c>
      <c r="B86" s="73" t="s">
        <v>163</v>
      </c>
      <c r="C86" s="73" t="s">
        <v>163</v>
      </c>
      <c r="D86" s="73" t="s">
        <v>163</v>
      </c>
      <c r="E86" s="73" t="s">
        <v>212</v>
      </c>
      <c r="F86" s="73" t="s">
        <v>213</v>
      </c>
      <c r="G86" s="268" t="s">
        <v>220</v>
      </c>
      <c r="H86" s="98"/>
      <c r="I86" s="99"/>
      <c r="J86" s="96"/>
      <c r="K86" s="10" t="s">
        <v>239</v>
      </c>
      <c r="L86" s="16" t="s">
        <v>53</v>
      </c>
      <c r="M86" s="12" t="s">
        <v>238</v>
      </c>
      <c r="N86" s="10" t="s">
        <v>92</v>
      </c>
      <c r="O86" s="10" t="s">
        <v>117</v>
      </c>
      <c r="P86" s="288">
        <v>6</v>
      </c>
      <c r="Q86" s="251">
        <v>1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  <c r="X86" s="55">
        <v>0</v>
      </c>
      <c r="Y86" s="55">
        <v>0</v>
      </c>
      <c r="Z86" s="55">
        <v>0</v>
      </c>
      <c r="AA86" s="55">
        <v>0</v>
      </c>
      <c r="AB86" s="55">
        <v>1</v>
      </c>
      <c r="AC86" s="270">
        <v>0</v>
      </c>
      <c r="AD86" s="19"/>
    </row>
    <row r="87" spans="1:30" x14ac:dyDescent="0.3">
      <c r="A87" s="73" t="s">
        <v>163</v>
      </c>
      <c r="B87" s="73" t="s">
        <v>163</v>
      </c>
      <c r="C87" s="73" t="s">
        <v>163</v>
      </c>
      <c r="D87" s="73" t="s">
        <v>163</v>
      </c>
      <c r="E87" s="73" t="s">
        <v>175</v>
      </c>
      <c r="F87" s="74" t="s">
        <v>164</v>
      </c>
      <c r="G87" s="268" t="s">
        <v>220</v>
      </c>
      <c r="H87" s="102"/>
      <c r="I87" s="103"/>
      <c r="J87" s="96"/>
      <c r="K87" s="10" t="s">
        <v>242</v>
      </c>
      <c r="L87" s="16" t="s">
        <v>53</v>
      </c>
      <c r="M87" s="12" t="s">
        <v>240</v>
      </c>
      <c r="N87" s="76" t="s">
        <v>198</v>
      </c>
      <c r="O87" s="289" t="s">
        <v>241</v>
      </c>
      <c r="P87" s="247">
        <v>0</v>
      </c>
      <c r="Q87" s="113">
        <v>480</v>
      </c>
      <c r="R87" s="55">
        <v>0</v>
      </c>
      <c r="S87" s="55">
        <v>1</v>
      </c>
      <c r="T87" s="55">
        <v>1</v>
      </c>
      <c r="U87" s="55">
        <v>1</v>
      </c>
      <c r="V87" s="55">
        <v>1</v>
      </c>
      <c r="W87" s="55">
        <v>1</v>
      </c>
      <c r="X87" s="95">
        <v>1</v>
      </c>
      <c r="Y87" s="95">
        <v>1</v>
      </c>
      <c r="Z87" s="95">
        <v>1</v>
      </c>
      <c r="AA87" s="95">
        <v>1</v>
      </c>
      <c r="AB87" s="55">
        <v>1</v>
      </c>
      <c r="AC87" s="275">
        <v>1</v>
      </c>
      <c r="AD87" s="19"/>
    </row>
    <row r="88" spans="1:30" x14ac:dyDescent="0.3">
      <c r="A88" s="73" t="s">
        <v>163</v>
      </c>
      <c r="B88" s="73" t="s">
        <v>163</v>
      </c>
      <c r="C88" s="73" t="s">
        <v>163</v>
      </c>
      <c r="D88" s="73" t="s">
        <v>163</v>
      </c>
      <c r="E88" s="73" t="s">
        <v>175</v>
      </c>
      <c r="F88" s="74" t="s">
        <v>164</v>
      </c>
      <c r="G88" s="268" t="s">
        <v>220</v>
      </c>
      <c r="H88" s="102"/>
      <c r="I88" s="103"/>
      <c r="J88" s="96"/>
      <c r="K88" s="10" t="s">
        <v>245</v>
      </c>
      <c r="L88" s="16" t="s">
        <v>53</v>
      </c>
      <c r="M88" s="12" t="s">
        <v>243</v>
      </c>
      <c r="N88" s="76" t="s">
        <v>198</v>
      </c>
      <c r="O88" s="106" t="s">
        <v>244</v>
      </c>
      <c r="P88" s="247">
        <v>0</v>
      </c>
      <c r="Q88" s="113">
        <v>11</v>
      </c>
      <c r="R88" s="55">
        <v>0</v>
      </c>
      <c r="S88" s="55">
        <v>1</v>
      </c>
      <c r="T88" s="55">
        <v>1</v>
      </c>
      <c r="U88" s="55">
        <v>1</v>
      </c>
      <c r="V88" s="55">
        <v>1</v>
      </c>
      <c r="W88" s="55">
        <v>1</v>
      </c>
      <c r="X88" s="95">
        <v>1</v>
      </c>
      <c r="Y88" s="95">
        <v>1</v>
      </c>
      <c r="Z88" s="95">
        <v>1</v>
      </c>
      <c r="AA88" s="95">
        <v>1</v>
      </c>
      <c r="AB88" s="55">
        <v>1</v>
      </c>
      <c r="AC88" s="275">
        <v>1</v>
      </c>
      <c r="AD88" s="19"/>
    </row>
    <row r="89" spans="1:30" ht="27.6" customHeight="1" x14ac:dyDescent="0.3">
      <c r="A89" s="73" t="s">
        <v>163</v>
      </c>
      <c r="B89" s="73" t="s">
        <v>163</v>
      </c>
      <c r="C89" s="73" t="s">
        <v>163</v>
      </c>
      <c r="D89" s="73" t="s">
        <v>163</v>
      </c>
      <c r="E89" s="73" t="s">
        <v>175</v>
      </c>
      <c r="F89" s="74" t="s">
        <v>164</v>
      </c>
      <c r="G89" s="268" t="s">
        <v>220</v>
      </c>
      <c r="H89" s="102"/>
      <c r="I89" s="103"/>
      <c r="J89" s="96"/>
      <c r="K89" s="10" t="s">
        <v>247</v>
      </c>
      <c r="L89" s="16" t="s">
        <v>53</v>
      </c>
      <c r="M89" s="12" t="s">
        <v>246</v>
      </c>
      <c r="N89" s="85" t="s">
        <v>198</v>
      </c>
      <c r="O89" s="109" t="s">
        <v>244</v>
      </c>
      <c r="P89" s="248">
        <v>0</v>
      </c>
      <c r="Q89" s="113">
        <v>11</v>
      </c>
      <c r="R89" s="38">
        <v>0</v>
      </c>
      <c r="S89" s="38">
        <v>1</v>
      </c>
      <c r="T89" s="38">
        <v>1</v>
      </c>
      <c r="U89" s="38">
        <v>1</v>
      </c>
      <c r="V89" s="38">
        <v>1</v>
      </c>
      <c r="W89" s="38">
        <v>1</v>
      </c>
      <c r="X89" s="87">
        <v>1</v>
      </c>
      <c r="Y89" s="87">
        <v>1</v>
      </c>
      <c r="Z89" s="87">
        <v>1</v>
      </c>
      <c r="AA89" s="87">
        <v>1</v>
      </c>
      <c r="AB89" s="38">
        <v>1</v>
      </c>
      <c r="AC89" s="273">
        <v>1</v>
      </c>
      <c r="AD89" s="19"/>
    </row>
    <row r="90" spans="1:30" ht="27.6" x14ac:dyDescent="0.3">
      <c r="A90" s="73" t="s">
        <v>163</v>
      </c>
      <c r="B90" s="73" t="s">
        <v>163</v>
      </c>
      <c r="C90" s="73" t="s">
        <v>163</v>
      </c>
      <c r="D90" s="73" t="s">
        <v>163</v>
      </c>
      <c r="E90" s="73" t="s">
        <v>212</v>
      </c>
      <c r="F90" s="73" t="s">
        <v>213</v>
      </c>
      <c r="G90" s="268" t="s">
        <v>220</v>
      </c>
      <c r="H90" s="104"/>
      <c r="I90" s="105"/>
      <c r="J90" s="42"/>
      <c r="K90" s="10" t="s">
        <v>249</v>
      </c>
      <c r="L90" s="16" t="s">
        <v>53</v>
      </c>
      <c r="M90" s="12" t="s">
        <v>248</v>
      </c>
      <c r="N90" s="75" t="s">
        <v>198</v>
      </c>
      <c r="O90" s="109" t="s">
        <v>244</v>
      </c>
      <c r="P90" s="252">
        <v>1</v>
      </c>
      <c r="Q90" s="241">
        <v>11</v>
      </c>
      <c r="R90" s="322"/>
      <c r="S90" s="322">
        <v>1</v>
      </c>
      <c r="T90" s="322">
        <v>1</v>
      </c>
      <c r="U90" s="322">
        <v>1</v>
      </c>
      <c r="V90" s="322">
        <v>1</v>
      </c>
      <c r="W90" s="322">
        <v>1</v>
      </c>
      <c r="X90" s="323">
        <v>1</v>
      </c>
      <c r="Y90" s="323">
        <v>1</v>
      </c>
      <c r="Z90" s="323">
        <v>1</v>
      </c>
      <c r="AA90" s="323">
        <v>1</v>
      </c>
      <c r="AB90" s="322">
        <v>1</v>
      </c>
      <c r="AC90" s="324">
        <v>1</v>
      </c>
      <c r="AD90" s="19"/>
    </row>
    <row r="91" spans="1:30" ht="27.6" x14ac:dyDescent="0.3">
      <c r="A91" s="73" t="s">
        <v>163</v>
      </c>
      <c r="B91" s="73" t="s">
        <v>163</v>
      </c>
      <c r="C91" s="73" t="s">
        <v>163</v>
      </c>
      <c r="D91" s="73" t="s">
        <v>163</v>
      </c>
      <c r="E91" s="73" t="s">
        <v>212</v>
      </c>
      <c r="F91" s="73" t="s">
        <v>213</v>
      </c>
      <c r="G91" s="268" t="s">
        <v>220</v>
      </c>
      <c r="H91" s="104"/>
      <c r="I91" s="105"/>
      <c r="J91" s="42"/>
      <c r="K91" s="10" t="s">
        <v>252</v>
      </c>
      <c r="L91" s="16" t="s">
        <v>53</v>
      </c>
      <c r="M91" s="12" t="s">
        <v>250</v>
      </c>
      <c r="N91" s="75" t="s">
        <v>198</v>
      </c>
      <c r="O91" s="10" t="s">
        <v>251</v>
      </c>
      <c r="P91" s="252">
        <v>1</v>
      </c>
      <c r="Q91" s="260">
        <v>1</v>
      </c>
      <c r="R91" s="55"/>
      <c r="S91" s="55"/>
      <c r="T91" s="111">
        <v>0.25</v>
      </c>
      <c r="U91" s="111"/>
      <c r="V91" s="55"/>
      <c r="W91" s="111">
        <v>0.25</v>
      </c>
      <c r="X91" s="110"/>
      <c r="Y91" s="95"/>
      <c r="Z91" s="110">
        <v>0.25</v>
      </c>
      <c r="AA91" s="110"/>
      <c r="AB91" s="55"/>
      <c r="AC91" s="276">
        <v>0.25</v>
      </c>
      <c r="AD91" s="19"/>
    </row>
    <row r="92" spans="1:30" x14ac:dyDescent="0.3">
      <c r="A92" s="73" t="s">
        <v>163</v>
      </c>
      <c r="B92" s="73" t="s">
        <v>163</v>
      </c>
      <c r="C92" s="73" t="s">
        <v>163</v>
      </c>
      <c r="D92" s="73" t="s">
        <v>163</v>
      </c>
      <c r="E92" s="73" t="s">
        <v>212</v>
      </c>
      <c r="F92" s="73" t="s">
        <v>213</v>
      </c>
      <c r="G92" s="268" t="s">
        <v>220</v>
      </c>
      <c r="H92" s="104"/>
      <c r="I92" s="105"/>
      <c r="J92" s="42"/>
      <c r="K92" s="10" t="s">
        <v>255</v>
      </c>
      <c r="L92" s="16" t="s">
        <v>53</v>
      </c>
      <c r="M92" s="12" t="s">
        <v>253</v>
      </c>
      <c r="N92" s="76" t="s">
        <v>198</v>
      </c>
      <c r="O92" s="17" t="s">
        <v>254</v>
      </c>
      <c r="P92" s="253"/>
      <c r="Q92" s="261">
        <v>10</v>
      </c>
      <c r="R92" s="112">
        <v>1</v>
      </c>
      <c r="S92" s="112"/>
      <c r="T92" s="112"/>
      <c r="U92" s="112">
        <v>1</v>
      </c>
      <c r="V92" s="112">
        <v>1</v>
      </c>
      <c r="W92" s="112">
        <v>1</v>
      </c>
      <c r="X92" s="64">
        <v>1</v>
      </c>
      <c r="Y92" s="64"/>
      <c r="Z92" s="64"/>
      <c r="AA92" s="64">
        <v>1</v>
      </c>
      <c r="AB92" s="112">
        <v>3</v>
      </c>
      <c r="AC92" s="277">
        <v>1</v>
      </c>
      <c r="AD92" s="19"/>
    </row>
    <row r="93" spans="1:30" ht="27.6" x14ac:dyDescent="0.3">
      <c r="A93" s="73" t="s">
        <v>163</v>
      </c>
      <c r="B93" s="73" t="s">
        <v>163</v>
      </c>
      <c r="C93" s="73" t="s">
        <v>163</v>
      </c>
      <c r="D93" s="73" t="s">
        <v>163</v>
      </c>
      <c r="E93" s="73" t="s">
        <v>212</v>
      </c>
      <c r="F93" s="73" t="s">
        <v>213</v>
      </c>
      <c r="G93" s="268" t="s">
        <v>220</v>
      </c>
      <c r="H93" s="104"/>
      <c r="I93" s="105"/>
      <c r="J93" s="42"/>
      <c r="K93" s="10" t="s">
        <v>257</v>
      </c>
      <c r="L93" s="16" t="s">
        <v>53</v>
      </c>
      <c r="M93" s="266" t="s">
        <v>256</v>
      </c>
      <c r="N93" s="290" t="s">
        <v>198</v>
      </c>
      <c r="O93" s="290" t="s">
        <v>254</v>
      </c>
      <c r="P93" s="252"/>
      <c r="Q93" s="262">
        <v>2</v>
      </c>
      <c r="R93" s="262"/>
      <c r="S93" s="262"/>
      <c r="T93" s="262"/>
      <c r="U93" s="262">
        <v>1</v>
      </c>
      <c r="V93" s="262"/>
      <c r="W93" s="262"/>
      <c r="X93" s="262"/>
      <c r="Y93" s="262"/>
      <c r="Z93" s="262">
        <v>1</v>
      </c>
      <c r="AA93" s="262"/>
      <c r="AB93" s="262"/>
      <c r="AC93" s="278"/>
      <c r="AD93" s="19"/>
    </row>
    <row r="94" spans="1:30" ht="27.6" x14ac:dyDescent="0.3">
      <c r="A94" s="73" t="s">
        <v>163</v>
      </c>
      <c r="B94" s="73" t="s">
        <v>163</v>
      </c>
      <c r="C94" s="73" t="s">
        <v>163</v>
      </c>
      <c r="D94" s="73" t="s">
        <v>163</v>
      </c>
      <c r="E94" s="73" t="s">
        <v>212</v>
      </c>
      <c r="F94" s="73" t="s">
        <v>213</v>
      </c>
      <c r="G94" s="268" t="s">
        <v>220</v>
      </c>
      <c r="H94" s="104"/>
      <c r="I94" s="105"/>
      <c r="J94" s="42"/>
      <c r="K94" s="10" t="s">
        <v>259</v>
      </c>
      <c r="L94" s="16" t="s">
        <v>53</v>
      </c>
      <c r="M94" s="12" t="s">
        <v>258</v>
      </c>
      <c r="N94" s="76" t="s">
        <v>198</v>
      </c>
      <c r="O94" s="17" t="s">
        <v>254</v>
      </c>
      <c r="P94" s="253"/>
      <c r="Q94" s="261">
        <v>1</v>
      </c>
      <c r="R94" s="112"/>
      <c r="S94" s="112"/>
      <c r="T94" s="112"/>
      <c r="U94" s="112"/>
      <c r="V94" s="112">
        <v>1</v>
      </c>
      <c r="W94" s="112"/>
      <c r="X94" s="64"/>
      <c r="Y94" s="64"/>
      <c r="Z94" s="64"/>
      <c r="AA94" s="64"/>
      <c r="AB94" s="112"/>
      <c r="AC94" s="277"/>
      <c r="AD94" s="19"/>
    </row>
    <row r="95" spans="1:30" ht="27.6" x14ac:dyDescent="0.3">
      <c r="A95" s="73" t="s">
        <v>163</v>
      </c>
      <c r="B95" s="73" t="s">
        <v>163</v>
      </c>
      <c r="C95" s="73" t="s">
        <v>163</v>
      </c>
      <c r="D95" s="73" t="s">
        <v>163</v>
      </c>
      <c r="E95" s="73" t="s">
        <v>212</v>
      </c>
      <c r="F95" s="73" t="s">
        <v>213</v>
      </c>
      <c r="G95" s="269" t="s">
        <v>220</v>
      </c>
      <c r="H95" s="107"/>
      <c r="I95" s="108"/>
      <c r="J95" s="42"/>
      <c r="K95" s="10" t="s">
        <v>261</v>
      </c>
      <c r="L95" s="16" t="s">
        <v>53</v>
      </c>
      <c r="M95" s="12" t="s">
        <v>260</v>
      </c>
      <c r="N95" s="76" t="s">
        <v>198</v>
      </c>
      <c r="O95" s="17" t="s">
        <v>254</v>
      </c>
      <c r="P95" s="253"/>
      <c r="Q95" s="261">
        <v>1</v>
      </c>
      <c r="R95" s="112"/>
      <c r="S95" s="112"/>
      <c r="T95" s="112"/>
      <c r="U95" s="112"/>
      <c r="V95" s="112"/>
      <c r="W95" s="112"/>
      <c r="X95" s="64"/>
      <c r="Y95" s="64"/>
      <c r="Z95" s="64"/>
      <c r="AA95" s="64"/>
      <c r="AB95" s="112"/>
      <c r="AC95" s="277">
        <v>1</v>
      </c>
      <c r="AD95" s="19"/>
    </row>
    <row r="96" spans="1:30" ht="41.4" x14ac:dyDescent="0.3">
      <c r="A96" s="73" t="s">
        <v>163</v>
      </c>
      <c r="B96" s="73" t="s">
        <v>163</v>
      </c>
      <c r="C96" s="73" t="s">
        <v>163</v>
      </c>
      <c r="D96" s="73" t="s">
        <v>163</v>
      </c>
      <c r="E96" s="73" t="s">
        <v>212</v>
      </c>
      <c r="F96" s="73" t="s">
        <v>213</v>
      </c>
      <c r="G96" s="10" t="s">
        <v>220</v>
      </c>
      <c r="H96" s="42"/>
      <c r="I96" s="36"/>
      <c r="J96" s="42"/>
      <c r="K96" s="10" t="s">
        <v>264</v>
      </c>
      <c r="L96" s="16" t="s">
        <v>53</v>
      </c>
      <c r="M96" s="12" t="s">
        <v>262</v>
      </c>
      <c r="N96" s="76" t="s">
        <v>184</v>
      </c>
      <c r="O96" s="17" t="s">
        <v>263</v>
      </c>
      <c r="P96" s="253">
        <v>0</v>
      </c>
      <c r="Q96" s="261">
        <v>4</v>
      </c>
      <c r="R96" s="112"/>
      <c r="S96" s="112"/>
      <c r="T96" s="112"/>
      <c r="U96" s="112"/>
      <c r="V96" s="112"/>
      <c r="W96" s="112"/>
      <c r="X96" s="64">
        <v>1</v>
      </c>
      <c r="Y96" s="64">
        <v>2</v>
      </c>
      <c r="Z96" s="64"/>
      <c r="AA96" s="64"/>
      <c r="AB96" s="112"/>
      <c r="AC96" s="277">
        <v>1</v>
      </c>
      <c r="AD96" s="19"/>
    </row>
    <row r="97" spans="1:30" ht="30" customHeight="1" x14ac:dyDescent="0.3">
      <c r="A97" s="73" t="s">
        <v>163</v>
      </c>
      <c r="B97" s="73" t="s">
        <v>163</v>
      </c>
      <c r="C97" s="73" t="s">
        <v>163</v>
      </c>
      <c r="D97" s="73" t="s">
        <v>163</v>
      </c>
      <c r="E97" s="73" t="s">
        <v>212</v>
      </c>
      <c r="F97" s="73" t="s">
        <v>213</v>
      </c>
      <c r="G97" s="10" t="s">
        <v>220</v>
      </c>
      <c r="H97" s="42"/>
      <c r="I97" s="36"/>
      <c r="J97" s="42"/>
      <c r="K97" s="10" t="s">
        <v>268</v>
      </c>
      <c r="L97" s="16" t="s">
        <v>53</v>
      </c>
      <c r="M97" s="12" t="s">
        <v>265</v>
      </c>
      <c r="N97" s="75" t="s">
        <v>266</v>
      </c>
      <c r="O97" s="10" t="s">
        <v>267</v>
      </c>
      <c r="P97" s="262">
        <v>3</v>
      </c>
      <c r="Q97" s="261">
        <v>3</v>
      </c>
      <c r="R97" s="39"/>
      <c r="S97" s="39"/>
      <c r="T97" s="39"/>
      <c r="U97" s="39"/>
      <c r="V97" s="39"/>
      <c r="W97" s="39">
        <v>2</v>
      </c>
      <c r="X97" s="37"/>
      <c r="Y97" s="37"/>
      <c r="Z97" s="37"/>
      <c r="AA97" s="37"/>
      <c r="AB97" s="39"/>
      <c r="AC97" s="279">
        <v>1</v>
      </c>
      <c r="AD97" s="19"/>
    </row>
    <row r="98" spans="1:30" ht="27.6" x14ac:dyDescent="0.3">
      <c r="A98" s="73" t="s">
        <v>163</v>
      </c>
      <c r="B98" s="73" t="s">
        <v>163</v>
      </c>
      <c r="C98" s="73" t="s">
        <v>163</v>
      </c>
      <c r="D98" s="73" t="s">
        <v>163</v>
      </c>
      <c r="E98" s="73" t="s">
        <v>212</v>
      </c>
      <c r="F98" s="73" t="s">
        <v>213</v>
      </c>
      <c r="G98" s="17" t="s">
        <v>220</v>
      </c>
      <c r="H98" s="61"/>
      <c r="I98" s="62"/>
      <c r="J98" s="42"/>
      <c r="K98" s="10" t="s">
        <v>270</v>
      </c>
      <c r="L98" s="16" t="s">
        <v>53</v>
      </c>
      <c r="M98" s="12" t="s">
        <v>269</v>
      </c>
      <c r="N98" s="75" t="s">
        <v>266</v>
      </c>
      <c r="O98" s="10" t="s">
        <v>267</v>
      </c>
      <c r="P98" s="291">
        <v>8619</v>
      </c>
      <c r="Q98" s="257">
        <v>770</v>
      </c>
      <c r="R98" s="39"/>
      <c r="S98" s="39"/>
      <c r="T98" s="39"/>
      <c r="U98" s="39"/>
      <c r="V98" s="39"/>
      <c r="W98" s="39">
        <v>385</v>
      </c>
      <c r="X98" s="37"/>
      <c r="Y98" s="37"/>
      <c r="Z98" s="37"/>
      <c r="AA98" s="37"/>
      <c r="AB98" s="39"/>
      <c r="AC98" s="279">
        <v>385</v>
      </c>
      <c r="AD98" s="19"/>
    </row>
    <row r="99" spans="1:30" ht="28.95" customHeight="1" x14ac:dyDescent="0.3">
      <c r="A99" s="73" t="s">
        <v>163</v>
      </c>
      <c r="B99" s="73" t="s">
        <v>163</v>
      </c>
      <c r="C99" s="73" t="s">
        <v>163</v>
      </c>
      <c r="D99" s="73" t="s">
        <v>163</v>
      </c>
      <c r="E99" s="73" t="s">
        <v>212</v>
      </c>
      <c r="F99" s="73" t="s">
        <v>213</v>
      </c>
      <c r="G99" s="17" t="s">
        <v>220</v>
      </c>
      <c r="H99" s="61"/>
      <c r="I99" s="62"/>
      <c r="J99" s="42"/>
      <c r="K99" s="10" t="s">
        <v>272</v>
      </c>
      <c r="L99" s="16" t="s">
        <v>53</v>
      </c>
      <c r="M99" s="12" t="s">
        <v>271</v>
      </c>
      <c r="N99" s="75" t="s">
        <v>266</v>
      </c>
      <c r="O99" s="10" t="s">
        <v>267</v>
      </c>
      <c r="P99" s="252">
        <v>1</v>
      </c>
      <c r="Q99" s="257">
        <v>4</v>
      </c>
      <c r="R99" s="39"/>
      <c r="S99" s="39"/>
      <c r="T99" s="39">
        <v>1</v>
      </c>
      <c r="U99" s="39"/>
      <c r="V99" s="39"/>
      <c r="W99" s="39">
        <v>1</v>
      </c>
      <c r="X99" s="37"/>
      <c r="Y99" s="37"/>
      <c r="Z99" s="37">
        <v>1</v>
      </c>
      <c r="AA99" s="37"/>
      <c r="AB99" s="39"/>
      <c r="AC99" s="279">
        <v>1</v>
      </c>
      <c r="AD99" s="19"/>
    </row>
    <row r="100" spans="1:30" ht="41.4" x14ac:dyDescent="0.3">
      <c r="A100" s="73" t="s">
        <v>163</v>
      </c>
      <c r="B100" s="73" t="s">
        <v>163</v>
      </c>
      <c r="C100" s="73" t="s">
        <v>163</v>
      </c>
      <c r="D100" s="73" t="s">
        <v>163</v>
      </c>
      <c r="E100" s="73" t="s">
        <v>212</v>
      </c>
      <c r="F100" s="73" t="s">
        <v>213</v>
      </c>
      <c r="G100" s="17" t="s">
        <v>220</v>
      </c>
      <c r="H100" s="61"/>
      <c r="I100" s="62"/>
      <c r="J100" s="42"/>
      <c r="K100" s="10" t="s">
        <v>274</v>
      </c>
      <c r="L100" s="16" t="s">
        <v>53</v>
      </c>
      <c r="M100" s="12" t="s">
        <v>273</v>
      </c>
      <c r="N100" s="75" t="s">
        <v>184</v>
      </c>
      <c r="O100" s="10" t="s">
        <v>263</v>
      </c>
      <c r="P100" s="247">
        <v>0</v>
      </c>
      <c r="Q100" s="320">
        <v>0.33</v>
      </c>
      <c r="R100" s="80"/>
      <c r="S100" s="80"/>
      <c r="T100" s="80"/>
      <c r="U100" s="80"/>
      <c r="V100" s="80"/>
      <c r="W100" s="80"/>
      <c r="X100" s="80">
        <v>0.33</v>
      </c>
      <c r="Y100" s="321"/>
      <c r="Z100" s="321"/>
      <c r="AA100" s="321"/>
      <c r="AB100" s="80"/>
      <c r="AC100" s="319"/>
      <c r="AD100" s="19"/>
    </row>
    <row r="101" spans="1:30" ht="27.6" x14ac:dyDescent="0.3">
      <c r="A101" s="73" t="s">
        <v>163</v>
      </c>
      <c r="B101" s="73" t="s">
        <v>163</v>
      </c>
      <c r="C101" s="73" t="s">
        <v>163</v>
      </c>
      <c r="D101" s="73" t="s">
        <v>163</v>
      </c>
      <c r="E101" s="73" t="s">
        <v>212</v>
      </c>
      <c r="F101" s="73" t="s">
        <v>213</v>
      </c>
      <c r="G101" s="17" t="s">
        <v>220</v>
      </c>
      <c r="H101" s="61"/>
      <c r="I101" s="62"/>
      <c r="J101" s="42"/>
      <c r="K101" s="10" t="s">
        <v>277</v>
      </c>
      <c r="L101" s="16" t="s">
        <v>53</v>
      </c>
      <c r="M101" s="12" t="s">
        <v>275</v>
      </c>
      <c r="N101" s="75" t="s">
        <v>198</v>
      </c>
      <c r="O101" s="42" t="s">
        <v>276</v>
      </c>
      <c r="P101" s="114">
        <v>0</v>
      </c>
      <c r="Q101" s="113">
        <v>4</v>
      </c>
      <c r="R101" s="42"/>
      <c r="S101" s="42"/>
      <c r="T101" s="42">
        <v>1</v>
      </c>
      <c r="U101" s="42">
        <v>0</v>
      </c>
      <c r="V101" s="42">
        <v>0</v>
      </c>
      <c r="W101" s="42">
        <v>1</v>
      </c>
      <c r="X101" s="42">
        <v>0</v>
      </c>
      <c r="Y101" s="42">
        <v>0</v>
      </c>
      <c r="Z101" s="42">
        <v>1</v>
      </c>
      <c r="AA101" s="42">
        <v>0</v>
      </c>
      <c r="AB101" s="42">
        <v>0</v>
      </c>
      <c r="AC101" s="36">
        <v>1</v>
      </c>
      <c r="AD101" s="19"/>
    </row>
    <row r="102" spans="1:30" ht="27.6" x14ac:dyDescent="0.3">
      <c r="A102" s="73" t="s">
        <v>163</v>
      </c>
      <c r="B102" s="73" t="s">
        <v>163</v>
      </c>
      <c r="C102" s="73" t="s">
        <v>163</v>
      </c>
      <c r="D102" s="73" t="s">
        <v>163</v>
      </c>
      <c r="E102" s="73" t="s">
        <v>212</v>
      </c>
      <c r="F102" s="73" t="s">
        <v>213</v>
      </c>
      <c r="G102" s="17" t="s">
        <v>220</v>
      </c>
      <c r="H102" s="61"/>
      <c r="I102" s="62"/>
      <c r="J102" s="42"/>
      <c r="K102" s="10" t="s">
        <v>279</v>
      </c>
      <c r="L102" s="16" t="s">
        <v>53</v>
      </c>
      <c r="M102" s="12" t="s">
        <v>278</v>
      </c>
      <c r="N102" s="75" t="s">
        <v>198</v>
      </c>
      <c r="O102" s="42" t="s">
        <v>276</v>
      </c>
      <c r="P102" s="60">
        <v>0</v>
      </c>
      <c r="Q102" s="114">
        <v>1</v>
      </c>
      <c r="R102" s="42"/>
      <c r="S102" s="42"/>
      <c r="T102" s="42">
        <v>0.25</v>
      </c>
      <c r="U102" s="42">
        <v>0</v>
      </c>
      <c r="V102" s="42">
        <v>0</v>
      </c>
      <c r="W102" s="42">
        <v>0.25</v>
      </c>
      <c r="X102" s="42">
        <v>0</v>
      </c>
      <c r="Y102" s="42">
        <v>0</v>
      </c>
      <c r="Z102" s="42">
        <v>0.25</v>
      </c>
      <c r="AA102" s="42">
        <v>0</v>
      </c>
      <c r="AB102" s="42">
        <v>0</v>
      </c>
      <c r="AC102" s="280">
        <v>0.25</v>
      </c>
      <c r="AD102" s="19"/>
    </row>
    <row r="103" spans="1:30" x14ac:dyDescent="0.3">
      <c r="A103" s="73" t="s">
        <v>163</v>
      </c>
      <c r="B103" s="73" t="s">
        <v>163</v>
      </c>
      <c r="C103" s="73" t="s">
        <v>163</v>
      </c>
      <c r="D103" s="73" t="s">
        <v>163</v>
      </c>
      <c r="E103" s="73" t="s">
        <v>212</v>
      </c>
      <c r="F103" s="73" t="s">
        <v>213</v>
      </c>
      <c r="G103" s="10" t="s">
        <v>220</v>
      </c>
      <c r="H103" s="42"/>
      <c r="I103" s="36"/>
      <c r="J103" s="42"/>
      <c r="K103" s="10" t="s">
        <v>281</v>
      </c>
      <c r="L103" s="16" t="s">
        <v>53</v>
      </c>
      <c r="M103" s="12" t="s">
        <v>280</v>
      </c>
      <c r="N103" s="75" t="s">
        <v>198</v>
      </c>
      <c r="O103" s="42" t="s">
        <v>276</v>
      </c>
      <c r="P103" s="114"/>
      <c r="Q103" s="115">
        <v>50</v>
      </c>
      <c r="R103" s="42"/>
      <c r="S103" s="42"/>
      <c r="T103" s="42">
        <v>4</v>
      </c>
      <c r="U103" s="42">
        <v>8</v>
      </c>
      <c r="V103" s="42">
        <v>10</v>
      </c>
      <c r="W103" s="42">
        <v>10</v>
      </c>
      <c r="X103" s="42">
        <v>10</v>
      </c>
      <c r="Y103" s="42">
        <v>8</v>
      </c>
      <c r="Z103" s="42"/>
      <c r="AA103" s="42"/>
      <c r="AB103" s="42"/>
      <c r="AC103" s="280"/>
      <c r="AD103" s="19"/>
    </row>
    <row r="104" spans="1:30" ht="27.6" x14ac:dyDescent="0.3">
      <c r="A104" s="73" t="s">
        <v>163</v>
      </c>
      <c r="B104" s="73" t="s">
        <v>163</v>
      </c>
      <c r="C104" s="73" t="s">
        <v>163</v>
      </c>
      <c r="D104" s="73" t="s">
        <v>163</v>
      </c>
      <c r="E104" s="73" t="s">
        <v>212</v>
      </c>
      <c r="F104" s="73" t="s">
        <v>213</v>
      </c>
      <c r="G104" s="10" t="s">
        <v>220</v>
      </c>
      <c r="H104" s="42"/>
      <c r="I104" s="36"/>
      <c r="J104" s="42"/>
      <c r="K104" s="10" t="s">
        <v>283</v>
      </c>
      <c r="L104" s="16" t="s">
        <v>53</v>
      </c>
      <c r="M104" s="12" t="s">
        <v>282</v>
      </c>
      <c r="N104" s="75" t="s">
        <v>198</v>
      </c>
      <c r="O104" s="10" t="s">
        <v>276</v>
      </c>
      <c r="P104" s="247"/>
      <c r="Q104" s="114">
        <v>50</v>
      </c>
      <c r="R104" s="96"/>
      <c r="S104" s="96"/>
      <c r="T104" s="96">
        <v>5</v>
      </c>
      <c r="U104" s="96">
        <v>5</v>
      </c>
      <c r="V104" s="96">
        <v>6</v>
      </c>
      <c r="W104" s="96">
        <v>6</v>
      </c>
      <c r="X104" s="96">
        <v>6</v>
      </c>
      <c r="Y104" s="96">
        <v>6</v>
      </c>
      <c r="Z104" s="96">
        <v>6</v>
      </c>
      <c r="AA104" s="96">
        <v>5</v>
      </c>
      <c r="AB104" s="96">
        <v>5</v>
      </c>
      <c r="AC104" s="97"/>
      <c r="AD104" s="19"/>
    </row>
    <row r="105" spans="1:30" ht="27.6" x14ac:dyDescent="0.3">
      <c r="A105" s="73" t="s">
        <v>163</v>
      </c>
      <c r="B105" s="73" t="s">
        <v>163</v>
      </c>
      <c r="C105" s="73" t="s">
        <v>163</v>
      </c>
      <c r="D105" s="73" t="s">
        <v>163</v>
      </c>
      <c r="E105" s="73" t="s">
        <v>212</v>
      </c>
      <c r="F105" s="73" t="s">
        <v>213</v>
      </c>
      <c r="G105" s="10" t="s">
        <v>220</v>
      </c>
      <c r="H105" s="42"/>
      <c r="I105" s="36"/>
      <c r="J105" s="42"/>
      <c r="K105" s="10" t="s">
        <v>285</v>
      </c>
      <c r="L105" s="16" t="s">
        <v>53</v>
      </c>
      <c r="M105" s="12" t="s">
        <v>284</v>
      </c>
      <c r="N105" s="86" t="s">
        <v>198</v>
      </c>
      <c r="O105" s="91" t="s">
        <v>276</v>
      </c>
      <c r="P105" s="116"/>
      <c r="Q105" s="117">
        <v>0.7</v>
      </c>
      <c r="R105" s="292"/>
      <c r="S105" s="292"/>
      <c r="T105" s="292">
        <v>0.17499999999999999</v>
      </c>
      <c r="U105" s="292"/>
      <c r="V105" s="292"/>
      <c r="W105" s="292">
        <v>0.17499999999999999</v>
      </c>
      <c r="X105" s="292"/>
      <c r="Y105" s="292"/>
      <c r="Z105" s="292">
        <v>0.17499999999999999</v>
      </c>
      <c r="AA105" s="292"/>
      <c r="AB105" s="292">
        <v>0.17499999999999999</v>
      </c>
      <c r="AC105" s="293"/>
      <c r="AD105" s="19"/>
    </row>
    <row r="106" spans="1:30" ht="55.2" x14ac:dyDescent="0.3">
      <c r="A106" s="73" t="s">
        <v>163</v>
      </c>
      <c r="B106" s="73" t="s">
        <v>163</v>
      </c>
      <c r="C106" s="73" t="s">
        <v>163</v>
      </c>
      <c r="D106" s="73" t="s">
        <v>163</v>
      </c>
      <c r="E106" s="73" t="s">
        <v>212</v>
      </c>
      <c r="F106" s="73" t="s">
        <v>213</v>
      </c>
      <c r="G106" s="10" t="s">
        <v>220</v>
      </c>
      <c r="H106" s="42"/>
      <c r="I106" s="36"/>
      <c r="J106" s="42"/>
      <c r="K106" s="10" t="s">
        <v>287</v>
      </c>
      <c r="L106" s="16" t="s">
        <v>53</v>
      </c>
      <c r="M106" s="12" t="s">
        <v>286</v>
      </c>
      <c r="N106" s="86" t="s">
        <v>198</v>
      </c>
      <c r="O106" s="91" t="s">
        <v>276</v>
      </c>
      <c r="P106" s="116"/>
      <c r="Q106" s="311">
        <v>1</v>
      </c>
      <c r="R106" s="292"/>
      <c r="S106" s="292"/>
      <c r="T106" s="292"/>
      <c r="U106" s="292">
        <v>0.25</v>
      </c>
      <c r="V106" s="292"/>
      <c r="W106" s="292">
        <v>0.25</v>
      </c>
      <c r="X106" s="292"/>
      <c r="Y106" s="292">
        <v>0.25</v>
      </c>
      <c r="Z106" s="292"/>
      <c r="AA106" s="292"/>
      <c r="AB106" s="292">
        <v>0.25</v>
      </c>
      <c r="AC106" s="293"/>
      <c r="AD106" s="19"/>
    </row>
    <row r="107" spans="1:30" ht="27.6" x14ac:dyDescent="0.3">
      <c r="A107" s="73" t="s">
        <v>163</v>
      </c>
      <c r="B107" s="73" t="s">
        <v>163</v>
      </c>
      <c r="C107" s="73" t="s">
        <v>163</v>
      </c>
      <c r="D107" s="73" t="s">
        <v>163</v>
      </c>
      <c r="E107" s="73" t="s">
        <v>212</v>
      </c>
      <c r="F107" s="73" t="s">
        <v>213</v>
      </c>
      <c r="G107" s="10" t="s">
        <v>220</v>
      </c>
      <c r="H107" s="96"/>
      <c r="I107" s="97"/>
      <c r="J107" s="96"/>
      <c r="K107" s="10" t="s">
        <v>290</v>
      </c>
      <c r="L107" s="16" t="s">
        <v>53</v>
      </c>
      <c r="M107" s="12" t="s">
        <v>288</v>
      </c>
      <c r="N107" s="86" t="s">
        <v>198</v>
      </c>
      <c r="O107" s="91" t="s">
        <v>289</v>
      </c>
      <c r="P107" s="116">
        <v>1</v>
      </c>
      <c r="Q107" s="116">
        <v>1</v>
      </c>
      <c r="R107" s="317">
        <v>0.08</v>
      </c>
      <c r="S107" s="317">
        <v>0.08</v>
      </c>
      <c r="T107" s="317">
        <v>0.08</v>
      </c>
      <c r="U107" s="317">
        <v>0.08</v>
      </c>
      <c r="V107" s="317">
        <v>0.08</v>
      </c>
      <c r="W107" s="317">
        <v>0.08</v>
      </c>
      <c r="X107" s="317">
        <v>0.08</v>
      </c>
      <c r="Y107" s="317">
        <v>0.08</v>
      </c>
      <c r="Z107" s="317">
        <v>0.08</v>
      </c>
      <c r="AA107" s="317">
        <v>0.08</v>
      </c>
      <c r="AB107" s="317">
        <v>0.08</v>
      </c>
      <c r="AC107" s="318">
        <v>0.08</v>
      </c>
      <c r="AD107" s="19"/>
    </row>
    <row r="108" spans="1:30" x14ac:dyDescent="0.3">
      <c r="A108" s="73" t="s">
        <v>163</v>
      </c>
      <c r="B108" s="73" t="s">
        <v>163</v>
      </c>
      <c r="C108" s="73" t="s">
        <v>163</v>
      </c>
      <c r="D108" s="73" t="s">
        <v>163</v>
      </c>
      <c r="E108" s="73" t="s">
        <v>212</v>
      </c>
      <c r="F108" s="73" t="s">
        <v>213</v>
      </c>
      <c r="G108" s="10" t="s">
        <v>220</v>
      </c>
      <c r="H108" s="96"/>
      <c r="I108" s="97"/>
      <c r="J108" s="96"/>
      <c r="K108" s="10" t="s">
        <v>292</v>
      </c>
      <c r="L108" s="16" t="s">
        <v>53</v>
      </c>
      <c r="M108" s="12" t="s">
        <v>291</v>
      </c>
      <c r="N108" s="86" t="s">
        <v>198</v>
      </c>
      <c r="O108" s="91" t="s">
        <v>289</v>
      </c>
      <c r="P108" s="116">
        <v>8</v>
      </c>
      <c r="Q108" s="116">
        <v>4</v>
      </c>
      <c r="R108" s="101"/>
      <c r="S108" s="101"/>
      <c r="T108" s="101"/>
      <c r="U108" s="101"/>
      <c r="V108" s="101">
        <v>4</v>
      </c>
      <c r="W108" s="101"/>
      <c r="X108" s="101"/>
      <c r="Y108" s="101"/>
      <c r="Z108" s="101"/>
      <c r="AA108" s="101"/>
      <c r="AB108" s="101"/>
      <c r="AC108" s="100"/>
      <c r="AD108" s="19"/>
    </row>
    <row r="109" spans="1:30" ht="27.6" x14ac:dyDescent="0.3">
      <c r="A109" s="73" t="s">
        <v>163</v>
      </c>
      <c r="B109" s="73" t="s">
        <v>163</v>
      </c>
      <c r="C109" s="73" t="s">
        <v>163</v>
      </c>
      <c r="D109" s="73" t="s">
        <v>163</v>
      </c>
      <c r="E109" s="73" t="s">
        <v>212</v>
      </c>
      <c r="F109" s="73" t="s">
        <v>213</v>
      </c>
      <c r="G109" s="10" t="s">
        <v>220</v>
      </c>
      <c r="H109" s="96"/>
      <c r="I109" s="97"/>
      <c r="J109" s="96"/>
      <c r="K109" s="10" t="s">
        <v>294</v>
      </c>
      <c r="L109" s="16" t="s">
        <v>53</v>
      </c>
      <c r="M109" s="12" t="s">
        <v>293</v>
      </c>
      <c r="N109" s="86" t="s">
        <v>198</v>
      </c>
      <c r="O109" s="91" t="s">
        <v>289</v>
      </c>
      <c r="P109" s="116"/>
      <c r="Q109" s="311">
        <v>0.99999999999999989</v>
      </c>
      <c r="R109" s="292">
        <v>0</v>
      </c>
      <c r="S109" s="292">
        <v>0</v>
      </c>
      <c r="T109" s="292">
        <v>0.1</v>
      </c>
      <c r="U109" s="292">
        <v>0</v>
      </c>
      <c r="V109" s="292">
        <v>0.2</v>
      </c>
      <c r="W109" s="292">
        <v>0</v>
      </c>
      <c r="X109" s="292">
        <v>0.2</v>
      </c>
      <c r="Y109" s="292">
        <v>0</v>
      </c>
      <c r="Z109" s="292">
        <v>0.2</v>
      </c>
      <c r="AA109" s="292">
        <v>0</v>
      </c>
      <c r="AB109" s="292">
        <v>0.2</v>
      </c>
      <c r="AC109" s="316">
        <v>0.1</v>
      </c>
      <c r="AD109" s="19"/>
    </row>
    <row r="110" spans="1:30" x14ac:dyDescent="0.3">
      <c r="A110" s="73" t="s">
        <v>163</v>
      </c>
      <c r="B110" s="73" t="s">
        <v>163</v>
      </c>
      <c r="C110" s="73" t="s">
        <v>163</v>
      </c>
      <c r="D110" s="73" t="s">
        <v>163</v>
      </c>
      <c r="E110" s="73" t="s">
        <v>212</v>
      </c>
      <c r="F110" s="73" t="s">
        <v>213</v>
      </c>
      <c r="G110" s="10" t="s">
        <v>220</v>
      </c>
      <c r="H110" s="96"/>
      <c r="I110" s="97"/>
      <c r="J110" s="96"/>
      <c r="K110" s="10" t="s">
        <v>296</v>
      </c>
      <c r="L110" s="16" t="s">
        <v>53</v>
      </c>
      <c r="M110" s="12" t="s">
        <v>295</v>
      </c>
      <c r="N110" s="86" t="s">
        <v>198</v>
      </c>
      <c r="O110" s="91" t="s">
        <v>289</v>
      </c>
      <c r="P110" s="116"/>
      <c r="Q110" s="116">
        <v>6</v>
      </c>
      <c r="R110" s="101"/>
      <c r="S110" s="101">
        <v>1</v>
      </c>
      <c r="T110" s="101"/>
      <c r="U110" s="101">
        <v>1</v>
      </c>
      <c r="V110" s="101"/>
      <c r="W110" s="264">
        <v>1</v>
      </c>
      <c r="X110" s="101"/>
      <c r="Y110" s="101">
        <v>1</v>
      </c>
      <c r="Z110" s="101"/>
      <c r="AA110" s="101">
        <v>1</v>
      </c>
      <c r="AB110" s="101"/>
      <c r="AC110" s="100">
        <v>1</v>
      </c>
      <c r="AD110" s="19"/>
    </row>
    <row r="111" spans="1:30" ht="27.6" x14ac:dyDescent="0.3">
      <c r="A111" s="73" t="s">
        <v>163</v>
      </c>
      <c r="B111" s="73" t="s">
        <v>163</v>
      </c>
      <c r="C111" s="73" t="s">
        <v>163</v>
      </c>
      <c r="D111" s="73" t="s">
        <v>163</v>
      </c>
      <c r="E111" s="73" t="s">
        <v>212</v>
      </c>
      <c r="F111" s="73" t="s">
        <v>213</v>
      </c>
      <c r="G111" s="101" t="s">
        <v>220</v>
      </c>
      <c r="H111" s="101"/>
      <c r="I111" s="100"/>
      <c r="J111" s="10" t="s">
        <v>51</v>
      </c>
      <c r="K111" s="10" t="s">
        <v>298</v>
      </c>
      <c r="L111" s="16" t="s">
        <v>53</v>
      </c>
      <c r="M111" s="12" t="s">
        <v>297</v>
      </c>
      <c r="N111" s="86" t="s">
        <v>198</v>
      </c>
      <c r="O111" s="101" t="s">
        <v>289</v>
      </c>
      <c r="P111" s="118"/>
      <c r="Q111" s="312">
        <v>1</v>
      </c>
      <c r="R111" s="313"/>
      <c r="S111" s="313"/>
      <c r="T111" s="313"/>
      <c r="U111" s="313"/>
      <c r="V111" s="313"/>
      <c r="W111" s="313">
        <v>1</v>
      </c>
      <c r="X111" s="313"/>
      <c r="Y111" s="313"/>
      <c r="Z111" s="313"/>
      <c r="AA111" s="313"/>
      <c r="AB111" s="313"/>
      <c r="AC111" s="314"/>
      <c r="AD111" s="19"/>
    </row>
    <row r="112" spans="1:30" ht="27.6" x14ac:dyDescent="0.3">
      <c r="A112" s="73" t="s">
        <v>163</v>
      </c>
      <c r="B112" s="73" t="s">
        <v>163</v>
      </c>
      <c r="C112" s="73" t="s">
        <v>163</v>
      </c>
      <c r="D112" s="73" t="s">
        <v>163</v>
      </c>
      <c r="E112" s="73" t="s">
        <v>212</v>
      </c>
      <c r="F112" s="73" t="s">
        <v>213</v>
      </c>
      <c r="G112" s="101" t="s">
        <v>220</v>
      </c>
      <c r="H112" s="101"/>
      <c r="I112" s="100"/>
      <c r="J112" s="10" t="s">
        <v>51</v>
      </c>
      <c r="K112" s="10" t="s">
        <v>300</v>
      </c>
      <c r="L112" s="16" t="s">
        <v>53</v>
      </c>
      <c r="M112" s="12" t="s">
        <v>299</v>
      </c>
      <c r="N112" s="86" t="s">
        <v>198</v>
      </c>
      <c r="O112" s="101" t="s">
        <v>289</v>
      </c>
      <c r="P112" s="118">
        <v>2</v>
      </c>
      <c r="Q112" s="315">
        <v>2</v>
      </c>
      <c r="R112" s="313">
        <v>2</v>
      </c>
      <c r="S112" s="313"/>
      <c r="T112" s="313"/>
      <c r="U112" s="313"/>
      <c r="V112" s="313"/>
      <c r="W112" s="313"/>
      <c r="X112" s="313"/>
      <c r="Y112" s="313"/>
      <c r="Z112" s="313"/>
      <c r="AA112" s="313"/>
      <c r="AB112" s="313"/>
      <c r="AC112" s="314"/>
      <c r="AD112" s="19"/>
    </row>
    <row r="113" spans="1:30" ht="27.6" x14ac:dyDescent="0.3">
      <c r="A113" s="73" t="s">
        <v>163</v>
      </c>
      <c r="B113" s="73" t="s">
        <v>163</v>
      </c>
      <c r="C113" s="73" t="s">
        <v>163</v>
      </c>
      <c r="D113" s="73" t="s">
        <v>163</v>
      </c>
      <c r="E113" s="73" t="s">
        <v>212</v>
      </c>
      <c r="F113" s="73" t="s">
        <v>213</v>
      </c>
      <c r="G113" s="101" t="s">
        <v>220</v>
      </c>
      <c r="H113" s="101"/>
      <c r="I113" s="100"/>
      <c r="J113" s="10" t="s">
        <v>51</v>
      </c>
      <c r="K113" s="10" t="s">
        <v>681</v>
      </c>
      <c r="L113" s="16" t="s">
        <v>53</v>
      </c>
      <c r="M113" s="12" t="s">
        <v>301</v>
      </c>
      <c r="N113" s="86" t="s">
        <v>198</v>
      </c>
      <c r="O113" s="101" t="s">
        <v>289</v>
      </c>
      <c r="P113" s="118">
        <v>12</v>
      </c>
      <c r="Q113" s="315">
        <v>12</v>
      </c>
      <c r="R113" s="313">
        <v>1</v>
      </c>
      <c r="S113" s="313">
        <v>1</v>
      </c>
      <c r="T113" s="313">
        <v>1</v>
      </c>
      <c r="U113" s="313">
        <v>1</v>
      </c>
      <c r="V113" s="313">
        <v>1</v>
      </c>
      <c r="W113" s="313">
        <v>1</v>
      </c>
      <c r="X113" s="313">
        <v>1</v>
      </c>
      <c r="Y113" s="313">
        <v>1</v>
      </c>
      <c r="Z113" s="313">
        <v>1</v>
      </c>
      <c r="AA113" s="313">
        <v>1</v>
      </c>
      <c r="AB113" s="313">
        <v>1</v>
      </c>
      <c r="AC113" s="314">
        <v>1</v>
      </c>
      <c r="AD113" s="19"/>
    </row>
  </sheetData>
  <sheetProtection algorithmName="SHA-512" hashValue="VPL0d/QrY5XLl4LCpsCMRpT9Rnw8CYaI/sCAklPhQmKAHST5jS0MW4X9BkH90RnwbQc7PcNPQDdsrbJ4NQy6vw==" saltValue="hHiXLx6vMg1yT/nHgPmffA==" spinCount="100000" sheet="1" objects="1" scenarios="1"/>
  <autoFilter ref="A6:AD113" xr:uid="{4801E245-8E40-45DE-B23D-33AF245C14B9}"/>
  <mergeCells count="17">
    <mergeCell ref="P5:P6"/>
    <mergeCell ref="Q5:Q6"/>
    <mergeCell ref="E3:AA3"/>
    <mergeCell ref="AC1:AD1"/>
    <mergeCell ref="AC2:AD2"/>
    <mergeCell ref="A4:D5"/>
    <mergeCell ref="E4:G5"/>
    <mergeCell ref="E2:AA2"/>
    <mergeCell ref="E1:AA1"/>
    <mergeCell ref="C3:D3"/>
    <mergeCell ref="C2:D2"/>
    <mergeCell ref="C1:D1"/>
    <mergeCell ref="R5:AC5"/>
    <mergeCell ref="AC3:AD3"/>
    <mergeCell ref="H4:J5"/>
    <mergeCell ref="K4:AC4"/>
    <mergeCell ref="AD4:AD6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1D3C-6853-4E80-A95E-C3E9FB688225}">
  <dimension ref="A1:AA130"/>
  <sheetViews>
    <sheetView topLeftCell="C1" zoomScale="70" zoomScaleNormal="70" workbookViewId="0">
      <pane ySplit="5" topLeftCell="A117" activePane="bottomLeft" state="frozen"/>
      <selection pane="bottomLeft" activeCell="K122" sqref="K122"/>
    </sheetView>
  </sheetViews>
  <sheetFormatPr baseColWidth="10" defaultColWidth="9.109375" defaultRowHeight="13.8" x14ac:dyDescent="0.3"/>
  <cols>
    <col min="1" max="1" width="12.44140625" style="121" customWidth="1"/>
    <col min="2" max="2" width="11.6640625" style="121" bestFit="1" customWidth="1"/>
    <col min="3" max="3" width="21.88671875" style="121" customWidth="1"/>
    <col min="4" max="4" width="56.6640625" style="121" customWidth="1"/>
    <col min="5" max="5" width="12.6640625" style="121" bestFit="1" customWidth="1"/>
    <col min="6" max="6" width="45.33203125" style="41" customWidth="1"/>
    <col min="7" max="7" width="19" style="121" customWidth="1"/>
    <col min="8" max="8" width="41.5546875" style="41" customWidth="1"/>
    <col min="9" max="9" width="24.33203125" style="121" customWidth="1"/>
    <col min="10" max="11" width="9.6640625" style="41" customWidth="1"/>
    <col min="12" max="16" width="13.109375" style="41" customWidth="1"/>
    <col min="17" max="17" width="13.44140625" style="41" customWidth="1"/>
    <col min="18" max="18" width="11.6640625" style="41" customWidth="1"/>
    <col min="19" max="20" width="13.109375" style="41" customWidth="1"/>
    <col min="21" max="21" width="9.6640625" style="41" customWidth="1"/>
    <col min="22" max="22" width="35.33203125" style="41" customWidth="1"/>
    <col min="23" max="23" width="28.44140625" style="41" customWidth="1"/>
    <col min="24" max="24" width="25.33203125" style="41" customWidth="1"/>
    <col min="25" max="25" width="27.109375" style="236" bestFit="1" customWidth="1"/>
    <col min="26" max="26" width="42.33203125" style="41" customWidth="1"/>
    <col min="27" max="27" width="18.109375" style="41" customWidth="1"/>
    <col min="28" max="16384" width="9.109375" style="41"/>
  </cols>
  <sheetData>
    <row r="1" spans="1:27" s="126" customFormat="1" ht="24" customHeight="1" x14ac:dyDescent="0.3">
      <c r="A1" s="426"/>
      <c r="B1" s="427"/>
      <c r="C1" s="428"/>
      <c r="D1" s="124" t="s">
        <v>0</v>
      </c>
      <c r="E1" s="413" t="s">
        <v>1</v>
      </c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125" t="s">
        <v>2</v>
      </c>
      <c r="AA1" s="214" t="s">
        <v>3</v>
      </c>
    </row>
    <row r="2" spans="1:27" s="126" customFormat="1" ht="24" customHeight="1" x14ac:dyDescent="0.3">
      <c r="A2" s="426"/>
      <c r="B2" s="427"/>
      <c r="C2" s="428"/>
      <c r="D2" s="124" t="s">
        <v>4</v>
      </c>
      <c r="E2" s="414" t="s">
        <v>5</v>
      </c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125" t="s">
        <v>6</v>
      </c>
      <c r="AA2" s="373">
        <v>5</v>
      </c>
    </row>
    <row r="3" spans="1:27" s="126" customFormat="1" ht="24" customHeight="1" x14ac:dyDescent="0.3">
      <c r="A3" s="429"/>
      <c r="B3" s="430"/>
      <c r="C3" s="431"/>
      <c r="D3" s="335" t="s">
        <v>7</v>
      </c>
      <c r="E3" s="414" t="s">
        <v>8</v>
      </c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336" t="s">
        <v>9</v>
      </c>
      <c r="AA3" s="337">
        <v>45681</v>
      </c>
    </row>
    <row r="4" spans="1:27" x14ac:dyDescent="0.3">
      <c r="A4" s="389" t="s">
        <v>302</v>
      </c>
      <c r="B4" s="389" t="s">
        <v>28</v>
      </c>
      <c r="C4" s="432" t="s">
        <v>24</v>
      </c>
      <c r="D4" s="389" t="s">
        <v>30</v>
      </c>
      <c r="E4" s="389" t="s">
        <v>16</v>
      </c>
      <c r="F4" s="389" t="s">
        <v>303</v>
      </c>
      <c r="G4" s="389" t="s">
        <v>304</v>
      </c>
      <c r="H4" s="389" t="s">
        <v>305</v>
      </c>
      <c r="I4" s="389" t="s">
        <v>306</v>
      </c>
      <c r="J4" s="389" t="s">
        <v>307</v>
      </c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 t="s">
        <v>308</v>
      </c>
      <c r="W4" s="389" t="s">
        <v>309</v>
      </c>
      <c r="X4" s="389" t="s">
        <v>310</v>
      </c>
      <c r="Y4" s="415" t="s">
        <v>311</v>
      </c>
      <c r="Z4" s="389" t="s">
        <v>312</v>
      </c>
      <c r="AA4" s="389" t="s">
        <v>313</v>
      </c>
    </row>
    <row r="5" spans="1:27" x14ac:dyDescent="0.3">
      <c r="A5" s="389"/>
      <c r="B5" s="389"/>
      <c r="C5" s="433"/>
      <c r="D5" s="389"/>
      <c r="E5" s="389"/>
      <c r="F5" s="389"/>
      <c r="G5" s="389"/>
      <c r="H5" s="389"/>
      <c r="I5" s="389"/>
      <c r="J5" s="5" t="s">
        <v>33</v>
      </c>
      <c r="K5" s="5" t="s">
        <v>34</v>
      </c>
      <c r="L5" s="5" t="s">
        <v>35</v>
      </c>
      <c r="M5" s="5" t="s">
        <v>36</v>
      </c>
      <c r="N5" s="5" t="s">
        <v>37</v>
      </c>
      <c r="O5" s="5" t="s">
        <v>38</v>
      </c>
      <c r="P5" s="5" t="s">
        <v>39</v>
      </c>
      <c r="Q5" s="5" t="s">
        <v>40</v>
      </c>
      <c r="R5" s="5" t="s">
        <v>41</v>
      </c>
      <c r="S5" s="5" t="s">
        <v>314</v>
      </c>
      <c r="T5" s="5" t="s">
        <v>43</v>
      </c>
      <c r="U5" s="5" t="s">
        <v>44</v>
      </c>
      <c r="V5" s="389"/>
      <c r="W5" s="389"/>
      <c r="X5" s="389"/>
      <c r="Y5" s="415"/>
      <c r="Z5" s="389"/>
      <c r="AA5" s="389"/>
    </row>
    <row r="6" spans="1:27" s="20" customFormat="1" ht="55.2" x14ac:dyDescent="0.3">
      <c r="A6" s="338" t="s">
        <v>315</v>
      </c>
      <c r="B6" s="329" t="s">
        <v>52</v>
      </c>
      <c r="C6" s="329" t="s">
        <v>50</v>
      </c>
      <c r="D6" s="215" t="s">
        <v>47</v>
      </c>
      <c r="E6" s="339">
        <f>+E7+E8+E9+E10</f>
        <v>221782</v>
      </c>
      <c r="F6" s="340" t="s">
        <v>316</v>
      </c>
      <c r="G6" s="339">
        <f>+G7+G8+G9+G10</f>
        <v>221782</v>
      </c>
      <c r="H6" s="215" t="s">
        <v>47</v>
      </c>
      <c r="I6" s="329" t="s">
        <v>317</v>
      </c>
      <c r="J6" s="329">
        <f t="shared" ref="J6:U6" si="0">+J7+J8+J9+J10</f>
        <v>0</v>
      </c>
      <c r="K6" s="329">
        <f t="shared" si="0"/>
        <v>0</v>
      </c>
      <c r="L6" s="329">
        <f t="shared" si="0"/>
        <v>7196</v>
      </c>
      <c r="M6" s="329">
        <f t="shared" si="0"/>
        <v>7096</v>
      </c>
      <c r="N6" s="329">
        <f t="shared" si="0"/>
        <v>26346</v>
      </c>
      <c r="O6" s="329">
        <f t="shared" si="0"/>
        <v>25426</v>
      </c>
      <c r="P6" s="329">
        <f t="shared" si="0"/>
        <v>25346</v>
      </c>
      <c r="Q6" s="329">
        <f t="shared" si="0"/>
        <v>25346</v>
      </c>
      <c r="R6" s="329">
        <f t="shared" si="0"/>
        <v>25426</v>
      </c>
      <c r="S6" s="329">
        <f t="shared" si="0"/>
        <v>35346</v>
      </c>
      <c r="T6" s="329">
        <f t="shared" si="0"/>
        <v>22868</v>
      </c>
      <c r="U6" s="329">
        <f t="shared" si="0"/>
        <v>21386</v>
      </c>
      <c r="V6" s="341" t="s">
        <v>318</v>
      </c>
      <c r="W6" s="341" t="s">
        <v>319</v>
      </c>
      <c r="X6" s="329" t="s">
        <v>320</v>
      </c>
      <c r="Y6" s="419">
        <f>60410221019-Y14</f>
        <v>51348687866</v>
      </c>
      <c r="Z6" s="329" t="s">
        <v>321</v>
      </c>
      <c r="AA6" s="329" t="s">
        <v>322</v>
      </c>
    </row>
    <row r="7" spans="1:27" ht="55.2" x14ac:dyDescent="0.3">
      <c r="A7" s="127" t="s">
        <v>315</v>
      </c>
      <c r="B7" s="133" t="s">
        <v>56</v>
      </c>
      <c r="C7" s="133" t="s">
        <v>50</v>
      </c>
      <c r="D7" s="134" t="s">
        <v>58</v>
      </c>
      <c r="E7" s="135">
        <v>155000</v>
      </c>
      <c r="F7" s="136" t="s">
        <v>316</v>
      </c>
      <c r="G7" s="135">
        <v>155000</v>
      </c>
      <c r="H7" s="137" t="s">
        <v>58</v>
      </c>
      <c r="I7" s="133" t="s">
        <v>317</v>
      </c>
      <c r="J7" s="133">
        <v>0</v>
      </c>
      <c r="K7" s="133">
        <v>0</v>
      </c>
      <c r="L7" s="133">
        <v>0</v>
      </c>
      <c r="M7" s="133">
        <v>0</v>
      </c>
      <c r="N7" s="133">
        <v>19000</v>
      </c>
      <c r="O7" s="133">
        <v>18000</v>
      </c>
      <c r="P7" s="133">
        <v>18000</v>
      </c>
      <c r="Q7" s="133">
        <v>18000</v>
      </c>
      <c r="R7" s="133">
        <v>18000</v>
      </c>
      <c r="S7" s="133">
        <v>28000</v>
      </c>
      <c r="T7" s="133">
        <v>18000</v>
      </c>
      <c r="U7" s="133">
        <v>18000</v>
      </c>
      <c r="V7" s="136" t="s">
        <v>318</v>
      </c>
      <c r="W7" s="136" t="s">
        <v>319</v>
      </c>
      <c r="X7" s="133" t="s">
        <v>320</v>
      </c>
      <c r="Y7" s="420"/>
      <c r="Z7" s="133" t="s">
        <v>321</v>
      </c>
      <c r="AA7" s="133" t="s">
        <v>322</v>
      </c>
    </row>
    <row r="8" spans="1:27" ht="55.2" x14ac:dyDescent="0.3">
      <c r="A8" s="127" t="s">
        <v>315</v>
      </c>
      <c r="B8" s="133" t="s">
        <v>60</v>
      </c>
      <c r="C8" s="133" t="s">
        <v>50</v>
      </c>
      <c r="D8" s="134" t="s">
        <v>58</v>
      </c>
      <c r="E8" s="135">
        <v>58338</v>
      </c>
      <c r="F8" s="136" t="s">
        <v>316</v>
      </c>
      <c r="G8" s="135">
        <v>58338</v>
      </c>
      <c r="H8" s="137" t="s">
        <v>58</v>
      </c>
      <c r="I8" s="133" t="s">
        <v>317</v>
      </c>
      <c r="J8" s="133">
        <v>0</v>
      </c>
      <c r="K8" s="133">
        <v>0</v>
      </c>
      <c r="L8" s="133">
        <v>6482</v>
      </c>
      <c r="M8" s="133">
        <v>6482</v>
      </c>
      <c r="N8" s="133">
        <v>6482</v>
      </c>
      <c r="O8" s="133">
        <v>6482</v>
      </c>
      <c r="P8" s="133">
        <v>6482</v>
      </c>
      <c r="Q8" s="133">
        <v>6482</v>
      </c>
      <c r="R8" s="133">
        <v>6482</v>
      </c>
      <c r="S8" s="133">
        <v>6482</v>
      </c>
      <c r="T8" s="133">
        <v>4000</v>
      </c>
      <c r="U8" s="133">
        <v>2482</v>
      </c>
      <c r="V8" s="136" t="s">
        <v>318</v>
      </c>
      <c r="W8" s="136" t="s">
        <v>319</v>
      </c>
      <c r="X8" s="133" t="s">
        <v>320</v>
      </c>
      <c r="Y8" s="420"/>
      <c r="Z8" s="133" t="s">
        <v>321</v>
      </c>
      <c r="AA8" s="133" t="s">
        <v>322</v>
      </c>
    </row>
    <row r="9" spans="1:27" ht="55.2" x14ac:dyDescent="0.3">
      <c r="A9" s="127" t="s">
        <v>315</v>
      </c>
      <c r="B9" s="133" t="s">
        <v>62</v>
      </c>
      <c r="C9" s="133" t="s">
        <v>50</v>
      </c>
      <c r="D9" s="134" t="s">
        <v>63</v>
      </c>
      <c r="E9" s="135">
        <v>300</v>
      </c>
      <c r="F9" s="136" t="s">
        <v>316</v>
      </c>
      <c r="G9" s="135">
        <v>300</v>
      </c>
      <c r="H9" s="134" t="s">
        <v>63</v>
      </c>
      <c r="I9" s="133" t="s">
        <v>317</v>
      </c>
      <c r="J9" s="133">
        <v>0</v>
      </c>
      <c r="K9" s="133">
        <v>0</v>
      </c>
      <c r="L9" s="133">
        <v>100</v>
      </c>
      <c r="M9" s="133">
        <v>0</v>
      </c>
      <c r="N9" s="133">
        <v>0</v>
      </c>
      <c r="O9" s="133">
        <v>80</v>
      </c>
      <c r="P9" s="133">
        <v>0</v>
      </c>
      <c r="Q9" s="133">
        <v>0</v>
      </c>
      <c r="R9" s="133">
        <v>80</v>
      </c>
      <c r="S9" s="133">
        <v>0</v>
      </c>
      <c r="T9" s="133">
        <v>0</v>
      </c>
      <c r="U9" s="133">
        <v>40</v>
      </c>
      <c r="V9" s="136" t="s">
        <v>318</v>
      </c>
      <c r="W9" s="136" t="s">
        <v>319</v>
      </c>
      <c r="X9" s="133" t="s">
        <v>320</v>
      </c>
      <c r="Y9" s="421"/>
      <c r="Z9" s="133" t="s">
        <v>321</v>
      </c>
      <c r="AA9" s="133" t="s">
        <v>322</v>
      </c>
    </row>
    <row r="10" spans="1:27" s="20" customFormat="1" ht="55.2" x14ac:dyDescent="0.3">
      <c r="A10" s="127" t="s">
        <v>323</v>
      </c>
      <c r="B10" s="128" t="s">
        <v>66</v>
      </c>
      <c r="C10" s="128" t="s">
        <v>50</v>
      </c>
      <c r="D10" s="129" t="s">
        <v>67</v>
      </c>
      <c r="E10" s="130">
        <f>+E11+E12</f>
        <v>8144</v>
      </c>
      <c r="F10" s="132" t="s">
        <v>324</v>
      </c>
      <c r="G10" s="130">
        <f>+G11+G12</f>
        <v>8144</v>
      </c>
      <c r="H10" s="138" t="s">
        <v>67</v>
      </c>
      <c r="I10" s="128" t="s">
        <v>317</v>
      </c>
      <c r="J10" s="128">
        <f>+J11+J12</f>
        <v>0</v>
      </c>
      <c r="K10" s="128">
        <f t="shared" ref="K10:U10" si="1">+K11+K12</f>
        <v>0</v>
      </c>
      <c r="L10" s="128">
        <f t="shared" si="1"/>
        <v>614</v>
      </c>
      <c r="M10" s="128">
        <f t="shared" si="1"/>
        <v>614</v>
      </c>
      <c r="N10" s="128">
        <f t="shared" si="1"/>
        <v>864</v>
      </c>
      <c r="O10" s="128">
        <f t="shared" si="1"/>
        <v>864</v>
      </c>
      <c r="P10" s="128">
        <f t="shared" si="1"/>
        <v>864</v>
      </c>
      <c r="Q10" s="128">
        <f t="shared" si="1"/>
        <v>864</v>
      </c>
      <c r="R10" s="128">
        <f t="shared" si="1"/>
        <v>864</v>
      </c>
      <c r="S10" s="128">
        <f t="shared" si="1"/>
        <v>864</v>
      </c>
      <c r="T10" s="128">
        <f t="shared" si="1"/>
        <v>868</v>
      </c>
      <c r="U10" s="128">
        <f t="shared" si="1"/>
        <v>864</v>
      </c>
      <c r="V10" s="132" t="s">
        <v>318</v>
      </c>
      <c r="W10" s="132" t="s">
        <v>319</v>
      </c>
      <c r="X10" s="128" t="s">
        <v>320</v>
      </c>
      <c r="Y10" s="419">
        <v>30279983480</v>
      </c>
      <c r="Z10" s="128" t="s">
        <v>321</v>
      </c>
      <c r="AA10" s="128" t="s">
        <v>322</v>
      </c>
    </row>
    <row r="11" spans="1:27" ht="55.2" x14ac:dyDescent="0.3">
      <c r="A11" s="127" t="s">
        <v>323</v>
      </c>
      <c r="B11" s="133" t="s">
        <v>69</v>
      </c>
      <c r="C11" s="133" t="s">
        <v>50</v>
      </c>
      <c r="D11" s="134" t="s">
        <v>67</v>
      </c>
      <c r="E11" s="135">
        <v>6144</v>
      </c>
      <c r="F11" s="136" t="s">
        <v>324</v>
      </c>
      <c r="G11" s="135">
        <v>6144</v>
      </c>
      <c r="H11" s="137" t="s">
        <v>67</v>
      </c>
      <c r="I11" s="133" t="s">
        <v>317</v>
      </c>
      <c r="J11" s="133">
        <v>0</v>
      </c>
      <c r="K11" s="133">
        <v>0</v>
      </c>
      <c r="L11" s="133">
        <v>614</v>
      </c>
      <c r="M11" s="133">
        <v>614</v>
      </c>
      <c r="N11" s="133">
        <v>614</v>
      </c>
      <c r="O11" s="133">
        <v>614</v>
      </c>
      <c r="P11" s="133">
        <v>614</v>
      </c>
      <c r="Q11" s="133">
        <v>614</v>
      </c>
      <c r="R11" s="133">
        <v>614</v>
      </c>
      <c r="S11" s="133">
        <v>614</v>
      </c>
      <c r="T11" s="133">
        <v>618</v>
      </c>
      <c r="U11" s="133">
        <v>614</v>
      </c>
      <c r="V11" s="136" t="s">
        <v>318</v>
      </c>
      <c r="W11" s="136" t="s">
        <v>319</v>
      </c>
      <c r="X11" s="133" t="s">
        <v>320</v>
      </c>
      <c r="Y11" s="420"/>
      <c r="Z11" s="133" t="s">
        <v>321</v>
      </c>
      <c r="AA11" s="133" t="s">
        <v>322</v>
      </c>
    </row>
    <row r="12" spans="1:27" ht="55.2" x14ac:dyDescent="0.3">
      <c r="A12" s="127" t="s">
        <v>323</v>
      </c>
      <c r="B12" s="133" t="s">
        <v>70</v>
      </c>
      <c r="C12" s="133" t="s">
        <v>50</v>
      </c>
      <c r="D12" s="134" t="s">
        <v>67</v>
      </c>
      <c r="E12" s="135">
        <v>2000</v>
      </c>
      <c r="F12" s="136" t="s">
        <v>324</v>
      </c>
      <c r="G12" s="135">
        <v>2000</v>
      </c>
      <c r="H12" s="137" t="s">
        <v>67</v>
      </c>
      <c r="I12" s="133" t="s">
        <v>317</v>
      </c>
      <c r="J12" s="133">
        <v>0</v>
      </c>
      <c r="K12" s="133">
        <v>0</v>
      </c>
      <c r="L12" s="133">
        <v>0</v>
      </c>
      <c r="M12" s="133">
        <v>0</v>
      </c>
      <c r="N12" s="133">
        <v>250</v>
      </c>
      <c r="O12" s="133">
        <v>250</v>
      </c>
      <c r="P12" s="133">
        <v>250</v>
      </c>
      <c r="Q12" s="133">
        <v>250</v>
      </c>
      <c r="R12" s="133">
        <v>250</v>
      </c>
      <c r="S12" s="133">
        <v>250</v>
      </c>
      <c r="T12" s="133">
        <v>250</v>
      </c>
      <c r="U12" s="133">
        <v>250</v>
      </c>
      <c r="V12" s="136" t="s">
        <v>318</v>
      </c>
      <c r="W12" s="136" t="s">
        <v>319</v>
      </c>
      <c r="X12" s="133" t="s">
        <v>320</v>
      </c>
      <c r="Y12" s="420"/>
      <c r="Z12" s="133" t="s">
        <v>321</v>
      </c>
      <c r="AA12" s="133" t="s">
        <v>322</v>
      </c>
    </row>
    <row r="13" spans="1:27" s="20" customFormat="1" ht="55.2" x14ac:dyDescent="0.3">
      <c r="A13" s="127" t="s">
        <v>325</v>
      </c>
      <c r="B13" s="128" t="s">
        <v>73</v>
      </c>
      <c r="C13" s="128" t="s">
        <v>50</v>
      </c>
      <c r="D13" s="129" t="s">
        <v>682</v>
      </c>
      <c r="E13" s="130">
        <v>13000</v>
      </c>
      <c r="F13" s="132" t="s">
        <v>327</v>
      </c>
      <c r="G13" s="130">
        <v>13000</v>
      </c>
      <c r="H13" s="129" t="s">
        <v>326</v>
      </c>
      <c r="I13" s="128" t="s">
        <v>317</v>
      </c>
      <c r="J13" s="128">
        <v>0</v>
      </c>
      <c r="K13" s="128">
        <v>0</v>
      </c>
      <c r="L13" s="128">
        <v>1000</v>
      </c>
      <c r="M13" s="128">
        <v>0</v>
      </c>
      <c r="N13" s="128">
        <v>0</v>
      </c>
      <c r="O13" s="128">
        <v>6000</v>
      </c>
      <c r="P13" s="128">
        <v>0</v>
      </c>
      <c r="Q13" s="128">
        <v>0</v>
      </c>
      <c r="R13" s="128">
        <v>6000</v>
      </c>
      <c r="S13" s="128">
        <v>0</v>
      </c>
      <c r="T13" s="128">
        <v>0</v>
      </c>
      <c r="U13" s="128">
        <v>0</v>
      </c>
      <c r="V13" s="132" t="s">
        <v>328</v>
      </c>
      <c r="W13" s="132" t="s">
        <v>319</v>
      </c>
      <c r="X13" s="128" t="s">
        <v>320</v>
      </c>
      <c r="Y13" s="421"/>
      <c r="Z13" s="128" t="s">
        <v>321</v>
      </c>
      <c r="AA13" s="128" t="s">
        <v>322</v>
      </c>
    </row>
    <row r="14" spans="1:27" s="20" customFormat="1" ht="55.2" x14ac:dyDescent="0.3">
      <c r="A14" s="127" t="s">
        <v>329</v>
      </c>
      <c r="B14" s="128" t="s">
        <v>77</v>
      </c>
      <c r="C14" s="128" t="s">
        <v>72</v>
      </c>
      <c r="D14" s="129" t="s">
        <v>74</v>
      </c>
      <c r="E14" s="130">
        <v>46444</v>
      </c>
      <c r="F14" s="131" t="s">
        <v>330</v>
      </c>
      <c r="G14" s="130">
        <v>46444</v>
      </c>
      <c r="H14" s="138" t="s">
        <v>331</v>
      </c>
      <c r="I14" s="128" t="s">
        <v>317</v>
      </c>
      <c r="J14" s="128">
        <v>0</v>
      </c>
      <c r="K14" s="128">
        <v>0</v>
      </c>
      <c r="L14" s="128">
        <v>614</v>
      </c>
      <c r="M14" s="128">
        <v>4614</v>
      </c>
      <c r="N14" s="128">
        <v>4614</v>
      </c>
      <c r="O14" s="128">
        <v>5614</v>
      </c>
      <c r="P14" s="128">
        <v>6614</v>
      </c>
      <c r="Q14" s="128">
        <v>5614</v>
      </c>
      <c r="R14" s="128">
        <v>5614</v>
      </c>
      <c r="S14" s="128">
        <v>5614</v>
      </c>
      <c r="T14" s="128">
        <v>4918</v>
      </c>
      <c r="U14" s="128">
        <v>2614</v>
      </c>
      <c r="V14" s="132" t="s">
        <v>318</v>
      </c>
      <c r="W14" s="132" t="s">
        <v>319</v>
      </c>
      <c r="X14" s="133" t="s">
        <v>320</v>
      </c>
      <c r="Y14" s="422">
        <v>9061533153</v>
      </c>
      <c r="Z14" s="128" t="s">
        <v>321</v>
      </c>
      <c r="AA14" s="128" t="s">
        <v>322</v>
      </c>
    </row>
    <row r="15" spans="1:27" ht="55.2" x14ac:dyDescent="0.3">
      <c r="A15" s="127" t="s">
        <v>329</v>
      </c>
      <c r="B15" s="133" t="s">
        <v>79</v>
      </c>
      <c r="C15" s="133" t="s">
        <v>72</v>
      </c>
      <c r="D15" s="134" t="s">
        <v>74</v>
      </c>
      <c r="E15" s="135">
        <v>6144</v>
      </c>
      <c r="F15" s="139" t="s">
        <v>330</v>
      </c>
      <c r="G15" s="135">
        <v>6144</v>
      </c>
      <c r="H15" s="137" t="s">
        <v>331</v>
      </c>
      <c r="I15" s="133" t="s">
        <v>317</v>
      </c>
      <c r="J15" s="133"/>
      <c r="K15" s="133"/>
      <c r="L15" s="133">
        <v>614</v>
      </c>
      <c r="M15" s="133">
        <v>614</v>
      </c>
      <c r="N15" s="133">
        <v>614</v>
      </c>
      <c r="O15" s="133">
        <v>614</v>
      </c>
      <c r="P15" s="133">
        <v>614</v>
      </c>
      <c r="Q15" s="133">
        <v>614</v>
      </c>
      <c r="R15" s="133">
        <v>614</v>
      </c>
      <c r="S15" s="133">
        <v>614</v>
      </c>
      <c r="T15" s="133">
        <v>618</v>
      </c>
      <c r="U15" s="133">
        <v>614</v>
      </c>
      <c r="V15" s="136" t="s">
        <v>318</v>
      </c>
      <c r="W15" s="136" t="s">
        <v>319</v>
      </c>
      <c r="X15" s="133" t="s">
        <v>320</v>
      </c>
      <c r="Y15" s="417"/>
      <c r="Z15" s="133" t="s">
        <v>321</v>
      </c>
      <c r="AA15" s="133" t="s">
        <v>322</v>
      </c>
    </row>
    <row r="16" spans="1:27" ht="55.2" x14ac:dyDescent="0.3">
      <c r="A16" s="127" t="s">
        <v>329</v>
      </c>
      <c r="B16" s="133" t="s">
        <v>80</v>
      </c>
      <c r="C16" s="133" t="s">
        <v>72</v>
      </c>
      <c r="D16" s="134" t="s">
        <v>74</v>
      </c>
      <c r="E16" s="135">
        <v>40300</v>
      </c>
      <c r="F16" s="139" t="s">
        <v>330</v>
      </c>
      <c r="G16" s="135">
        <v>40300</v>
      </c>
      <c r="H16" s="137" t="s">
        <v>331</v>
      </c>
      <c r="I16" s="133" t="s">
        <v>317</v>
      </c>
      <c r="J16" s="133" t="s">
        <v>76</v>
      </c>
      <c r="K16" s="133" t="s">
        <v>76</v>
      </c>
      <c r="L16" s="133"/>
      <c r="M16" s="133">
        <v>4000</v>
      </c>
      <c r="N16" s="133">
        <v>4000</v>
      </c>
      <c r="O16" s="133">
        <v>5000</v>
      </c>
      <c r="P16" s="133">
        <v>6000</v>
      </c>
      <c r="Q16" s="133">
        <v>5000</v>
      </c>
      <c r="R16" s="133">
        <v>5000</v>
      </c>
      <c r="S16" s="133">
        <v>5000</v>
      </c>
      <c r="T16" s="133">
        <v>4300</v>
      </c>
      <c r="U16" s="133">
        <v>2000</v>
      </c>
      <c r="V16" s="136" t="s">
        <v>318</v>
      </c>
      <c r="W16" s="136" t="s">
        <v>319</v>
      </c>
      <c r="X16" s="133" t="s">
        <v>320</v>
      </c>
      <c r="Y16" s="418"/>
      <c r="Z16" s="133" t="s">
        <v>321</v>
      </c>
      <c r="AA16" s="133" t="s">
        <v>322</v>
      </c>
    </row>
    <row r="17" spans="1:27" s="20" customFormat="1" ht="55.2" x14ac:dyDescent="0.3">
      <c r="A17" s="127" t="s">
        <v>332</v>
      </c>
      <c r="B17" s="128" t="s">
        <v>81</v>
      </c>
      <c r="C17" s="128" t="s">
        <v>50</v>
      </c>
      <c r="D17" s="129" t="s">
        <v>78</v>
      </c>
      <c r="E17" s="147">
        <v>63662.54</v>
      </c>
      <c r="F17" s="131" t="s">
        <v>330</v>
      </c>
      <c r="G17" s="147">
        <v>63662.54</v>
      </c>
      <c r="H17" s="129" t="s">
        <v>78</v>
      </c>
      <c r="I17" s="128" t="s">
        <v>317</v>
      </c>
      <c r="J17" s="128">
        <v>0</v>
      </c>
      <c r="K17" s="128">
        <v>0</v>
      </c>
      <c r="L17" s="128">
        <v>4000</v>
      </c>
      <c r="M17" s="128">
        <v>5600</v>
      </c>
      <c r="N17" s="128">
        <v>5700</v>
      </c>
      <c r="O17" s="128">
        <v>5900</v>
      </c>
      <c r="P17" s="128">
        <v>6766</v>
      </c>
      <c r="Q17" s="128">
        <v>7400</v>
      </c>
      <c r="R17" s="128">
        <v>8500</v>
      </c>
      <c r="S17" s="128">
        <v>8500</v>
      </c>
      <c r="T17" s="128">
        <v>6296</v>
      </c>
      <c r="U17" s="128">
        <v>5000</v>
      </c>
      <c r="V17" s="132" t="s">
        <v>318</v>
      </c>
      <c r="W17" s="132" t="s">
        <v>319</v>
      </c>
      <c r="X17" s="128" t="s">
        <v>320</v>
      </c>
      <c r="Y17" s="416">
        <v>10000000000</v>
      </c>
      <c r="Z17" s="143" t="s">
        <v>333</v>
      </c>
      <c r="AA17" s="128" t="s">
        <v>322</v>
      </c>
    </row>
    <row r="18" spans="1:27" ht="55.2" x14ac:dyDescent="0.3">
      <c r="A18" s="127" t="s">
        <v>332</v>
      </c>
      <c r="B18" s="133" t="s">
        <v>672</v>
      </c>
      <c r="C18" s="133" t="s">
        <v>50</v>
      </c>
      <c r="D18" s="134" t="s">
        <v>78</v>
      </c>
      <c r="E18" s="135">
        <v>10000</v>
      </c>
      <c r="F18" s="139" t="s">
        <v>330</v>
      </c>
      <c r="G18" s="135">
        <v>10000</v>
      </c>
      <c r="H18" s="134" t="s">
        <v>78</v>
      </c>
      <c r="I18" s="133" t="s">
        <v>317</v>
      </c>
      <c r="J18" s="133">
        <v>0</v>
      </c>
      <c r="K18" s="133">
        <v>0</v>
      </c>
      <c r="L18" s="133">
        <v>0</v>
      </c>
      <c r="M18" s="133">
        <v>600</v>
      </c>
      <c r="N18" s="133">
        <v>700</v>
      </c>
      <c r="O18" s="133">
        <v>900</v>
      </c>
      <c r="P18" s="133">
        <v>1400</v>
      </c>
      <c r="Q18" s="133">
        <v>1400</v>
      </c>
      <c r="R18" s="133">
        <v>1500</v>
      </c>
      <c r="S18" s="133">
        <v>1500</v>
      </c>
      <c r="T18" s="133">
        <v>1000</v>
      </c>
      <c r="U18" s="133">
        <v>1000</v>
      </c>
      <c r="V18" s="136" t="s">
        <v>318</v>
      </c>
      <c r="W18" s="136" t="s">
        <v>319</v>
      </c>
      <c r="X18" s="133" t="s">
        <v>320</v>
      </c>
      <c r="Y18" s="417"/>
      <c r="Z18" s="148" t="s">
        <v>333</v>
      </c>
      <c r="AA18" s="133" t="s">
        <v>322</v>
      </c>
    </row>
    <row r="19" spans="1:27" ht="55.2" x14ac:dyDescent="0.3">
      <c r="A19" s="127" t="s">
        <v>332</v>
      </c>
      <c r="B19" s="133" t="s">
        <v>673</v>
      </c>
      <c r="C19" s="133" t="s">
        <v>50</v>
      </c>
      <c r="D19" s="134" t="s">
        <v>78</v>
      </c>
      <c r="E19" s="149">
        <v>53662.54</v>
      </c>
      <c r="F19" s="139" t="s">
        <v>330</v>
      </c>
      <c r="G19" s="149">
        <v>53662.54</v>
      </c>
      <c r="H19" s="134" t="s">
        <v>78</v>
      </c>
      <c r="I19" s="133" t="s">
        <v>317</v>
      </c>
      <c r="J19" s="133">
        <v>0</v>
      </c>
      <c r="K19" s="133">
        <v>0</v>
      </c>
      <c r="L19" s="133">
        <v>4000</v>
      </c>
      <c r="M19" s="133">
        <v>5000</v>
      </c>
      <c r="N19" s="133">
        <v>5000</v>
      </c>
      <c r="O19" s="133">
        <v>5000</v>
      </c>
      <c r="P19" s="133">
        <v>5366</v>
      </c>
      <c r="Q19" s="133">
        <v>6000</v>
      </c>
      <c r="R19" s="133">
        <v>7000</v>
      </c>
      <c r="S19" s="133">
        <v>7000</v>
      </c>
      <c r="T19" s="133">
        <v>5296</v>
      </c>
      <c r="U19" s="133">
        <v>4000</v>
      </c>
      <c r="V19" s="136" t="s">
        <v>318</v>
      </c>
      <c r="W19" s="136" t="s">
        <v>319</v>
      </c>
      <c r="X19" s="133" t="s">
        <v>320</v>
      </c>
      <c r="Y19" s="418"/>
      <c r="Z19" s="148" t="s">
        <v>333</v>
      </c>
      <c r="AA19" s="133" t="s">
        <v>322</v>
      </c>
    </row>
    <row r="20" spans="1:27" s="20" customFormat="1" ht="55.2" x14ac:dyDescent="0.3">
      <c r="A20" s="127" t="s">
        <v>334</v>
      </c>
      <c r="B20" s="128" t="s">
        <v>85</v>
      </c>
      <c r="C20" s="198" t="s">
        <v>50</v>
      </c>
      <c r="D20" s="138" t="s">
        <v>82</v>
      </c>
      <c r="E20" s="140">
        <v>15000</v>
      </c>
      <c r="F20" s="141" t="s">
        <v>335</v>
      </c>
      <c r="G20" s="140">
        <v>15000</v>
      </c>
      <c r="H20" s="142" t="s">
        <v>336</v>
      </c>
      <c r="I20" s="143" t="s">
        <v>317</v>
      </c>
      <c r="J20" s="144">
        <v>750</v>
      </c>
      <c r="K20" s="144">
        <v>750</v>
      </c>
      <c r="L20" s="144">
        <v>1607.1428571428571</v>
      </c>
      <c r="M20" s="144">
        <v>1607.1428571428571</v>
      </c>
      <c r="N20" s="144">
        <v>1607.1428571428571</v>
      </c>
      <c r="O20" s="144">
        <v>1607.1428571428571</v>
      </c>
      <c r="P20" s="144">
        <v>1607.1428571428571</v>
      </c>
      <c r="Q20" s="144">
        <v>750</v>
      </c>
      <c r="R20" s="144">
        <v>750</v>
      </c>
      <c r="S20" s="144">
        <v>1607.1428571428571</v>
      </c>
      <c r="T20" s="144">
        <v>1607.1428571428571</v>
      </c>
      <c r="U20" s="144">
        <v>750</v>
      </c>
      <c r="V20" s="145" t="s">
        <v>337</v>
      </c>
      <c r="W20" s="145" t="s">
        <v>338</v>
      </c>
      <c r="X20" s="146" t="s">
        <v>339</v>
      </c>
      <c r="Y20" s="411">
        <v>11340273205</v>
      </c>
      <c r="Z20" s="143" t="s">
        <v>333</v>
      </c>
      <c r="AA20" s="128" t="s">
        <v>322</v>
      </c>
    </row>
    <row r="21" spans="1:27" s="20" customFormat="1" ht="55.2" x14ac:dyDescent="0.3">
      <c r="A21" s="298" t="s">
        <v>334</v>
      </c>
      <c r="B21" s="133" t="s">
        <v>85</v>
      </c>
      <c r="C21" s="328" t="s">
        <v>50</v>
      </c>
      <c r="D21" s="137" t="s">
        <v>82</v>
      </c>
      <c r="E21" s="299">
        <v>15000</v>
      </c>
      <c r="F21" s="300" t="s">
        <v>335</v>
      </c>
      <c r="G21" s="299">
        <v>9000</v>
      </c>
      <c r="H21" s="207" t="s">
        <v>340</v>
      </c>
      <c r="I21" s="148" t="s">
        <v>317</v>
      </c>
      <c r="J21" s="301">
        <v>450</v>
      </c>
      <c r="K21" s="301">
        <v>450</v>
      </c>
      <c r="L21" s="301">
        <v>964.28571428571422</v>
      </c>
      <c r="M21" s="301">
        <v>964.28571428571422</v>
      </c>
      <c r="N21" s="301">
        <v>964.28571428571422</v>
      </c>
      <c r="O21" s="301">
        <v>964.28571428571422</v>
      </c>
      <c r="P21" s="301">
        <v>964.28571428571422</v>
      </c>
      <c r="Q21" s="301">
        <v>450</v>
      </c>
      <c r="R21" s="301">
        <v>450</v>
      </c>
      <c r="S21" s="301">
        <v>964.28571428571422</v>
      </c>
      <c r="T21" s="301">
        <v>964.28571428571422</v>
      </c>
      <c r="U21" s="301">
        <v>450</v>
      </c>
      <c r="V21" s="208" t="s">
        <v>337</v>
      </c>
      <c r="W21" s="208" t="s">
        <v>338</v>
      </c>
      <c r="X21" s="302" t="s">
        <v>339</v>
      </c>
      <c r="Y21" s="412"/>
      <c r="Z21" s="148" t="s">
        <v>333</v>
      </c>
      <c r="AA21" s="133" t="s">
        <v>322</v>
      </c>
    </row>
    <row r="22" spans="1:27" s="330" customFormat="1" ht="55.2" x14ac:dyDescent="0.3">
      <c r="A22" s="331" t="s">
        <v>341</v>
      </c>
      <c r="B22" s="128" t="s">
        <v>87</v>
      </c>
      <c r="C22" s="128" t="s">
        <v>50</v>
      </c>
      <c r="D22" s="128" t="s">
        <v>86</v>
      </c>
      <c r="E22" s="128">
        <v>5000</v>
      </c>
      <c r="F22" s="128" t="s">
        <v>335</v>
      </c>
      <c r="G22" s="128">
        <v>5000</v>
      </c>
      <c r="H22" s="128" t="s">
        <v>342</v>
      </c>
      <c r="I22" s="128" t="s">
        <v>343</v>
      </c>
      <c r="J22" s="128">
        <v>250</v>
      </c>
      <c r="K22" s="128">
        <v>250</v>
      </c>
      <c r="L22" s="128">
        <v>535.71428571428567</v>
      </c>
      <c r="M22" s="128">
        <v>535.71428571428567</v>
      </c>
      <c r="N22" s="128">
        <v>535.71428571428567</v>
      </c>
      <c r="O22" s="128">
        <v>535.71428571428567</v>
      </c>
      <c r="P22" s="128">
        <v>535.71428571428567</v>
      </c>
      <c r="Q22" s="128">
        <v>250</v>
      </c>
      <c r="R22" s="128">
        <v>250</v>
      </c>
      <c r="S22" s="128">
        <v>535.71428571428567</v>
      </c>
      <c r="T22" s="128">
        <v>535.71428571428567</v>
      </c>
      <c r="U22" s="128">
        <v>250</v>
      </c>
      <c r="V22" s="132" t="s">
        <v>337</v>
      </c>
      <c r="W22" s="128" t="s">
        <v>338</v>
      </c>
      <c r="X22" s="128" t="s">
        <v>339</v>
      </c>
      <c r="Y22" s="365">
        <f>10466800705+10706785330</f>
        <v>21173586035</v>
      </c>
      <c r="Z22" s="128" t="s">
        <v>333</v>
      </c>
      <c r="AA22" s="128" t="s">
        <v>322</v>
      </c>
    </row>
    <row r="23" spans="1:27" ht="55.2" x14ac:dyDescent="0.3">
      <c r="A23" s="361" t="s">
        <v>341</v>
      </c>
      <c r="B23" s="133" t="s">
        <v>87</v>
      </c>
      <c r="C23" s="133" t="s">
        <v>50</v>
      </c>
      <c r="D23" s="133" t="s">
        <v>86</v>
      </c>
      <c r="E23" s="133">
        <v>5000</v>
      </c>
      <c r="F23" s="133" t="s">
        <v>335</v>
      </c>
      <c r="G23" s="133">
        <v>1500</v>
      </c>
      <c r="H23" s="133" t="s">
        <v>72</v>
      </c>
      <c r="I23" s="133" t="s">
        <v>343</v>
      </c>
      <c r="J23" s="133">
        <v>75</v>
      </c>
      <c r="K23" s="133">
        <v>75</v>
      </c>
      <c r="L23" s="133">
        <v>160.71428571428569</v>
      </c>
      <c r="M23" s="133">
        <v>160.71428571428569</v>
      </c>
      <c r="N23" s="133">
        <v>160.71428571428569</v>
      </c>
      <c r="O23" s="133">
        <v>160.71428571428569</v>
      </c>
      <c r="P23" s="133">
        <v>160.71428571428569</v>
      </c>
      <c r="Q23" s="133">
        <v>75</v>
      </c>
      <c r="R23" s="133">
        <v>75</v>
      </c>
      <c r="S23" s="133">
        <v>160.71428571428569</v>
      </c>
      <c r="T23" s="133">
        <v>160.71428571428569</v>
      </c>
      <c r="U23" s="133">
        <v>75</v>
      </c>
      <c r="V23" s="136" t="s">
        <v>337</v>
      </c>
      <c r="W23" s="133" t="s">
        <v>338</v>
      </c>
      <c r="X23" s="133" t="s">
        <v>339</v>
      </c>
      <c r="Y23" s="366">
        <v>4658939232</v>
      </c>
      <c r="Z23" s="128" t="s">
        <v>333</v>
      </c>
      <c r="AA23" s="128" t="s">
        <v>344</v>
      </c>
    </row>
    <row r="24" spans="1:27" s="330" customFormat="1" ht="55.2" x14ac:dyDescent="0.3">
      <c r="A24" s="331" t="s">
        <v>345</v>
      </c>
      <c r="B24" s="128" t="s">
        <v>90</v>
      </c>
      <c r="C24" s="128" t="s">
        <v>50</v>
      </c>
      <c r="D24" s="128" t="s">
        <v>88</v>
      </c>
      <c r="E24" s="128">
        <v>2000</v>
      </c>
      <c r="F24" s="128" t="s">
        <v>346</v>
      </c>
      <c r="G24" s="128">
        <v>1760</v>
      </c>
      <c r="H24" s="128" t="s">
        <v>347</v>
      </c>
      <c r="I24" s="128" t="s">
        <v>348</v>
      </c>
      <c r="J24" s="128"/>
      <c r="K24" s="128">
        <v>84</v>
      </c>
      <c r="L24" s="128">
        <v>94</v>
      </c>
      <c r="M24" s="128">
        <v>106</v>
      </c>
      <c r="N24" s="128">
        <v>118</v>
      </c>
      <c r="O24" s="128">
        <v>127</v>
      </c>
      <c r="P24" s="128">
        <v>247</v>
      </c>
      <c r="Q24" s="128">
        <v>246</v>
      </c>
      <c r="R24" s="128">
        <v>245</v>
      </c>
      <c r="S24" s="128">
        <v>198</v>
      </c>
      <c r="T24" s="128">
        <v>172</v>
      </c>
      <c r="U24" s="128">
        <v>123</v>
      </c>
      <c r="V24" s="132" t="s">
        <v>349</v>
      </c>
      <c r="W24" s="128" t="s">
        <v>338</v>
      </c>
      <c r="X24" s="128" t="s">
        <v>339</v>
      </c>
      <c r="Y24" s="367">
        <v>9013923168</v>
      </c>
      <c r="Z24" s="128" t="s">
        <v>333</v>
      </c>
      <c r="AA24" s="128" t="s">
        <v>350</v>
      </c>
    </row>
    <row r="25" spans="1:27" s="330" customFormat="1" ht="69" x14ac:dyDescent="0.3">
      <c r="A25" s="331" t="s">
        <v>351</v>
      </c>
      <c r="B25" s="128" t="s">
        <v>94</v>
      </c>
      <c r="C25" s="128" t="s">
        <v>50</v>
      </c>
      <c r="D25" s="128" t="s">
        <v>91</v>
      </c>
      <c r="E25" s="128">
        <v>107504.56599999999</v>
      </c>
      <c r="F25" s="156" t="s">
        <v>352</v>
      </c>
      <c r="G25" s="128">
        <v>107504.56599999999</v>
      </c>
      <c r="H25" s="128" t="s">
        <v>353</v>
      </c>
      <c r="I25" s="128" t="s">
        <v>317</v>
      </c>
      <c r="J25" s="128">
        <v>0</v>
      </c>
      <c r="K25" s="128">
        <v>2150.09132</v>
      </c>
      <c r="L25" s="128">
        <v>4300.18264</v>
      </c>
      <c r="M25" s="128">
        <v>8600.36528</v>
      </c>
      <c r="N25" s="128">
        <v>10750.4566</v>
      </c>
      <c r="O25" s="128">
        <v>11825.502259999999</v>
      </c>
      <c r="P25" s="128">
        <v>16125.684899999998</v>
      </c>
      <c r="Q25" s="128">
        <v>21500.913199999999</v>
      </c>
      <c r="R25" s="128">
        <v>12900.547919999999</v>
      </c>
      <c r="S25" s="128">
        <v>9675.4109399999998</v>
      </c>
      <c r="T25" s="128">
        <v>7525.3196200000002</v>
      </c>
      <c r="U25" s="128">
        <v>2150.09132</v>
      </c>
      <c r="V25" s="132" t="s">
        <v>354</v>
      </c>
      <c r="W25" s="145" t="s">
        <v>355</v>
      </c>
      <c r="X25" s="128" t="s">
        <v>356</v>
      </c>
      <c r="Y25" s="368">
        <v>12314454489</v>
      </c>
      <c r="Z25" s="128" t="s">
        <v>357</v>
      </c>
      <c r="AA25" s="128" t="s">
        <v>322</v>
      </c>
    </row>
    <row r="26" spans="1:27" s="20" customFormat="1" ht="69" x14ac:dyDescent="0.3">
      <c r="A26" s="127" t="s">
        <v>358</v>
      </c>
      <c r="B26" s="128" t="s">
        <v>96</v>
      </c>
      <c r="C26" s="128" t="s">
        <v>50</v>
      </c>
      <c r="D26" s="129" t="s">
        <v>95</v>
      </c>
      <c r="E26" s="155">
        <v>226294.88799999998</v>
      </c>
      <c r="F26" s="156" t="s">
        <v>359</v>
      </c>
      <c r="G26" s="155">
        <v>226294.88799999998</v>
      </c>
      <c r="H26" s="129" t="s">
        <v>360</v>
      </c>
      <c r="I26" s="128" t="s">
        <v>317</v>
      </c>
      <c r="J26" s="157">
        <v>0</v>
      </c>
      <c r="K26" s="158">
        <v>4525.8977599999998</v>
      </c>
      <c r="L26" s="158">
        <v>9051.7955199999997</v>
      </c>
      <c r="M26" s="158">
        <v>18103.591039999999</v>
      </c>
      <c r="N26" s="158">
        <v>22629.488799999999</v>
      </c>
      <c r="O26" s="158">
        <v>24892.437679999999</v>
      </c>
      <c r="P26" s="158">
        <v>33944.233199999995</v>
      </c>
      <c r="Q26" s="158">
        <v>45258.977599999998</v>
      </c>
      <c r="R26" s="158">
        <v>27155.386559999995</v>
      </c>
      <c r="S26" s="158">
        <v>20366.539919999996</v>
      </c>
      <c r="T26" s="158">
        <v>15840.642159999999</v>
      </c>
      <c r="U26" s="158">
        <v>4525.8977599999998</v>
      </c>
      <c r="V26" s="145" t="s">
        <v>361</v>
      </c>
      <c r="W26" s="145" t="s">
        <v>355</v>
      </c>
      <c r="X26" s="128" t="s">
        <v>362</v>
      </c>
      <c r="Y26" s="368">
        <v>4565643749</v>
      </c>
      <c r="Z26" s="128" t="s">
        <v>357</v>
      </c>
      <c r="AA26" s="128" t="s">
        <v>322</v>
      </c>
    </row>
    <row r="27" spans="1:27" s="20" customFormat="1" ht="69" x14ac:dyDescent="0.3">
      <c r="A27" s="127" t="s">
        <v>363</v>
      </c>
      <c r="B27" s="128" t="s">
        <v>98</v>
      </c>
      <c r="C27" s="128" t="s">
        <v>50</v>
      </c>
      <c r="D27" s="129" t="s">
        <v>97</v>
      </c>
      <c r="E27" s="155">
        <v>15725.98</v>
      </c>
      <c r="F27" s="156" t="s">
        <v>364</v>
      </c>
      <c r="G27" s="130">
        <v>15725.98</v>
      </c>
      <c r="H27" s="129" t="s">
        <v>365</v>
      </c>
      <c r="I27" s="128" t="s">
        <v>317</v>
      </c>
      <c r="J27" s="158">
        <v>0</v>
      </c>
      <c r="K27" s="158">
        <v>0</v>
      </c>
      <c r="L27" s="158">
        <v>629.03923999999995</v>
      </c>
      <c r="M27" s="158">
        <v>1572.5981000000002</v>
      </c>
      <c r="N27" s="158">
        <v>1572.5981000000002</v>
      </c>
      <c r="O27" s="158">
        <v>1729.8579099999999</v>
      </c>
      <c r="P27" s="158">
        <v>2358.8971499999998</v>
      </c>
      <c r="Q27" s="158">
        <v>3145.1962000000003</v>
      </c>
      <c r="R27" s="158">
        <v>1887.11772</v>
      </c>
      <c r="S27" s="158">
        <v>1415.3382899999999</v>
      </c>
      <c r="T27" s="158">
        <v>1100.8186700000001</v>
      </c>
      <c r="U27" s="158">
        <v>314.51961999999997</v>
      </c>
      <c r="V27" s="145" t="s">
        <v>366</v>
      </c>
      <c r="W27" s="145" t="s">
        <v>367</v>
      </c>
      <c r="X27" s="128" t="s">
        <v>368</v>
      </c>
      <c r="Y27" s="368">
        <v>12359862588</v>
      </c>
      <c r="Z27" s="128" t="s">
        <v>369</v>
      </c>
      <c r="AA27" s="128" t="s">
        <v>322</v>
      </c>
    </row>
    <row r="28" spans="1:27" s="20" customFormat="1" ht="69" x14ac:dyDescent="0.3">
      <c r="A28" s="127" t="s">
        <v>370</v>
      </c>
      <c r="B28" s="128" t="s">
        <v>100</v>
      </c>
      <c r="C28" s="128" t="s">
        <v>50</v>
      </c>
      <c r="D28" s="129" t="s">
        <v>99</v>
      </c>
      <c r="E28" s="155">
        <v>7000</v>
      </c>
      <c r="F28" s="156" t="s">
        <v>371</v>
      </c>
      <c r="G28" s="130">
        <v>7000</v>
      </c>
      <c r="H28" s="129" t="s">
        <v>372</v>
      </c>
      <c r="I28" s="128" t="s">
        <v>317</v>
      </c>
      <c r="J28" s="157">
        <v>0</v>
      </c>
      <c r="K28" s="157">
        <v>0</v>
      </c>
      <c r="L28" s="158">
        <v>280</v>
      </c>
      <c r="M28" s="158">
        <v>560</v>
      </c>
      <c r="N28" s="158">
        <v>700</v>
      </c>
      <c r="O28" s="158">
        <v>770</v>
      </c>
      <c r="P28" s="158">
        <v>1050</v>
      </c>
      <c r="Q28" s="158">
        <v>1540</v>
      </c>
      <c r="R28" s="158">
        <v>840</v>
      </c>
      <c r="S28" s="158">
        <v>630</v>
      </c>
      <c r="T28" s="158">
        <v>490.00000000000006</v>
      </c>
      <c r="U28" s="158">
        <v>140</v>
      </c>
      <c r="V28" s="145" t="s">
        <v>373</v>
      </c>
      <c r="W28" s="145" t="s">
        <v>367</v>
      </c>
      <c r="X28" s="438" t="s">
        <v>374</v>
      </c>
      <c r="Y28" s="439"/>
      <c r="Z28" s="440"/>
      <c r="AA28" s="128" t="s">
        <v>322</v>
      </c>
    </row>
    <row r="29" spans="1:27" s="20" customFormat="1" ht="69" x14ac:dyDescent="0.3">
      <c r="A29" s="127" t="s">
        <v>375</v>
      </c>
      <c r="B29" s="128" t="s">
        <v>102</v>
      </c>
      <c r="C29" s="128" t="s">
        <v>50</v>
      </c>
      <c r="D29" s="129" t="s">
        <v>101</v>
      </c>
      <c r="E29" s="159">
        <v>39106.612239665039</v>
      </c>
      <c r="F29" s="132" t="s">
        <v>376</v>
      </c>
      <c r="G29" s="155">
        <v>39106.612239665039</v>
      </c>
      <c r="H29" s="129" t="s">
        <v>377</v>
      </c>
      <c r="I29" s="128" t="s">
        <v>317</v>
      </c>
      <c r="J29" s="157">
        <v>0</v>
      </c>
      <c r="K29" s="157">
        <v>0</v>
      </c>
      <c r="L29" s="160">
        <v>1564.2644895866015</v>
      </c>
      <c r="M29" s="160">
        <v>3128.528979173203</v>
      </c>
      <c r="N29" s="160">
        <v>3910.6612239665042</v>
      </c>
      <c r="O29" s="160">
        <v>5083.8595911564553</v>
      </c>
      <c r="P29" s="160">
        <v>5865.991835949756</v>
      </c>
      <c r="Q29" s="160">
        <v>7821.3224479330083</v>
      </c>
      <c r="R29" s="160">
        <v>4692.7934687598045</v>
      </c>
      <c r="S29" s="160">
        <v>3519.5951015698533</v>
      </c>
      <c r="T29" s="160">
        <v>2737.4628567765531</v>
      </c>
      <c r="U29" s="160">
        <v>782.13224479330074</v>
      </c>
      <c r="V29" s="145" t="s">
        <v>318</v>
      </c>
      <c r="W29" s="145" t="s">
        <v>355</v>
      </c>
      <c r="X29" s="441"/>
      <c r="Y29" s="442"/>
      <c r="Z29" s="443"/>
      <c r="AA29" s="128" t="s">
        <v>322</v>
      </c>
    </row>
    <row r="30" spans="1:27" s="20" customFormat="1" ht="69" x14ac:dyDescent="0.3">
      <c r="A30" s="127" t="s">
        <v>378</v>
      </c>
      <c r="B30" s="128" t="s">
        <v>104</v>
      </c>
      <c r="C30" s="128" t="s">
        <v>50</v>
      </c>
      <c r="D30" s="129" t="s">
        <v>103</v>
      </c>
      <c r="E30" s="159">
        <v>82414.944045334967</v>
      </c>
      <c r="F30" s="132" t="s">
        <v>379</v>
      </c>
      <c r="G30" s="155">
        <v>82414.944045334967</v>
      </c>
      <c r="H30" s="129" t="s">
        <v>380</v>
      </c>
      <c r="I30" s="128" t="s">
        <v>317</v>
      </c>
      <c r="J30" s="157">
        <v>0</v>
      </c>
      <c r="K30" s="157">
        <v>0</v>
      </c>
      <c r="L30" s="160">
        <v>3296.5977618133988</v>
      </c>
      <c r="M30" s="160">
        <v>6593.1955236267977</v>
      </c>
      <c r="N30" s="160">
        <v>8241.4944045334978</v>
      </c>
      <c r="O30" s="160">
        <v>10713.942725893547</v>
      </c>
      <c r="P30" s="160">
        <v>12362.241606800244</v>
      </c>
      <c r="Q30" s="160">
        <v>16482.988809066996</v>
      </c>
      <c r="R30" s="160">
        <v>9889.7932854401952</v>
      </c>
      <c r="S30" s="160">
        <v>7417.3449640801464</v>
      </c>
      <c r="T30" s="160">
        <v>5769.0460831734481</v>
      </c>
      <c r="U30" s="160">
        <v>1648.2988809066994</v>
      </c>
      <c r="V30" s="145" t="s">
        <v>318</v>
      </c>
      <c r="W30" s="145" t="s">
        <v>355</v>
      </c>
      <c r="X30" s="441"/>
      <c r="Y30" s="442"/>
      <c r="Z30" s="443"/>
      <c r="AA30" s="128" t="s">
        <v>322</v>
      </c>
    </row>
    <row r="31" spans="1:27" s="20" customFormat="1" ht="69" x14ac:dyDescent="0.3">
      <c r="A31" s="127" t="s">
        <v>381</v>
      </c>
      <c r="B31" s="128" t="s">
        <v>111</v>
      </c>
      <c r="C31" s="128" t="s">
        <v>108</v>
      </c>
      <c r="D31" s="129" t="s">
        <v>105</v>
      </c>
      <c r="E31" s="159">
        <v>8552.5630000000001</v>
      </c>
      <c r="F31" s="132" t="s">
        <v>382</v>
      </c>
      <c r="G31" s="130">
        <v>8552.5630000000001</v>
      </c>
      <c r="H31" s="129" t="s">
        <v>383</v>
      </c>
      <c r="I31" s="128" t="s">
        <v>317</v>
      </c>
      <c r="J31" s="157">
        <v>0</v>
      </c>
      <c r="K31" s="157">
        <v>0</v>
      </c>
      <c r="L31" s="160">
        <v>342.10252000000003</v>
      </c>
      <c r="M31" s="160">
        <v>513.15377999999998</v>
      </c>
      <c r="N31" s="160">
        <v>684.20504000000005</v>
      </c>
      <c r="O31" s="160">
        <v>940.78192999999999</v>
      </c>
      <c r="P31" s="160">
        <v>1282.88445</v>
      </c>
      <c r="Q31" s="160">
        <v>1881.56386</v>
      </c>
      <c r="R31" s="160">
        <v>1197.3588200000002</v>
      </c>
      <c r="S31" s="160">
        <v>940.78192999999999</v>
      </c>
      <c r="T31" s="160">
        <v>598.67941000000008</v>
      </c>
      <c r="U31" s="160">
        <v>171.05126000000001</v>
      </c>
      <c r="V31" s="145" t="s">
        <v>318</v>
      </c>
      <c r="W31" s="145" t="s">
        <v>367</v>
      </c>
      <c r="X31" s="444"/>
      <c r="Y31" s="445"/>
      <c r="Z31" s="446"/>
      <c r="AA31" s="128" t="s">
        <v>322</v>
      </c>
    </row>
    <row r="32" spans="1:27" s="20" customFormat="1" ht="55.2" x14ac:dyDescent="0.3">
      <c r="A32" s="127" t="s">
        <v>384</v>
      </c>
      <c r="B32" s="128" t="s">
        <v>121</v>
      </c>
      <c r="C32" s="128" t="s">
        <v>108</v>
      </c>
      <c r="D32" s="129" t="s">
        <v>112</v>
      </c>
      <c r="E32" s="130">
        <v>41545</v>
      </c>
      <c r="F32" s="131" t="s">
        <v>327</v>
      </c>
      <c r="G32" s="130">
        <v>41545</v>
      </c>
      <c r="H32" s="129" t="s">
        <v>385</v>
      </c>
      <c r="I32" s="128" t="s">
        <v>386</v>
      </c>
      <c r="J32" s="128"/>
      <c r="K32" s="128"/>
      <c r="L32" s="128">
        <v>4030</v>
      </c>
      <c r="M32" s="128">
        <v>2050</v>
      </c>
      <c r="N32" s="128">
        <v>3060</v>
      </c>
      <c r="O32" s="128">
        <v>6070</v>
      </c>
      <c r="P32" s="128">
        <v>3570</v>
      </c>
      <c r="Q32" s="128">
        <v>3620</v>
      </c>
      <c r="R32" s="128">
        <v>7130</v>
      </c>
      <c r="S32" s="128">
        <v>4145</v>
      </c>
      <c r="T32" s="128">
        <v>4100</v>
      </c>
      <c r="U32" s="128">
        <v>3770</v>
      </c>
      <c r="V32" s="132" t="s">
        <v>328</v>
      </c>
      <c r="W32" s="132" t="s">
        <v>319</v>
      </c>
      <c r="X32" s="376" t="s">
        <v>320</v>
      </c>
      <c r="Y32" s="416">
        <v>30209987610</v>
      </c>
      <c r="Z32" s="378" t="s">
        <v>387</v>
      </c>
      <c r="AA32" s="128" t="s">
        <v>322</v>
      </c>
    </row>
    <row r="33" spans="1:27" ht="55.2" x14ac:dyDescent="0.3">
      <c r="A33" s="127" t="s">
        <v>388</v>
      </c>
      <c r="B33" s="133" t="s">
        <v>674</v>
      </c>
      <c r="C33" s="133" t="s">
        <v>108</v>
      </c>
      <c r="D33" s="134" t="s">
        <v>114</v>
      </c>
      <c r="E33" s="161">
        <v>30720</v>
      </c>
      <c r="F33" s="139" t="s">
        <v>327</v>
      </c>
      <c r="G33" s="162">
        <v>30720</v>
      </c>
      <c r="H33" s="134" t="s">
        <v>114</v>
      </c>
      <c r="I33" s="133" t="s">
        <v>386</v>
      </c>
      <c r="J33" s="133"/>
      <c r="K33" s="133"/>
      <c r="L33" s="133">
        <v>2000</v>
      </c>
      <c r="M33" s="133">
        <v>2000</v>
      </c>
      <c r="N33" s="133">
        <v>3000</v>
      </c>
      <c r="O33" s="133">
        <v>3000</v>
      </c>
      <c r="P33" s="133">
        <v>3500</v>
      </c>
      <c r="Q33" s="133">
        <v>3500</v>
      </c>
      <c r="R33" s="133">
        <v>4000</v>
      </c>
      <c r="S33" s="133">
        <v>4000</v>
      </c>
      <c r="T33" s="133">
        <v>4000</v>
      </c>
      <c r="U33" s="133">
        <v>1720</v>
      </c>
      <c r="V33" s="136" t="s">
        <v>328</v>
      </c>
      <c r="W33" s="136" t="s">
        <v>319</v>
      </c>
      <c r="X33" s="377" t="s">
        <v>320</v>
      </c>
      <c r="Y33" s="417"/>
      <c r="Z33" s="379" t="s">
        <v>387</v>
      </c>
      <c r="AA33" s="133" t="s">
        <v>322</v>
      </c>
    </row>
    <row r="34" spans="1:27" ht="55.2" x14ac:dyDescent="0.3">
      <c r="A34" s="127" t="s">
        <v>388</v>
      </c>
      <c r="B34" s="133" t="s">
        <v>675</v>
      </c>
      <c r="C34" s="133" t="s">
        <v>108</v>
      </c>
      <c r="D34" s="134" t="s">
        <v>116</v>
      </c>
      <c r="E34" s="161">
        <v>10000</v>
      </c>
      <c r="F34" s="139" t="s">
        <v>327</v>
      </c>
      <c r="G34" s="162">
        <v>10000</v>
      </c>
      <c r="H34" s="134" t="s">
        <v>389</v>
      </c>
      <c r="I34" s="133" t="s">
        <v>386</v>
      </c>
      <c r="J34" s="133"/>
      <c r="K34" s="133"/>
      <c r="L34" s="133">
        <v>2000</v>
      </c>
      <c r="M34" s="133"/>
      <c r="N34" s="133"/>
      <c r="O34" s="133">
        <v>3000</v>
      </c>
      <c r="P34" s="133"/>
      <c r="Q34" s="133"/>
      <c r="R34" s="133">
        <v>3000</v>
      </c>
      <c r="S34" s="133"/>
      <c r="T34" s="133"/>
      <c r="U34" s="133">
        <v>2000</v>
      </c>
      <c r="V34" s="136" t="s">
        <v>328</v>
      </c>
      <c r="W34" s="136" t="s">
        <v>319</v>
      </c>
      <c r="X34" s="377" t="s">
        <v>320</v>
      </c>
      <c r="Y34" s="418"/>
      <c r="Z34" s="379" t="s">
        <v>387</v>
      </c>
      <c r="AA34" s="133" t="s">
        <v>322</v>
      </c>
    </row>
    <row r="35" spans="1:27" ht="55.2" x14ac:dyDescent="0.3">
      <c r="A35" s="127" t="s">
        <v>388</v>
      </c>
      <c r="B35" s="133" t="s">
        <v>676</v>
      </c>
      <c r="C35" s="133" t="s">
        <v>120</v>
      </c>
      <c r="D35" s="134" t="s">
        <v>118</v>
      </c>
      <c r="E35" s="161">
        <v>825</v>
      </c>
      <c r="F35" s="139" t="s">
        <v>327</v>
      </c>
      <c r="G35" s="162">
        <v>825</v>
      </c>
      <c r="H35" s="134" t="s">
        <v>390</v>
      </c>
      <c r="I35" s="133" t="s">
        <v>386</v>
      </c>
      <c r="J35" s="133"/>
      <c r="K35" s="133"/>
      <c r="L35" s="133">
        <v>30</v>
      </c>
      <c r="M35" s="133">
        <v>50</v>
      </c>
      <c r="N35" s="133">
        <v>60</v>
      </c>
      <c r="O35" s="133">
        <v>70</v>
      </c>
      <c r="P35" s="133">
        <v>70</v>
      </c>
      <c r="Q35" s="133">
        <v>120</v>
      </c>
      <c r="R35" s="133">
        <v>130</v>
      </c>
      <c r="S35" s="133">
        <v>145</v>
      </c>
      <c r="T35" s="133">
        <v>100</v>
      </c>
      <c r="U35" s="133">
        <v>50</v>
      </c>
      <c r="V35" s="136" t="s">
        <v>328</v>
      </c>
      <c r="W35" s="136" t="s">
        <v>319</v>
      </c>
      <c r="X35" s="133" t="s">
        <v>320</v>
      </c>
      <c r="Y35" s="375">
        <v>13903000000</v>
      </c>
      <c r="Z35" s="133" t="s">
        <v>387</v>
      </c>
      <c r="AA35" s="133" t="s">
        <v>322</v>
      </c>
    </row>
    <row r="36" spans="1:27" s="20" customFormat="1" ht="55.2" x14ac:dyDescent="0.3">
      <c r="A36" s="127" t="s">
        <v>388</v>
      </c>
      <c r="B36" s="128" t="s">
        <v>123</v>
      </c>
      <c r="C36" s="128" t="s">
        <v>108</v>
      </c>
      <c r="D36" s="129" t="s">
        <v>122</v>
      </c>
      <c r="E36" s="163">
        <v>1536</v>
      </c>
      <c r="F36" s="131" t="s">
        <v>327</v>
      </c>
      <c r="G36" s="164">
        <v>1536</v>
      </c>
      <c r="H36" s="129" t="s">
        <v>391</v>
      </c>
      <c r="I36" s="128" t="s">
        <v>386</v>
      </c>
      <c r="J36" s="128"/>
      <c r="K36" s="128"/>
      <c r="L36" s="128">
        <v>153</v>
      </c>
      <c r="M36" s="128">
        <v>153</v>
      </c>
      <c r="N36" s="128">
        <v>153</v>
      </c>
      <c r="O36" s="128">
        <v>153</v>
      </c>
      <c r="P36" s="128">
        <v>153</v>
      </c>
      <c r="Q36" s="128">
        <v>153</v>
      </c>
      <c r="R36" s="128">
        <v>153</v>
      </c>
      <c r="S36" s="128">
        <v>156</v>
      </c>
      <c r="T36" s="128">
        <v>156</v>
      </c>
      <c r="U36" s="128">
        <v>153</v>
      </c>
      <c r="V36" s="132" t="s">
        <v>328</v>
      </c>
      <c r="W36" s="132" t="s">
        <v>319</v>
      </c>
      <c r="X36" s="128" t="s">
        <v>320</v>
      </c>
      <c r="Y36" s="380">
        <v>11188884300</v>
      </c>
      <c r="Z36" s="128" t="s">
        <v>387</v>
      </c>
      <c r="AA36" s="128" t="s">
        <v>322</v>
      </c>
    </row>
    <row r="37" spans="1:27" s="20" customFormat="1" ht="69" x14ac:dyDescent="0.3">
      <c r="A37" s="127" t="s">
        <v>392</v>
      </c>
      <c r="B37" s="128" t="s">
        <v>125</v>
      </c>
      <c r="C37" s="128" t="s">
        <v>108</v>
      </c>
      <c r="D37" s="129" t="s">
        <v>124</v>
      </c>
      <c r="E37" s="159">
        <v>17361</v>
      </c>
      <c r="F37" s="132" t="s">
        <v>393</v>
      </c>
      <c r="G37" s="155">
        <v>17361</v>
      </c>
      <c r="H37" s="129" t="s">
        <v>394</v>
      </c>
      <c r="I37" s="128" t="s">
        <v>317</v>
      </c>
      <c r="J37" s="165">
        <v>0</v>
      </c>
      <c r="K37" s="165">
        <v>0</v>
      </c>
      <c r="L37" s="165">
        <v>0</v>
      </c>
      <c r="M37" s="165">
        <v>0</v>
      </c>
      <c r="N37" s="166">
        <v>1736.1</v>
      </c>
      <c r="O37" s="166">
        <v>1736.1</v>
      </c>
      <c r="P37" s="166">
        <v>1736.1</v>
      </c>
      <c r="Q37" s="166">
        <v>1736.1</v>
      </c>
      <c r="R37" s="166">
        <v>3472.2</v>
      </c>
      <c r="S37" s="166">
        <v>3472.2</v>
      </c>
      <c r="T37" s="166">
        <v>3472.2</v>
      </c>
      <c r="U37" s="165">
        <v>0</v>
      </c>
      <c r="V37" s="145" t="s">
        <v>395</v>
      </c>
      <c r="W37" s="145" t="s">
        <v>355</v>
      </c>
      <c r="X37" s="128" t="s">
        <v>396</v>
      </c>
      <c r="Y37" s="368">
        <v>189887017521</v>
      </c>
      <c r="Z37" s="128" t="s">
        <v>397</v>
      </c>
      <c r="AA37" s="128" t="s">
        <v>322</v>
      </c>
    </row>
    <row r="38" spans="1:27" s="20" customFormat="1" ht="69" x14ac:dyDescent="0.3">
      <c r="A38" s="127" t="s">
        <v>398</v>
      </c>
      <c r="B38" s="128" t="s">
        <v>127</v>
      </c>
      <c r="C38" s="128" t="s">
        <v>108</v>
      </c>
      <c r="D38" s="129" t="s">
        <v>126</v>
      </c>
      <c r="E38" s="159">
        <v>11594</v>
      </c>
      <c r="F38" s="132" t="s">
        <v>399</v>
      </c>
      <c r="G38" s="155">
        <v>11594</v>
      </c>
      <c r="H38" s="129" t="s">
        <v>394</v>
      </c>
      <c r="I38" s="128" t="s">
        <v>317</v>
      </c>
      <c r="J38" s="165">
        <v>0</v>
      </c>
      <c r="K38" s="165">
        <v>0</v>
      </c>
      <c r="L38" s="165">
        <v>0</v>
      </c>
      <c r="M38" s="165">
        <v>0</v>
      </c>
      <c r="N38" s="166">
        <v>1159.4000000000001</v>
      </c>
      <c r="O38" s="166">
        <v>1159.4000000000001</v>
      </c>
      <c r="P38" s="166">
        <v>1159.4000000000001</v>
      </c>
      <c r="Q38" s="166">
        <v>1159.4000000000001</v>
      </c>
      <c r="R38" s="166">
        <v>2318.8000000000002</v>
      </c>
      <c r="S38" s="166">
        <v>2318.8000000000002</v>
      </c>
      <c r="T38" s="166">
        <v>2318.8000000000002</v>
      </c>
      <c r="U38" s="165">
        <v>0</v>
      </c>
      <c r="V38" s="145" t="s">
        <v>395</v>
      </c>
      <c r="W38" s="145" t="s">
        <v>367</v>
      </c>
      <c r="X38" s="128" t="s">
        <v>400</v>
      </c>
      <c r="Y38" s="368">
        <v>196761280864</v>
      </c>
      <c r="Z38" s="128" t="s">
        <v>401</v>
      </c>
      <c r="AA38" s="128" t="s">
        <v>322</v>
      </c>
    </row>
    <row r="39" spans="1:27" s="20" customFormat="1" ht="69" x14ac:dyDescent="0.3">
      <c r="A39" s="127" t="s">
        <v>402</v>
      </c>
      <c r="B39" s="128" t="s">
        <v>129</v>
      </c>
      <c r="C39" s="128" t="s">
        <v>108</v>
      </c>
      <c r="D39" s="129" t="s">
        <v>403</v>
      </c>
      <c r="E39" s="167">
        <v>8680.5</v>
      </c>
      <c r="F39" s="132" t="s">
        <v>404</v>
      </c>
      <c r="G39" s="168">
        <f t="shared" ref="G39:G44" si="2">+SUM(J39:U39)</f>
        <v>8680.5</v>
      </c>
      <c r="H39" s="129" t="s">
        <v>128</v>
      </c>
      <c r="I39" s="128" t="s">
        <v>317</v>
      </c>
      <c r="J39" s="169">
        <v>0</v>
      </c>
      <c r="K39" s="169">
        <v>0</v>
      </c>
      <c r="L39" s="169">
        <v>0</v>
      </c>
      <c r="M39" s="169">
        <v>0</v>
      </c>
      <c r="N39" s="169">
        <v>868.05000000000007</v>
      </c>
      <c r="O39" s="169">
        <v>868.05000000000007</v>
      </c>
      <c r="P39" s="169">
        <v>868.05000000000007</v>
      </c>
      <c r="Q39" s="169">
        <v>868.05000000000007</v>
      </c>
      <c r="R39" s="169">
        <v>1736.1000000000001</v>
      </c>
      <c r="S39" s="169">
        <v>1736.1000000000001</v>
      </c>
      <c r="T39" s="169">
        <v>1736.1000000000001</v>
      </c>
      <c r="U39" s="169">
        <v>0</v>
      </c>
      <c r="V39" s="145" t="s">
        <v>395</v>
      </c>
      <c r="W39" s="145" t="s">
        <v>355</v>
      </c>
      <c r="X39" s="438" t="s">
        <v>374</v>
      </c>
      <c r="Y39" s="439"/>
      <c r="Z39" s="440"/>
      <c r="AA39" s="128" t="s">
        <v>322</v>
      </c>
    </row>
    <row r="40" spans="1:27" s="20" customFormat="1" ht="69" x14ac:dyDescent="0.3">
      <c r="A40" s="127" t="s">
        <v>405</v>
      </c>
      <c r="B40" s="128" t="s">
        <v>131</v>
      </c>
      <c r="C40" s="128" t="s">
        <v>108</v>
      </c>
      <c r="D40" s="129" t="s">
        <v>406</v>
      </c>
      <c r="E40" s="167">
        <v>5797</v>
      </c>
      <c r="F40" s="132" t="s">
        <v>407</v>
      </c>
      <c r="G40" s="168">
        <f t="shared" si="2"/>
        <v>5797</v>
      </c>
      <c r="H40" s="129" t="s">
        <v>130</v>
      </c>
      <c r="I40" s="128" t="s">
        <v>317</v>
      </c>
      <c r="J40" s="169">
        <v>0</v>
      </c>
      <c r="K40" s="169">
        <v>0</v>
      </c>
      <c r="L40" s="169">
        <v>0</v>
      </c>
      <c r="M40" s="169">
        <v>0</v>
      </c>
      <c r="N40" s="169">
        <v>579.70000000000005</v>
      </c>
      <c r="O40" s="169">
        <v>579.70000000000005</v>
      </c>
      <c r="P40" s="169">
        <v>579.70000000000005</v>
      </c>
      <c r="Q40" s="169">
        <v>579.70000000000005</v>
      </c>
      <c r="R40" s="169">
        <v>1159.4000000000001</v>
      </c>
      <c r="S40" s="169">
        <v>1159.4000000000001</v>
      </c>
      <c r="T40" s="169">
        <v>1159.4000000000001</v>
      </c>
      <c r="U40" s="169">
        <v>0</v>
      </c>
      <c r="V40" s="145" t="s">
        <v>395</v>
      </c>
      <c r="W40" s="145" t="s">
        <v>367</v>
      </c>
      <c r="X40" s="441"/>
      <c r="Y40" s="442"/>
      <c r="Z40" s="443"/>
      <c r="AA40" s="128" t="s">
        <v>322</v>
      </c>
    </row>
    <row r="41" spans="1:27" s="20" customFormat="1" ht="69" x14ac:dyDescent="0.3">
      <c r="A41" s="127" t="s">
        <v>408</v>
      </c>
      <c r="B41" s="128" t="s">
        <v>133</v>
      </c>
      <c r="C41" s="128" t="s">
        <v>108</v>
      </c>
      <c r="D41" s="129" t="s">
        <v>132</v>
      </c>
      <c r="E41" s="170">
        <v>1507.670357375765</v>
      </c>
      <c r="F41" s="132" t="s">
        <v>409</v>
      </c>
      <c r="G41" s="168">
        <f t="shared" si="2"/>
        <v>1507.670357375765</v>
      </c>
      <c r="H41" s="129" t="s">
        <v>132</v>
      </c>
      <c r="I41" s="128" t="s">
        <v>317</v>
      </c>
      <c r="J41" s="169">
        <v>0</v>
      </c>
      <c r="K41" s="169">
        <v>0</v>
      </c>
      <c r="L41" s="169">
        <v>60.306814295030598</v>
      </c>
      <c r="M41" s="169">
        <v>120.6136285900612</v>
      </c>
      <c r="N41" s="169">
        <v>150.76703573757649</v>
      </c>
      <c r="O41" s="169">
        <v>195.99714645884944</v>
      </c>
      <c r="P41" s="169">
        <v>226.15055360636475</v>
      </c>
      <c r="Q41" s="169">
        <v>301.53407147515298</v>
      </c>
      <c r="R41" s="169">
        <v>180.9204428850918</v>
      </c>
      <c r="S41" s="169">
        <v>135.69033216381885</v>
      </c>
      <c r="T41" s="169">
        <v>105.53692501630356</v>
      </c>
      <c r="U41" s="169">
        <v>30.153407147515299</v>
      </c>
      <c r="V41" s="145" t="s">
        <v>354</v>
      </c>
      <c r="W41" s="145" t="s">
        <v>355</v>
      </c>
      <c r="X41" s="441"/>
      <c r="Y41" s="442"/>
      <c r="Z41" s="443"/>
      <c r="AA41" s="128" t="s">
        <v>322</v>
      </c>
    </row>
    <row r="42" spans="1:27" s="20" customFormat="1" ht="69" x14ac:dyDescent="0.3">
      <c r="A42" s="127" t="s">
        <v>410</v>
      </c>
      <c r="B42" s="128" t="s">
        <v>135</v>
      </c>
      <c r="C42" s="128" t="s">
        <v>108</v>
      </c>
      <c r="D42" s="129" t="s">
        <v>134</v>
      </c>
      <c r="E42" s="170">
        <v>3173.6149203492314</v>
      </c>
      <c r="F42" s="132" t="s">
        <v>411</v>
      </c>
      <c r="G42" s="168">
        <f t="shared" si="2"/>
        <v>3173.6149203492314</v>
      </c>
      <c r="H42" s="129" t="s">
        <v>134</v>
      </c>
      <c r="I42" s="128" t="s">
        <v>317</v>
      </c>
      <c r="J42" s="169">
        <v>0</v>
      </c>
      <c r="K42" s="169">
        <v>0</v>
      </c>
      <c r="L42" s="169">
        <v>126.94459681396926</v>
      </c>
      <c r="M42" s="169">
        <v>253.88919362793851</v>
      </c>
      <c r="N42" s="169">
        <v>317.36149203492317</v>
      </c>
      <c r="O42" s="169">
        <v>412.5699396454001</v>
      </c>
      <c r="P42" s="169">
        <v>476.04223805238468</v>
      </c>
      <c r="Q42" s="169">
        <v>634.72298406984635</v>
      </c>
      <c r="R42" s="169">
        <v>380.83379044190775</v>
      </c>
      <c r="S42" s="169">
        <v>285.62534283143083</v>
      </c>
      <c r="T42" s="169">
        <v>222.15304442444622</v>
      </c>
      <c r="U42" s="169">
        <v>63.472298406984628</v>
      </c>
      <c r="V42" s="145" t="s">
        <v>361</v>
      </c>
      <c r="W42" s="145" t="s">
        <v>355</v>
      </c>
      <c r="X42" s="441"/>
      <c r="Y42" s="442"/>
      <c r="Z42" s="443"/>
      <c r="AA42" s="128" t="s">
        <v>322</v>
      </c>
    </row>
    <row r="43" spans="1:27" s="20" customFormat="1" ht="69" x14ac:dyDescent="0.3">
      <c r="A43" s="127" t="s">
        <v>412</v>
      </c>
      <c r="B43" s="128" t="s">
        <v>137</v>
      </c>
      <c r="C43" s="128" t="s">
        <v>108</v>
      </c>
      <c r="D43" s="129" t="s">
        <v>136</v>
      </c>
      <c r="E43" s="170">
        <v>220.54500824043595</v>
      </c>
      <c r="F43" s="132" t="s">
        <v>413</v>
      </c>
      <c r="G43" s="168">
        <f t="shared" si="2"/>
        <v>220.54500824043595</v>
      </c>
      <c r="H43" s="129" t="s">
        <v>136</v>
      </c>
      <c r="I43" s="128" t="s">
        <v>317</v>
      </c>
      <c r="J43" s="169">
        <v>0</v>
      </c>
      <c r="K43" s="169">
        <v>0</v>
      </c>
      <c r="L43" s="169">
        <v>8.8218003296174388</v>
      </c>
      <c r="M43" s="169">
        <v>17.643600659234878</v>
      </c>
      <c r="N43" s="169">
        <v>22.054500824043597</v>
      </c>
      <c r="O43" s="169">
        <v>28.670851071256674</v>
      </c>
      <c r="P43" s="169">
        <v>33.081751236065394</v>
      </c>
      <c r="Q43" s="169">
        <v>44.109001648087194</v>
      </c>
      <c r="R43" s="169">
        <v>26.465400988852313</v>
      </c>
      <c r="S43" s="169">
        <v>19.849050741639235</v>
      </c>
      <c r="T43" s="169">
        <v>15.438150576830518</v>
      </c>
      <c r="U43" s="169">
        <v>4.4109001648087194</v>
      </c>
      <c r="V43" s="145" t="s">
        <v>366</v>
      </c>
      <c r="W43" s="145" t="s">
        <v>367</v>
      </c>
      <c r="X43" s="441"/>
      <c r="Y43" s="442"/>
      <c r="Z43" s="443"/>
      <c r="AA43" s="128" t="s">
        <v>322</v>
      </c>
    </row>
    <row r="44" spans="1:27" s="20" customFormat="1" ht="69" x14ac:dyDescent="0.3">
      <c r="A44" s="127" t="s">
        <v>414</v>
      </c>
      <c r="B44" s="128" t="s">
        <v>141</v>
      </c>
      <c r="C44" s="128" t="s">
        <v>140</v>
      </c>
      <c r="D44" s="129" t="s">
        <v>138</v>
      </c>
      <c r="E44" s="170">
        <v>98.169714034568116</v>
      </c>
      <c r="F44" s="132" t="s">
        <v>415</v>
      </c>
      <c r="G44" s="168">
        <f t="shared" si="2"/>
        <v>98.169714034568116</v>
      </c>
      <c r="H44" s="129" t="s">
        <v>138</v>
      </c>
      <c r="I44" s="128" t="s">
        <v>317</v>
      </c>
      <c r="J44" s="169">
        <v>0</v>
      </c>
      <c r="K44" s="169">
        <v>0</v>
      </c>
      <c r="L44" s="169">
        <v>3.9267885613827249</v>
      </c>
      <c r="M44" s="169">
        <v>7.8535771227654498</v>
      </c>
      <c r="N44" s="169">
        <v>9.8169714034568116</v>
      </c>
      <c r="O44" s="169">
        <v>12.762062824493855</v>
      </c>
      <c r="P44" s="169">
        <v>14.725457105185217</v>
      </c>
      <c r="Q44" s="169">
        <v>19.633942806913623</v>
      </c>
      <c r="R44" s="169">
        <v>11.780365684148174</v>
      </c>
      <c r="S44" s="169">
        <v>8.8352742631111294</v>
      </c>
      <c r="T44" s="169">
        <v>6.8718799824197685</v>
      </c>
      <c r="U44" s="169">
        <v>1.9633942806913625</v>
      </c>
      <c r="V44" s="145" t="s">
        <v>373</v>
      </c>
      <c r="W44" s="145" t="s">
        <v>367</v>
      </c>
      <c r="X44" s="444"/>
      <c r="Y44" s="445"/>
      <c r="Z44" s="446"/>
      <c r="AA44" s="128" t="s">
        <v>322</v>
      </c>
    </row>
    <row r="45" spans="1:27" s="20" customFormat="1" ht="55.2" x14ac:dyDescent="0.3">
      <c r="A45" s="127" t="s">
        <v>416</v>
      </c>
      <c r="B45" s="128" t="s">
        <v>146</v>
      </c>
      <c r="C45" s="128" t="s">
        <v>140</v>
      </c>
      <c r="D45" s="129" t="s">
        <v>142</v>
      </c>
      <c r="E45" s="130">
        <f>+E46+E47</f>
        <v>4072</v>
      </c>
      <c r="F45" s="131" t="s">
        <v>330</v>
      </c>
      <c r="G45" s="130">
        <f>+G46+G47</f>
        <v>4072</v>
      </c>
      <c r="H45" s="129" t="s">
        <v>417</v>
      </c>
      <c r="I45" s="128" t="s">
        <v>418</v>
      </c>
      <c r="J45" s="128"/>
      <c r="K45" s="128">
        <v>100</v>
      </c>
      <c r="L45" s="128">
        <v>200</v>
      </c>
      <c r="M45" s="128">
        <v>200</v>
      </c>
      <c r="N45" s="128">
        <v>300</v>
      </c>
      <c r="O45" s="128">
        <v>300</v>
      </c>
      <c r="P45" s="128">
        <v>410</v>
      </c>
      <c r="Q45" s="128">
        <v>550</v>
      </c>
      <c r="R45" s="128">
        <v>600</v>
      </c>
      <c r="S45" s="128">
        <v>600</v>
      </c>
      <c r="T45" s="128">
        <v>600</v>
      </c>
      <c r="U45" s="128">
        <v>212</v>
      </c>
      <c r="V45" s="132" t="s">
        <v>318</v>
      </c>
      <c r="W45" s="132" t="s">
        <v>319</v>
      </c>
      <c r="X45" s="128" t="s">
        <v>320</v>
      </c>
      <c r="Y45" s="416">
        <v>30209987610</v>
      </c>
      <c r="Z45" s="128" t="s">
        <v>387</v>
      </c>
      <c r="AA45" s="128" t="s">
        <v>322</v>
      </c>
    </row>
    <row r="46" spans="1:27" ht="55.2" x14ac:dyDescent="0.3">
      <c r="A46" s="127" t="s">
        <v>416</v>
      </c>
      <c r="B46" s="133" t="s">
        <v>677</v>
      </c>
      <c r="C46" s="133" t="s">
        <v>140</v>
      </c>
      <c r="D46" s="134" t="s">
        <v>144</v>
      </c>
      <c r="E46" s="135">
        <v>1000</v>
      </c>
      <c r="F46" s="139" t="s">
        <v>330</v>
      </c>
      <c r="G46" s="135">
        <v>1000</v>
      </c>
      <c r="H46" s="134" t="s">
        <v>419</v>
      </c>
      <c r="I46" s="133" t="s">
        <v>418</v>
      </c>
      <c r="J46" s="133"/>
      <c r="K46" s="133">
        <v>100</v>
      </c>
      <c r="L46" s="133">
        <v>100</v>
      </c>
      <c r="M46" s="133">
        <v>100</v>
      </c>
      <c r="N46" s="133">
        <v>100</v>
      </c>
      <c r="O46" s="133">
        <v>100</v>
      </c>
      <c r="P46" s="133">
        <v>100</v>
      </c>
      <c r="Q46" s="133">
        <v>100</v>
      </c>
      <c r="R46" s="133">
        <v>100</v>
      </c>
      <c r="S46" s="133">
        <v>100</v>
      </c>
      <c r="T46" s="133">
        <v>100</v>
      </c>
      <c r="U46" s="133"/>
      <c r="V46" s="136" t="s">
        <v>328</v>
      </c>
      <c r="W46" s="136" t="s">
        <v>319</v>
      </c>
      <c r="X46" s="133" t="s">
        <v>320</v>
      </c>
      <c r="Y46" s="417"/>
      <c r="Z46" s="133" t="s">
        <v>387</v>
      </c>
      <c r="AA46" s="133" t="s">
        <v>322</v>
      </c>
    </row>
    <row r="47" spans="1:27" ht="55.2" x14ac:dyDescent="0.3">
      <c r="A47" s="127" t="s">
        <v>416</v>
      </c>
      <c r="B47" s="133" t="s">
        <v>678</v>
      </c>
      <c r="C47" s="133" t="s">
        <v>140</v>
      </c>
      <c r="D47" s="134" t="s">
        <v>144</v>
      </c>
      <c r="E47" s="135">
        <v>3072</v>
      </c>
      <c r="F47" s="139" t="s">
        <v>330</v>
      </c>
      <c r="G47" s="135">
        <v>3072</v>
      </c>
      <c r="H47" s="134" t="s">
        <v>419</v>
      </c>
      <c r="I47" s="133" t="s">
        <v>418</v>
      </c>
      <c r="J47" s="133"/>
      <c r="K47" s="133"/>
      <c r="L47" s="133">
        <v>100</v>
      </c>
      <c r="M47" s="133">
        <v>100</v>
      </c>
      <c r="N47" s="133">
        <v>200</v>
      </c>
      <c r="O47" s="133">
        <v>200</v>
      </c>
      <c r="P47" s="133">
        <v>310</v>
      </c>
      <c r="Q47" s="133">
        <v>450</v>
      </c>
      <c r="R47" s="133">
        <v>500</v>
      </c>
      <c r="S47" s="133">
        <v>500</v>
      </c>
      <c r="T47" s="133">
        <v>500</v>
      </c>
      <c r="U47" s="133">
        <v>212</v>
      </c>
      <c r="V47" s="136" t="s">
        <v>328</v>
      </c>
      <c r="W47" s="136" t="s">
        <v>319</v>
      </c>
      <c r="X47" s="133" t="s">
        <v>320</v>
      </c>
      <c r="Y47" s="417"/>
      <c r="Z47" s="133" t="s">
        <v>387</v>
      </c>
      <c r="AA47" s="133" t="s">
        <v>322</v>
      </c>
    </row>
    <row r="48" spans="1:27" s="20" customFormat="1" ht="55.2" x14ac:dyDescent="0.3">
      <c r="A48" s="127" t="s">
        <v>420</v>
      </c>
      <c r="B48" s="128" t="s">
        <v>149</v>
      </c>
      <c r="C48" s="128" t="s">
        <v>140</v>
      </c>
      <c r="D48" s="129" t="s">
        <v>147</v>
      </c>
      <c r="E48" s="171">
        <v>1000</v>
      </c>
      <c r="F48" s="156" t="s">
        <v>327</v>
      </c>
      <c r="G48" s="171">
        <v>1000</v>
      </c>
      <c r="H48" s="129" t="s">
        <v>147</v>
      </c>
      <c r="I48" s="128" t="s">
        <v>317</v>
      </c>
      <c r="J48" s="128">
        <v>0</v>
      </c>
      <c r="K48" s="128">
        <v>100</v>
      </c>
      <c r="L48" s="128">
        <v>100</v>
      </c>
      <c r="M48" s="128">
        <v>100</v>
      </c>
      <c r="N48" s="128">
        <v>100</v>
      </c>
      <c r="O48" s="128">
        <v>100</v>
      </c>
      <c r="P48" s="128">
        <v>100</v>
      </c>
      <c r="Q48" s="128">
        <v>100</v>
      </c>
      <c r="R48" s="128">
        <v>100</v>
      </c>
      <c r="S48" s="128">
        <v>100</v>
      </c>
      <c r="T48" s="128">
        <v>100</v>
      </c>
      <c r="U48" s="128"/>
      <c r="V48" s="132" t="s">
        <v>328</v>
      </c>
      <c r="W48" s="132" t="s">
        <v>319</v>
      </c>
      <c r="X48" s="128" t="s">
        <v>320</v>
      </c>
      <c r="Y48" s="418"/>
      <c r="Z48" s="128" t="s">
        <v>387</v>
      </c>
      <c r="AA48" s="128" t="s">
        <v>322</v>
      </c>
    </row>
    <row r="49" spans="1:27" s="20" customFormat="1" ht="55.2" x14ac:dyDescent="0.3">
      <c r="A49" s="127" t="s">
        <v>420</v>
      </c>
      <c r="B49" s="128" t="s">
        <v>151</v>
      </c>
      <c r="C49" s="128" t="s">
        <v>140</v>
      </c>
      <c r="D49" s="129" t="s">
        <v>150</v>
      </c>
      <c r="E49" s="171">
        <v>43000</v>
      </c>
      <c r="F49" s="156" t="s">
        <v>327</v>
      </c>
      <c r="G49" s="171">
        <v>43000</v>
      </c>
      <c r="H49" s="129" t="s">
        <v>421</v>
      </c>
      <c r="I49" s="128" t="s">
        <v>317</v>
      </c>
      <c r="J49" s="128"/>
      <c r="K49" s="128">
        <v>2500</v>
      </c>
      <c r="L49" s="128">
        <v>2500</v>
      </c>
      <c r="M49" s="128">
        <v>2500</v>
      </c>
      <c r="N49" s="128">
        <v>2500</v>
      </c>
      <c r="O49" s="128">
        <v>2500</v>
      </c>
      <c r="P49" s="128">
        <v>2500</v>
      </c>
      <c r="Q49" s="128">
        <v>2500</v>
      </c>
      <c r="R49" s="128">
        <v>5000</v>
      </c>
      <c r="S49" s="128">
        <v>5500</v>
      </c>
      <c r="T49" s="128">
        <v>10000</v>
      </c>
      <c r="U49" s="128">
        <v>5000</v>
      </c>
      <c r="V49" s="132" t="s">
        <v>328</v>
      </c>
      <c r="W49" s="132" t="s">
        <v>319</v>
      </c>
      <c r="X49" s="128" t="s">
        <v>320</v>
      </c>
      <c r="Y49" s="381">
        <v>613202016206</v>
      </c>
      <c r="Z49" s="128" t="s">
        <v>387</v>
      </c>
      <c r="AA49" s="128" t="s">
        <v>322</v>
      </c>
    </row>
    <row r="50" spans="1:27" s="20" customFormat="1" ht="41.4" x14ac:dyDescent="0.3">
      <c r="A50" s="127" t="s">
        <v>422</v>
      </c>
      <c r="B50" s="295" t="s">
        <v>154</v>
      </c>
      <c r="C50" s="295" t="s">
        <v>140</v>
      </c>
      <c r="D50" s="296" t="s">
        <v>152</v>
      </c>
      <c r="E50" s="172">
        <v>80000</v>
      </c>
      <c r="F50" s="173" t="s">
        <v>423</v>
      </c>
      <c r="G50" s="172">
        <v>26000</v>
      </c>
      <c r="H50" s="152" t="s">
        <v>424</v>
      </c>
      <c r="I50" s="128" t="s">
        <v>317</v>
      </c>
      <c r="J50" s="154">
        <v>0</v>
      </c>
      <c r="K50" s="154">
        <v>1248.0000000000002</v>
      </c>
      <c r="L50" s="154">
        <v>1404</v>
      </c>
      <c r="M50" s="154">
        <v>1560</v>
      </c>
      <c r="N50" s="154">
        <v>1716</v>
      </c>
      <c r="O50" s="154">
        <v>1872</v>
      </c>
      <c r="P50" s="154">
        <v>3640</v>
      </c>
      <c r="Q50" s="154">
        <v>3640</v>
      </c>
      <c r="R50" s="154">
        <v>3640</v>
      </c>
      <c r="S50" s="154">
        <v>2912</v>
      </c>
      <c r="T50" s="154">
        <v>2548.0000000000005</v>
      </c>
      <c r="U50" s="154">
        <v>1820</v>
      </c>
      <c r="V50" s="151" t="s">
        <v>425</v>
      </c>
      <c r="W50" s="173" t="s">
        <v>338</v>
      </c>
      <c r="X50" s="146" t="s">
        <v>339</v>
      </c>
      <c r="Y50" s="434">
        <v>16649283336</v>
      </c>
      <c r="Z50" s="128" t="s">
        <v>387</v>
      </c>
      <c r="AA50" s="128" t="s">
        <v>350</v>
      </c>
    </row>
    <row r="51" spans="1:27" s="20" customFormat="1" ht="41.4" x14ac:dyDescent="0.3">
      <c r="A51" s="127" t="s">
        <v>422</v>
      </c>
      <c r="B51" s="332" t="s">
        <v>154</v>
      </c>
      <c r="C51" s="332" t="s">
        <v>140</v>
      </c>
      <c r="D51" s="297" t="s">
        <v>152</v>
      </c>
      <c r="E51" s="174">
        <v>80000</v>
      </c>
      <c r="F51" s="175" t="s">
        <v>423</v>
      </c>
      <c r="G51" s="174">
        <v>17000</v>
      </c>
      <c r="H51" s="333" t="s">
        <v>426</v>
      </c>
      <c r="I51" s="133" t="s">
        <v>317</v>
      </c>
      <c r="J51" s="334">
        <v>0</v>
      </c>
      <c r="K51" s="334">
        <v>816.00000000000011</v>
      </c>
      <c r="L51" s="334">
        <v>918</v>
      </c>
      <c r="M51" s="334">
        <v>1020</v>
      </c>
      <c r="N51" s="334">
        <v>1122</v>
      </c>
      <c r="O51" s="334">
        <v>1224</v>
      </c>
      <c r="P51" s="334">
        <v>2380</v>
      </c>
      <c r="Q51" s="334">
        <v>2380</v>
      </c>
      <c r="R51" s="334">
        <v>2380</v>
      </c>
      <c r="S51" s="334">
        <v>1904</v>
      </c>
      <c r="T51" s="334">
        <v>1666.0000000000002</v>
      </c>
      <c r="U51" s="334">
        <v>1190</v>
      </c>
      <c r="V51" s="371" t="s">
        <v>425</v>
      </c>
      <c r="W51" s="175" t="s">
        <v>338</v>
      </c>
      <c r="X51" s="302" t="s">
        <v>339</v>
      </c>
      <c r="Y51" s="435"/>
      <c r="Z51" s="133" t="s">
        <v>387</v>
      </c>
      <c r="AA51" s="133" t="s">
        <v>350</v>
      </c>
    </row>
    <row r="52" spans="1:27" s="20" customFormat="1" ht="41.4" x14ac:dyDescent="0.3">
      <c r="A52" s="127" t="s">
        <v>422</v>
      </c>
      <c r="B52" s="332" t="s">
        <v>154</v>
      </c>
      <c r="C52" s="332" t="s">
        <v>140</v>
      </c>
      <c r="D52" s="297" t="s">
        <v>152</v>
      </c>
      <c r="E52" s="174">
        <v>80000</v>
      </c>
      <c r="F52" s="175" t="s">
        <v>423</v>
      </c>
      <c r="G52" s="174">
        <v>37000</v>
      </c>
      <c r="H52" s="333" t="s">
        <v>427</v>
      </c>
      <c r="I52" s="133" t="s">
        <v>317</v>
      </c>
      <c r="J52" s="334">
        <v>0</v>
      </c>
      <c r="K52" s="334">
        <v>1776.0000000000002</v>
      </c>
      <c r="L52" s="334">
        <v>1998</v>
      </c>
      <c r="M52" s="334">
        <v>2220</v>
      </c>
      <c r="N52" s="334">
        <v>2442</v>
      </c>
      <c r="O52" s="334">
        <v>2664</v>
      </c>
      <c r="P52" s="334">
        <v>5180</v>
      </c>
      <c r="Q52" s="334">
        <v>5180</v>
      </c>
      <c r="R52" s="334">
        <v>5180</v>
      </c>
      <c r="S52" s="334">
        <v>4144</v>
      </c>
      <c r="T52" s="334">
        <v>3626.0000000000009</v>
      </c>
      <c r="U52" s="334">
        <v>2590</v>
      </c>
      <c r="V52" s="371" t="s">
        <v>425</v>
      </c>
      <c r="W52" s="175" t="s">
        <v>338</v>
      </c>
      <c r="X52" s="302" t="s">
        <v>339</v>
      </c>
      <c r="Y52" s="436"/>
      <c r="Z52" s="133" t="s">
        <v>387</v>
      </c>
      <c r="AA52" s="133" t="s">
        <v>350</v>
      </c>
    </row>
    <row r="53" spans="1:27" s="20" customFormat="1" ht="41.4" x14ac:dyDescent="0.3">
      <c r="A53" s="127" t="s">
        <v>422</v>
      </c>
      <c r="B53" s="295" t="s">
        <v>157</v>
      </c>
      <c r="C53" s="295" t="s">
        <v>140</v>
      </c>
      <c r="D53" s="296" t="s">
        <v>155</v>
      </c>
      <c r="E53" s="176">
        <v>53000</v>
      </c>
      <c r="F53" s="173" t="s">
        <v>423</v>
      </c>
      <c r="G53" s="176">
        <v>14150</v>
      </c>
      <c r="H53" s="152" t="s">
        <v>428</v>
      </c>
      <c r="I53" s="153" t="s">
        <v>429</v>
      </c>
      <c r="J53" s="154">
        <v>7.5</v>
      </c>
      <c r="K53" s="154">
        <v>679.50000000000011</v>
      </c>
      <c r="L53" s="154">
        <v>772.07142857142856</v>
      </c>
      <c r="M53" s="154">
        <v>856.07142857142856</v>
      </c>
      <c r="N53" s="154">
        <v>940.07142857142844</v>
      </c>
      <c r="O53" s="154">
        <v>1024.0714285714287</v>
      </c>
      <c r="P53" s="154">
        <v>1976.0714285714287</v>
      </c>
      <c r="Q53" s="154">
        <v>1967.5</v>
      </c>
      <c r="R53" s="154">
        <v>1967.5</v>
      </c>
      <c r="S53" s="154">
        <v>1584.0714285714287</v>
      </c>
      <c r="T53" s="154">
        <v>1388.0714285714289</v>
      </c>
      <c r="U53" s="154">
        <v>987.5</v>
      </c>
      <c r="V53" s="151" t="s">
        <v>425</v>
      </c>
      <c r="W53" s="145" t="s">
        <v>338</v>
      </c>
      <c r="X53" s="146" t="s">
        <v>339</v>
      </c>
      <c r="Y53" s="423">
        <v>26371990660</v>
      </c>
      <c r="Z53" s="153" t="s">
        <v>333</v>
      </c>
      <c r="AA53" s="128" t="s">
        <v>350</v>
      </c>
    </row>
    <row r="54" spans="1:27" ht="41.4" x14ac:dyDescent="0.3">
      <c r="A54" s="298" t="s">
        <v>422</v>
      </c>
      <c r="B54" s="332" t="s">
        <v>157</v>
      </c>
      <c r="C54" s="332" t="s">
        <v>140</v>
      </c>
      <c r="D54" s="297" t="s">
        <v>155</v>
      </c>
      <c r="E54" s="177">
        <v>53000</v>
      </c>
      <c r="F54" s="175" t="s">
        <v>423</v>
      </c>
      <c r="G54" s="177">
        <v>11365</v>
      </c>
      <c r="H54" s="333" t="s">
        <v>430</v>
      </c>
      <c r="I54" s="362" t="s">
        <v>429</v>
      </c>
      <c r="J54" s="334">
        <v>418.25</v>
      </c>
      <c r="K54" s="334">
        <v>562.25</v>
      </c>
      <c r="L54" s="334">
        <v>1058.25</v>
      </c>
      <c r="M54" s="334">
        <v>1076.25</v>
      </c>
      <c r="N54" s="334">
        <v>1094.25</v>
      </c>
      <c r="O54" s="334">
        <v>1112.25</v>
      </c>
      <c r="P54" s="334">
        <v>1316.25</v>
      </c>
      <c r="Q54" s="334">
        <v>838.25</v>
      </c>
      <c r="R54" s="334">
        <v>838.25</v>
      </c>
      <c r="S54" s="334">
        <v>1232.25</v>
      </c>
      <c r="T54" s="334">
        <v>1190.25</v>
      </c>
      <c r="U54" s="334">
        <v>628.25</v>
      </c>
      <c r="V54" s="371" t="s">
        <v>425</v>
      </c>
      <c r="W54" s="208" t="s">
        <v>338</v>
      </c>
      <c r="X54" s="302" t="s">
        <v>339</v>
      </c>
      <c r="Y54" s="424"/>
      <c r="Z54" s="362" t="s">
        <v>333</v>
      </c>
      <c r="AA54" s="133" t="s">
        <v>350</v>
      </c>
    </row>
    <row r="55" spans="1:27" ht="55.2" x14ac:dyDescent="0.3">
      <c r="A55" s="298" t="s">
        <v>422</v>
      </c>
      <c r="B55" s="332" t="s">
        <v>157</v>
      </c>
      <c r="C55" s="332" t="s">
        <v>140</v>
      </c>
      <c r="D55" s="297" t="s">
        <v>155</v>
      </c>
      <c r="E55" s="177">
        <v>53000</v>
      </c>
      <c r="F55" s="175" t="s">
        <v>423</v>
      </c>
      <c r="G55" s="177">
        <v>27485</v>
      </c>
      <c r="H55" s="333" t="s">
        <v>431</v>
      </c>
      <c r="I55" s="362" t="s">
        <v>429</v>
      </c>
      <c r="J55" s="334">
        <v>224.25</v>
      </c>
      <c r="K55" s="334">
        <v>1328.25</v>
      </c>
      <c r="L55" s="334">
        <v>1722.5357142857142</v>
      </c>
      <c r="M55" s="334">
        <v>1860.5357142857142</v>
      </c>
      <c r="N55" s="334">
        <v>1998.5357142857142</v>
      </c>
      <c r="O55" s="334">
        <v>2136.5357142857142</v>
      </c>
      <c r="P55" s="334">
        <v>3700.5357142857142</v>
      </c>
      <c r="Q55" s="334">
        <v>3444.25</v>
      </c>
      <c r="R55" s="334">
        <v>3444.25</v>
      </c>
      <c r="S55" s="334">
        <v>3056.5357142857142</v>
      </c>
      <c r="T55" s="334">
        <v>2734.5357142857147</v>
      </c>
      <c r="U55" s="334">
        <v>1834.25</v>
      </c>
      <c r="V55" s="371" t="s">
        <v>425</v>
      </c>
      <c r="W55" s="208" t="s">
        <v>338</v>
      </c>
      <c r="X55" s="302" t="s">
        <v>339</v>
      </c>
      <c r="Y55" s="425"/>
      <c r="Z55" s="362" t="s">
        <v>333</v>
      </c>
      <c r="AA55" s="133" t="s">
        <v>350</v>
      </c>
    </row>
    <row r="56" spans="1:27" s="20" customFormat="1" ht="55.2" x14ac:dyDescent="0.3">
      <c r="A56" s="127" t="s">
        <v>432</v>
      </c>
      <c r="B56" s="128" t="s">
        <v>159</v>
      </c>
      <c r="C56" s="295" t="s">
        <v>140</v>
      </c>
      <c r="D56" s="129" t="s">
        <v>158</v>
      </c>
      <c r="E56" s="130">
        <v>80000</v>
      </c>
      <c r="F56" s="132" t="s">
        <v>327</v>
      </c>
      <c r="G56" s="150">
        <v>80000</v>
      </c>
      <c r="H56" s="129" t="s">
        <v>158</v>
      </c>
      <c r="I56" s="128" t="s">
        <v>317</v>
      </c>
      <c r="J56" s="128"/>
      <c r="K56" s="128"/>
      <c r="L56" s="128">
        <v>20000</v>
      </c>
      <c r="M56" s="128"/>
      <c r="N56" s="128"/>
      <c r="O56" s="128">
        <v>15000</v>
      </c>
      <c r="P56" s="128"/>
      <c r="Q56" s="128"/>
      <c r="R56" s="128">
        <v>15000</v>
      </c>
      <c r="S56" s="128"/>
      <c r="T56" s="128"/>
      <c r="U56" s="128">
        <v>30000</v>
      </c>
      <c r="V56" s="132" t="s">
        <v>328</v>
      </c>
      <c r="W56" s="132" t="s">
        <v>319</v>
      </c>
      <c r="X56" s="128" t="s">
        <v>320</v>
      </c>
      <c r="Y56" s="381">
        <v>4250000000</v>
      </c>
      <c r="Z56" s="128" t="s">
        <v>433</v>
      </c>
      <c r="AA56" s="128" t="s">
        <v>322</v>
      </c>
    </row>
    <row r="57" spans="1:27" s="20" customFormat="1" ht="55.2" x14ac:dyDescent="0.3">
      <c r="A57" s="127" t="s">
        <v>434</v>
      </c>
      <c r="B57" s="128" t="s">
        <v>165</v>
      </c>
      <c r="C57" s="295" t="s">
        <v>140</v>
      </c>
      <c r="D57" s="178" t="s">
        <v>160</v>
      </c>
      <c r="E57" s="171">
        <v>50269</v>
      </c>
      <c r="F57" s="179" t="s">
        <v>327</v>
      </c>
      <c r="G57" s="171">
        <v>50269</v>
      </c>
      <c r="H57" s="178" t="s">
        <v>160</v>
      </c>
      <c r="I57" s="123" t="s">
        <v>317</v>
      </c>
      <c r="J57" s="123">
        <v>63</v>
      </c>
      <c r="K57" s="123">
        <v>4545</v>
      </c>
      <c r="L57" s="123">
        <v>4545</v>
      </c>
      <c r="M57" s="123">
        <v>4545</v>
      </c>
      <c r="N57" s="123">
        <v>4545</v>
      </c>
      <c r="O57" s="123">
        <v>4575</v>
      </c>
      <c r="P57" s="123">
        <v>4545</v>
      </c>
      <c r="Q57" s="123">
        <v>4614.8130000000001</v>
      </c>
      <c r="R57" s="123">
        <v>4640</v>
      </c>
      <c r="S57" s="123">
        <v>4545</v>
      </c>
      <c r="T57" s="123">
        <v>4545</v>
      </c>
      <c r="U57" s="123">
        <v>4561</v>
      </c>
      <c r="V57" s="132" t="s">
        <v>435</v>
      </c>
      <c r="W57" s="132" t="s">
        <v>319</v>
      </c>
      <c r="X57" s="128" t="s">
        <v>320</v>
      </c>
      <c r="Y57" s="416">
        <v>3000000000</v>
      </c>
      <c r="Z57" s="128" t="s">
        <v>433</v>
      </c>
      <c r="AA57" s="128" t="s">
        <v>322</v>
      </c>
    </row>
    <row r="58" spans="1:27" s="20" customFormat="1" ht="55.2" x14ac:dyDescent="0.3">
      <c r="A58" s="127" t="s">
        <v>434</v>
      </c>
      <c r="B58" s="133" t="s">
        <v>679</v>
      </c>
      <c r="C58" s="332" t="s">
        <v>140</v>
      </c>
      <c r="D58" s="180" t="s">
        <v>160</v>
      </c>
      <c r="E58" s="181">
        <v>211</v>
      </c>
      <c r="F58" s="182" t="s">
        <v>327</v>
      </c>
      <c r="G58" s="181">
        <v>211</v>
      </c>
      <c r="H58" s="180" t="s">
        <v>436</v>
      </c>
      <c r="I58" s="183" t="s">
        <v>317</v>
      </c>
      <c r="J58" s="183"/>
      <c r="K58" s="183"/>
      <c r="L58" s="183"/>
      <c r="M58" s="183"/>
      <c r="N58" s="183"/>
      <c r="O58" s="183">
        <v>30</v>
      </c>
      <c r="P58" s="183"/>
      <c r="Q58" s="183">
        <v>69.813000000000002</v>
      </c>
      <c r="R58" s="183">
        <v>95</v>
      </c>
      <c r="S58" s="183"/>
      <c r="T58" s="183"/>
      <c r="U58" s="183">
        <v>16</v>
      </c>
      <c r="V58" s="136" t="s">
        <v>435</v>
      </c>
      <c r="W58" s="136" t="s">
        <v>319</v>
      </c>
      <c r="X58" s="133" t="s">
        <v>320</v>
      </c>
      <c r="Y58" s="417"/>
      <c r="Z58" s="133" t="s">
        <v>433</v>
      </c>
      <c r="AA58" s="133" t="s">
        <v>322</v>
      </c>
    </row>
    <row r="59" spans="1:27" s="20" customFormat="1" ht="55.2" x14ac:dyDescent="0.3">
      <c r="A59" s="127" t="s">
        <v>434</v>
      </c>
      <c r="B59" s="133" t="s">
        <v>680</v>
      </c>
      <c r="C59" s="332" t="s">
        <v>164</v>
      </c>
      <c r="D59" s="180" t="s">
        <v>160</v>
      </c>
      <c r="E59" s="181">
        <v>50058</v>
      </c>
      <c r="F59" s="182" t="s">
        <v>327</v>
      </c>
      <c r="G59" s="181">
        <v>50058</v>
      </c>
      <c r="H59" s="180" t="s">
        <v>437</v>
      </c>
      <c r="I59" s="183" t="s">
        <v>317</v>
      </c>
      <c r="J59" s="183">
        <v>63</v>
      </c>
      <c r="K59" s="183">
        <v>4545</v>
      </c>
      <c r="L59" s="183">
        <v>4545</v>
      </c>
      <c r="M59" s="183">
        <v>4545</v>
      </c>
      <c r="N59" s="183">
        <v>4545</v>
      </c>
      <c r="O59" s="183">
        <v>4545</v>
      </c>
      <c r="P59" s="183">
        <v>4545</v>
      </c>
      <c r="Q59" s="183">
        <v>4545</v>
      </c>
      <c r="R59" s="183">
        <v>4545</v>
      </c>
      <c r="S59" s="183">
        <v>4545</v>
      </c>
      <c r="T59" s="183">
        <v>4545</v>
      </c>
      <c r="U59" s="183">
        <v>4545</v>
      </c>
      <c r="V59" s="136" t="s">
        <v>435</v>
      </c>
      <c r="W59" s="136" t="s">
        <v>319</v>
      </c>
      <c r="X59" s="133" t="s">
        <v>320</v>
      </c>
      <c r="Y59" s="418"/>
      <c r="Z59" s="133" t="s">
        <v>433</v>
      </c>
      <c r="AA59" s="133" t="s">
        <v>322</v>
      </c>
    </row>
    <row r="60" spans="1:27" s="185" customFormat="1" ht="55.2" x14ac:dyDescent="0.3">
      <c r="A60" s="127" t="s">
        <v>434</v>
      </c>
      <c r="B60" s="128" t="s">
        <v>167</v>
      </c>
      <c r="C60" s="128" t="s">
        <v>164</v>
      </c>
      <c r="D60" s="129" t="s">
        <v>166</v>
      </c>
      <c r="E60" s="155">
        <v>300000</v>
      </c>
      <c r="F60" s="132" t="s">
        <v>327</v>
      </c>
      <c r="G60" s="184">
        <v>300000</v>
      </c>
      <c r="H60" s="129" t="s">
        <v>438</v>
      </c>
      <c r="I60" s="128" t="s">
        <v>348</v>
      </c>
      <c r="J60" s="128"/>
      <c r="K60" s="128"/>
      <c r="L60" s="128">
        <v>20000</v>
      </c>
      <c r="M60" s="128"/>
      <c r="N60" s="128"/>
      <c r="O60" s="128">
        <v>150000</v>
      </c>
      <c r="P60" s="128"/>
      <c r="Q60" s="128"/>
      <c r="R60" s="128">
        <v>100000</v>
      </c>
      <c r="S60" s="128"/>
      <c r="T60" s="128"/>
      <c r="U60" s="128">
        <v>30000</v>
      </c>
      <c r="V60" s="132" t="s">
        <v>328</v>
      </c>
      <c r="W60" s="132" t="s">
        <v>319</v>
      </c>
      <c r="X60" s="128" t="s">
        <v>320</v>
      </c>
      <c r="Y60" s="364">
        <v>3000000000</v>
      </c>
      <c r="Z60" s="128" t="s">
        <v>433</v>
      </c>
      <c r="AA60" s="128" t="s">
        <v>322</v>
      </c>
    </row>
    <row r="61" spans="1:27" s="20" customFormat="1" ht="55.2" x14ac:dyDescent="0.3">
      <c r="A61" s="127" t="s">
        <v>439</v>
      </c>
      <c r="B61" s="128" t="s">
        <v>169</v>
      </c>
      <c r="C61" s="128" t="s">
        <v>164</v>
      </c>
      <c r="D61" s="129" t="s">
        <v>168</v>
      </c>
      <c r="E61" s="130">
        <v>100</v>
      </c>
      <c r="F61" s="132" t="s">
        <v>440</v>
      </c>
      <c r="G61" s="130">
        <v>100</v>
      </c>
      <c r="H61" s="129" t="s">
        <v>168</v>
      </c>
      <c r="I61" s="128" t="s">
        <v>348</v>
      </c>
      <c r="J61" s="128"/>
      <c r="K61" s="128"/>
      <c r="L61" s="128">
        <v>10</v>
      </c>
      <c r="M61" s="128"/>
      <c r="N61" s="128"/>
      <c r="O61" s="128">
        <v>35</v>
      </c>
      <c r="P61" s="128"/>
      <c r="Q61" s="128"/>
      <c r="R61" s="128">
        <v>40</v>
      </c>
      <c r="S61" s="128"/>
      <c r="T61" s="128"/>
      <c r="U61" s="128">
        <v>15</v>
      </c>
      <c r="V61" s="132" t="s">
        <v>441</v>
      </c>
      <c r="W61" s="132" t="s">
        <v>319</v>
      </c>
      <c r="X61" s="128" t="s">
        <v>320</v>
      </c>
      <c r="Y61" s="364">
        <v>12850000000</v>
      </c>
      <c r="Z61" s="128" t="s">
        <v>387</v>
      </c>
      <c r="AA61" s="128" t="s">
        <v>322</v>
      </c>
    </row>
    <row r="62" spans="1:27" s="20" customFormat="1" ht="55.2" x14ac:dyDescent="0.3">
      <c r="A62" s="127" t="s">
        <v>442</v>
      </c>
      <c r="B62" s="128" t="s">
        <v>171</v>
      </c>
      <c r="C62" s="128" t="s">
        <v>164</v>
      </c>
      <c r="D62" s="129" t="s">
        <v>170</v>
      </c>
      <c r="E62" s="130">
        <v>8</v>
      </c>
      <c r="F62" s="132" t="s">
        <v>443</v>
      </c>
      <c r="G62" s="130">
        <v>8</v>
      </c>
      <c r="H62" s="129" t="s">
        <v>170</v>
      </c>
      <c r="I62" s="128" t="s">
        <v>348</v>
      </c>
      <c r="J62" s="128"/>
      <c r="K62" s="128"/>
      <c r="L62" s="128">
        <v>1</v>
      </c>
      <c r="M62" s="128"/>
      <c r="N62" s="128"/>
      <c r="O62" s="128">
        <v>3</v>
      </c>
      <c r="P62" s="128"/>
      <c r="Q62" s="128"/>
      <c r="R62" s="128">
        <v>3</v>
      </c>
      <c r="S62" s="128"/>
      <c r="T62" s="128"/>
      <c r="U62" s="128">
        <v>1</v>
      </c>
      <c r="V62" s="132" t="s">
        <v>444</v>
      </c>
      <c r="W62" s="132" t="s">
        <v>319</v>
      </c>
      <c r="X62" s="128" t="s">
        <v>320</v>
      </c>
      <c r="Y62" s="416">
        <v>4620000000</v>
      </c>
      <c r="Z62" s="128" t="s">
        <v>387</v>
      </c>
      <c r="AA62" s="128" t="s">
        <v>322</v>
      </c>
    </row>
    <row r="63" spans="1:27" s="20" customFormat="1" ht="55.2" x14ac:dyDescent="0.3">
      <c r="A63" s="127" t="s">
        <v>442</v>
      </c>
      <c r="B63" s="128" t="s">
        <v>173</v>
      </c>
      <c r="C63" s="128" t="s">
        <v>164</v>
      </c>
      <c r="D63" s="129" t="s">
        <v>172</v>
      </c>
      <c r="E63" s="130">
        <v>5</v>
      </c>
      <c r="F63" s="132" t="s">
        <v>443</v>
      </c>
      <c r="G63" s="130">
        <v>5</v>
      </c>
      <c r="H63" s="129" t="s">
        <v>172</v>
      </c>
      <c r="I63" s="128" t="s">
        <v>348</v>
      </c>
      <c r="J63" s="128"/>
      <c r="K63" s="128"/>
      <c r="L63" s="128">
        <v>1</v>
      </c>
      <c r="M63" s="128"/>
      <c r="N63" s="128"/>
      <c r="O63" s="128">
        <v>2</v>
      </c>
      <c r="P63" s="128"/>
      <c r="Q63" s="128"/>
      <c r="R63" s="128">
        <v>1</v>
      </c>
      <c r="S63" s="128"/>
      <c r="T63" s="128"/>
      <c r="U63" s="128">
        <v>1</v>
      </c>
      <c r="V63" s="132" t="s">
        <v>444</v>
      </c>
      <c r="W63" s="132" t="s">
        <v>319</v>
      </c>
      <c r="X63" s="128" t="s">
        <v>320</v>
      </c>
      <c r="Y63" s="418"/>
      <c r="Z63" s="128" t="s">
        <v>387</v>
      </c>
      <c r="AA63" s="128" t="s">
        <v>322</v>
      </c>
    </row>
    <row r="64" spans="1:27" s="20" customFormat="1" ht="55.2" x14ac:dyDescent="0.3">
      <c r="A64" s="127" t="s">
        <v>445</v>
      </c>
      <c r="B64" s="128" t="s">
        <v>176</v>
      </c>
      <c r="C64" s="128" t="s">
        <v>164</v>
      </c>
      <c r="D64" s="129" t="s">
        <v>683</v>
      </c>
      <c r="E64" s="130">
        <v>6</v>
      </c>
      <c r="F64" s="132" t="s">
        <v>446</v>
      </c>
      <c r="G64" s="130">
        <v>6</v>
      </c>
      <c r="H64" s="129" t="s">
        <v>174</v>
      </c>
      <c r="I64" s="128" t="s">
        <v>348</v>
      </c>
      <c r="J64" s="128"/>
      <c r="K64" s="128"/>
      <c r="L64" s="128"/>
      <c r="M64" s="128"/>
      <c r="N64" s="128"/>
      <c r="O64" s="128"/>
      <c r="P64" s="128"/>
      <c r="Q64" s="128">
        <v>3</v>
      </c>
      <c r="R64" s="128"/>
      <c r="S64" s="128"/>
      <c r="T64" s="128">
        <v>3</v>
      </c>
      <c r="U64" s="128"/>
      <c r="V64" s="132" t="s">
        <v>328</v>
      </c>
      <c r="W64" s="132" t="s">
        <v>319</v>
      </c>
      <c r="X64" s="128" t="s">
        <v>320</v>
      </c>
      <c r="Y64" s="364">
        <v>2607000000</v>
      </c>
      <c r="Z64" s="128" t="s">
        <v>387</v>
      </c>
      <c r="AA64" s="128" t="s">
        <v>322</v>
      </c>
    </row>
    <row r="65" spans="1:27" s="20" customFormat="1" ht="55.2" x14ac:dyDescent="0.3">
      <c r="A65" s="127" t="s">
        <v>447</v>
      </c>
      <c r="B65" s="128" t="s">
        <v>178</v>
      </c>
      <c r="C65" s="128" t="s">
        <v>164</v>
      </c>
      <c r="D65" s="129" t="s">
        <v>177</v>
      </c>
      <c r="E65" s="186">
        <v>0.85</v>
      </c>
      <c r="F65" s="132" t="s">
        <v>448</v>
      </c>
      <c r="G65" s="186">
        <v>0.85</v>
      </c>
      <c r="H65" s="129" t="s">
        <v>177</v>
      </c>
      <c r="I65" s="128" t="s">
        <v>449</v>
      </c>
      <c r="J65" s="128"/>
      <c r="K65" s="128"/>
      <c r="L65" s="128">
        <v>0.85</v>
      </c>
      <c r="M65" s="128"/>
      <c r="N65" s="128"/>
      <c r="O65" s="128">
        <v>0.85</v>
      </c>
      <c r="P65" s="128"/>
      <c r="Q65" s="128"/>
      <c r="R65" s="128">
        <v>0.85</v>
      </c>
      <c r="S65" s="128"/>
      <c r="T65" s="128"/>
      <c r="U65" s="128">
        <v>0.85</v>
      </c>
      <c r="V65" s="132" t="s">
        <v>328</v>
      </c>
      <c r="W65" s="132" t="s">
        <v>319</v>
      </c>
      <c r="X65" s="128" t="s">
        <v>320</v>
      </c>
      <c r="Y65" s="364">
        <v>2250000000</v>
      </c>
      <c r="Z65" s="128" t="s">
        <v>387</v>
      </c>
      <c r="AA65" s="128" t="s">
        <v>322</v>
      </c>
    </row>
    <row r="66" spans="1:27" s="20" customFormat="1" ht="55.2" x14ac:dyDescent="0.3">
      <c r="A66" s="127" t="s">
        <v>450</v>
      </c>
      <c r="B66" s="128" t="s">
        <v>180</v>
      </c>
      <c r="C66" s="128" t="s">
        <v>164</v>
      </c>
      <c r="D66" s="129" t="s">
        <v>179</v>
      </c>
      <c r="E66" s="187">
        <v>100</v>
      </c>
      <c r="F66" s="132" t="s">
        <v>451</v>
      </c>
      <c r="G66" s="187">
        <v>100</v>
      </c>
      <c r="H66" s="129" t="s">
        <v>179</v>
      </c>
      <c r="I66" s="128" t="s">
        <v>348</v>
      </c>
      <c r="J66" s="128"/>
      <c r="K66" s="128"/>
      <c r="L66" s="128">
        <v>5</v>
      </c>
      <c r="M66" s="128"/>
      <c r="N66" s="128"/>
      <c r="O66" s="128">
        <v>35</v>
      </c>
      <c r="P66" s="128"/>
      <c r="Q66" s="128"/>
      <c r="R66" s="128">
        <v>40</v>
      </c>
      <c r="S66" s="128"/>
      <c r="T66" s="128"/>
      <c r="U66" s="128">
        <v>20</v>
      </c>
      <c r="V66" s="132" t="s">
        <v>328</v>
      </c>
      <c r="W66" s="132" t="s">
        <v>319</v>
      </c>
      <c r="X66" s="128" t="s">
        <v>320</v>
      </c>
      <c r="Y66" s="364">
        <v>7750000000</v>
      </c>
      <c r="Z66" s="128" t="s">
        <v>387</v>
      </c>
      <c r="AA66" s="128" t="s">
        <v>322</v>
      </c>
    </row>
    <row r="67" spans="1:27" s="20" customFormat="1" ht="55.2" x14ac:dyDescent="0.3">
      <c r="A67" s="127" t="s">
        <v>452</v>
      </c>
      <c r="B67" s="128" t="s">
        <v>182</v>
      </c>
      <c r="C67" s="128" t="s">
        <v>164</v>
      </c>
      <c r="D67" s="129" t="s">
        <v>181</v>
      </c>
      <c r="E67" s="130">
        <v>2</v>
      </c>
      <c r="F67" s="132" t="s">
        <v>453</v>
      </c>
      <c r="G67" s="130">
        <v>2</v>
      </c>
      <c r="H67" s="129" t="s">
        <v>181</v>
      </c>
      <c r="I67" s="128" t="s">
        <v>348</v>
      </c>
      <c r="J67" s="128"/>
      <c r="K67" s="128"/>
      <c r="L67" s="128"/>
      <c r="M67" s="128"/>
      <c r="N67" s="128"/>
      <c r="O67" s="128">
        <v>1</v>
      </c>
      <c r="P67" s="128"/>
      <c r="Q67" s="128"/>
      <c r="R67" s="128"/>
      <c r="S67" s="128"/>
      <c r="T67" s="128"/>
      <c r="U67" s="128">
        <v>1</v>
      </c>
      <c r="V67" s="132" t="s">
        <v>328</v>
      </c>
      <c r="W67" s="132" t="s">
        <v>319</v>
      </c>
      <c r="X67" s="128" t="s">
        <v>320</v>
      </c>
      <c r="Y67" s="364">
        <v>5181915730</v>
      </c>
      <c r="Z67" s="128" t="s">
        <v>387</v>
      </c>
      <c r="AA67" s="128" t="s">
        <v>322</v>
      </c>
    </row>
    <row r="68" spans="1:27" s="20" customFormat="1" ht="55.2" x14ac:dyDescent="0.3">
      <c r="A68" s="127" t="s">
        <v>454</v>
      </c>
      <c r="B68" s="128" t="s">
        <v>186</v>
      </c>
      <c r="C68" s="128" t="s">
        <v>164</v>
      </c>
      <c r="D68" s="129" t="s">
        <v>183</v>
      </c>
      <c r="E68" s="150">
        <v>130000</v>
      </c>
      <c r="F68" s="132" t="s">
        <v>455</v>
      </c>
      <c r="G68" s="130">
        <v>130000</v>
      </c>
      <c r="H68" s="129" t="s">
        <v>456</v>
      </c>
      <c r="I68" s="128" t="s">
        <v>317</v>
      </c>
      <c r="J68" s="158"/>
      <c r="K68" s="158">
        <v>2500</v>
      </c>
      <c r="L68" s="158">
        <v>2500</v>
      </c>
      <c r="M68" s="158">
        <v>7000</v>
      </c>
      <c r="N68" s="158">
        <v>11000</v>
      </c>
      <c r="O68" s="158">
        <v>11000</v>
      </c>
      <c r="P68" s="158">
        <v>19300</v>
      </c>
      <c r="Q68" s="158">
        <v>19300</v>
      </c>
      <c r="R68" s="158">
        <v>19300</v>
      </c>
      <c r="S68" s="158">
        <v>14300</v>
      </c>
      <c r="T68" s="158">
        <v>13300</v>
      </c>
      <c r="U68" s="158">
        <v>10500</v>
      </c>
      <c r="V68" s="188" t="s">
        <v>435</v>
      </c>
      <c r="W68" s="188" t="s">
        <v>435</v>
      </c>
      <c r="X68" s="128" t="s">
        <v>457</v>
      </c>
      <c r="Y68" s="367">
        <v>38157395174</v>
      </c>
      <c r="Z68" s="128" t="s">
        <v>387</v>
      </c>
      <c r="AA68" s="128" t="s">
        <v>322</v>
      </c>
    </row>
    <row r="69" spans="1:27" s="20" customFormat="1" ht="55.2" x14ac:dyDescent="0.3">
      <c r="A69" s="127" t="s">
        <v>458</v>
      </c>
      <c r="B69" s="128" t="s">
        <v>188</v>
      </c>
      <c r="C69" s="128" t="s">
        <v>164</v>
      </c>
      <c r="D69" s="129" t="s">
        <v>187</v>
      </c>
      <c r="E69" s="130">
        <v>150000</v>
      </c>
      <c r="F69" s="156" t="s">
        <v>459</v>
      </c>
      <c r="G69" s="130">
        <v>150000</v>
      </c>
      <c r="H69" s="129" t="s">
        <v>460</v>
      </c>
      <c r="I69" s="128" t="s">
        <v>317</v>
      </c>
      <c r="J69" s="158">
        <v>0</v>
      </c>
      <c r="K69" s="158">
        <v>0</v>
      </c>
      <c r="L69" s="158">
        <v>8000</v>
      </c>
      <c r="M69" s="158">
        <v>13000</v>
      </c>
      <c r="N69" s="158">
        <v>22000</v>
      </c>
      <c r="O69" s="158">
        <v>23000</v>
      </c>
      <c r="P69" s="158">
        <v>23000</v>
      </c>
      <c r="Q69" s="158">
        <v>19000</v>
      </c>
      <c r="R69" s="158">
        <v>18000</v>
      </c>
      <c r="S69" s="158">
        <v>14000</v>
      </c>
      <c r="T69" s="158">
        <v>10000</v>
      </c>
      <c r="U69" s="158">
        <v>0</v>
      </c>
      <c r="V69" s="188" t="s">
        <v>435</v>
      </c>
      <c r="W69" s="188" t="s">
        <v>435</v>
      </c>
      <c r="X69" s="128" t="s">
        <v>457</v>
      </c>
      <c r="Y69" s="367">
        <v>31400002900</v>
      </c>
      <c r="Z69" s="128" t="s">
        <v>387</v>
      </c>
      <c r="AA69" s="128" t="s">
        <v>322</v>
      </c>
    </row>
    <row r="70" spans="1:27" s="20" customFormat="1" ht="55.2" x14ac:dyDescent="0.3">
      <c r="A70" s="127" t="s">
        <v>461</v>
      </c>
      <c r="B70" s="128" t="s">
        <v>190</v>
      </c>
      <c r="C70" s="128" t="s">
        <v>164</v>
      </c>
      <c r="D70" s="129" t="s">
        <v>189</v>
      </c>
      <c r="E70" s="130">
        <v>376049</v>
      </c>
      <c r="F70" s="132" t="s">
        <v>462</v>
      </c>
      <c r="G70" s="130">
        <v>376049</v>
      </c>
      <c r="H70" s="129" t="s">
        <v>463</v>
      </c>
      <c r="I70" s="128" t="s">
        <v>348</v>
      </c>
      <c r="J70" s="158"/>
      <c r="K70" s="158">
        <v>34179</v>
      </c>
      <c r="L70" s="158">
        <v>34187</v>
      </c>
      <c r="M70" s="158">
        <v>34187</v>
      </c>
      <c r="N70" s="158">
        <v>34187</v>
      </c>
      <c r="O70" s="158">
        <v>34187</v>
      </c>
      <c r="P70" s="158">
        <v>34187</v>
      </c>
      <c r="Q70" s="158">
        <v>34187</v>
      </c>
      <c r="R70" s="158">
        <v>34187</v>
      </c>
      <c r="S70" s="158">
        <v>34187</v>
      </c>
      <c r="T70" s="158">
        <v>34187</v>
      </c>
      <c r="U70" s="158">
        <v>34187</v>
      </c>
      <c r="V70" s="188" t="s">
        <v>435</v>
      </c>
      <c r="W70" s="188" t="s">
        <v>435</v>
      </c>
      <c r="X70" s="128" t="s">
        <v>457</v>
      </c>
      <c r="Y70" s="367">
        <v>5000000000</v>
      </c>
      <c r="Z70" s="128" t="s">
        <v>387</v>
      </c>
      <c r="AA70" s="128" t="s">
        <v>322</v>
      </c>
    </row>
    <row r="71" spans="1:27" s="20" customFormat="1" ht="55.2" x14ac:dyDescent="0.3">
      <c r="A71" s="127" t="s">
        <v>461</v>
      </c>
      <c r="B71" s="128" t="s">
        <v>192</v>
      </c>
      <c r="C71" s="128" t="s">
        <v>164</v>
      </c>
      <c r="D71" s="129" t="s">
        <v>191</v>
      </c>
      <c r="E71" s="130">
        <v>10000</v>
      </c>
      <c r="F71" s="132" t="s">
        <v>462</v>
      </c>
      <c r="G71" s="130">
        <v>10000</v>
      </c>
      <c r="H71" s="129" t="s">
        <v>464</v>
      </c>
      <c r="I71" s="128" t="s">
        <v>348</v>
      </c>
      <c r="J71" s="158"/>
      <c r="K71" s="158"/>
      <c r="L71" s="158">
        <v>1000</v>
      </c>
      <c r="M71" s="158">
        <v>1000</v>
      </c>
      <c r="N71" s="158">
        <v>1000</v>
      </c>
      <c r="O71" s="158">
        <v>1000</v>
      </c>
      <c r="P71" s="158">
        <v>1000</v>
      </c>
      <c r="Q71" s="158">
        <v>1000</v>
      </c>
      <c r="R71" s="158">
        <v>1000</v>
      </c>
      <c r="S71" s="158">
        <v>1000</v>
      </c>
      <c r="T71" s="158">
        <v>1000</v>
      </c>
      <c r="U71" s="158">
        <v>1000</v>
      </c>
      <c r="V71" s="188" t="s">
        <v>435</v>
      </c>
      <c r="W71" s="188" t="s">
        <v>435</v>
      </c>
      <c r="X71" s="128" t="s">
        <v>457</v>
      </c>
      <c r="Y71" s="367">
        <v>80504875079</v>
      </c>
      <c r="Z71" s="128" t="s">
        <v>387</v>
      </c>
      <c r="AA71" s="128" t="s">
        <v>322</v>
      </c>
    </row>
    <row r="72" spans="1:27" s="20" customFormat="1" ht="55.2" x14ac:dyDescent="0.3">
      <c r="A72" s="127" t="s">
        <v>461</v>
      </c>
      <c r="B72" s="128" t="s">
        <v>194</v>
      </c>
      <c r="C72" s="128" t="s">
        <v>164</v>
      </c>
      <c r="D72" s="129" t="s">
        <v>193</v>
      </c>
      <c r="E72" s="150">
        <v>4</v>
      </c>
      <c r="F72" s="132" t="s">
        <v>465</v>
      </c>
      <c r="G72" s="130">
        <v>4</v>
      </c>
      <c r="H72" s="129" t="s">
        <v>466</v>
      </c>
      <c r="I72" s="128" t="s">
        <v>348</v>
      </c>
      <c r="J72" s="158"/>
      <c r="K72" s="158"/>
      <c r="L72" s="158"/>
      <c r="M72" s="158"/>
      <c r="N72" s="158"/>
      <c r="O72" s="158">
        <v>1</v>
      </c>
      <c r="P72" s="158"/>
      <c r="Q72" s="158">
        <v>1</v>
      </c>
      <c r="R72" s="158"/>
      <c r="S72" s="158">
        <v>1</v>
      </c>
      <c r="T72" s="158"/>
      <c r="U72" s="158">
        <v>1</v>
      </c>
      <c r="V72" s="188" t="s">
        <v>435</v>
      </c>
      <c r="W72" s="188" t="s">
        <v>435</v>
      </c>
      <c r="X72" s="128" t="s">
        <v>457</v>
      </c>
      <c r="Y72" s="367">
        <v>2400000000</v>
      </c>
      <c r="Z72" s="128" t="s">
        <v>387</v>
      </c>
      <c r="AA72" s="128" t="s">
        <v>322</v>
      </c>
    </row>
    <row r="73" spans="1:27" s="20" customFormat="1" ht="55.2" x14ac:dyDescent="0.3">
      <c r="A73" s="127" t="s">
        <v>461</v>
      </c>
      <c r="B73" s="128" t="s">
        <v>196</v>
      </c>
      <c r="C73" s="128" t="s">
        <v>164</v>
      </c>
      <c r="D73" s="129" t="s">
        <v>195</v>
      </c>
      <c r="E73" s="130">
        <v>35</v>
      </c>
      <c r="F73" s="132" t="s">
        <v>467</v>
      </c>
      <c r="G73" s="130">
        <v>35</v>
      </c>
      <c r="H73" s="189" t="s">
        <v>468</v>
      </c>
      <c r="I73" s="128" t="s">
        <v>348</v>
      </c>
      <c r="J73" s="189"/>
      <c r="K73" s="189"/>
      <c r="L73" s="189">
        <v>2</v>
      </c>
      <c r="M73" s="189">
        <v>2</v>
      </c>
      <c r="N73" s="189">
        <v>5</v>
      </c>
      <c r="O73" s="189">
        <v>3</v>
      </c>
      <c r="P73" s="189">
        <v>7</v>
      </c>
      <c r="Q73" s="189">
        <v>3</v>
      </c>
      <c r="R73" s="189">
        <v>8</v>
      </c>
      <c r="S73" s="189">
        <v>4</v>
      </c>
      <c r="T73" s="189">
        <v>1</v>
      </c>
      <c r="U73" s="189">
        <v>0</v>
      </c>
      <c r="V73" s="188" t="s">
        <v>435</v>
      </c>
      <c r="W73" s="188" t="s">
        <v>435</v>
      </c>
      <c r="X73" s="128" t="s">
        <v>457</v>
      </c>
      <c r="Y73" s="367">
        <v>3547477005</v>
      </c>
      <c r="Z73" s="128" t="s">
        <v>387</v>
      </c>
      <c r="AA73" s="128" t="s">
        <v>322</v>
      </c>
    </row>
    <row r="74" spans="1:27" s="20" customFormat="1" ht="55.2" x14ac:dyDescent="0.3">
      <c r="A74" s="127" t="s">
        <v>469</v>
      </c>
      <c r="B74" s="128" t="s">
        <v>200</v>
      </c>
      <c r="C74" s="128" t="s">
        <v>164</v>
      </c>
      <c r="D74" s="129" t="s">
        <v>197</v>
      </c>
      <c r="E74" s="190">
        <v>8</v>
      </c>
      <c r="F74" s="191" t="s">
        <v>470</v>
      </c>
      <c r="G74" s="190">
        <v>8</v>
      </c>
      <c r="H74" s="142" t="s">
        <v>471</v>
      </c>
      <c r="I74" s="128" t="s">
        <v>348</v>
      </c>
      <c r="J74" s="192"/>
      <c r="K74" s="192"/>
      <c r="L74" s="192">
        <v>1</v>
      </c>
      <c r="M74" s="192">
        <v>1</v>
      </c>
      <c r="N74" s="192">
        <v>1</v>
      </c>
      <c r="O74" s="192">
        <v>1</v>
      </c>
      <c r="P74" s="192">
        <v>1</v>
      </c>
      <c r="Q74" s="192">
        <v>1</v>
      </c>
      <c r="R74" s="192">
        <v>1</v>
      </c>
      <c r="S74" s="192">
        <v>1</v>
      </c>
      <c r="T74" s="192"/>
      <c r="U74" s="192"/>
      <c r="V74" s="188" t="s">
        <v>472</v>
      </c>
      <c r="W74" s="132" t="s">
        <v>473</v>
      </c>
      <c r="X74" s="128" t="s">
        <v>474</v>
      </c>
      <c r="Y74" s="385">
        <v>13939840</v>
      </c>
      <c r="Z74" s="128" t="s">
        <v>475</v>
      </c>
      <c r="AA74" s="128" t="s">
        <v>322</v>
      </c>
    </row>
    <row r="75" spans="1:27" s="20" customFormat="1" ht="55.2" x14ac:dyDescent="0.3">
      <c r="A75" s="127" t="s">
        <v>469</v>
      </c>
      <c r="B75" s="128" t="s">
        <v>202</v>
      </c>
      <c r="C75" s="128" t="s">
        <v>164</v>
      </c>
      <c r="D75" s="129" t="s">
        <v>201</v>
      </c>
      <c r="E75" s="190">
        <v>266</v>
      </c>
      <c r="F75" s="191" t="s">
        <v>470</v>
      </c>
      <c r="G75" s="190">
        <v>400</v>
      </c>
      <c r="H75" s="129" t="s">
        <v>476</v>
      </c>
      <c r="I75" s="128" t="s">
        <v>348</v>
      </c>
      <c r="J75" s="192">
        <v>0</v>
      </c>
      <c r="K75" s="192">
        <v>1</v>
      </c>
      <c r="L75" s="128">
        <v>30</v>
      </c>
      <c r="M75" s="192">
        <v>26</v>
      </c>
      <c r="N75" s="192">
        <v>30</v>
      </c>
      <c r="O75" s="192">
        <v>26</v>
      </c>
      <c r="P75" s="192">
        <v>30</v>
      </c>
      <c r="Q75" s="192">
        <v>26</v>
      </c>
      <c r="R75" s="192">
        <v>30</v>
      </c>
      <c r="S75" s="192">
        <v>30</v>
      </c>
      <c r="T75" s="192">
        <v>37</v>
      </c>
      <c r="U75" s="192">
        <v>0</v>
      </c>
      <c r="V75" s="188" t="s">
        <v>472</v>
      </c>
      <c r="W75" s="132" t="s">
        <v>473</v>
      </c>
      <c r="X75" s="128" t="s">
        <v>474</v>
      </c>
      <c r="Y75" s="385">
        <v>463499680</v>
      </c>
      <c r="Z75" s="128" t="s">
        <v>475</v>
      </c>
      <c r="AA75" s="128" t="s">
        <v>322</v>
      </c>
    </row>
    <row r="76" spans="1:27" s="20" customFormat="1" ht="55.2" x14ac:dyDescent="0.3">
      <c r="A76" s="127" t="s">
        <v>469</v>
      </c>
      <c r="B76" s="128" t="s">
        <v>204</v>
      </c>
      <c r="C76" s="128" t="s">
        <v>164</v>
      </c>
      <c r="D76" s="129" t="s">
        <v>203</v>
      </c>
      <c r="E76" s="193">
        <v>1</v>
      </c>
      <c r="F76" s="132" t="s">
        <v>470</v>
      </c>
      <c r="G76" s="194">
        <v>1</v>
      </c>
      <c r="H76" s="129" t="s">
        <v>477</v>
      </c>
      <c r="I76" s="128" t="s">
        <v>449</v>
      </c>
      <c r="J76" s="195">
        <v>0</v>
      </c>
      <c r="K76" s="195">
        <v>0.05</v>
      </c>
      <c r="L76" s="195">
        <v>0.05</v>
      </c>
      <c r="M76" s="196">
        <v>0.1</v>
      </c>
      <c r="N76" s="196">
        <v>0.1</v>
      </c>
      <c r="O76" s="196">
        <v>0.1</v>
      </c>
      <c r="P76" s="196">
        <v>0</v>
      </c>
      <c r="Q76" s="196">
        <v>0.05</v>
      </c>
      <c r="R76" s="196">
        <v>0.1</v>
      </c>
      <c r="S76" s="196">
        <v>0.1</v>
      </c>
      <c r="T76" s="196">
        <v>0.05</v>
      </c>
      <c r="U76" s="196">
        <v>0</v>
      </c>
      <c r="V76" s="188" t="s">
        <v>472</v>
      </c>
      <c r="W76" s="132" t="s">
        <v>473</v>
      </c>
      <c r="X76" s="128" t="s">
        <v>474</v>
      </c>
      <c r="Y76" s="385">
        <v>399771996</v>
      </c>
      <c r="Z76" s="128" t="s">
        <v>475</v>
      </c>
      <c r="AA76" s="128" t="s">
        <v>322</v>
      </c>
    </row>
    <row r="77" spans="1:27" s="20" customFormat="1" ht="55.2" x14ac:dyDescent="0.3">
      <c r="A77" s="127" t="s">
        <v>478</v>
      </c>
      <c r="B77" s="128" t="s">
        <v>206</v>
      </c>
      <c r="C77" s="128" t="s">
        <v>164</v>
      </c>
      <c r="D77" s="129" t="s">
        <v>205</v>
      </c>
      <c r="E77" s="197">
        <v>5</v>
      </c>
      <c r="F77" s="132" t="s">
        <v>479</v>
      </c>
      <c r="G77" s="197">
        <v>6</v>
      </c>
      <c r="H77" s="129" t="s">
        <v>480</v>
      </c>
      <c r="I77" s="128" t="s">
        <v>348</v>
      </c>
      <c r="J77" s="128"/>
      <c r="K77" s="128"/>
      <c r="L77" s="128"/>
      <c r="M77" s="192">
        <v>1</v>
      </c>
      <c r="N77" s="192"/>
      <c r="O77" s="192">
        <v>1</v>
      </c>
      <c r="P77" s="192">
        <v>1</v>
      </c>
      <c r="Q77" s="192"/>
      <c r="R77" s="192">
        <v>1</v>
      </c>
      <c r="S77" s="192">
        <v>1</v>
      </c>
      <c r="T77" s="192"/>
      <c r="U77" s="192"/>
      <c r="V77" s="188" t="s">
        <v>472</v>
      </c>
      <c r="W77" s="132" t="s">
        <v>473</v>
      </c>
      <c r="X77" s="128" t="s">
        <v>474</v>
      </c>
      <c r="Y77" s="385">
        <v>269384360</v>
      </c>
      <c r="Z77" s="198" t="s">
        <v>475</v>
      </c>
      <c r="AA77" s="128" t="s">
        <v>322</v>
      </c>
    </row>
    <row r="78" spans="1:27" s="20" customFormat="1" ht="55.2" x14ac:dyDescent="0.3">
      <c r="A78" s="127" t="s">
        <v>481</v>
      </c>
      <c r="B78" s="128" t="s">
        <v>209</v>
      </c>
      <c r="C78" s="128" t="s">
        <v>164</v>
      </c>
      <c r="D78" s="129" t="s">
        <v>207</v>
      </c>
      <c r="E78" s="199">
        <v>15</v>
      </c>
      <c r="F78" s="200" t="s">
        <v>482</v>
      </c>
      <c r="G78" s="199">
        <v>15</v>
      </c>
      <c r="H78" s="189" t="s">
        <v>482</v>
      </c>
      <c r="I78" s="128" t="s">
        <v>348</v>
      </c>
      <c r="J78" s="189"/>
      <c r="K78" s="189">
        <v>15</v>
      </c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8" t="s">
        <v>472</v>
      </c>
      <c r="W78" s="132" t="s">
        <v>483</v>
      </c>
      <c r="X78" s="128" t="s">
        <v>483</v>
      </c>
      <c r="Y78" s="128" t="s">
        <v>483</v>
      </c>
      <c r="Z78" s="201" t="s">
        <v>484</v>
      </c>
      <c r="AA78" s="128" t="s">
        <v>322</v>
      </c>
    </row>
    <row r="79" spans="1:27" s="20" customFormat="1" ht="55.2" x14ac:dyDescent="0.3">
      <c r="A79" s="127" t="s">
        <v>485</v>
      </c>
      <c r="B79" s="128" t="s">
        <v>214</v>
      </c>
      <c r="C79" s="128" t="s">
        <v>164</v>
      </c>
      <c r="D79" s="129" t="s">
        <v>210</v>
      </c>
      <c r="E79" s="199">
        <v>600</v>
      </c>
      <c r="F79" s="200" t="s">
        <v>486</v>
      </c>
      <c r="G79" s="199">
        <v>600</v>
      </c>
      <c r="H79" s="189" t="s">
        <v>486</v>
      </c>
      <c r="I79" s="128" t="s">
        <v>348</v>
      </c>
      <c r="J79" s="189">
        <v>50</v>
      </c>
      <c r="K79" s="189">
        <v>50</v>
      </c>
      <c r="L79" s="189">
        <v>50</v>
      </c>
      <c r="M79" s="189">
        <v>50</v>
      </c>
      <c r="N79" s="189">
        <v>50</v>
      </c>
      <c r="O79" s="189">
        <v>50</v>
      </c>
      <c r="P79" s="189">
        <v>50</v>
      </c>
      <c r="Q79" s="189">
        <v>50</v>
      </c>
      <c r="R79" s="189">
        <v>50</v>
      </c>
      <c r="S79" s="189">
        <v>50</v>
      </c>
      <c r="T79" s="189">
        <v>50</v>
      </c>
      <c r="U79" s="189">
        <v>50</v>
      </c>
      <c r="V79" s="188" t="s">
        <v>472</v>
      </c>
      <c r="W79" s="132" t="s">
        <v>473</v>
      </c>
      <c r="X79" s="128" t="s">
        <v>474</v>
      </c>
      <c r="Y79" s="386" t="s">
        <v>487</v>
      </c>
      <c r="Z79" s="202" t="s">
        <v>484</v>
      </c>
      <c r="AA79" s="128" t="s">
        <v>322</v>
      </c>
    </row>
    <row r="80" spans="1:27" s="20" customFormat="1" ht="69" x14ac:dyDescent="0.3">
      <c r="A80" s="127" t="s">
        <v>488</v>
      </c>
      <c r="B80" s="128" t="s">
        <v>216</v>
      </c>
      <c r="C80" s="128" t="s">
        <v>213</v>
      </c>
      <c r="D80" s="129" t="s">
        <v>215</v>
      </c>
      <c r="E80" s="155">
        <v>17</v>
      </c>
      <c r="F80" s="132" t="s">
        <v>489</v>
      </c>
      <c r="G80" s="130">
        <v>17</v>
      </c>
      <c r="H80" s="129" t="s">
        <v>490</v>
      </c>
      <c r="I80" s="128" t="s">
        <v>348</v>
      </c>
      <c r="J80" s="157">
        <v>0</v>
      </c>
      <c r="K80" s="157">
        <v>0</v>
      </c>
      <c r="L80" s="158">
        <v>1</v>
      </c>
      <c r="M80" s="158">
        <v>1</v>
      </c>
      <c r="N80" s="158">
        <v>1</v>
      </c>
      <c r="O80" s="158">
        <v>1</v>
      </c>
      <c r="P80" s="158">
        <v>3</v>
      </c>
      <c r="Q80" s="158">
        <v>3</v>
      </c>
      <c r="R80" s="158">
        <v>3</v>
      </c>
      <c r="S80" s="158">
        <v>2</v>
      </c>
      <c r="T80" s="158">
        <v>1</v>
      </c>
      <c r="U80" s="158">
        <v>1</v>
      </c>
      <c r="V80" s="145" t="s">
        <v>318</v>
      </c>
      <c r="W80" s="145" t="s">
        <v>355</v>
      </c>
      <c r="X80" s="128" t="s">
        <v>491</v>
      </c>
      <c r="Y80" s="369">
        <v>1289998462</v>
      </c>
      <c r="Z80" s="128" t="s">
        <v>492</v>
      </c>
      <c r="AA80" s="128" t="s">
        <v>322</v>
      </c>
    </row>
    <row r="81" spans="1:27" s="20" customFormat="1" ht="69" x14ac:dyDescent="0.3">
      <c r="A81" s="127" t="s">
        <v>493</v>
      </c>
      <c r="B81" s="128" t="s">
        <v>218</v>
      </c>
      <c r="C81" s="128" t="s">
        <v>213</v>
      </c>
      <c r="D81" s="129" t="s">
        <v>217</v>
      </c>
      <c r="E81" s="155">
        <v>3</v>
      </c>
      <c r="F81" s="132" t="s">
        <v>494</v>
      </c>
      <c r="G81" s="130">
        <v>3</v>
      </c>
      <c r="H81" s="129" t="s">
        <v>495</v>
      </c>
      <c r="I81" s="128" t="s">
        <v>348</v>
      </c>
      <c r="J81" s="157">
        <v>0</v>
      </c>
      <c r="K81" s="157">
        <v>0</v>
      </c>
      <c r="L81" s="157">
        <v>0</v>
      </c>
      <c r="M81" s="157">
        <v>0</v>
      </c>
      <c r="N81" s="157">
        <v>0</v>
      </c>
      <c r="O81" s="158">
        <v>1</v>
      </c>
      <c r="P81" s="158">
        <v>0</v>
      </c>
      <c r="Q81" s="158">
        <v>1</v>
      </c>
      <c r="R81" s="158">
        <v>1</v>
      </c>
      <c r="S81" s="157">
        <v>0</v>
      </c>
      <c r="T81" s="157">
        <v>0</v>
      </c>
      <c r="U81" s="157">
        <v>0</v>
      </c>
      <c r="V81" s="145" t="s">
        <v>318</v>
      </c>
      <c r="W81" s="145" t="s">
        <v>367</v>
      </c>
      <c r="X81" s="447" t="s">
        <v>374</v>
      </c>
      <c r="Y81" s="448"/>
      <c r="Z81" s="449"/>
      <c r="AA81" s="128" t="s">
        <v>322</v>
      </c>
    </row>
    <row r="82" spans="1:27" s="20" customFormat="1" ht="69" x14ac:dyDescent="0.3">
      <c r="A82" s="127" t="s">
        <v>496</v>
      </c>
      <c r="B82" s="128" t="s">
        <v>221</v>
      </c>
      <c r="C82" s="128" t="s">
        <v>213</v>
      </c>
      <c r="D82" s="129" t="s">
        <v>219</v>
      </c>
      <c r="E82" s="155">
        <v>10</v>
      </c>
      <c r="F82" s="132" t="s">
        <v>497</v>
      </c>
      <c r="G82" s="130">
        <v>10</v>
      </c>
      <c r="H82" s="129" t="s">
        <v>219</v>
      </c>
      <c r="I82" s="128" t="s">
        <v>348</v>
      </c>
      <c r="J82" s="157">
        <v>0</v>
      </c>
      <c r="K82" s="157">
        <v>0</v>
      </c>
      <c r="L82" s="157">
        <v>0</v>
      </c>
      <c r="M82" s="157">
        <v>0</v>
      </c>
      <c r="N82" s="158">
        <v>1</v>
      </c>
      <c r="O82" s="158">
        <v>1</v>
      </c>
      <c r="P82" s="158">
        <v>2</v>
      </c>
      <c r="Q82" s="158">
        <v>1</v>
      </c>
      <c r="R82" s="158">
        <v>2</v>
      </c>
      <c r="S82" s="158">
        <v>2</v>
      </c>
      <c r="T82" s="158">
        <v>1</v>
      </c>
      <c r="U82" s="157">
        <v>0</v>
      </c>
      <c r="V82" s="145" t="s">
        <v>435</v>
      </c>
      <c r="W82" s="145" t="s">
        <v>355</v>
      </c>
      <c r="X82" s="128" t="s">
        <v>498</v>
      </c>
      <c r="Y82" s="370">
        <v>716506706</v>
      </c>
      <c r="Z82" s="295" t="s">
        <v>369</v>
      </c>
      <c r="AA82" s="128" t="s">
        <v>322</v>
      </c>
    </row>
    <row r="83" spans="1:27" s="20" customFormat="1" ht="69" x14ac:dyDescent="0.3">
      <c r="A83" s="127" t="s">
        <v>499</v>
      </c>
      <c r="B83" s="128" t="s">
        <v>223</v>
      </c>
      <c r="C83" s="128" t="s">
        <v>220</v>
      </c>
      <c r="D83" s="129" t="s">
        <v>222</v>
      </c>
      <c r="E83" s="155">
        <v>4</v>
      </c>
      <c r="F83" s="132" t="s">
        <v>500</v>
      </c>
      <c r="G83" s="130">
        <v>4</v>
      </c>
      <c r="H83" s="129" t="s">
        <v>222</v>
      </c>
      <c r="I83" s="128" t="s">
        <v>348</v>
      </c>
      <c r="J83" s="157">
        <v>0</v>
      </c>
      <c r="K83" s="157">
        <v>0</v>
      </c>
      <c r="L83" s="157">
        <v>0</v>
      </c>
      <c r="M83" s="157">
        <v>0</v>
      </c>
      <c r="N83" s="158">
        <v>1</v>
      </c>
      <c r="O83" s="158">
        <v>0</v>
      </c>
      <c r="P83" s="158">
        <v>1</v>
      </c>
      <c r="Q83" s="158">
        <v>0</v>
      </c>
      <c r="R83" s="158">
        <v>2</v>
      </c>
      <c r="S83" s="158">
        <v>0</v>
      </c>
      <c r="T83" s="157">
        <v>0</v>
      </c>
      <c r="U83" s="157">
        <v>0</v>
      </c>
      <c r="V83" s="145" t="s">
        <v>435</v>
      </c>
      <c r="W83" s="145" t="s">
        <v>367</v>
      </c>
      <c r="X83" s="128" t="s">
        <v>501</v>
      </c>
      <c r="Y83" s="370">
        <v>682528692</v>
      </c>
      <c r="Z83" s="295" t="s">
        <v>369</v>
      </c>
      <c r="AA83" s="128" t="s">
        <v>322</v>
      </c>
    </row>
    <row r="84" spans="1:27" s="20" customFormat="1" ht="69" x14ac:dyDescent="0.3">
      <c r="A84" s="127" t="s">
        <v>502</v>
      </c>
      <c r="B84" s="128" t="s">
        <v>225</v>
      </c>
      <c r="C84" s="128" t="s">
        <v>220</v>
      </c>
      <c r="D84" s="129" t="s">
        <v>224</v>
      </c>
      <c r="E84" s="155">
        <v>8</v>
      </c>
      <c r="F84" s="132" t="s">
        <v>503</v>
      </c>
      <c r="G84" s="130">
        <v>8</v>
      </c>
      <c r="H84" s="129" t="s">
        <v>504</v>
      </c>
      <c r="I84" s="128" t="s">
        <v>348</v>
      </c>
      <c r="J84" s="157">
        <v>0</v>
      </c>
      <c r="K84" s="157">
        <v>0</v>
      </c>
      <c r="L84" s="157">
        <v>0</v>
      </c>
      <c r="M84" s="157">
        <v>0</v>
      </c>
      <c r="N84" s="157">
        <v>0</v>
      </c>
      <c r="O84" s="157">
        <v>0</v>
      </c>
      <c r="P84" s="158">
        <v>2</v>
      </c>
      <c r="Q84" s="158">
        <v>1</v>
      </c>
      <c r="R84" s="158">
        <v>2</v>
      </c>
      <c r="S84" s="158">
        <v>2</v>
      </c>
      <c r="T84" s="158">
        <v>1</v>
      </c>
      <c r="U84" s="157">
        <v>0</v>
      </c>
      <c r="V84" s="145" t="s">
        <v>435</v>
      </c>
      <c r="W84" s="145" t="s">
        <v>355</v>
      </c>
      <c r="X84" s="128" t="s">
        <v>505</v>
      </c>
      <c r="Y84" s="370">
        <v>2963495613</v>
      </c>
      <c r="Z84" s="295" t="s">
        <v>506</v>
      </c>
      <c r="AA84" s="128" t="s">
        <v>322</v>
      </c>
    </row>
    <row r="85" spans="1:27" s="20" customFormat="1" ht="69" x14ac:dyDescent="0.3">
      <c r="A85" s="127" t="s">
        <v>507</v>
      </c>
      <c r="B85" s="128" t="s">
        <v>227</v>
      </c>
      <c r="C85" s="128" t="s">
        <v>220</v>
      </c>
      <c r="D85" s="129" t="s">
        <v>226</v>
      </c>
      <c r="E85" s="155">
        <v>15</v>
      </c>
      <c r="F85" s="132" t="s">
        <v>508</v>
      </c>
      <c r="G85" s="130">
        <v>15</v>
      </c>
      <c r="H85" s="129" t="s">
        <v>509</v>
      </c>
      <c r="I85" s="128" t="s">
        <v>348</v>
      </c>
      <c r="J85" s="157">
        <v>0</v>
      </c>
      <c r="K85" s="157">
        <v>0</v>
      </c>
      <c r="L85" s="157">
        <v>0</v>
      </c>
      <c r="M85" s="158">
        <v>3</v>
      </c>
      <c r="N85" s="158">
        <v>0</v>
      </c>
      <c r="O85" s="158">
        <v>0</v>
      </c>
      <c r="P85" s="158">
        <v>6</v>
      </c>
      <c r="Q85" s="158">
        <v>0</v>
      </c>
      <c r="R85" s="158">
        <v>0</v>
      </c>
      <c r="S85" s="158">
        <v>6</v>
      </c>
      <c r="T85" s="157">
        <v>0</v>
      </c>
      <c r="U85" s="157">
        <v>0</v>
      </c>
      <c r="V85" s="145" t="s">
        <v>510</v>
      </c>
      <c r="W85" s="145" t="s">
        <v>355</v>
      </c>
      <c r="X85" s="128" t="s">
        <v>511</v>
      </c>
      <c r="Y85" s="370">
        <v>10374616752</v>
      </c>
      <c r="Z85" s="295" t="s">
        <v>512</v>
      </c>
      <c r="AA85" s="128" t="s">
        <v>322</v>
      </c>
    </row>
    <row r="86" spans="1:27" s="20" customFormat="1" ht="69" x14ac:dyDescent="0.3">
      <c r="A86" s="127" t="s">
        <v>513</v>
      </c>
      <c r="B86" s="128" t="s">
        <v>229</v>
      </c>
      <c r="C86" s="128" t="s">
        <v>220</v>
      </c>
      <c r="D86" s="152" t="s">
        <v>228</v>
      </c>
      <c r="E86" s="155">
        <v>15</v>
      </c>
      <c r="F86" s="132" t="s">
        <v>514</v>
      </c>
      <c r="G86" s="130">
        <v>15</v>
      </c>
      <c r="H86" s="129" t="s">
        <v>515</v>
      </c>
      <c r="I86" s="128" t="s">
        <v>348</v>
      </c>
      <c r="J86" s="157">
        <v>0</v>
      </c>
      <c r="K86" s="157">
        <v>0</v>
      </c>
      <c r="L86" s="157">
        <v>0</v>
      </c>
      <c r="M86" s="158">
        <v>3</v>
      </c>
      <c r="N86" s="158">
        <v>0</v>
      </c>
      <c r="O86" s="158">
        <v>0</v>
      </c>
      <c r="P86" s="158">
        <v>6</v>
      </c>
      <c r="Q86" s="158">
        <v>0</v>
      </c>
      <c r="R86" s="158">
        <v>0</v>
      </c>
      <c r="S86" s="158">
        <v>6</v>
      </c>
      <c r="T86" s="157">
        <v>0</v>
      </c>
      <c r="U86" s="157">
        <v>0</v>
      </c>
      <c r="V86" s="145" t="s">
        <v>510</v>
      </c>
      <c r="W86" s="145" t="s">
        <v>367</v>
      </c>
      <c r="X86" s="128" t="s">
        <v>516</v>
      </c>
      <c r="Y86" s="370">
        <v>10421331487</v>
      </c>
      <c r="Z86" s="295" t="s">
        <v>512</v>
      </c>
      <c r="AA86" s="128" t="s">
        <v>322</v>
      </c>
    </row>
    <row r="87" spans="1:27" s="20" customFormat="1" ht="69" x14ac:dyDescent="0.3">
      <c r="A87" s="127" t="s">
        <v>517</v>
      </c>
      <c r="B87" s="128" t="s">
        <v>231</v>
      </c>
      <c r="C87" s="128" t="s">
        <v>220</v>
      </c>
      <c r="D87" s="152" t="s">
        <v>518</v>
      </c>
      <c r="E87" s="155">
        <v>80</v>
      </c>
      <c r="F87" s="132" t="s">
        <v>519</v>
      </c>
      <c r="G87" s="130">
        <v>80</v>
      </c>
      <c r="H87" s="129" t="s">
        <v>520</v>
      </c>
      <c r="I87" s="128" t="s">
        <v>348</v>
      </c>
      <c r="J87" s="158">
        <v>3</v>
      </c>
      <c r="K87" s="158">
        <v>4</v>
      </c>
      <c r="L87" s="158">
        <v>4</v>
      </c>
      <c r="M87" s="158">
        <v>8</v>
      </c>
      <c r="N87" s="158">
        <v>8</v>
      </c>
      <c r="O87" s="158">
        <v>8</v>
      </c>
      <c r="P87" s="158">
        <v>8</v>
      </c>
      <c r="Q87" s="158">
        <v>8</v>
      </c>
      <c r="R87" s="158">
        <v>8</v>
      </c>
      <c r="S87" s="158">
        <v>8</v>
      </c>
      <c r="T87" s="158">
        <v>8</v>
      </c>
      <c r="U87" s="158">
        <v>5</v>
      </c>
      <c r="V87" s="145" t="s">
        <v>435</v>
      </c>
      <c r="W87" s="145" t="s">
        <v>355</v>
      </c>
      <c r="X87" s="128" t="s">
        <v>521</v>
      </c>
      <c r="Y87" s="370">
        <v>11714865543</v>
      </c>
      <c r="Z87" s="295" t="s">
        <v>369</v>
      </c>
      <c r="AA87" s="128" t="s">
        <v>322</v>
      </c>
    </row>
    <row r="88" spans="1:27" s="20" customFormat="1" ht="69" x14ac:dyDescent="0.3">
      <c r="A88" s="127" t="s">
        <v>522</v>
      </c>
      <c r="B88" s="128" t="s">
        <v>233</v>
      </c>
      <c r="C88" s="128" t="s">
        <v>220</v>
      </c>
      <c r="D88" s="152" t="s">
        <v>523</v>
      </c>
      <c r="E88" s="155">
        <v>30</v>
      </c>
      <c r="F88" s="132" t="s">
        <v>524</v>
      </c>
      <c r="G88" s="130">
        <v>30</v>
      </c>
      <c r="H88" s="129" t="s">
        <v>520</v>
      </c>
      <c r="I88" s="128" t="s">
        <v>348</v>
      </c>
      <c r="J88" s="158">
        <v>1</v>
      </c>
      <c r="K88" s="158">
        <v>1</v>
      </c>
      <c r="L88" s="158">
        <v>1</v>
      </c>
      <c r="M88" s="158">
        <v>3</v>
      </c>
      <c r="N88" s="158">
        <v>3</v>
      </c>
      <c r="O88" s="158">
        <v>3</v>
      </c>
      <c r="P88" s="158">
        <v>3</v>
      </c>
      <c r="Q88" s="158">
        <v>3</v>
      </c>
      <c r="R88" s="158">
        <v>3</v>
      </c>
      <c r="S88" s="158">
        <v>3</v>
      </c>
      <c r="T88" s="158">
        <v>3</v>
      </c>
      <c r="U88" s="158">
        <v>3</v>
      </c>
      <c r="V88" s="145" t="s">
        <v>435</v>
      </c>
      <c r="W88" s="145" t="s">
        <v>367</v>
      </c>
      <c r="X88" s="128" t="s">
        <v>525</v>
      </c>
      <c r="Y88" s="370">
        <v>14249546573</v>
      </c>
      <c r="Z88" s="295" t="s">
        <v>369</v>
      </c>
      <c r="AA88" s="128" t="s">
        <v>322</v>
      </c>
    </row>
    <row r="89" spans="1:27" s="20" customFormat="1" ht="69" x14ac:dyDescent="0.3">
      <c r="A89" s="127" t="s">
        <v>526</v>
      </c>
      <c r="B89" s="128" t="s">
        <v>235</v>
      </c>
      <c r="C89" s="128" t="s">
        <v>220</v>
      </c>
      <c r="D89" s="152" t="s">
        <v>527</v>
      </c>
      <c r="E89" s="155">
        <v>2</v>
      </c>
      <c r="F89" s="132" t="s">
        <v>528</v>
      </c>
      <c r="G89" s="130">
        <v>2</v>
      </c>
      <c r="H89" s="129" t="s">
        <v>529</v>
      </c>
      <c r="I89" s="128" t="s">
        <v>348</v>
      </c>
      <c r="J89" s="157">
        <v>0</v>
      </c>
      <c r="K89" s="157">
        <v>0</v>
      </c>
      <c r="L89" s="157">
        <v>0</v>
      </c>
      <c r="M89" s="157">
        <v>0</v>
      </c>
      <c r="N89" s="157">
        <v>0</v>
      </c>
      <c r="O89" s="157">
        <v>0</v>
      </c>
      <c r="P89" s="158">
        <v>1</v>
      </c>
      <c r="Q89" s="158">
        <v>1</v>
      </c>
      <c r="R89" s="157">
        <v>0</v>
      </c>
      <c r="S89" s="157">
        <v>0</v>
      </c>
      <c r="T89" s="157">
        <v>0</v>
      </c>
      <c r="U89" s="157">
        <v>0</v>
      </c>
      <c r="V89" s="145" t="s">
        <v>435</v>
      </c>
      <c r="W89" s="145" t="s">
        <v>355</v>
      </c>
      <c r="X89" s="447" t="s">
        <v>374</v>
      </c>
      <c r="Y89" s="448"/>
      <c r="Z89" s="449"/>
      <c r="AA89" s="128" t="s">
        <v>322</v>
      </c>
    </row>
    <row r="90" spans="1:27" s="20" customFormat="1" ht="69" x14ac:dyDescent="0.3">
      <c r="A90" s="127" t="s">
        <v>530</v>
      </c>
      <c r="B90" s="128" t="s">
        <v>237</v>
      </c>
      <c r="C90" s="128" t="s">
        <v>220</v>
      </c>
      <c r="D90" s="129" t="s">
        <v>236</v>
      </c>
      <c r="E90" s="155">
        <v>5</v>
      </c>
      <c r="F90" s="132" t="s">
        <v>531</v>
      </c>
      <c r="G90" s="130">
        <v>5</v>
      </c>
      <c r="H90" s="129" t="s">
        <v>532</v>
      </c>
      <c r="I90" s="128" t="s">
        <v>348</v>
      </c>
      <c r="J90" s="157">
        <v>0</v>
      </c>
      <c r="K90" s="157">
        <v>0</v>
      </c>
      <c r="L90" s="157">
        <v>0</v>
      </c>
      <c r="M90" s="157">
        <v>0</v>
      </c>
      <c r="N90" s="157">
        <v>0</v>
      </c>
      <c r="O90" s="157">
        <v>0</v>
      </c>
      <c r="P90" s="158">
        <v>1</v>
      </c>
      <c r="Q90" s="158">
        <v>1</v>
      </c>
      <c r="R90" s="158">
        <v>1</v>
      </c>
      <c r="S90" s="158">
        <v>1</v>
      </c>
      <c r="T90" s="158">
        <v>1</v>
      </c>
      <c r="U90" s="157">
        <v>0</v>
      </c>
      <c r="V90" s="145" t="s">
        <v>435</v>
      </c>
      <c r="W90" s="145" t="s">
        <v>355</v>
      </c>
      <c r="X90" s="128" t="s">
        <v>533</v>
      </c>
      <c r="Y90" s="368">
        <v>647951369</v>
      </c>
      <c r="Z90" s="295" t="s">
        <v>506</v>
      </c>
      <c r="AA90" s="128" t="s">
        <v>322</v>
      </c>
    </row>
    <row r="91" spans="1:27" ht="69" x14ac:dyDescent="0.3">
      <c r="A91" s="127" t="s">
        <v>534</v>
      </c>
      <c r="B91" s="128" t="s">
        <v>239</v>
      </c>
      <c r="C91" s="128" t="s">
        <v>220</v>
      </c>
      <c r="D91" s="129" t="s">
        <v>238</v>
      </c>
      <c r="E91" s="204">
        <v>1</v>
      </c>
      <c r="F91" s="132" t="s">
        <v>535</v>
      </c>
      <c r="G91" s="135">
        <v>1</v>
      </c>
      <c r="H91" s="129" t="s">
        <v>536</v>
      </c>
      <c r="I91" s="133" t="s">
        <v>348</v>
      </c>
      <c r="J91" s="205">
        <v>0</v>
      </c>
      <c r="K91" s="205">
        <v>0</v>
      </c>
      <c r="L91" s="205">
        <v>0</v>
      </c>
      <c r="M91" s="205">
        <v>0</v>
      </c>
      <c r="N91" s="205">
        <v>0</v>
      </c>
      <c r="O91" s="205">
        <v>0</v>
      </c>
      <c r="P91" s="205">
        <v>0</v>
      </c>
      <c r="Q91" s="205">
        <v>0</v>
      </c>
      <c r="R91" s="205">
        <v>0</v>
      </c>
      <c r="S91" s="205">
        <v>0</v>
      </c>
      <c r="T91" s="206">
        <v>1</v>
      </c>
      <c r="U91" s="205">
        <v>0</v>
      </c>
      <c r="V91" s="208" t="s">
        <v>435</v>
      </c>
      <c r="W91" s="208" t="s">
        <v>367</v>
      </c>
      <c r="X91" s="450" t="s">
        <v>374</v>
      </c>
      <c r="Y91" s="451"/>
      <c r="Z91" s="452"/>
      <c r="AA91" s="133" t="s">
        <v>322</v>
      </c>
    </row>
    <row r="92" spans="1:27" s="213" customFormat="1" ht="55.2" x14ac:dyDescent="0.3">
      <c r="A92" s="127" t="s">
        <v>537</v>
      </c>
      <c r="B92" s="128" t="s">
        <v>242</v>
      </c>
      <c r="C92" s="128" t="s">
        <v>220</v>
      </c>
      <c r="D92" s="209" t="s">
        <v>240</v>
      </c>
      <c r="E92" s="190">
        <v>480</v>
      </c>
      <c r="F92" s="151" t="s">
        <v>538</v>
      </c>
      <c r="G92" s="190">
        <v>480</v>
      </c>
      <c r="H92" s="152" t="s">
        <v>539</v>
      </c>
      <c r="I92" s="153" t="s">
        <v>348</v>
      </c>
      <c r="J92" s="210">
        <f>5+5+5</f>
        <v>15</v>
      </c>
      <c r="K92" s="210">
        <f>20+8+8</f>
        <v>36</v>
      </c>
      <c r="L92" s="210">
        <f>25+12+12</f>
        <v>49</v>
      </c>
      <c r="M92" s="210">
        <f>25+12+12</f>
        <v>49</v>
      </c>
      <c r="N92" s="210">
        <f>25+12+12</f>
        <v>49</v>
      </c>
      <c r="O92" s="210">
        <f>20+12+12</f>
        <v>44</v>
      </c>
      <c r="P92" s="211">
        <f>10+5+5</f>
        <v>20</v>
      </c>
      <c r="Q92" s="210">
        <f>25+12+12</f>
        <v>49</v>
      </c>
      <c r="R92" s="210">
        <f>25+12+12</f>
        <v>49</v>
      </c>
      <c r="S92" s="210">
        <f>25+12+12</f>
        <v>49</v>
      </c>
      <c r="T92" s="210">
        <f>25+12+12</f>
        <v>49</v>
      </c>
      <c r="U92" s="211">
        <f>10+6+6</f>
        <v>22</v>
      </c>
      <c r="V92" s="191" t="s">
        <v>540</v>
      </c>
      <c r="W92" s="132" t="s">
        <v>473</v>
      </c>
      <c r="X92" s="212" t="s">
        <v>541</v>
      </c>
      <c r="Y92" s="363">
        <v>3388465032</v>
      </c>
      <c r="Z92" s="203" t="s">
        <v>542</v>
      </c>
      <c r="AA92" s="153" t="s">
        <v>543</v>
      </c>
    </row>
    <row r="93" spans="1:27" s="20" customFormat="1" ht="69" x14ac:dyDescent="0.3">
      <c r="A93" s="127" t="s">
        <v>544</v>
      </c>
      <c r="B93" s="128" t="s">
        <v>245</v>
      </c>
      <c r="C93" s="128" t="s">
        <v>220</v>
      </c>
      <c r="D93" s="178" t="s">
        <v>243</v>
      </c>
      <c r="E93" s="130">
        <v>11</v>
      </c>
      <c r="F93" s="132" t="s">
        <v>545</v>
      </c>
      <c r="G93" s="130">
        <v>11</v>
      </c>
      <c r="H93" s="129" t="s">
        <v>546</v>
      </c>
      <c r="I93" s="128" t="s">
        <v>348</v>
      </c>
      <c r="J93" s="192"/>
      <c r="K93" s="192">
        <v>1</v>
      </c>
      <c r="L93" s="192">
        <v>1</v>
      </c>
      <c r="M93" s="192">
        <v>1</v>
      </c>
      <c r="N93" s="192">
        <v>1</v>
      </c>
      <c r="O93" s="192">
        <v>1</v>
      </c>
      <c r="P93" s="192">
        <v>1</v>
      </c>
      <c r="Q93" s="192">
        <v>1</v>
      </c>
      <c r="R93" s="192">
        <v>1</v>
      </c>
      <c r="S93" s="192">
        <v>1</v>
      </c>
      <c r="T93" s="192">
        <v>1</v>
      </c>
      <c r="U93" s="192">
        <v>1</v>
      </c>
      <c r="V93" s="188" t="s">
        <v>547</v>
      </c>
      <c r="W93" s="132" t="s">
        <v>473</v>
      </c>
      <c r="X93" s="212" t="s">
        <v>541</v>
      </c>
      <c r="Y93" s="437">
        <v>3775359547.6310682</v>
      </c>
      <c r="Z93" s="128" t="s">
        <v>542</v>
      </c>
      <c r="AA93" s="128" t="s">
        <v>350</v>
      </c>
    </row>
    <row r="94" spans="1:27" ht="69" x14ac:dyDescent="0.3">
      <c r="A94" s="127" t="s">
        <v>548</v>
      </c>
      <c r="B94" s="128" t="s">
        <v>245</v>
      </c>
      <c r="C94" s="128" t="s">
        <v>220</v>
      </c>
      <c r="D94" s="178" t="s">
        <v>243</v>
      </c>
      <c r="E94" s="130">
        <v>11</v>
      </c>
      <c r="F94" s="156" t="s">
        <v>549</v>
      </c>
      <c r="G94" s="130">
        <v>11</v>
      </c>
      <c r="H94" s="129" t="s">
        <v>546</v>
      </c>
      <c r="I94" s="128" t="s">
        <v>348</v>
      </c>
      <c r="J94" s="214"/>
      <c r="K94" s="214">
        <v>1</v>
      </c>
      <c r="L94" s="214">
        <v>1</v>
      </c>
      <c r="M94" s="214">
        <v>1</v>
      </c>
      <c r="N94" s="214">
        <v>1</v>
      </c>
      <c r="O94" s="214">
        <v>1</v>
      </c>
      <c r="P94" s="214">
        <v>1</v>
      </c>
      <c r="Q94" s="214">
        <v>1</v>
      </c>
      <c r="R94" s="214">
        <v>1</v>
      </c>
      <c r="S94" s="214">
        <v>1</v>
      </c>
      <c r="T94" s="214">
        <v>1</v>
      </c>
      <c r="U94" s="214">
        <v>1</v>
      </c>
      <c r="V94" s="188" t="s">
        <v>547</v>
      </c>
      <c r="W94" s="132" t="s">
        <v>473</v>
      </c>
      <c r="X94" s="384" t="s">
        <v>541</v>
      </c>
      <c r="Y94" s="437"/>
      <c r="Z94" s="128" t="s">
        <v>542</v>
      </c>
      <c r="AA94" s="128" t="s">
        <v>350</v>
      </c>
    </row>
    <row r="95" spans="1:27" ht="69" x14ac:dyDescent="0.3">
      <c r="A95" s="127" t="s">
        <v>550</v>
      </c>
      <c r="B95" s="128" t="s">
        <v>247</v>
      </c>
      <c r="C95" s="128" t="s">
        <v>213</v>
      </c>
      <c r="D95" s="178" t="s">
        <v>246</v>
      </c>
      <c r="E95" s="130">
        <v>11</v>
      </c>
      <c r="F95" s="156" t="s">
        <v>551</v>
      </c>
      <c r="G95" s="130">
        <v>11</v>
      </c>
      <c r="H95" s="129" t="s">
        <v>546</v>
      </c>
      <c r="I95" s="128" t="s">
        <v>348</v>
      </c>
      <c r="J95" s="214"/>
      <c r="K95" s="214">
        <v>1</v>
      </c>
      <c r="L95" s="214">
        <v>1</v>
      </c>
      <c r="M95" s="214">
        <v>1</v>
      </c>
      <c r="N95" s="214">
        <v>1</v>
      </c>
      <c r="O95" s="214">
        <v>1</v>
      </c>
      <c r="P95" s="214">
        <v>1</v>
      </c>
      <c r="Q95" s="214">
        <v>1</v>
      </c>
      <c r="R95" s="214">
        <v>1</v>
      </c>
      <c r="S95" s="214">
        <v>1</v>
      </c>
      <c r="T95" s="214">
        <v>1</v>
      </c>
      <c r="U95" s="214">
        <v>1</v>
      </c>
      <c r="V95" s="188" t="s">
        <v>547</v>
      </c>
      <c r="W95" s="132" t="s">
        <v>473</v>
      </c>
      <c r="X95" s="212" t="s">
        <v>541</v>
      </c>
      <c r="Y95" s="437"/>
      <c r="Z95" s="128" t="s">
        <v>542</v>
      </c>
      <c r="AA95" s="128" t="s">
        <v>350</v>
      </c>
    </row>
    <row r="96" spans="1:27" s="20" customFormat="1" ht="69" x14ac:dyDescent="0.3">
      <c r="A96" s="127" t="s">
        <v>552</v>
      </c>
      <c r="B96" s="128" t="s">
        <v>247</v>
      </c>
      <c r="C96" s="128" t="s">
        <v>213</v>
      </c>
      <c r="D96" s="178" t="s">
        <v>246</v>
      </c>
      <c r="E96" s="130">
        <v>11</v>
      </c>
      <c r="F96" s="132" t="s">
        <v>553</v>
      </c>
      <c r="G96" s="130">
        <v>11</v>
      </c>
      <c r="H96" s="129" t="s">
        <v>546</v>
      </c>
      <c r="I96" s="128" t="s">
        <v>348</v>
      </c>
      <c r="J96" s="192"/>
      <c r="K96" s="192">
        <v>1</v>
      </c>
      <c r="L96" s="192">
        <v>1</v>
      </c>
      <c r="M96" s="192">
        <v>1</v>
      </c>
      <c r="N96" s="192">
        <v>1</v>
      </c>
      <c r="O96" s="192">
        <v>1</v>
      </c>
      <c r="P96" s="192">
        <v>1</v>
      </c>
      <c r="Q96" s="192">
        <v>1</v>
      </c>
      <c r="R96" s="192">
        <v>1</v>
      </c>
      <c r="S96" s="192">
        <v>1</v>
      </c>
      <c r="T96" s="192">
        <v>1</v>
      </c>
      <c r="U96" s="192">
        <v>1</v>
      </c>
      <c r="V96" s="188" t="s">
        <v>547</v>
      </c>
      <c r="W96" s="132" t="s">
        <v>473</v>
      </c>
      <c r="X96" s="212" t="s">
        <v>541</v>
      </c>
      <c r="Y96" s="382">
        <v>1086845930.3786409</v>
      </c>
      <c r="Z96" s="128" t="s">
        <v>542</v>
      </c>
      <c r="AA96" s="128" t="s">
        <v>554</v>
      </c>
    </row>
    <row r="97" spans="1:27" s="20" customFormat="1" ht="82.8" x14ac:dyDescent="0.3">
      <c r="A97" s="127" t="s">
        <v>555</v>
      </c>
      <c r="B97" s="128" t="s">
        <v>249</v>
      </c>
      <c r="C97" s="128" t="s">
        <v>213</v>
      </c>
      <c r="D97" s="178" t="s">
        <v>556</v>
      </c>
      <c r="E97" s="130">
        <v>11</v>
      </c>
      <c r="F97" s="132" t="s">
        <v>557</v>
      </c>
      <c r="G97" s="130">
        <v>11</v>
      </c>
      <c r="H97" s="129" t="s">
        <v>546</v>
      </c>
      <c r="I97" s="128" t="s">
        <v>348</v>
      </c>
      <c r="J97" s="192"/>
      <c r="K97" s="192">
        <v>1</v>
      </c>
      <c r="L97" s="192">
        <v>1</v>
      </c>
      <c r="M97" s="192">
        <v>1</v>
      </c>
      <c r="N97" s="192">
        <v>1</v>
      </c>
      <c r="O97" s="192">
        <v>1</v>
      </c>
      <c r="P97" s="192">
        <v>1</v>
      </c>
      <c r="Q97" s="192">
        <v>1</v>
      </c>
      <c r="R97" s="192">
        <v>1</v>
      </c>
      <c r="S97" s="192">
        <v>1</v>
      </c>
      <c r="T97" s="192">
        <v>1</v>
      </c>
      <c r="U97" s="192">
        <v>1</v>
      </c>
      <c r="V97" s="188" t="s">
        <v>547</v>
      </c>
      <c r="W97" s="132" t="s">
        <v>473</v>
      </c>
      <c r="X97" s="212" t="s">
        <v>541</v>
      </c>
      <c r="Y97" s="365">
        <v>1029643512.9902914</v>
      </c>
      <c r="Z97" s="128" t="s">
        <v>542</v>
      </c>
      <c r="AA97" s="128" t="s">
        <v>554</v>
      </c>
    </row>
    <row r="98" spans="1:27" s="20" customFormat="1" ht="69" x14ac:dyDescent="0.3">
      <c r="A98" s="127" t="s">
        <v>558</v>
      </c>
      <c r="B98" s="128" t="s">
        <v>252</v>
      </c>
      <c r="C98" s="128" t="s">
        <v>213</v>
      </c>
      <c r="D98" s="215" t="s">
        <v>250</v>
      </c>
      <c r="E98" s="216">
        <v>1</v>
      </c>
      <c r="F98" s="145" t="s">
        <v>559</v>
      </c>
      <c r="G98" s="216">
        <v>1</v>
      </c>
      <c r="H98" s="142" t="s">
        <v>560</v>
      </c>
      <c r="I98" s="192" t="s">
        <v>561</v>
      </c>
      <c r="J98" s="217"/>
      <c r="K98" s="217"/>
      <c r="L98" s="189"/>
      <c r="M98" s="189"/>
      <c r="N98" s="189"/>
      <c r="O98" s="217">
        <v>0.5</v>
      </c>
      <c r="P98" s="189"/>
      <c r="Q98" s="189"/>
      <c r="R98" s="189"/>
      <c r="S98" s="189"/>
      <c r="T98" s="189"/>
      <c r="U98" s="217">
        <v>0.5</v>
      </c>
      <c r="V98" s="188" t="s">
        <v>562</v>
      </c>
      <c r="W98" s="132" t="s">
        <v>473</v>
      </c>
      <c r="X98" s="128" t="s">
        <v>474</v>
      </c>
      <c r="Y98" s="411">
        <v>1159241647</v>
      </c>
      <c r="Z98" s="218" t="s">
        <v>542</v>
      </c>
      <c r="AA98" s="128" t="s">
        <v>563</v>
      </c>
    </row>
    <row r="99" spans="1:27" s="20" customFormat="1" ht="55.2" x14ac:dyDescent="0.3">
      <c r="A99" s="127" t="s">
        <v>564</v>
      </c>
      <c r="B99" s="128" t="s">
        <v>252</v>
      </c>
      <c r="C99" s="128" t="s">
        <v>213</v>
      </c>
      <c r="D99" s="215" t="s">
        <v>250</v>
      </c>
      <c r="E99" s="216">
        <v>1</v>
      </c>
      <c r="F99" s="145" t="s">
        <v>565</v>
      </c>
      <c r="G99" s="216">
        <v>1</v>
      </c>
      <c r="H99" s="142" t="s">
        <v>566</v>
      </c>
      <c r="I99" s="192" t="s">
        <v>561</v>
      </c>
      <c r="J99" s="189"/>
      <c r="K99" s="189"/>
      <c r="L99" s="217">
        <v>0.25</v>
      </c>
      <c r="M99" s="217"/>
      <c r="N99" s="189"/>
      <c r="O99" s="217">
        <v>0.25</v>
      </c>
      <c r="P99" s="217"/>
      <c r="Q99" s="189"/>
      <c r="R99" s="217">
        <v>0.25</v>
      </c>
      <c r="S99" s="217"/>
      <c r="T99" s="217"/>
      <c r="U99" s="217">
        <v>0.25</v>
      </c>
      <c r="V99" s="188" t="s">
        <v>562</v>
      </c>
      <c r="W99" s="132" t="s">
        <v>473</v>
      </c>
      <c r="X99" s="128" t="s">
        <v>474</v>
      </c>
      <c r="Y99" s="412"/>
      <c r="Z99" s="196" t="s">
        <v>542</v>
      </c>
      <c r="AA99" s="128" t="s">
        <v>563</v>
      </c>
    </row>
    <row r="100" spans="1:27" s="20" customFormat="1" ht="69" x14ac:dyDescent="0.3">
      <c r="A100" s="127" t="s">
        <v>567</v>
      </c>
      <c r="B100" s="128" t="s">
        <v>255</v>
      </c>
      <c r="C100" s="128" t="s">
        <v>213</v>
      </c>
      <c r="D100" s="281" t="s">
        <v>253</v>
      </c>
      <c r="E100" s="171">
        <v>10</v>
      </c>
      <c r="F100" s="281" t="s">
        <v>568</v>
      </c>
      <c r="G100" s="308">
        <v>10</v>
      </c>
      <c r="H100" s="309" t="s">
        <v>568</v>
      </c>
      <c r="I100" s="128" t="s">
        <v>348</v>
      </c>
      <c r="J100" s="128"/>
      <c r="K100" s="192"/>
      <c r="L100" s="192"/>
      <c r="M100" s="192"/>
      <c r="N100" s="220"/>
      <c r="O100" s="192"/>
      <c r="P100" s="143"/>
      <c r="Q100" s="192"/>
      <c r="R100" s="192"/>
      <c r="S100" s="220"/>
      <c r="T100" s="192"/>
      <c r="U100" s="128">
        <v>1</v>
      </c>
      <c r="V100" s="188" t="s">
        <v>569</v>
      </c>
      <c r="W100" s="132" t="s">
        <v>473</v>
      </c>
      <c r="X100" s="128" t="s">
        <v>474</v>
      </c>
      <c r="Y100" s="437">
        <v>858503750</v>
      </c>
      <c r="Z100" s="192" t="s">
        <v>542</v>
      </c>
      <c r="AA100" s="128" t="s">
        <v>570</v>
      </c>
    </row>
    <row r="101" spans="1:27" s="20" customFormat="1" ht="69" x14ac:dyDescent="0.3">
      <c r="A101" s="127" t="s">
        <v>571</v>
      </c>
      <c r="B101" s="128" t="s">
        <v>255</v>
      </c>
      <c r="C101" s="128" t="s">
        <v>213</v>
      </c>
      <c r="D101" s="281" t="s">
        <v>253</v>
      </c>
      <c r="E101" s="171">
        <v>10</v>
      </c>
      <c r="F101" s="281" t="s">
        <v>572</v>
      </c>
      <c r="G101" s="308">
        <v>10</v>
      </c>
      <c r="H101" s="309" t="s">
        <v>572</v>
      </c>
      <c r="I101" s="128" t="s">
        <v>348</v>
      </c>
      <c r="J101" s="153"/>
      <c r="K101" s="192"/>
      <c r="L101" s="192"/>
      <c r="M101" s="192"/>
      <c r="N101" s="143">
        <v>1</v>
      </c>
      <c r="O101" s="192"/>
      <c r="P101" s="143"/>
      <c r="Q101" s="192"/>
      <c r="R101" s="192"/>
      <c r="S101" s="143">
        <v>1</v>
      </c>
      <c r="T101" s="192"/>
      <c r="U101" s="143"/>
      <c r="V101" s="188" t="s">
        <v>569</v>
      </c>
      <c r="W101" s="132" t="s">
        <v>473</v>
      </c>
      <c r="X101" s="128" t="s">
        <v>474</v>
      </c>
      <c r="Y101" s="437"/>
      <c r="Z101" s="192" t="s">
        <v>542</v>
      </c>
      <c r="AA101" s="128" t="s">
        <v>570</v>
      </c>
    </row>
    <row r="102" spans="1:27" s="20" customFormat="1" ht="69" x14ac:dyDescent="0.3">
      <c r="A102" s="127" t="s">
        <v>573</v>
      </c>
      <c r="B102" s="128" t="s">
        <v>255</v>
      </c>
      <c r="C102" s="128" t="s">
        <v>213</v>
      </c>
      <c r="D102" s="281" t="s">
        <v>253</v>
      </c>
      <c r="E102" s="171">
        <v>10</v>
      </c>
      <c r="F102" s="281" t="s">
        <v>574</v>
      </c>
      <c r="G102" s="308">
        <v>10</v>
      </c>
      <c r="H102" s="309" t="s">
        <v>574</v>
      </c>
      <c r="I102" s="128" t="s">
        <v>348</v>
      </c>
      <c r="J102" s="153"/>
      <c r="K102" s="192"/>
      <c r="L102" s="192"/>
      <c r="M102" s="192"/>
      <c r="N102" s="143"/>
      <c r="O102" s="128">
        <v>1</v>
      </c>
      <c r="P102" s="143"/>
      <c r="Q102" s="192"/>
      <c r="R102" s="192"/>
      <c r="S102" s="143"/>
      <c r="T102" s="192"/>
      <c r="U102" s="128">
        <v>1</v>
      </c>
      <c r="V102" s="188" t="s">
        <v>569</v>
      </c>
      <c r="W102" s="132" t="s">
        <v>473</v>
      </c>
      <c r="X102" s="128" t="s">
        <v>474</v>
      </c>
      <c r="Y102" s="437"/>
      <c r="Z102" s="192" t="s">
        <v>542</v>
      </c>
      <c r="AA102" s="128" t="s">
        <v>570</v>
      </c>
    </row>
    <row r="103" spans="1:27" s="20" customFormat="1" ht="69" x14ac:dyDescent="0.3">
      <c r="A103" s="127" t="s">
        <v>575</v>
      </c>
      <c r="B103" s="128" t="s">
        <v>255</v>
      </c>
      <c r="C103" s="128" t="s">
        <v>213</v>
      </c>
      <c r="D103" s="281" t="s">
        <v>253</v>
      </c>
      <c r="E103" s="171">
        <v>10</v>
      </c>
      <c r="F103" s="281" t="s">
        <v>576</v>
      </c>
      <c r="G103" s="308">
        <v>10</v>
      </c>
      <c r="H103" s="309" t="s">
        <v>576</v>
      </c>
      <c r="I103" s="128" t="s">
        <v>348</v>
      </c>
      <c r="J103" s="153"/>
      <c r="K103" s="128">
        <v>1</v>
      </c>
      <c r="L103" s="192"/>
      <c r="M103" s="192"/>
      <c r="N103" s="128">
        <v>1</v>
      </c>
      <c r="O103" s="128"/>
      <c r="P103" s="143"/>
      <c r="Q103" s="128">
        <v>1</v>
      </c>
      <c r="R103" s="192"/>
      <c r="S103" s="143"/>
      <c r="T103" s="128">
        <v>1</v>
      </c>
      <c r="U103" s="128"/>
      <c r="V103" s="188" t="s">
        <v>569</v>
      </c>
      <c r="W103" s="132" t="s">
        <v>473</v>
      </c>
      <c r="X103" s="128" t="s">
        <v>474</v>
      </c>
      <c r="Y103" s="437"/>
      <c r="Z103" s="192" t="s">
        <v>542</v>
      </c>
      <c r="AA103" s="128" t="s">
        <v>570</v>
      </c>
    </row>
    <row r="104" spans="1:27" s="20" customFormat="1" ht="69" x14ac:dyDescent="0.3">
      <c r="A104" s="127" t="s">
        <v>577</v>
      </c>
      <c r="B104" s="128" t="s">
        <v>255</v>
      </c>
      <c r="C104" s="128" t="s">
        <v>213</v>
      </c>
      <c r="D104" s="281" t="s">
        <v>253</v>
      </c>
      <c r="E104" s="171">
        <v>10</v>
      </c>
      <c r="F104" s="281" t="s">
        <v>578</v>
      </c>
      <c r="G104" s="308">
        <v>10</v>
      </c>
      <c r="H104" s="309" t="s">
        <v>578</v>
      </c>
      <c r="I104" s="128" t="s">
        <v>348</v>
      </c>
      <c r="J104" s="153"/>
      <c r="K104" s="128"/>
      <c r="L104" s="192"/>
      <c r="M104" s="192"/>
      <c r="N104" s="143"/>
      <c r="O104" s="128"/>
      <c r="P104" s="220"/>
      <c r="Q104" s="192"/>
      <c r="R104" s="192"/>
      <c r="S104" s="143"/>
      <c r="T104" s="128">
        <v>1</v>
      </c>
      <c r="U104" s="128"/>
      <c r="V104" s="188" t="s">
        <v>569</v>
      </c>
      <c r="W104" s="132" t="s">
        <v>473</v>
      </c>
      <c r="X104" s="128" t="s">
        <v>474</v>
      </c>
      <c r="Y104" s="437"/>
      <c r="Z104" s="192" t="s">
        <v>542</v>
      </c>
      <c r="AA104" s="128" t="s">
        <v>570</v>
      </c>
    </row>
    <row r="105" spans="1:27" s="20" customFormat="1" ht="69" x14ac:dyDescent="0.3">
      <c r="A105" s="127" t="s">
        <v>579</v>
      </c>
      <c r="B105" s="128" t="s">
        <v>257</v>
      </c>
      <c r="C105" s="128" t="s">
        <v>213</v>
      </c>
      <c r="D105" s="178" t="s">
        <v>256</v>
      </c>
      <c r="E105" s="221">
        <v>2</v>
      </c>
      <c r="F105" s="219" t="s">
        <v>580</v>
      </c>
      <c r="G105" s="221">
        <v>2</v>
      </c>
      <c r="H105" s="222" t="s">
        <v>581</v>
      </c>
      <c r="I105" s="128" t="s">
        <v>348</v>
      </c>
      <c r="J105" s="128"/>
      <c r="K105" s="189"/>
      <c r="L105" s="189"/>
      <c r="M105" s="189"/>
      <c r="N105" s="129">
        <v>1</v>
      </c>
      <c r="O105" s="189"/>
      <c r="P105" s="189"/>
      <c r="Q105" s="189"/>
      <c r="R105" s="189"/>
      <c r="S105" s="129">
        <v>1</v>
      </c>
      <c r="T105" s="189"/>
      <c r="U105" s="189"/>
      <c r="V105" s="188" t="s">
        <v>569</v>
      </c>
      <c r="W105" s="132" t="s">
        <v>473</v>
      </c>
      <c r="X105" s="128" t="s">
        <v>474</v>
      </c>
      <c r="Y105" s="365">
        <v>132077500</v>
      </c>
      <c r="Z105" s="192" t="s">
        <v>542</v>
      </c>
      <c r="AA105" s="128" t="s">
        <v>570</v>
      </c>
    </row>
    <row r="106" spans="1:27" s="20" customFormat="1" ht="69" x14ac:dyDescent="0.3">
      <c r="A106" s="127" t="s">
        <v>582</v>
      </c>
      <c r="B106" s="128" t="s">
        <v>259</v>
      </c>
      <c r="C106" s="128" t="s">
        <v>213</v>
      </c>
      <c r="D106" s="138" t="s">
        <v>583</v>
      </c>
      <c r="E106" s="221">
        <v>1</v>
      </c>
      <c r="F106" s="219" t="s">
        <v>584</v>
      </c>
      <c r="G106" s="221">
        <v>1</v>
      </c>
      <c r="H106" s="222" t="s">
        <v>585</v>
      </c>
      <c r="I106" s="128" t="s">
        <v>348</v>
      </c>
      <c r="J106" s="128"/>
      <c r="K106" s="129"/>
      <c r="L106" s="189"/>
      <c r="M106" s="129"/>
      <c r="N106" s="129">
        <v>1</v>
      </c>
      <c r="O106" s="189"/>
      <c r="P106" s="189"/>
      <c r="Q106" s="129"/>
      <c r="R106" s="189"/>
      <c r="S106" s="129"/>
      <c r="T106" s="189"/>
      <c r="U106" s="189"/>
      <c r="V106" s="188" t="s">
        <v>569</v>
      </c>
      <c r="W106" s="132" t="s">
        <v>473</v>
      </c>
      <c r="X106" s="128" t="s">
        <v>474</v>
      </c>
      <c r="Y106" s="437">
        <v>198116250</v>
      </c>
      <c r="Z106" s="192" t="s">
        <v>542</v>
      </c>
      <c r="AA106" s="128" t="s">
        <v>570</v>
      </c>
    </row>
    <row r="107" spans="1:27" ht="69" x14ac:dyDescent="0.3">
      <c r="A107" s="298" t="s">
        <v>586</v>
      </c>
      <c r="B107" s="133" t="s">
        <v>259</v>
      </c>
      <c r="C107" s="128" t="s">
        <v>213</v>
      </c>
      <c r="D107" s="137" t="s">
        <v>587</v>
      </c>
      <c r="E107" s="303">
        <v>1</v>
      </c>
      <c r="F107" s="304" t="s">
        <v>588</v>
      </c>
      <c r="G107" s="303">
        <v>1</v>
      </c>
      <c r="H107" s="305" t="s">
        <v>589</v>
      </c>
      <c r="I107" s="133" t="s">
        <v>348</v>
      </c>
      <c r="J107" s="133"/>
      <c r="K107" s="306"/>
      <c r="L107" s="306"/>
      <c r="M107" s="306"/>
      <c r="N107" s="306"/>
      <c r="O107" s="306"/>
      <c r="P107" s="306"/>
      <c r="Q107" s="306"/>
      <c r="R107" s="306"/>
      <c r="S107" s="306">
        <v>1</v>
      </c>
      <c r="T107" s="306"/>
      <c r="U107" s="306"/>
      <c r="V107" s="372" t="s">
        <v>569</v>
      </c>
      <c r="W107" s="136" t="s">
        <v>473</v>
      </c>
      <c r="X107" s="133" t="s">
        <v>474</v>
      </c>
      <c r="Y107" s="437"/>
      <c r="Z107" s="214" t="s">
        <v>542</v>
      </c>
      <c r="AA107" s="133" t="s">
        <v>570</v>
      </c>
    </row>
    <row r="108" spans="1:27" s="20" customFormat="1" ht="69" x14ac:dyDescent="0.3">
      <c r="A108" s="127" t="s">
        <v>586</v>
      </c>
      <c r="B108" s="128" t="s">
        <v>261</v>
      </c>
      <c r="C108" s="128" t="s">
        <v>213</v>
      </c>
      <c r="D108" s="138" t="s">
        <v>260</v>
      </c>
      <c r="E108" s="221">
        <v>1</v>
      </c>
      <c r="F108" s="219" t="s">
        <v>590</v>
      </c>
      <c r="G108" s="221">
        <v>1</v>
      </c>
      <c r="H108" s="222" t="s">
        <v>591</v>
      </c>
      <c r="I108" s="128" t="s">
        <v>348</v>
      </c>
      <c r="J108" s="128"/>
      <c r="K108" s="189"/>
      <c r="L108" s="189"/>
      <c r="M108" s="189"/>
      <c r="N108" s="189">
        <v>1</v>
      </c>
      <c r="O108" s="189"/>
      <c r="P108" s="189"/>
      <c r="Q108" s="189"/>
      <c r="R108" s="189"/>
      <c r="S108" s="189"/>
      <c r="T108" s="189"/>
      <c r="U108" s="189"/>
      <c r="V108" s="188" t="s">
        <v>569</v>
      </c>
      <c r="W108" s="132" t="s">
        <v>473</v>
      </c>
      <c r="X108" s="128" t="s">
        <v>474</v>
      </c>
      <c r="Y108" s="383">
        <v>132077500</v>
      </c>
      <c r="Z108" s="192" t="s">
        <v>542</v>
      </c>
      <c r="AA108" s="128" t="s">
        <v>570</v>
      </c>
    </row>
    <row r="109" spans="1:27" s="20" customFormat="1" ht="69" x14ac:dyDescent="0.3">
      <c r="A109" s="127" t="s">
        <v>592</v>
      </c>
      <c r="B109" s="128" t="s">
        <v>264</v>
      </c>
      <c r="C109" s="128" t="s">
        <v>213</v>
      </c>
      <c r="D109" s="189" t="s">
        <v>262</v>
      </c>
      <c r="E109" s="130">
        <v>4</v>
      </c>
      <c r="F109" s="132" t="s">
        <v>465</v>
      </c>
      <c r="G109" s="130">
        <v>4</v>
      </c>
      <c r="H109" s="129" t="s">
        <v>593</v>
      </c>
      <c r="I109" s="128" t="s">
        <v>348</v>
      </c>
      <c r="J109" s="158"/>
      <c r="K109" s="158"/>
      <c r="L109" s="158"/>
      <c r="M109" s="158"/>
      <c r="N109" s="158"/>
      <c r="O109" s="158"/>
      <c r="P109" s="158">
        <v>1</v>
      </c>
      <c r="Q109" s="158">
        <v>2</v>
      </c>
      <c r="R109" s="158"/>
      <c r="S109" s="158"/>
      <c r="T109" s="158"/>
      <c r="U109" s="158">
        <v>1</v>
      </c>
      <c r="V109" s="188" t="s">
        <v>594</v>
      </c>
      <c r="W109" s="132" t="s">
        <v>595</v>
      </c>
      <c r="X109" s="128" t="s">
        <v>596</v>
      </c>
      <c r="Y109" s="367">
        <v>31474642609</v>
      </c>
      <c r="Z109" s="192" t="s">
        <v>542</v>
      </c>
      <c r="AA109" s="128" t="s">
        <v>543</v>
      </c>
    </row>
    <row r="110" spans="1:27" s="20" customFormat="1" ht="55.2" x14ac:dyDescent="0.3">
      <c r="A110" s="127" t="s">
        <v>597</v>
      </c>
      <c r="B110" s="128" t="s">
        <v>268</v>
      </c>
      <c r="C110" s="128" t="s">
        <v>213</v>
      </c>
      <c r="D110" s="129" t="s">
        <v>265</v>
      </c>
      <c r="E110" s="155">
        <v>3</v>
      </c>
      <c r="F110" s="132" t="s">
        <v>598</v>
      </c>
      <c r="G110" s="155">
        <v>3</v>
      </c>
      <c r="H110" s="129" t="s">
        <v>599</v>
      </c>
      <c r="I110" s="128" t="s">
        <v>348</v>
      </c>
      <c r="J110" s="158"/>
      <c r="K110" s="157"/>
      <c r="L110" s="157"/>
      <c r="M110" s="157"/>
      <c r="N110" s="157"/>
      <c r="O110" s="157">
        <v>1.5</v>
      </c>
      <c r="P110" s="157"/>
      <c r="Q110" s="157"/>
      <c r="R110" s="157"/>
      <c r="S110" s="157"/>
      <c r="T110" s="157"/>
      <c r="U110" s="157">
        <v>1.5</v>
      </c>
      <c r="V110" s="188" t="s">
        <v>600</v>
      </c>
      <c r="W110" s="132" t="s">
        <v>601</v>
      </c>
      <c r="X110" s="128" t="s">
        <v>602</v>
      </c>
      <c r="Y110" s="367">
        <v>2900760000</v>
      </c>
      <c r="Z110" s="192" t="s">
        <v>542</v>
      </c>
      <c r="AA110" s="128" t="s">
        <v>603</v>
      </c>
    </row>
    <row r="111" spans="1:27" s="20" customFormat="1" ht="55.2" x14ac:dyDescent="0.3">
      <c r="A111" s="127" t="s">
        <v>604</v>
      </c>
      <c r="B111" s="128" t="s">
        <v>270</v>
      </c>
      <c r="C111" s="128" t="s">
        <v>213</v>
      </c>
      <c r="D111" s="129" t="s">
        <v>269</v>
      </c>
      <c r="E111" s="155">
        <v>770</v>
      </c>
      <c r="F111" s="132" t="s">
        <v>605</v>
      </c>
      <c r="G111" s="155">
        <v>770</v>
      </c>
      <c r="H111" s="129" t="s">
        <v>269</v>
      </c>
      <c r="I111" s="128" t="s">
        <v>606</v>
      </c>
      <c r="J111" s="158"/>
      <c r="K111" s="158"/>
      <c r="L111" s="158"/>
      <c r="M111" s="158"/>
      <c r="N111" s="158"/>
      <c r="O111" s="158">
        <v>385</v>
      </c>
      <c r="P111" s="158"/>
      <c r="Q111" s="158"/>
      <c r="R111" s="158"/>
      <c r="S111" s="158"/>
      <c r="T111" s="158"/>
      <c r="U111" s="158">
        <v>385</v>
      </c>
      <c r="V111" s="188" t="s">
        <v>600</v>
      </c>
      <c r="W111" s="132" t="s">
        <v>601</v>
      </c>
      <c r="X111" s="128" t="s">
        <v>602</v>
      </c>
      <c r="Y111" s="367">
        <v>10396244342</v>
      </c>
      <c r="Z111" s="192" t="s">
        <v>542</v>
      </c>
      <c r="AA111" s="128" t="s">
        <v>603</v>
      </c>
    </row>
    <row r="112" spans="1:27" s="20" customFormat="1" ht="55.2" x14ac:dyDescent="0.3">
      <c r="A112" s="127" t="s">
        <v>607</v>
      </c>
      <c r="B112" s="128" t="s">
        <v>272</v>
      </c>
      <c r="C112" s="128" t="s">
        <v>213</v>
      </c>
      <c r="D112" s="189" t="s">
        <v>271</v>
      </c>
      <c r="E112" s="155">
        <v>4</v>
      </c>
      <c r="F112" s="132" t="s">
        <v>608</v>
      </c>
      <c r="G112" s="155">
        <v>4</v>
      </c>
      <c r="H112" s="129" t="s">
        <v>271</v>
      </c>
      <c r="I112" s="128" t="s">
        <v>348</v>
      </c>
      <c r="J112" s="158"/>
      <c r="K112" s="158"/>
      <c r="L112" s="158">
        <v>1</v>
      </c>
      <c r="M112" s="158"/>
      <c r="N112" s="158"/>
      <c r="O112" s="158">
        <v>1</v>
      </c>
      <c r="P112" s="158"/>
      <c r="Q112" s="158"/>
      <c r="R112" s="158">
        <v>1</v>
      </c>
      <c r="S112" s="158"/>
      <c r="T112" s="158"/>
      <c r="U112" s="158">
        <v>1</v>
      </c>
      <c r="V112" s="188" t="s">
        <v>600</v>
      </c>
      <c r="W112" s="132" t="s">
        <v>609</v>
      </c>
      <c r="X112" s="128" t="s">
        <v>148</v>
      </c>
      <c r="Y112" s="367">
        <v>80333729119</v>
      </c>
      <c r="Z112" s="128" t="s">
        <v>609</v>
      </c>
      <c r="AA112" s="128" t="s">
        <v>603</v>
      </c>
    </row>
    <row r="113" spans="1:27" s="20" customFormat="1" ht="69" x14ac:dyDescent="0.3">
      <c r="A113" s="127" t="s">
        <v>610</v>
      </c>
      <c r="B113" s="128" t="s">
        <v>274</v>
      </c>
      <c r="C113" s="128" t="s">
        <v>213</v>
      </c>
      <c r="D113" s="129" t="s">
        <v>273</v>
      </c>
      <c r="E113" s="186">
        <v>0.33</v>
      </c>
      <c r="F113" s="132" t="s">
        <v>611</v>
      </c>
      <c r="G113" s="223">
        <v>0.33</v>
      </c>
      <c r="H113" s="129" t="s">
        <v>612</v>
      </c>
      <c r="I113" s="128" t="s">
        <v>449</v>
      </c>
      <c r="J113" s="158"/>
      <c r="K113" s="158"/>
      <c r="L113" s="158"/>
      <c r="M113" s="224"/>
      <c r="N113" s="158"/>
      <c r="O113" s="158"/>
      <c r="P113" s="224">
        <v>0.33</v>
      </c>
      <c r="Q113" s="158"/>
      <c r="R113" s="158"/>
      <c r="S113" s="158"/>
      <c r="T113" s="158"/>
      <c r="U113" s="158"/>
      <c r="V113" s="132" t="s">
        <v>594</v>
      </c>
      <c r="W113" s="132" t="s">
        <v>595</v>
      </c>
      <c r="X113" s="128" t="s">
        <v>596</v>
      </c>
      <c r="Y113" s="367">
        <v>12880803075</v>
      </c>
      <c r="Z113" s="128" t="s">
        <v>613</v>
      </c>
      <c r="AA113" s="128" t="s">
        <v>543</v>
      </c>
    </row>
    <row r="114" spans="1:27" s="20" customFormat="1" ht="55.2" x14ac:dyDescent="0.3">
      <c r="A114" s="127" t="s">
        <v>614</v>
      </c>
      <c r="B114" s="128" t="s">
        <v>277</v>
      </c>
      <c r="C114" s="128" t="s">
        <v>213</v>
      </c>
      <c r="D114" s="129" t="s">
        <v>275</v>
      </c>
      <c r="E114" s="171">
        <v>4</v>
      </c>
      <c r="F114" s="132" t="s">
        <v>615</v>
      </c>
      <c r="G114" s="171">
        <v>4</v>
      </c>
      <c r="H114" s="129" t="s">
        <v>616</v>
      </c>
      <c r="I114" s="128" t="s">
        <v>348</v>
      </c>
      <c r="J114" s="129"/>
      <c r="K114" s="129"/>
      <c r="L114" s="129">
        <v>1</v>
      </c>
      <c r="M114" s="129"/>
      <c r="N114" s="129"/>
      <c r="O114" s="129">
        <v>1</v>
      </c>
      <c r="P114" s="129"/>
      <c r="Q114" s="129"/>
      <c r="R114" s="129">
        <v>1</v>
      </c>
      <c r="S114" s="129"/>
      <c r="T114" s="129"/>
      <c r="U114" s="129">
        <v>1</v>
      </c>
      <c r="V114" s="156" t="s">
        <v>617</v>
      </c>
      <c r="W114" s="132" t="s">
        <v>473</v>
      </c>
      <c r="X114" s="212" t="s">
        <v>541</v>
      </c>
      <c r="Y114" s="385">
        <v>35000000</v>
      </c>
      <c r="Z114" s="192" t="s">
        <v>542</v>
      </c>
      <c r="AA114" s="128" t="s">
        <v>322</v>
      </c>
    </row>
    <row r="115" spans="1:27" s="20" customFormat="1" ht="55.2" x14ac:dyDescent="0.3">
      <c r="A115" s="127" t="s">
        <v>618</v>
      </c>
      <c r="B115" s="128" t="s">
        <v>279</v>
      </c>
      <c r="C115" s="128" t="s">
        <v>213</v>
      </c>
      <c r="D115" s="129" t="s">
        <v>278</v>
      </c>
      <c r="E115" s="197">
        <v>1</v>
      </c>
      <c r="F115" s="132" t="s">
        <v>619</v>
      </c>
      <c r="G115" s="197">
        <v>1</v>
      </c>
      <c r="H115" s="129" t="s">
        <v>620</v>
      </c>
      <c r="I115" s="128" t="s">
        <v>348</v>
      </c>
      <c r="J115" s="189"/>
      <c r="K115" s="189"/>
      <c r="L115" s="189">
        <v>0.25</v>
      </c>
      <c r="M115" s="189"/>
      <c r="N115" s="189"/>
      <c r="O115" s="189">
        <v>0.25</v>
      </c>
      <c r="P115" s="189"/>
      <c r="Q115" s="189"/>
      <c r="R115" s="189">
        <v>0.25</v>
      </c>
      <c r="S115" s="189"/>
      <c r="T115" s="189"/>
      <c r="U115" s="189">
        <v>0.25</v>
      </c>
      <c r="V115" s="156" t="s">
        <v>617</v>
      </c>
      <c r="W115" s="132" t="s">
        <v>473</v>
      </c>
      <c r="X115" s="212" t="s">
        <v>541</v>
      </c>
      <c r="Y115" s="385">
        <v>15000000</v>
      </c>
      <c r="Z115" s="192" t="s">
        <v>542</v>
      </c>
      <c r="AA115" s="128" t="s">
        <v>322</v>
      </c>
    </row>
    <row r="116" spans="1:27" s="20" customFormat="1" ht="55.2" x14ac:dyDescent="0.3">
      <c r="A116" s="127" t="s">
        <v>621</v>
      </c>
      <c r="B116" s="128" t="s">
        <v>281</v>
      </c>
      <c r="C116" s="128" t="s">
        <v>213</v>
      </c>
      <c r="D116" s="129" t="s">
        <v>622</v>
      </c>
      <c r="E116" s="225">
        <v>50</v>
      </c>
      <c r="F116" s="156" t="s">
        <v>623</v>
      </c>
      <c r="G116" s="225">
        <v>50</v>
      </c>
      <c r="H116" s="129" t="s">
        <v>624</v>
      </c>
      <c r="I116" s="128" t="s">
        <v>348</v>
      </c>
      <c r="J116" s="226"/>
      <c r="K116" s="226"/>
      <c r="L116" s="226">
        <v>4</v>
      </c>
      <c r="M116" s="226">
        <v>8</v>
      </c>
      <c r="N116" s="226">
        <v>10</v>
      </c>
      <c r="O116" s="226">
        <v>10</v>
      </c>
      <c r="P116" s="226">
        <v>10</v>
      </c>
      <c r="Q116" s="226">
        <v>8</v>
      </c>
      <c r="R116" s="226"/>
      <c r="S116" s="226"/>
      <c r="T116" s="226"/>
      <c r="U116" s="226"/>
      <c r="V116" s="156" t="s">
        <v>625</v>
      </c>
      <c r="W116" s="132" t="s">
        <v>473</v>
      </c>
      <c r="X116" s="212" t="s">
        <v>541</v>
      </c>
      <c r="Y116" s="385">
        <v>87124000</v>
      </c>
      <c r="Z116" s="192" t="s">
        <v>542</v>
      </c>
      <c r="AA116" s="128" t="s">
        <v>626</v>
      </c>
    </row>
    <row r="117" spans="1:27" s="20" customFormat="1" ht="82.8" x14ac:dyDescent="0.3">
      <c r="A117" s="127" t="s">
        <v>627</v>
      </c>
      <c r="B117" s="128" t="s">
        <v>283</v>
      </c>
      <c r="C117" s="128" t="s">
        <v>213</v>
      </c>
      <c r="D117" s="178" t="s">
        <v>282</v>
      </c>
      <c r="E117" s="225">
        <v>50</v>
      </c>
      <c r="F117" s="156" t="s">
        <v>628</v>
      </c>
      <c r="G117" s="225">
        <v>50</v>
      </c>
      <c r="H117" s="129" t="s">
        <v>629</v>
      </c>
      <c r="I117" s="128" t="s">
        <v>348</v>
      </c>
      <c r="J117" s="226"/>
      <c r="K117" s="226"/>
      <c r="L117" s="226">
        <v>5</v>
      </c>
      <c r="M117" s="226">
        <v>5</v>
      </c>
      <c r="N117" s="226">
        <v>6</v>
      </c>
      <c r="O117" s="226">
        <v>6</v>
      </c>
      <c r="P117" s="226">
        <v>6</v>
      </c>
      <c r="Q117" s="226">
        <v>6</v>
      </c>
      <c r="R117" s="226">
        <v>6</v>
      </c>
      <c r="S117" s="226">
        <v>5</v>
      </c>
      <c r="T117" s="226">
        <v>5</v>
      </c>
      <c r="U117" s="226"/>
      <c r="V117" s="156" t="s">
        <v>625</v>
      </c>
      <c r="W117" s="132" t="s">
        <v>473</v>
      </c>
      <c r="X117" s="212" t="s">
        <v>541</v>
      </c>
      <c r="Y117" s="385">
        <v>87124000</v>
      </c>
      <c r="Z117" s="192" t="s">
        <v>542</v>
      </c>
      <c r="AA117" s="128" t="s">
        <v>626</v>
      </c>
    </row>
    <row r="118" spans="1:27" s="20" customFormat="1" ht="55.2" x14ac:dyDescent="0.3">
      <c r="A118" s="127" t="s">
        <v>630</v>
      </c>
      <c r="B118" s="128" t="s">
        <v>285</v>
      </c>
      <c r="C118" s="128" t="s">
        <v>213</v>
      </c>
      <c r="D118" s="129" t="s">
        <v>284</v>
      </c>
      <c r="E118" s="227">
        <v>0.7</v>
      </c>
      <c r="F118" s="156" t="s">
        <v>631</v>
      </c>
      <c r="G118" s="227">
        <v>0.7</v>
      </c>
      <c r="H118" s="129" t="s">
        <v>632</v>
      </c>
      <c r="I118" s="128" t="s">
        <v>348</v>
      </c>
      <c r="J118" s="228"/>
      <c r="K118" s="228"/>
      <c r="L118" s="228">
        <v>0.17499999999999999</v>
      </c>
      <c r="M118" s="228"/>
      <c r="N118" s="228"/>
      <c r="O118" s="228">
        <v>0.17499999999999999</v>
      </c>
      <c r="P118" s="228"/>
      <c r="Q118" s="228"/>
      <c r="R118" s="228">
        <v>0.17499999999999999</v>
      </c>
      <c r="S118" s="228"/>
      <c r="T118" s="228">
        <v>0.17499999999999999</v>
      </c>
      <c r="U118" s="228"/>
      <c r="V118" s="156" t="s">
        <v>625</v>
      </c>
      <c r="W118" s="132" t="s">
        <v>473</v>
      </c>
      <c r="X118" s="212" t="s">
        <v>541</v>
      </c>
      <c r="Y118" s="385">
        <v>100000000</v>
      </c>
      <c r="Z118" s="192" t="s">
        <v>542</v>
      </c>
      <c r="AA118" s="128" t="s">
        <v>626</v>
      </c>
    </row>
    <row r="119" spans="1:27" s="20" customFormat="1" ht="55.2" x14ac:dyDescent="0.3">
      <c r="A119" s="127" t="s">
        <v>633</v>
      </c>
      <c r="B119" s="128" t="s">
        <v>287</v>
      </c>
      <c r="C119" s="128" t="s">
        <v>213</v>
      </c>
      <c r="D119" s="129" t="s">
        <v>286</v>
      </c>
      <c r="E119" s="227">
        <v>1</v>
      </c>
      <c r="F119" s="156" t="s">
        <v>634</v>
      </c>
      <c r="G119" s="227">
        <v>1</v>
      </c>
      <c r="H119" s="129" t="s">
        <v>635</v>
      </c>
      <c r="I119" s="128" t="s">
        <v>648</v>
      </c>
      <c r="J119" s="229"/>
      <c r="K119" s="229"/>
      <c r="L119" s="229"/>
      <c r="M119" s="229">
        <v>0.25</v>
      </c>
      <c r="N119" s="229"/>
      <c r="O119" s="229">
        <v>0.25</v>
      </c>
      <c r="P119" s="229"/>
      <c r="Q119" s="229">
        <v>0.25</v>
      </c>
      <c r="R119" s="229"/>
      <c r="S119" s="229"/>
      <c r="T119" s="229">
        <v>0.25</v>
      </c>
      <c r="U119" s="229"/>
      <c r="V119" s="156" t="s">
        <v>625</v>
      </c>
      <c r="W119" s="132" t="s">
        <v>473</v>
      </c>
      <c r="X119" s="212" t="s">
        <v>541</v>
      </c>
      <c r="Y119" s="385">
        <v>150000000</v>
      </c>
      <c r="Z119" s="192" t="s">
        <v>542</v>
      </c>
      <c r="AA119" s="128" t="s">
        <v>626</v>
      </c>
    </row>
    <row r="120" spans="1:27" s="20" customFormat="1" ht="55.2" x14ac:dyDescent="0.3">
      <c r="A120" s="127" t="s">
        <v>636</v>
      </c>
      <c r="B120" s="128" t="s">
        <v>290</v>
      </c>
      <c r="C120" s="128" t="s">
        <v>213</v>
      </c>
      <c r="D120" s="138" t="s">
        <v>288</v>
      </c>
      <c r="E120" s="140">
        <v>1</v>
      </c>
      <c r="F120" s="141" t="s">
        <v>637</v>
      </c>
      <c r="G120" s="140">
        <v>2</v>
      </c>
      <c r="H120" s="142" t="s">
        <v>638</v>
      </c>
      <c r="I120" s="128" t="s">
        <v>348</v>
      </c>
      <c r="J120" s="146"/>
      <c r="K120" s="146">
        <v>2</v>
      </c>
      <c r="L120" s="146"/>
      <c r="M120" s="146"/>
      <c r="N120" s="146"/>
      <c r="O120" s="146"/>
      <c r="P120" s="146"/>
      <c r="Q120" s="146"/>
      <c r="R120" s="146"/>
      <c r="S120" s="146"/>
      <c r="T120" s="146"/>
      <c r="U120" s="230"/>
      <c r="V120" s="145" t="s">
        <v>600</v>
      </c>
      <c r="W120" s="132" t="s">
        <v>473</v>
      </c>
      <c r="X120" s="212" t="s">
        <v>541</v>
      </c>
      <c r="Y120" s="411">
        <v>479198784</v>
      </c>
      <c r="Z120" s="192" t="s">
        <v>542</v>
      </c>
      <c r="AA120" s="128" t="s">
        <v>639</v>
      </c>
    </row>
    <row r="121" spans="1:27" s="20" customFormat="1" ht="55.2" x14ac:dyDescent="0.3">
      <c r="A121" s="127" t="s">
        <v>636</v>
      </c>
      <c r="B121" s="128" t="s">
        <v>290</v>
      </c>
      <c r="C121" s="128" t="s">
        <v>213</v>
      </c>
      <c r="D121" s="138" t="s">
        <v>288</v>
      </c>
      <c r="E121" s="140">
        <v>1</v>
      </c>
      <c r="F121" s="141" t="s">
        <v>637</v>
      </c>
      <c r="G121" s="140">
        <v>12</v>
      </c>
      <c r="H121" s="142" t="s">
        <v>640</v>
      </c>
      <c r="I121" s="128" t="s">
        <v>348</v>
      </c>
      <c r="J121" s="146">
        <v>1</v>
      </c>
      <c r="K121" s="146">
        <v>1</v>
      </c>
      <c r="L121" s="146">
        <v>1</v>
      </c>
      <c r="M121" s="146">
        <v>1</v>
      </c>
      <c r="N121" s="146">
        <v>1</v>
      </c>
      <c r="O121" s="146">
        <v>1</v>
      </c>
      <c r="P121" s="146">
        <v>1</v>
      </c>
      <c r="Q121" s="146">
        <v>1</v>
      </c>
      <c r="R121" s="146">
        <v>1</v>
      </c>
      <c r="S121" s="146">
        <v>1</v>
      </c>
      <c r="T121" s="146">
        <v>1</v>
      </c>
      <c r="U121" s="146">
        <v>1</v>
      </c>
      <c r="V121" s="145" t="s">
        <v>600</v>
      </c>
      <c r="W121" s="132" t="s">
        <v>473</v>
      </c>
      <c r="X121" s="212" t="s">
        <v>541</v>
      </c>
      <c r="Y121" s="453"/>
      <c r="Z121" s="192" t="s">
        <v>542</v>
      </c>
      <c r="AA121" s="128" t="s">
        <v>639</v>
      </c>
    </row>
    <row r="122" spans="1:27" s="20" customFormat="1" ht="55.2" x14ac:dyDescent="0.3">
      <c r="A122" s="127" t="s">
        <v>636</v>
      </c>
      <c r="B122" s="128" t="s">
        <v>290</v>
      </c>
      <c r="C122" s="128" t="s">
        <v>213</v>
      </c>
      <c r="D122" s="138" t="s">
        <v>288</v>
      </c>
      <c r="E122" s="140">
        <v>1</v>
      </c>
      <c r="F122" s="141" t="s">
        <v>637</v>
      </c>
      <c r="G122" s="140">
        <v>46</v>
      </c>
      <c r="H122" s="142" t="s">
        <v>640</v>
      </c>
      <c r="I122" s="128" t="s">
        <v>348</v>
      </c>
      <c r="J122" s="146">
        <v>2</v>
      </c>
      <c r="K122" s="146">
        <v>4</v>
      </c>
      <c r="L122" s="146">
        <v>4</v>
      </c>
      <c r="M122" s="146">
        <v>4</v>
      </c>
      <c r="N122" s="146">
        <v>4</v>
      </c>
      <c r="O122" s="146">
        <v>4</v>
      </c>
      <c r="P122" s="146">
        <v>4</v>
      </c>
      <c r="Q122" s="146">
        <v>4</v>
      </c>
      <c r="R122" s="146">
        <v>4</v>
      </c>
      <c r="S122" s="146">
        <v>4</v>
      </c>
      <c r="T122" s="146">
        <v>4</v>
      </c>
      <c r="U122" s="146">
        <v>4</v>
      </c>
      <c r="V122" s="145" t="s">
        <v>600</v>
      </c>
      <c r="W122" s="132" t="s">
        <v>473</v>
      </c>
      <c r="X122" s="212" t="s">
        <v>541</v>
      </c>
      <c r="Y122" s="453"/>
      <c r="Z122" s="192" t="s">
        <v>542</v>
      </c>
      <c r="AA122" s="128" t="s">
        <v>639</v>
      </c>
    </row>
    <row r="123" spans="1:27" s="20" customFormat="1" ht="55.2" x14ac:dyDescent="0.3">
      <c r="A123" s="127" t="s">
        <v>641</v>
      </c>
      <c r="B123" s="128" t="s">
        <v>292</v>
      </c>
      <c r="C123" s="128" t="s">
        <v>213</v>
      </c>
      <c r="D123" s="129" t="s">
        <v>291</v>
      </c>
      <c r="E123" s="199">
        <v>4</v>
      </c>
      <c r="F123" s="132" t="s">
        <v>642</v>
      </c>
      <c r="G123" s="199">
        <v>4</v>
      </c>
      <c r="H123" s="129" t="s">
        <v>643</v>
      </c>
      <c r="I123" s="128" t="s">
        <v>348</v>
      </c>
      <c r="J123" s="231"/>
      <c r="K123" s="231"/>
      <c r="L123" s="231"/>
      <c r="M123" s="231"/>
      <c r="N123" s="231">
        <v>4</v>
      </c>
      <c r="O123" s="231"/>
      <c r="P123" s="231"/>
      <c r="Q123" s="231"/>
      <c r="R123" s="231"/>
      <c r="S123" s="231"/>
      <c r="T123" s="231"/>
      <c r="U123" s="231"/>
      <c r="V123" s="188" t="s">
        <v>600</v>
      </c>
      <c r="W123" s="132" t="s">
        <v>473</v>
      </c>
      <c r="X123" s="212" t="s">
        <v>541</v>
      </c>
      <c r="Y123" s="412"/>
      <c r="Z123" s="192" t="s">
        <v>542</v>
      </c>
      <c r="AA123" s="128" t="s">
        <v>639</v>
      </c>
    </row>
    <row r="124" spans="1:27" s="20" customFormat="1" ht="55.2" x14ac:dyDescent="0.3">
      <c r="A124" s="127" t="s">
        <v>644</v>
      </c>
      <c r="B124" s="128" t="s">
        <v>294</v>
      </c>
      <c r="C124" s="128" t="s">
        <v>213</v>
      </c>
      <c r="D124" s="129" t="s">
        <v>645</v>
      </c>
      <c r="E124" s="194">
        <v>1</v>
      </c>
      <c r="F124" s="188" t="s">
        <v>646</v>
      </c>
      <c r="G124" s="232">
        <v>1</v>
      </c>
      <c r="H124" s="129" t="s">
        <v>647</v>
      </c>
      <c r="I124" s="128" t="s">
        <v>648</v>
      </c>
      <c r="J124" s="192"/>
      <c r="K124" s="192"/>
      <c r="L124" s="233">
        <v>0.1</v>
      </c>
      <c r="M124" s="192"/>
      <c r="N124" s="233">
        <v>0.2</v>
      </c>
      <c r="O124" s="192"/>
      <c r="P124" s="233">
        <v>0.2</v>
      </c>
      <c r="Q124" s="192"/>
      <c r="R124" s="233">
        <v>0.2</v>
      </c>
      <c r="S124" s="192"/>
      <c r="T124" s="233">
        <v>0.2</v>
      </c>
      <c r="U124" s="234">
        <v>0.1</v>
      </c>
      <c r="V124" s="188" t="s">
        <v>600</v>
      </c>
      <c r="W124" s="132" t="s">
        <v>473</v>
      </c>
      <c r="X124" s="212" t="s">
        <v>541</v>
      </c>
      <c r="Y124" s="437">
        <v>479198784</v>
      </c>
      <c r="Z124" s="192" t="s">
        <v>542</v>
      </c>
      <c r="AA124" s="128" t="s">
        <v>639</v>
      </c>
    </row>
    <row r="125" spans="1:27" s="20" customFormat="1" ht="55.2" x14ac:dyDescent="0.3">
      <c r="A125" s="127" t="s">
        <v>649</v>
      </c>
      <c r="B125" s="128" t="s">
        <v>296</v>
      </c>
      <c r="C125" s="128" t="s">
        <v>213</v>
      </c>
      <c r="D125" s="129" t="s">
        <v>295</v>
      </c>
      <c r="E125" s="310">
        <v>6</v>
      </c>
      <c r="F125" s="188" t="s">
        <v>650</v>
      </c>
      <c r="G125" s="199">
        <v>6</v>
      </c>
      <c r="H125" s="142" t="s">
        <v>651</v>
      </c>
      <c r="I125" s="128" t="s">
        <v>348</v>
      </c>
      <c r="J125" s="235"/>
      <c r="K125" s="235">
        <v>1</v>
      </c>
      <c r="L125" s="235"/>
      <c r="M125" s="235">
        <v>1</v>
      </c>
      <c r="N125" s="235"/>
      <c r="O125" s="235">
        <v>1</v>
      </c>
      <c r="P125" s="235"/>
      <c r="Q125" s="235">
        <v>1</v>
      </c>
      <c r="R125" s="235"/>
      <c r="S125" s="235">
        <v>1</v>
      </c>
      <c r="T125" s="235"/>
      <c r="U125" s="235">
        <v>1</v>
      </c>
      <c r="V125" s="188" t="s">
        <v>510</v>
      </c>
      <c r="W125" s="132" t="s">
        <v>473</v>
      </c>
      <c r="X125" s="212" t="s">
        <v>541</v>
      </c>
      <c r="Y125" s="437"/>
      <c r="Z125" s="192" t="s">
        <v>542</v>
      </c>
      <c r="AA125" s="128" t="s">
        <v>639</v>
      </c>
    </row>
    <row r="126" spans="1:27" s="20" customFormat="1" ht="55.2" x14ac:dyDescent="0.3">
      <c r="A126" s="127" t="s">
        <v>652</v>
      </c>
      <c r="B126" s="128" t="s">
        <v>298</v>
      </c>
      <c r="C126" s="128" t="s">
        <v>213</v>
      </c>
      <c r="D126" s="129" t="s">
        <v>297</v>
      </c>
      <c r="E126" s="199">
        <v>1</v>
      </c>
      <c r="F126" s="132" t="s">
        <v>653</v>
      </c>
      <c r="G126" s="199">
        <v>1</v>
      </c>
      <c r="H126" s="129" t="s">
        <v>653</v>
      </c>
      <c r="I126" s="128" t="s">
        <v>348</v>
      </c>
      <c r="J126" s="235"/>
      <c r="K126" s="235"/>
      <c r="L126" s="235"/>
      <c r="M126" s="235"/>
      <c r="N126" s="235"/>
      <c r="O126" s="235">
        <v>1</v>
      </c>
      <c r="P126" s="235"/>
      <c r="Q126" s="235"/>
      <c r="R126" s="235"/>
      <c r="S126" s="235"/>
      <c r="T126" s="235"/>
      <c r="U126" s="235"/>
      <c r="V126" s="188" t="s">
        <v>594</v>
      </c>
      <c r="W126" s="132" t="s">
        <v>473</v>
      </c>
      <c r="X126" s="212" t="s">
        <v>541</v>
      </c>
      <c r="Y126" s="437"/>
      <c r="Z126" s="192" t="s">
        <v>542</v>
      </c>
      <c r="AA126" s="128" t="s">
        <v>639</v>
      </c>
    </row>
    <row r="127" spans="1:27" s="20" customFormat="1" ht="55.2" x14ac:dyDescent="0.3">
      <c r="A127" s="127" t="s">
        <v>654</v>
      </c>
      <c r="B127" s="128" t="s">
        <v>300</v>
      </c>
      <c r="C127" s="128" t="s">
        <v>213</v>
      </c>
      <c r="D127" s="129" t="s">
        <v>299</v>
      </c>
      <c r="E127" s="199">
        <v>2</v>
      </c>
      <c r="F127" s="145" t="s">
        <v>655</v>
      </c>
      <c r="G127" s="199">
        <v>2</v>
      </c>
      <c r="H127" s="142" t="s">
        <v>656</v>
      </c>
      <c r="I127" s="128" t="s">
        <v>348</v>
      </c>
      <c r="J127" s="192">
        <v>2</v>
      </c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8" t="s">
        <v>600</v>
      </c>
      <c r="W127" s="132" t="s">
        <v>473</v>
      </c>
      <c r="X127" s="212" t="s">
        <v>541</v>
      </c>
      <c r="Y127" s="437">
        <v>1197996960</v>
      </c>
      <c r="Z127" s="192" t="s">
        <v>542</v>
      </c>
      <c r="AA127" s="128" t="s">
        <v>639</v>
      </c>
    </row>
    <row r="128" spans="1:27" s="20" customFormat="1" ht="55.2" x14ac:dyDescent="0.3">
      <c r="A128" s="127" t="s">
        <v>654</v>
      </c>
      <c r="B128" s="128" t="s">
        <v>681</v>
      </c>
      <c r="C128" s="128" t="s">
        <v>213</v>
      </c>
      <c r="D128" s="129" t="s">
        <v>301</v>
      </c>
      <c r="E128" s="199">
        <v>12</v>
      </c>
      <c r="F128" s="145" t="s">
        <v>655</v>
      </c>
      <c r="G128" s="199">
        <v>12</v>
      </c>
      <c r="H128" s="142" t="s">
        <v>657</v>
      </c>
      <c r="I128" s="128" t="s">
        <v>348</v>
      </c>
      <c r="J128" s="192">
        <v>1</v>
      </c>
      <c r="K128" s="192">
        <v>1</v>
      </c>
      <c r="L128" s="192">
        <v>1</v>
      </c>
      <c r="M128" s="192">
        <v>1</v>
      </c>
      <c r="N128" s="192">
        <v>1</v>
      </c>
      <c r="O128" s="192">
        <v>1</v>
      </c>
      <c r="P128" s="192">
        <v>1</v>
      </c>
      <c r="Q128" s="192">
        <v>1</v>
      </c>
      <c r="R128" s="192">
        <v>1</v>
      </c>
      <c r="S128" s="192">
        <v>1</v>
      </c>
      <c r="T128" s="192">
        <v>1</v>
      </c>
      <c r="U128" s="192">
        <v>1</v>
      </c>
      <c r="V128" s="188" t="s">
        <v>600</v>
      </c>
      <c r="W128" s="132" t="s">
        <v>473</v>
      </c>
      <c r="X128" s="212" t="s">
        <v>541</v>
      </c>
      <c r="Y128" s="437"/>
      <c r="Z128" s="192" t="s">
        <v>542</v>
      </c>
      <c r="AA128" s="128" t="s">
        <v>639</v>
      </c>
    </row>
    <row r="130" spans="25:25" ht="14.4" x14ac:dyDescent="0.3">
      <c r="Y130" s="374"/>
    </row>
  </sheetData>
  <sheetProtection algorithmName="SHA-512" hashValue="PYFs762pemOGsSj2kFFtJx51A0yXLHJ/I+AgPrgegMc4nTvKhqKaZI9GlFFKysYhvV7bdSEa6dW8mp9RFhl8GA==" saltValue="DrHyem+6GAzKHKyyZGLi5g==" spinCount="100000" sheet="1" objects="1" scenarios="1"/>
  <autoFilter ref="A4:AA4" xr:uid="{71871D3C-6853-4E80-A95E-C3E9FB688225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43">
    <mergeCell ref="Y124:Y126"/>
    <mergeCell ref="Y127:Y128"/>
    <mergeCell ref="Y100:Y104"/>
    <mergeCell ref="Y106:Y107"/>
    <mergeCell ref="Y120:Y123"/>
    <mergeCell ref="Y50:Y52"/>
    <mergeCell ref="Y93:Y95"/>
    <mergeCell ref="X28:Z31"/>
    <mergeCell ref="X39:Z44"/>
    <mergeCell ref="X81:Z81"/>
    <mergeCell ref="X89:Z89"/>
    <mergeCell ref="X91:Z91"/>
    <mergeCell ref="A1:C3"/>
    <mergeCell ref="C4:C5"/>
    <mergeCell ref="Z4:Z5"/>
    <mergeCell ref="AA4:AA5"/>
    <mergeCell ref="H4:H5"/>
    <mergeCell ref="I4:I5"/>
    <mergeCell ref="J4:U4"/>
    <mergeCell ref="V4:V5"/>
    <mergeCell ref="W4:W5"/>
    <mergeCell ref="X4:X5"/>
    <mergeCell ref="A4:A5"/>
    <mergeCell ref="B4:B5"/>
    <mergeCell ref="D4:D5"/>
    <mergeCell ref="E4:E5"/>
    <mergeCell ref="F4:F5"/>
    <mergeCell ref="Y98:Y99"/>
    <mergeCell ref="E1:Y1"/>
    <mergeCell ref="E2:Y2"/>
    <mergeCell ref="E3:Y3"/>
    <mergeCell ref="G4:G5"/>
    <mergeCell ref="Y4:Y5"/>
    <mergeCell ref="Y57:Y59"/>
    <mergeCell ref="Y62:Y63"/>
    <mergeCell ref="Y6:Y9"/>
    <mergeCell ref="Y10:Y13"/>
    <mergeCell ref="Y14:Y16"/>
    <mergeCell ref="Y32:Y34"/>
    <mergeCell ref="Y17:Y19"/>
    <mergeCell ref="Y45:Y48"/>
    <mergeCell ref="Y20:Y21"/>
    <mergeCell ref="Y53:Y55"/>
  </mergeCells>
  <phoneticPr fontId="13" type="noConversion"/>
  <dataValidations count="1">
    <dataValidation allowBlank="1" showInputMessage="1" showErrorMessage="1" sqref="W37:W44 W25:W31 W80:W91" xr:uid="{3A8EA22A-742D-44B7-9B3D-25C5F6ED90B5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61DF-F829-49B3-B9B4-642CB0C78573}">
  <sheetPr>
    <tabColor theme="0"/>
  </sheetPr>
  <dimension ref="A1:G16"/>
  <sheetViews>
    <sheetView tabSelected="1" workbookViewId="0">
      <pane xSplit="1" ySplit="4" topLeftCell="B6" activePane="bottomRight" state="frozen"/>
      <selection pane="topRight"/>
      <selection pane="bottomLeft"/>
      <selection pane="bottomRight" activeCell="F14" sqref="F14:G14"/>
    </sheetView>
  </sheetViews>
  <sheetFormatPr baseColWidth="10" defaultColWidth="10.6640625" defaultRowHeight="14.4" x14ac:dyDescent="0.3"/>
  <cols>
    <col min="1" max="3" width="9" customWidth="1"/>
    <col min="4" max="4" width="49.109375" customWidth="1"/>
    <col min="5" max="5" width="26.88671875" customWidth="1"/>
    <col min="6" max="6" width="17.88671875" customWidth="1"/>
  </cols>
  <sheetData>
    <row r="1" spans="1:7" x14ac:dyDescent="0.3">
      <c r="A1" s="349"/>
      <c r="B1" s="350"/>
      <c r="C1" s="3" t="s">
        <v>0</v>
      </c>
      <c r="D1" s="454" t="s">
        <v>1</v>
      </c>
      <c r="E1" s="454"/>
      <c r="F1" s="351" t="s">
        <v>2</v>
      </c>
      <c r="G1" s="352" t="s">
        <v>3</v>
      </c>
    </row>
    <row r="2" spans="1:7" ht="22.5" customHeight="1" x14ac:dyDescent="0.3">
      <c r="A2" s="353"/>
      <c r="B2" s="354"/>
      <c r="C2" s="3" t="s">
        <v>4</v>
      </c>
      <c r="D2" s="455" t="s">
        <v>5</v>
      </c>
      <c r="E2" s="455"/>
      <c r="F2" s="351" t="s">
        <v>6</v>
      </c>
      <c r="G2" s="355">
        <v>5</v>
      </c>
    </row>
    <row r="3" spans="1:7" ht="18.75" customHeight="1" x14ac:dyDescent="0.3">
      <c r="A3" s="356"/>
      <c r="B3" s="357"/>
      <c r="C3" s="3" t="s">
        <v>7</v>
      </c>
      <c r="D3" s="456" t="s">
        <v>8</v>
      </c>
      <c r="E3" s="456"/>
      <c r="F3" s="351" t="s">
        <v>9</v>
      </c>
      <c r="G3" s="358">
        <v>45681</v>
      </c>
    </row>
    <row r="4" spans="1:7" ht="41.4" customHeight="1" x14ac:dyDescent="0.3">
      <c r="A4" s="387" t="s">
        <v>658</v>
      </c>
      <c r="B4" s="457" t="s">
        <v>659</v>
      </c>
      <c r="C4" s="458"/>
      <c r="D4" s="459"/>
      <c r="E4" s="359" t="s">
        <v>660</v>
      </c>
      <c r="F4" s="463" t="s">
        <v>661</v>
      </c>
      <c r="G4" s="463"/>
    </row>
    <row r="5" spans="1:7" ht="27.6" customHeight="1" x14ac:dyDescent="0.3">
      <c r="A5" s="327">
        <v>1</v>
      </c>
      <c r="B5" s="460" t="s">
        <v>355</v>
      </c>
      <c r="C5" s="461"/>
      <c r="D5" s="462"/>
      <c r="E5" s="237">
        <v>2021011000047</v>
      </c>
      <c r="F5" s="464">
        <v>234474550204</v>
      </c>
      <c r="G5" s="464"/>
    </row>
    <row r="6" spans="1:7" ht="27.6" customHeight="1" x14ac:dyDescent="0.3">
      <c r="A6" s="326">
        <v>2</v>
      </c>
      <c r="B6" s="460" t="s">
        <v>367</v>
      </c>
      <c r="C6" s="461"/>
      <c r="D6" s="462"/>
      <c r="E6" s="237">
        <v>2021011000049</v>
      </c>
      <c r="F6" s="464">
        <v>234474550204</v>
      </c>
      <c r="G6" s="464"/>
    </row>
    <row r="7" spans="1:7" ht="27.6" customHeight="1" x14ac:dyDescent="0.3">
      <c r="A7" s="326">
        <v>3</v>
      </c>
      <c r="B7" s="460" t="s">
        <v>662</v>
      </c>
      <c r="C7" s="461"/>
      <c r="D7" s="462"/>
      <c r="E7" s="237">
        <v>202300000000222</v>
      </c>
      <c r="F7" s="464">
        <v>44355445684</v>
      </c>
      <c r="G7" s="464"/>
    </row>
    <row r="8" spans="1:7" ht="27.6" customHeight="1" x14ac:dyDescent="0.3">
      <c r="A8" s="326">
        <v>4</v>
      </c>
      <c r="B8" s="460" t="s">
        <v>663</v>
      </c>
      <c r="C8" s="461"/>
      <c r="D8" s="462"/>
      <c r="E8" s="237">
        <v>202300000000420</v>
      </c>
      <c r="F8" s="464">
        <v>80504875079</v>
      </c>
      <c r="G8" s="464"/>
    </row>
    <row r="9" spans="1:7" ht="27.6" customHeight="1" x14ac:dyDescent="0.3">
      <c r="A9" s="326">
        <v>5</v>
      </c>
      <c r="B9" s="460" t="s">
        <v>664</v>
      </c>
      <c r="C9" s="461"/>
      <c r="D9" s="462"/>
      <c r="E9" s="237">
        <v>202300000000421</v>
      </c>
      <c r="F9" s="464">
        <v>89207995636</v>
      </c>
      <c r="G9" s="464"/>
    </row>
    <row r="10" spans="1:7" ht="29.25" customHeight="1" x14ac:dyDescent="0.3">
      <c r="A10" s="326">
        <v>6</v>
      </c>
      <c r="B10" s="460" t="s">
        <v>665</v>
      </c>
      <c r="C10" s="461"/>
      <c r="D10" s="462"/>
      <c r="E10" s="237">
        <v>202300000000430</v>
      </c>
      <c r="F10" s="464">
        <v>13297004342</v>
      </c>
      <c r="G10" s="464"/>
    </row>
    <row r="11" spans="1:7" ht="23.25" customHeight="1" x14ac:dyDescent="0.3">
      <c r="A11" s="326">
        <v>7</v>
      </c>
      <c r="B11" s="460" t="s">
        <v>666</v>
      </c>
      <c r="C11" s="461"/>
      <c r="D11" s="462"/>
      <c r="E11" s="237">
        <v>202300000000468</v>
      </c>
      <c r="F11" s="464">
        <v>844912995955</v>
      </c>
      <c r="G11" s="464"/>
    </row>
    <row r="12" spans="1:7" ht="39" customHeight="1" x14ac:dyDescent="0.3">
      <c r="A12" s="326">
        <v>8</v>
      </c>
      <c r="B12" s="460" t="s">
        <v>667</v>
      </c>
      <c r="C12" s="461"/>
      <c r="D12" s="462"/>
      <c r="E12" s="237">
        <v>202400000000183</v>
      </c>
      <c r="F12" s="464">
        <v>29416659070</v>
      </c>
      <c r="G12" s="464"/>
    </row>
    <row r="13" spans="1:7" x14ac:dyDescent="0.3">
      <c r="A13" s="465" t="s">
        <v>668</v>
      </c>
      <c r="B13" s="465"/>
      <c r="C13" s="465"/>
      <c r="D13" s="465"/>
      <c r="E13" s="465"/>
      <c r="F13" s="466">
        <v>1570644076174</v>
      </c>
      <c r="G13" s="466"/>
    </row>
    <row r="14" spans="1:7" x14ac:dyDescent="0.3">
      <c r="A14" s="326">
        <v>1</v>
      </c>
      <c r="B14" s="467" t="s">
        <v>669</v>
      </c>
      <c r="C14" s="468"/>
      <c r="D14" s="469"/>
      <c r="E14" s="360"/>
      <c r="F14" s="470">
        <v>82539448000</v>
      </c>
      <c r="G14" s="470"/>
    </row>
    <row r="15" spans="1:7" x14ac:dyDescent="0.3">
      <c r="A15" s="463" t="s">
        <v>670</v>
      </c>
      <c r="B15" s="463"/>
      <c r="C15" s="463"/>
      <c r="D15" s="463"/>
      <c r="E15" s="463"/>
      <c r="F15" s="466">
        <f>F14</f>
        <v>82539448000</v>
      </c>
      <c r="G15" s="466"/>
    </row>
    <row r="16" spans="1:7" x14ac:dyDescent="0.3">
      <c r="A16" s="465" t="s">
        <v>671</v>
      </c>
      <c r="B16" s="465"/>
      <c r="C16" s="465"/>
      <c r="D16" s="465"/>
      <c r="E16" s="465"/>
      <c r="F16" s="466">
        <f>F15+F13</f>
        <v>1653183524174</v>
      </c>
      <c r="G16" s="466"/>
    </row>
  </sheetData>
  <sheetProtection algorithmName="SHA-512" hashValue="tginmMcebtyspc0NHai0xx5sfzNUQJcmaFiOMCcatyl2DiLJiX4eCvhG0odPk7uUdUcUOVd1DelaOPBZxu5KvQ==" saltValue="QtYVUatpMZQu5zEEqbs8fA==" spinCount="100000" sheet="1" objects="1" scenarios="1"/>
  <mergeCells count="29">
    <mergeCell ref="A16:E16"/>
    <mergeCell ref="F16:G16"/>
    <mergeCell ref="F13:G13"/>
    <mergeCell ref="B14:D14"/>
    <mergeCell ref="F14:G14"/>
    <mergeCell ref="A15:E15"/>
    <mergeCell ref="F15:G15"/>
    <mergeCell ref="A13:E13"/>
    <mergeCell ref="F10:G10"/>
    <mergeCell ref="B11:D11"/>
    <mergeCell ref="F11:G11"/>
    <mergeCell ref="B12:D12"/>
    <mergeCell ref="F12:G12"/>
    <mergeCell ref="B10:D10"/>
    <mergeCell ref="F7:G7"/>
    <mergeCell ref="B8:D8"/>
    <mergeCell ref="F8:G8"/>
    <mergeCell ref="B9:D9"/>
    <mergeCell ref="F9:G9"/>
    <mergeCell ref="F4:G4"/>
    <mergeCell ref="B5:D5"/>
    <mergeCell ref="F5:G5"/>
    <mergeCell ref="B6:D6"/>
    <mergeCell ref="F6:G6"/>
    <mergeCell ref="D1:E1"/>
    <mergeCell ref="D2:E2"/>
    <mergeCell ref="D3:E3"/>
    <mergeCell ref="B4:D4"/>
    <mergeCell ref="B7:D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C4F38519C81040B76324AC7BB47225" ma:contentTypeVersion="11" ma:contentTypeDescription="Crear nuevo documento." ma:contentTypeScope="" ma:versionID="ab4655bdf981fb58e07ab4fd884b96e4">
  <xsd:schema xmlns:xsd="http://www.w3.org/2001/XMLSchema" xmlns:xs="http://www.w3.org/2001/XMLSchema" xmlns:p="http://schemas.microsoft.com/office/2006/metadata/properties" xmlns:ns2="1e780edf-6f9f-4a3c-8dd0-69be2cb41dd0" xmlns:ns3="df8b164f-70af-436a-9117-9f26d62a7b76" targetNamespace="http://schemas.microsoft.com/office/2006/metadata/properties" ma:root="true" ma:fieldsID="2781d926f49263d01e9c45fbcb488332" ns2:_="" ns3:_="">
    <xsd:import namespace="1e780edf-6f9f-4a3c-8dd0-69be2cb41dd0"/>
    <xsd:import namespace="df8b164f-70af-436a-9117-9f26d62a7b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80edf-6f9f-4a3c-8dd0-69be2cb41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db153745-5d5f-4857-8630-a95a3280e7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b164f-70af-436a-9117-9f26d62a7b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3613d2b-54f0-4229-9dda-c307290f66a4}" ma:internalName="TaxCatchAll" ma:showField="CatchAllData" ma:web="df8b164f-70af-436a-9117-9f26d62a7b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8b164f-70af-436a-9117-9f26d62a7b76" xsi:nil="true"/>
    <lcf76f155ced4ddcb4097134ff3c332f xmlns="1e780edf-6f9f-4a3c-8dd0-69be2cb41d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59B9676-73A3-49AE-BF83-C026F9C154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9C115E-304C-4D1A-8110-4E04798B99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780edf-6f9f-4a3c-8dd0-69be2cb41dd0"/>
    <ds:schemaRef ds:uri="df8b164f-70af-436a-9117-9f26d62a7b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77CA24-06A5-4E3F-B070-A112ED3BADF6}">
  <ds:schemaRefs>
    <ds:schemaRef ds:uri="http://purl.org/dc/terms/"/>
    <ds:schemaRef ds:uri="http://schemas.microsoft.com/office/2006/documentManagement/types"/>
    <ds:schemaRef ds:uri="1e780edf-6f9f-4a3c-8dd0-69be2cb41dd0"/>
    <ds:schemaRef ds:uri="http://schemas.openxmlformats.org/package/2006/metadata/core-properties"/>
    <ds:schemaRef ds:uri="http://www.w3.org/XML/1998/namespace"/>
    <ds:schemaRef ds:uri="http://purl.org/dc/dcmitype/"/>
    <ds:schemaRef ds:uri="df8b164f-70af-436a-9117-9f26d62a7b76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Objetivos Estratégicos</vt:lpstr>
      <vt:lpstr>Productos</vt:lpstr>
      <vt:lpstr>Proyectos de Inversión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Helbert Andres Lozano Moreno</dc:creator>
  <cp:keywords/>
  <dc:description/>
  <cp:lastModifiedBy>Helbert Andres Lozano Moreno</cp:lastModifiedBy>
  <cp:revision/>
  <dcterms:created xsi:type="dcterms:W3CDTF">2025-01-22T19:23:50Z</dcterms:created>
  <dcterms:modified xsi:type="dcterms:W3CDTF">2025-01-31T17:38:36Z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0x010100ADC4F38519C81040B76324AC7BB47225</vt:lpwstr>
  </property>
  <property fmtid="{D5CDD505-2E9C-101B-9397-08002B2CF9AE}" pid="3" name="MediaServiceImageTags">
    <vt:lpwstr/>
  </property>
</Properties>
</file>