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2.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filterPrivacy="1" hidePivotFieldList="1"/>
  <xr:revisionPtr revIDLastSave="0" documentId="13_ncr:1_{CDF30FC2-3319-48EA-95CE-5B31AEE6C7E6}" xr6:coauthVersionLast="47" xr6:coauthVersionMax="47" xr10:uidLastSave="{00000000-0000-0000-0000-000000000000}"/>
  <bookViews>
    <workbookView xWindow="33480" yWindow="-120" windowWidth="29040" windowHeight="15720" tabRatio="866" firstSheet="1" activeTab="8" xr2:uid="{00000000-000D-0000-FFFF-FFFF00000000}"/>
  </bookViews>
  <sheets>
    <sheet name="0 - Criterios" sheetId="3" state="hidden" r:id="rId1"/>
    <sheet name="1 - Política" sheetId="4" r:id="rId2"/>
    <sheet name="2 - Contexto" sheetId="6" state="hidden" r:id="rId3"/>
    <sheet name="3 - Identificación del Riesgo" sheetId="7" state="hidden" r:id="rId4"/>
    <sheet name="4 - Valor del Riesgo Inherente" sheetId="8" state="hidden" r:id="rId5"/>
    <sheet name="5 - Diseño y Valoración Control" sheetId="12" state="hidden" r:id="rId6"/>
    <sheet name="6 - Plan de Acciones Preventiva" sheetId="38" state="hidden" r:id="rId7"/>
    <sheet name="7 - Materialización del Riesgo" sheetId="21" state="hidden" r:id="rId8"/>
    <sheet name="8 - Mapa Riesgos de Gestión" sheetId="31" r:id="rId9"/>
    <sheet name="9 - Mapa de Calor" sheetId="24" r:id="rId10"/>
    <sheet name="Anexo 1 Modificaciones" sheetId="13" state="hidden" r:id="rId11"/>
    <sheet name="Anexo 2 Reporte Materialización" sheetId="33" state="hidden" r:id="rId12"/>
    <sheet name="Anexo 3 Report Acciones Prevent" sheetId="18" state="hidden" r:id="rId13"/>
    <sheet name="Anexo 4 Reporte de Dis Act Cont" sheetId="28" state="hidden" r:id="rId14"/>
    <sheet name="DATA" sheetId="39" state="hidden" r:id="rId15"/>
    <sheet name="Datos" sheetId="19" state="hidden" r:id="rId16"/>
  </sheets>
  <externalReferences>
    <externalReference r:id="rId17"/>
  </externalReferences>
  <definedNames>
    <definedName name="_xlnm._FilterDatabase" localSheetId="0" hidden="1">'0 - Criterios'!$K$9:$P$34</definedName>
    <definedName name="_xlnm._FilterDatabase" localSheetId="3" hidden="1">'3 - Identificación del Riesgo'!$B$9:$O$185</definedName>
    <definedName name="_xlnm._FilterDatabase" localSheetId="4" hidden="1">'4 - Valor del Riesgo Inherente'!$A$10:$O$186</definedName>
    <definedName name="_xlnm._FilterDatabase" localSheetId="5" hidden="1">'5 - Diseño y Valoración Control'!$B$10:$W$186</definedName>
    <definedName name="_xlnm._FilterDatabase" localSheetId="6" hidden="1">'6 - Plan de Acciones Preventiva'!$B$8:$AM$184</definedName>
    <definedName name="_xlnm._FilterDatabase" localSheetId="7" hidden="1">'7 - Materialización del Riesgo'!$G$10:$Q$186</definedName>
    <definedName name="_xlnm._FilterDatabase" localSheetId="8" hidden="1">'8 - Mapa Riesgos de Gestión'!$B$8:$BC$185</definedName>
    <definedName name="_xlnm._FilterDatabase" localSheetId="10" hidden="1">'Anexo 1 Modificaciones'!$B$8:$G$8</definedName>
    <definedName name="_xlnm._FilterDatabase" localSheetId="12" hidden="1">'Anexo 3 Report Acciones Prevent'!$B$8:$AI$184</definedName>
    <definedName name="_xlnm._FilterDatabase" localSheetId="13" hidden="1">'Anexo 4 Reporte de Dis Act Cont'!$B$10:$S$241</definedName>
    <definedName name="_xlnm._FilterDatabase" localSheetId="14" hidden="1">DATA!$A$2:$P$166</definedName>
  </definedNames>
  <calcPr calcId="191029"/>
  <pivotCaches>
    <pivotCache cacheId="0" r:id="rId18"/>
    <pivotCache cacheId="1" r:id="rId1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36" i="21" l="1"/>
  <c r="AK11" i="31"/>
  <c r="AL11" i="31"/>
  <c r="AM11" i="31"/>
  <c r="AN11" i="31"/>
  <c r="AO11" i="31"/>
  <c r="AP11" i="31"/>
  <c r="AQ11" i="31"/>
  <c r="AR11" i="31"/>
  <c r="AK12" i="31"/>
  <c r="AL12" i="31"/>
  <c r="AM12" i="31"/>
  <c r="AN12" i="31"/>
  <c r="AO12" i="31"/>
  <c r="AP12" i="31"/>
  <c r="AQ12" i="31"/>
  <c r="AR12" i="31"/>
  <c r="AK13" i="31"/>
  <c r="AL13" i="31"/>
  <c r="AM13" i="31"/>
  <c r="AN13" i="31"/>
  <c r="AO13" i="31"/>
  <c r="AP13" i="31"/>
  <c r="AQ13" i="31"/>
  <c r="AR13" i="31"/>
  <c r="AK14" i="31"/>
  <c r="AL14" i="31"/>
  <c r="AM14" i="31"/>
  <c r="AN14" i="31"/>
  <c r="AO14" i="31"/>
  <c r="AP14" i="31"/>
  <c r="AQ14" i="31"/>
  <c r="AR14" i="31"/>
  <c r="AK15" i="31"/>
  <c r="AL15" i="31"/>
  <c r="AM15" i="31"/>
  <c r="AN15" i="31"/>
  <c r="AO15" i="31"/>
  <c r="AP15" i="31"/>
  <c r="AQ15" i="31"/>
  <c r="AR15" i="31"/>
  <c r="AK16" i="31"/>
  <c r="AL16" i="31"/>
  <c r="AM16" i="31"/>
  <c r="AN16" i="31"/>
  <c r="AO16" i="31"/>
  <c r="AP16" i="31"/>
  <c r="AQ16" i="31"/>
  <c r="AR16" i="31"/>
  <c r="AK17" i="31"/>
  <c r="AL17" i="31"/>
  <c r="AM17" i="31"/>
  <c r="AN17" i="31"/>
  <c r="AO17" i="31"/>
  <c r="AP17" i="31"/>
  <c r="AQ17" i="31"/>
  <c r="AR17" i="31"/>
  <c r="AK18" i="31"/>
  <c r="AL18" i="31"/>
  <c r="AM18" i="31"/>
  <c r="AN18" i="31"/>
  <c r="AO18" i="31"/>
  <c r="AP18" i="31"/>
  <c r="AQ18" i="31"/>
  <c r="AR18" i="31"/>
  <c r="AK19" i="31"/>
  <c r="AL19" i="31"/>
  <c r="AM19" i="31"/>
  <c r="AN19" i="31"/>
  <c r="AO19" i="31"/>
  <c r="AP19" i="31"/>
  <c r="AQ19" i="31"/>
  <c r="AR19" i="31"/>
  <c r="AK20" i="31"/>
  <c r="AL20" i="31"/>
  <c r="AM20" i="31"/>
  <c r="AN20" i="31"/>
  <c r="AO20" i="31"/>
  <c r="AP20" i="31"/>
  <c r="AQ20" i="31"/>
  <c r="AR20" i="31"/>
  <c r="AK21" i="31"/>
  <c r="AL21" i="31"/>
  <c r="AM21" i="31"/>
  <c r="AN21" i="31"/>
  <c r="AO21" i="31"/>
  <c r="AP21" i="31"/>
  <c r="AQ21" i="31"/>
  <c r="AR21" i="31"/>
  <c r="AK22" i="31"/>
  <c r="AL22" i="31"/>
  <c r="AM22" i="31"/>
  <c r="AN22" i="31"/>
  <c r="AO22" i="31"/>
  <c r="AP22" i="31"/>
  <c r="AQ22" i="31"/>
  <c r="AR22" i="31"/>
  <c r="AK23" i="31"/>
  <c r="AL23" i="31"/>
  <c r="AM23" i="31"/>
  <c r="AN23" i="31"/>
  <c r="AO23" i="31"/>
  <c r="AP23" i="31"/>
  <c r="AQ23" i="31"/>
  <c r="AR23" i="31"/>
  <c r="AK24" i="31"/>
  <c r="AL24" i="31"/>
  <c r="AM24" i="31"/>
  <c r="AN24" i="31"/>
  <c r="AO24" i="31"/>
  <c r="AP24" i="31"/>
  <c r="AQ24" i="31"/>
  <c r="AR24" i="31"/>
  <c r="AK25" i="31"/>
  <c r="AL25" i="31"/>
  <c r="AM25" i="31"/>
  <c r="AN25" i="31"/>
  <c r="AO25" i="31"/>
  <c r="AP25" i="31"/>
  <c r="AQ25" i="31"/>
  <c r="AR25" i="31"/>
  <c r="AK26" i="31"/>
  <c r="AL26" i="31"/>
  <c r="AM26" i="31"/>
  <c r="AN26" i="31"/>
  <c r="AO26" i="31"/>
  <c r="AP26" i="31"/>
  <c r="AQ26" i="31"/>
  <c r="AR26" i="31"/>
  <c r="AK27" i="31"/>
  <c r="AL27" i="31"/>
  <c r="AM27" i="31"/>
  <c r="AN27" i="31"/>
  <c r="AO27" i="31"/>
  <c r="AP27" i="31"/>
  <c r="AQ27" i="31"/>
  <c r="AR27" i="31"/>
  <c r="AK28" i="31"/>
  <c r="AL28" i="31"/>
  <c r="AM28" i="31"/>
  <c r="AN28" i="31"/>
  <c r="AO28" i="31"/>
  <c r="AP28" i="31"/>
  <c r="AQ28" i="31"/>
  <c r="AR28" i="31"/>
  <c r="AK29" i="31"/>
  <c r="AL29" i="31"/>
  <c r="AM29" i="31"/>
  <c r="AN29" i="31"/>
  <c r="AO29" i="31"/>
  <c r="AP29" i="31"/>
  <c r="AQ29" i="31"/>
  <c r="AR29" i="31"/>
  <c r="AK30" i="31"/>
  <c r="AL30" i="31"/>
  <c r="AM30" i="31"/>
  <c r="AN30" i="31"/>
  <c r="AO30" i="31"/>
  <c r="AP30" i="31"/>
  <c r="AQ30" i="31"/>
  <c r="AR30" i="31"/>
  <c r="AK31" i="31"/>
  <c r="AL31" i="31"/>
  <c r="AM31" i="31"/>
  <c r="AN31" i="31"/>
  <c r="AO31" i="31"/>
  <c r="AP31" i="31"/>
  <c r="AQ31" i="31"/>
  <c r="AR31" i="31"/>
  <c r="AK32" i="31"/>
  <c r="AL32" i="31"/>
  <c r="AM32" i="31"/>
  <c r="AN32" i="31"/>
  <c r="AO32" i="31"/>
  <c r="AP32" i="31"/>
  <c r="AQ32" i="31"/>
  <c r="AR32" i="31"/>
  <c r="AK33" i="31"/>
  <c r="AL33" i="31"/>
  <c r="AM33" i="31"/>
  <c r="AN33" i="31"/>
  <c r="AO33" i="31"/>
  <c r="AP33" i="31"/>
  <c r="AQ33" i="31"/>
  <c r="AR33" i="31"/>
  <c r="AK34" i="31"/>
  <c r="AL34" i="31"/>
  <c r="AM34" i="31"/>
  <c r="AN34" i="31"/>
  <c r="AO34" i="31"/>
  <c r="AP34" i="31"/>
  <c r="AQ34" i="31"/>
  <c r="AR34" i="31"/>
  <c r="AK35" i="31"/>
  <c r="AL35" i="31"/>
  <c r="AM35" i="31"/>
  <c r="AN35" i="31"/>
  <c r="AO35" i="31"/>
  <c r="AP35" i="31"/>
  <c r="AQ35" i="31"/>
  <c r="AR35" i="31"/>
  <c r="AK36" i="31"/>
  <c r="AL36" i="31"/>
  <c r="AM36" i="31"/>
  <c r="AN36" i="31"/>
  <c r="AO36" i="31"/>
  <c r="AP36" i="31"/>
  <c r="AQ36" i="31"/>
  <c r="AR36" i="31"/>
  <c r="AK37" i="31"/>
  <c r="AL37" i="31"/>
  <c r="AM37" i="31"/>
  <c r="AN37" i="31"/>
  <c r="AO37" i="31"/>
  <c r="AP37" i="31"/>
  <c r="AQ37" i="31"/>
  <c r="AR37" i="31"/>
  <c r="AK38" i="31"/>
  <c r="AL38" i="31"/>
  <c r="AM38" i="31"/>
  <c r="AN38" i="31"/>
  <c r="AO38" i="31"/>
  <c r="AP38" i="31"/>
  <c r="AQ38" i="31"/>
  <c r="AR38" i="31"/>
  <c r="AK39" i="31"/>
  <c r="AL39" i="31"/>
  <c r="AM39" i="31"/>
  <c r="AN39" i="31"/>
  <c r="AO39" i="31"/>
  <c r="AP39" i="31"/>
  <c r="AQ39" i="31"/>
  <c r="AR39" i="31"/>
  <c r="AK40" i="31"/>
  <c r="AL40" i="31"/>
  <c r="AM40" i="31"/>
  <c r="AN40" i="31"/>
  <c r="AO40" i="31"/>
  <c r="AP40" i="31"/>
  <c r="AQ40" i="31"/>
  <c r="AR40" i="31"/>
  <c r="AK41" i="31"/>
  <c r="AL41" i="31"/>
  <c r="AM41" i="31"/>
  <c r="AN41" i="31"/>
  <c r="AO41" i="31"/>
  <c r="AP41" i="31"/>
  <c r="AQ41" i="31"/>
  <c r="AR41" i="31"/>
  <c r="AK42" i="31"/>
  <c r="AL42" i="31"/>
  <c r="AM42" i="31"/>
  <c r="AN42" i="31"/>
  <c r="AO42" i="31"/>
  <c r="AP42" i="31"/>
  <c r="AQ42" i="31"/>
  <c r="AR42" i="31"/>
  <c r="AK43" i="31"/>
  <c r="AL43" i="31"/>
  <c r="AM43" i="31"/>
  <c r="AN43" i="31"/>
  <c r="AO43" i="31"/>
  <c r="AP43" i="31"/>
  <c r="AQ43" i="31"/>
  <c r="AR43" i="31"/>
  <c r="AK44" i="31"/>
  <c r="AL44" i="31"/>
  <c r="AM44" i="31"/>
  <c r="AN44" i="31"/>
  <c r="AO44" i="31"/>
  <c r="AP44" i="31"/>
  <c r="AQ44" i="31"/>
  <c r="AR44" i="31"/>
  <c r="AK45" i="31"/>
  <c r="AL45" i="31"/>
  <c r="AM45" i="31"/>
  <c r="AN45" i="31"/>
  <c r="AO45" i="31"/>
  <c r="AP45" i="31"/>
  <c r="AQ45" i="31"/>
  <c r="AR45" i="31"/>
  <c r="AK46" i="31"/>
  <c r="AL46" i="31"/>
  <c r="AM46" i="31"/>
  <c r="AN46" i="31"/>
  <c r="AO46" i="31"/>
  <c r="AP46" i="31"/>
  <c r="AQ46" i="31"/>
  <c r="AR46" i="31"/>
  <c r="AK47" i="31"/>
  <c r="AL47" i="31"/>
  <c r="AM47" i="31"/>
  <c r="AN47" i="31"/>
  <c r="AO47" i="31"/>
  <c r="AP47" i="31"/>
  <c r="AQ47" i="31"/>
  <c r="AR47" i="31"/>
  <c r="AK48" i="31"/>
  <c r="AL48" i="31"/>
  <c r="AM48" i="31"/>
  <c r="AN48" i="31"/>
  <c r="AO48" i="31"/>
  <c r="AP48" i="31"/>
  <c r="AQ48" i="31"/>
  <c r="AR48" i="31"/>
  <c r="AK49" i="31"/>
  <c r="AL49" i="31"/>
  <c r="AM49" i="31"/>
  <c r="AN49" i="31"/>
  <c r="AO49" i="31"/>
  <c r="AP49" i="31"/>
  <c r="AQ49" i="31"/>
  <c r="AR49" i="31"/>
  <c r="AK50" i="31"/>
  <c r="AL50" i="31"/>
  <c r="AM50" i="31"/>
  <c r="AN50" i="31"/>
  <c r="AO50" i="31"/>
  <c r="AP50" i="31"/>
  <c r="AQ50" i="31"/>
  <c r="AR50" i="31"/>
  <c r="AK51" i="31"/>
  <c r="AL51" i="31"/>
  <c r="AM51" i="31"/>
  <c r="AN51" i="31"/>
  <c r="AO51" i="31"/>
  <c r="AP51" i="31"/>
  <c r="AQ51" i="31"/>
  <c r="AR51" i="31"/>
  <c r="AK52" i="31"/>
  <c r="AL52" i="31"/>
  <c r="AM52" i="31"/>
  <c r="AN52" i="31"/>
  <c r="AO52" i="31"/>
  <c r="AP52" i="31"/>
  <c r="AQ52" i="31"/>
  <c r="AR52" i="31"/>
  <c r="AK53" i="31"/>
  <c r="AL53" i="31"/>
  <c r="AM53" i="31"/>
  <c r="AN53" i="31"/>
  <c r="AO53" i="31"/>
  <c r="AP53" i="31"/>
  <c r="AQ53" i="31"/>
  <c r="AR53" i="31"/>
  <c r="AK54" i="31"/>
  <c r="AL54" i="31"/>
  <c r="AM54" i="31"/>
  <c r="AN54" i="31"/>
  <c r="AO54" i="31"/>
  <c r="AP54" i="31"/>
  <c r="AQ54" i="31"/>
  <c r="AR54" i="31"/>
  <c r="AK55" i="31"/>
  <c r="AL55" i="31"/>
  <c r="AM55" i="31"/>
  <c r="AN55" i="31"/>
  <c r="AO55" i="31"/>
  <c r="AP55" i="31"/>
  <c r="AQ55" i="31"/>
  <c r="AR55" i="31"/>
  <c r="AK56" i="31"/>
  <c r="AL56" i="31"/>
  <c r="AM56" i="31"/>
  <c r="AN56" i="31"/>
  <c r="AO56" i="31"/>
  <c r="AP56" i="31"/>
  <c r="AQ56" i="31"/>
  <c r="AR56" i="31"/>
  <c r="AK57" i="31"/>
  <c r="AL57" i="31"/>
  <c r="AM57" i="31"/>
  <c r="AN57" i="31"/>
  <c r="AO57" i="31"/>
  <c r="AP57" i="31"/>
  <c r="AQ57" i="31"/>
  <c r="AR57" i="31"/>
  <c r="AK58" i="31"/>
  <c r="AL58" i="31"/>
  <c r="AM58" i="31"/>
  <c r="AN58" i="31"/>
  <c r="AO58" i="31"/>
  <c r="AP58" i="31"/>
  <c r="AQ58" i="31"/>
  <c r="AR58" i="31"/>
  <c r="AK59" i="31"/>
  <c r="AL59" i="31"/>
  <c r="AM59" i="31"/>
  <c r="AN59" i="31"/>
  <c r="AO59" i="31"/>
  <c r="AP59" i="31"/>
  <c r="AQ59" i="31"/>
  <c r="AR59" i="31"/>
  <c r="AK60" i="31"/>
  <c r="AL60" i="31"/>
  <c r="AM60" i="31"/>
  <c r="AN60" i="31"/>
  <c r="AO60" i="31"/>
  <c r="AP60" i="31"/>
  <c r="AQ60" i="31"/>
  <c r="AR60" i="31"/>
  <c r="AK61" i="31"/>
  <c r="AL61" i="31"/>
  <c r="AM61" i="31"/>
  <c r="AN61" i="31"/>
  <c r="AO61" i="31"/>
  <c r="AP61" i="31"/>
  <c r="AQ61" i="31"/>
  <c r="AR61" i="31"/>
  <c r="AK62" i="31"/>
  <c r="AL62" i="31"/>
  <c r="AM62" i="31"/>
  <c r="AN62" i="31"/>
  <c r="AO62" i="31"/>
  <c r="AP62" i="31"/>
  <c r="AQ62" i="31"/>
  <c r="AR62" i="31"/>
  <c r="AK63" i="31"/>
  <c r="AL63" i="31"/>
  <c r="AM63" i="31"/>
  <c r="AN63" i="31"/>
  <c r="AO63" i="31"/>
  <c r="AP63" i="31"/>
  <c r="AQ63" i="31"/>
  <c r="AR63" i="31"/>
  <c r="AK64" i="31"/>
  <c r="AL64" i="31"/>
  <c r="AM64" i="31"/>
  <c r="AN64" i="31"/>
  <c r="AO64" i="31"/>
  <c r="AP64" i="31"/>
  <c r="AQ64" i="31"/>
  <c r="AR64" i="31"/>
  <c r="AK65" i="31"/>
  <c r="AL65" i="31"/>
  <c r="AM65" i="31"/>
  <c r="AN65" i="31"/>
  <c r="AO65" i="31"/>
  <c r="AP65" i="31"/>
  <c r="AQ65" i="31"/>
  <c r="AR65" i="31"/>
  <c r="AK66" i="31"/>
  <c r="AL66" i="31"/>
  <c r="AM66" i="31"/>
  <c r="AN66" i="31"/>
  <c r="AO66" i="31"/>
  <c r="AP66" i="31"/>
  <c r="AQ66" i="31"/>
  <c r="AR66" i="31"/>
  <c r="AK67" i="31"/>
  <c r="AL67" i="31"/>
  <c r="AM67" i="31"/>
  <c r="AN67" i="31"/>
  <c r="AO67" i="31"/>
  <c r="AP67" i="31"/>
  <c r="AQ67" i="31"/>
  <c r="AR67" i="31"/>
  <c r="AK68" i="31"/>
  <c r="AL68" i="31"/>
  <c r="AM68" i="31"/>
  <c r="AN68" i="31"/>
  <c r="AO68" i="31"/>
  <c r="AP68" i="31"/>
  <c r="AQ68" i="31"/>
  <c r="AR68" i="31"/>
  <c r="AK69" i="31"/>
  <c r="AL69" i="31"/>
  <c r="AM69" i="31"/>
  <c r="AN69" i="31"/>
  <c r="AO69" i="31"/>
  <c r="AP69" i="31"/>
  <c r="AQ69" i="31"/>
  <c r="AR69" i="31"/>
  <c r="AK70" i="31"/>
  <c r="AL70" i="31"/>
  <c r="AM70" i="31"/>
  <c r="AN70" i="31"/>
  <c r="AO70" i="31"/>
  <c r="AP70" i="31"/>
  <c r="AQ70" i="31"/>
  <c r="AR70" i="31"/>
  <c r="AK71" i="31"/>
  <c r="AL71" i="31"/>
  <c r="AM71" i="31"/>
  <c r="AN71" i="31"/>
  <c r="AO71" i="31"/>
  <c r="AP71" i="31"/>
  <c r="AQ71" i="31"/>
  <c r="AR71" i="31"/>
  <c r="AK72" i="31"/>
  <c r="AL72" i="31"/>
  <c r="AM72" i="31"/>
  <c r="AN72" i="31"/>
  <c r="AO72" i="31"/>
  <c r="AP72" i="31"/>
  <c r="AQ72" i="31"/>
  <c r="AR72" i="31"/>
  <c r="AK73" i="31"/>
  <c r="AL73" i="31"/>
  <c r="AM73" i="31"/>
  <c r="AN73" i="31"/>
  <c r="AO73" i="31"/>
  <c r="AP73" i="31"/>
  <c r="AQ73" i="31"/>
  <c r="AR73" i="31"/>
  <c r="AK74" i="31"/>
  <c r="AL74" i="31"/>
  <c r="AM74" i="31"/>
  <c r="AN74" i="31"/>
  <c r="AO74" i="31"/>
  <c r="AP74" i="31"/>
  <c r="AQ74" i="31"/>
  <c r="AR74" i="31"/>
  <c r="AK75" i="31"/>
  <c r="AL75" i="31"/>
  <c r="AM75" i="31"/>
  <c r="AN75" i="31"/>
  <c r="AO75" i="31"/>
  <c r="AP75" i="31"/>
  <c r="AQ75" i="31"/>
  <c r="AR75" i="31"/>
  <c r="AK76" i="31"/>
  <c r="AL76" i="31"/>
  <c r="AM76" i="31"/>
  <c r="AN76" i="31"/>
  <c r="AO76" i="31"/>
  <c r="AP76" i="31"/>
  <c r="AQ76" i="31"/>
  <c r="AR76" i="31"/>
  <c r="AK77" i="31"/>
  <c r="AL77" i="31"/>
  <c r="AM77" i="31"/>
  <c r="AN77" i="31"/>
  <c r="AO77" i="31"/>
  <c r="AP77" i="31"/>
  <c r="AQ77" i="31"/>
  <c r="AR77" i="31"/>
  <c r="AK78" i="31"/>
  <c r="AL78" i="31"/>
  <c r="AM78" i="31"/>
  <c r="AN78" i="31"/>
  <c r="AO78" i="31"/>
  <c r="AP78" i="31"/>
  <c r="AQ78" i="31"/>
  <c r="AR78" i="31"/>
  <c r="AK79" i="31"/>
  <c r="AL79" i="31"/>
  <c r="AM79" i="31"/>
  <c r="AN79" i="31"/>
  <c r="AO79" i="31"/>
  <c r="AP79" i="31"/>
  <c r="AQ79" i="31"/>
  <c r="AR79" i="31"/>
  <c r="AK80" i="31"/>
  <c r="AL80" i="31"/>
  <c r="AM80" i="31"/>
  <c r="AN80" i="31"/>
  <c r="AO80" i="31"/>
  <c r="AP80" i="31"/>
  <c r="AQ80" i="31"/>
  <c r="AR80" i="31"/>
  <c r="AK81" i="31"/>
  <c r="AL81" i="31"/>
  <c r="AM81" i="31"/>
  <c r="AN81" i="31"/>
  <c r="AO81" i="31"/>
  <c r="AP81" i="31"/>
  <c r="AQ81" i="31"/>
  <c r="AR81" i="31"/>
  <c r="AK82" i="31"/>
  <c r="AL82" i="31"/>
  <c r="AM82" i="31"/>
  <c r="AN82" i="31"/>
  <c r="AO82" i="31"/>
  <c r="AP82" i="31"/>
  <c r="AQ82" i="31"/>
  <c r="AR82" i="31"/>
  <c r="AK83" i="31"/>
  <c r="AL83" i="31"/>
  <c r="AM83" i="31"/>
  <c r="AN83" i="31"/>
  <c r="AO83" i="31"/>
  <c r="AP83" i="31"/>
  <c r="AQ83" i="31"/>
  <c r="AR83" i="31"/>
  <c r="AK84" i="31"/>
  <c r="AL84" i="31"/>
  <c r="AM84" i="31"/>
  <c r="AN84" i="31"/>
  <c r="AO84" i="31"/>
  <c r="AP84" i="31"/>
  <c r="AQ84" i="31"/>
  <c r="AR84" i="31"/>
  <c r="AK85" i="31"/>
  <c r="AL85" i="31"/>
  <c r="AM85" i="31"/>
  <c r="AN85" i="31"/>
  <c r="AO85" i="31"/>
  <c r="AP85" i="31"/>
  <c r="AQ85" i="31"/>
  <c r="AR85" i="31"/>
  <c r="AK86" i="31"/>
  <c r="AL86" i="31"/>
  <c r="AM86" i="31"/>
  <c r="AN86" i="31"/>
  <c r="AO86" i="31"/>
  <c r="AP86" i="31"/>
  <c r="AQ86" i="31"/>
  <c r="AR86" i="31"/>
  <c r="AK87" i="31"/>
  <c r="AL87" i="31"/>
  <c r="AM87" i="31"/>
  <c r="AN87" i="31"/>
  <c r="AO87" i="31"/>
  <c r="AP87" i="31"/>
  <c r="AQ87" i="31"/>
  <c r="AR87" i="31"/>
  <c r="AK88" i="31"/>
  <c r="AL88" i="31"/>
  <c r="AM88" i="31"/>
  <c r="AN88" i="31"/>
  <c r="AO88" i="31"/>
  <c r="AP88" i="31"/>
  <c r="AQ88" i="31"/>
  <c r="AR88" i="31"/>
  <c r="AK89" i="31"/>
  <c r="AL89" i="31"/>
  <c r="AM89" i="31"/>
  <c r="AN89" i="31"/>
  <c r="AO89" i="31"/>
  <c r="AP89" i="31"/>
  <c r="AQ89" i="31"/>
  <c r="AR89" i="31"/>
  <c r="AK90" i="31"/>
  <c r="AL90" i="31"/>
  <c r="AM90" i="31"/>
  <c r="AN90" i="31"/>
  <c r="AO90" i="31"/>
  <c r="AP90" i="31"/>
  <c r="AQ90" i="31"/>
  <c r="AR90" i="31"/>
  <c r="AK91" i="31"/>
  <c r="AL91" i="31"/>
  <c r="AM91" i="31"/>
  <c r="AN91" i="31"/>
  <c r="AO91" i="31"/>
  <c r="AP91" i="31"/>
  <c r="AQ91" i="31"/>
  <c r="AR91" i="31"/>
  <c r="AK92" i="31"/>
  <c r="AL92" i="31"/>
  <c r="AM92" i="31"/>
  <c r="AN92" i="31"/>
  <c r="AO92" i="31"/>
  <c r="AP92" i="31"/>
  <c r="AQ92" i="31"/>
  <c r="AR92" i="31"/>
  <c r="AK93" i="31"/>
  <c r="AL93" i="31"/>
  <c r="AM93" i="31"/>
  <c r="AN93" i="31"/>
  <c r="AO93" i="31"/>
  <c r="AP93" i="31"/>
  <c r="AQ93" i="31"/>
  <c r="AR93" i="31"/>
  <c r="AK94" i="31"/>
  <c r="AL94" i="31"/>
  <c r="AM94" i="31"/>
  <c r="AN94" i="31"/>
  <c r="AO94" i="31"/>
  <c r="AP94" i="31"/>
  <c r="AQ94" i="31"/>
  <c r="AR94" i="31"/>
  <c r="AK95" i="31"/>
  <c r="AL95" i="31"/>
  <c r="AM95" i="31"/>
  <c r="AN95" i="31"/>
  <c r="AO95" i="31"/>
  <c r="AP95" i="31"/>
  <c r="AQ95" i="31"/>
  <c r="AR95" i="31"/>
  <c r="AK96" i="31"/>
  <c r="AL96" i="31"/>
  <c r="AM96" i="31"/>
  <c r="AN96" i="31"/>
  <c r="AO96" i="31"/>
  <c r="AP96" i="31"/>
  <c r="AQ96" i="31"/>
  <c r="AR96" i="31"/>
  <c r="AK97" i="31"/>
  <c r="AL97" i="31"/>
  <c r="AM97" i="31"/>
  <c r="AN97" i="31"/>
  <c r="AO97" i="31"/>
  <c r="AP97" i="31"/>
  <c r="AQ97" i="31"/>
  <c r="AR97" i="31"/>
  <c r="AK98" i="31"/>
  <c r="AL98" i="31"/>
  <c r="AM98" i="31"/>
  <c r="AN98" i="31"/>
  <c r="AO98" i="31"/>
  <c r="AP98" i="31"/>
  <c r="AQ98" i="31"/>
  <c r="AR98" i="31"/>
  <c r="AK99" i="31"/>
  <c r="AL99" i="31"/>
  <c r="AM99" i="31"/>
  <c r="AN99" i="31"/>
  <c r="AO99" i="31"/>
  <c r="AP99" i="31"/>
  <c r="AQ99" i="31"/>
  <c r="AR99" i="31"/>
  <c r="AK100" i="31"/>
  <c r="AL100" i="31"/>
  <c r="AM100" i="31"/>
  <c r="AN100" i="31"/>
  <c r="AO100" i="31"/>
  <c r="AP100" i="31"/>
  <c r="AQ100" i="31"/>
  <c r="AR100" i="31"/>
  <c r="AK101" i="31"/>
  <c r="AL101" i="31"/>
  <c r="AM101" i="31"/>
  <c r="AN101" i="31"/>
  <c r="AO101" i="31"/>
  <c r="AP101" i="31"/>
  <c r="AQ101" i="31"/>
  <c r="AR101" i="31"/>
  <c r="AK102" i="31"/>
  <c r="AL102" i="31"/>
  <c r="AM102" i="31"/>
  <c r="AN102" i="31"/>
  <c r="AO102" i="31"/>
  <c r="AP102" i="31"/>
  <c r="AQ102" i="31"/>
  <c r="AR102" i="31"/>
  <c r="AK103" i="31"/>
  <c r="AL103" i="31"/>
  <c r="AM103" i="31"/>
  <c r="AN103" i="31"/>
  <c r="AO103" i="31"/>
  <c r="AP103" i="31"/>
  <c r="AQ103" i="31"/>
  <c r="AR103" i="31"/>
  <c r="AK104" i="31"/>
  <c r="AL104" i="31"/>
  <c r="AM104" i="31"/>
  <c r="AN104" i="31"/>
  <c r="AO104" i="31"/>
  <c r="AP104" i="31"/>
  <c r="AQ104" i="31"/>
  <c r="AR104" i="31"/>
  <c r="AK105" i="31"/>
  <c r="AL105" i="31"/>
  <c r="AM105" i="31"/>
  <c r="AN105" i="31"/>
  <c r="AO105" i="31"/>
  <c r="AP105" i="31"/>
  <c r="AQ105" i="31"/>
  <c r="AR105" i="31"/>
  <c r="AK106" i="31"/>
  <c r="AL106" i="31"/>
  <c r="AM106" i="31"/>
  <c r="AN106" i="31"/>
  <c r="AO106" i="31"/>
  <c r="AP106" i="31"/>
  <c r="AQ106" i="31"/>
  <c r="AR106" i="31"/>
  <c r="AK107" i="31"/>
  <c r="AL107" i="31"/>
  <c r="AM107" i="31"/>
  <c r="AN107" i="31"/>
  <c r="AO107" i="31"/>
  <c r="AP107" i="31"/>
  <c r="AQ107" i="31"/>
  <c r="AR107" i="31"/>
  <c r="AK108" i="31"/>
  <c r="AL108" i="31"/>
  <c r="AM108" i="31"/>
  <c r="AN108" i="31"/>
  <c r="AO108" i="31"/>
  <c r="AP108" i="31"/>
  <c r="AQ108" i="31"/>
  <c r="AR108" i="31"/>
  <c r="AK109" i="31"/>
  <c r="AL109" i="31"/>
  <c r="AM109" i="31"/>
  <c r="AN109" i="31"/>
  <c r="AO109" i="31"/>
  <c r="AP109" i="31"/>
  <c r="AQ109" i="31"/>
  <c r="AR109" i="31"/>
  <c r="AK110" i="31"/>
  <c r="AL110" i="31"/>
  <c r="AM110" i="31"/>
  <c r="AN110" i="31"/>
  <c r="AO110" i="31"/>
  <c r="AP110" i="31"/>
  <c r="AQ110" i="31"/>
  <c r="AR110" i="31"/>
  <c r="AK111" i="31"/>
  <c r="AL111" i="31"/>
  <c r="AM111" i="31"/>
  <c r="AN111" i="31"/>
  <c r="AO111" i="31"/>
  <c r="AP111" i="31"/>
  <c r="AQ111" i="31"/>
  <c r="AR111" i="31"/>
  <c r="AK112" i="31"/>
  <c r="AL112" i="31"/>
  <c r="AM112" i="31"/>
  <c r="AN112" i="31"/>
  <c r="AO112" i="31"/>
  <c r="AP112" i="31"/>
  <c r="AQ112" i="31"/>
  <c r="AR112" i="31"/>
  <c r="AK113" i="31"/>
  <c r="AL113" i="31"/>
  <c r="AM113" i="31"/>
  <c r="AN113" i="31"/>
  <c r="AO113" i="31"/>
  <c r="AP113" i="31"/>
  <c r="AQ113" i="31"/>
  <c r="AR113" i="31"/>
  <c r="AK114" i="31"/>
  <c r="AL114" i="31"/>
  <c r="AM114" i="31"/>
  <c r="AN114" i="31"/>
  <c r="AO114" i="31"/>
  <c r="AP114" i="31"/>
  <c r="AQ114" i="31"/>
  <c r="AR114" i="31"/>
  <c r="AK115" i="31"/>
  <c r="AL115" i="31"/>
  <c r="AM115" i="31"/>
  <c r="AN115" i="31"/>
  <c r="AO115" i="31"/>
  <c r="AP115" i="31"/>
  <c r="AQ115" i="31"/>
  <c r="AR115" i="31"/>
  <c r="AK116" i="31"/>
  <c r="AL116" i="31"/>
  <c r="AM116" i="31"/>
  <c r="AN116" i="31"/>
  <c r="AO116" i="31"/>
  <c r="AP116" i="31"/>
  <c r="AQ116" i="31"/>
  <c r="AR116" i="31"/>
  <c r="AK117" i="31"/>
  <c r="AL117" i="31"/>
  <c r="AM117" i="31"/>
  <c r="AN117" i="31"/>
  <c r="AO117" i="31"/>
  <c r="AP117" i="31"/>
  <c r="AQ117" i="31"/>
  <c r="AR117" i="31"/>
  <c r="AK118" i="31"/>
  <c r="AL118" i="31"/>
  <c r="AM118" i="31"/>
  <c r="AN118" i="31"/>
  <c r="AO118" i="31"/>
  <c r="AP118" i="31"/>
  <c r="AQ118" i="31"/>
  <c r="AR118" i="31"/>
  <c r="AK119" i="31"/>
  <c r="AL119" i="31"/>
  <c r="AM119" i="31"/>
  <c r="AN119" i="31"/>
  <c r="AO119" i="31"/>
  <c r="AP119" i="31"/>
  <c r="AQ119" i="31"/>
  <c r="AR119" i="31"/>
  <c r="AK120" i="31"/>
  <c r="AL120" i="31"/>
  <c r="AM120" i="31"/>
  <c r="AN120" i="31"/>
  <c r="AO120" i="31"/>
  <c r="AP120" i="31"/>
  <c r="AQ120" i="31"/>
  <c r="AR120" i="31"/>
  <c r="AK121" i="31"/>
  <c r="AL121" i="31"/>
  <c r="AM121" i="31"/>
  <c r="AN121" i="31"/>
  <c r="AO121" i="31"/>
  <c r="AP121" i="31"/>
  <c r="AQ121" i="31"/>
  <c r="AR121" i="31"/>
  <c r="AK122" i="31"/>
  <c r="AL122" i="31"/>
  <c r="AM122" i="31"/>
  <c r="AN122" i="31"/>
  <c r="AO122" i="31"/>
  <c r="AP122" i="31"/>
  <c r="AQ122" i="31"/>
  <c r="AR122" i="31"/>
  <c r="AK123" i="31"/>
  <c r="AL123" i="31"/>
  <c r="AM123" i="31"/>
  <c r="AN123" i="31"/>
  <c r="AO123" i="31"/>
  <c r="AP123" i="31"/>
  <c r="AQ123" i="31"/>
  <c r="AR123" i="31"/>
  <c r="AK124" i="31"/>
  <c r="AL124" i="31"/>
  <c r="AM124" i="31"/>
  <c r="AN124" i="31"/>
  <c r="AO124" i="31"/>
  <c r="AP124" i="31"/>
  <c r="AQ124" i="31"/>
  <c r="AR124" i="31"/>
  <c r="AK125" i="31"/>
  <c r="AL125" i="31"/>
  <c r="AM125" i="31"/>
  <c r="AN125" i="31"/>
  <c r="AO125" i="31"/>
  <c r="AP125" i="31"/>
  <c r="AQ125" i="31"/>
  <c r="AR125" i="31"/>
  <c r="AK126" i="31"/>
  <c r="AL126" i="31"/>
  <c r="AM126" i="31"/>
  <c r="AN126" i="31"/>
  <c r="AO126" i="31"/>
  <c r="AP126" i="31"/>
  <c r="AQ126" i="31"/>
  <c r="AR126" i="31"/>
  <c r="AK127" i="31"/>
  <c r="AL127" i="31"/>
  <c r="AM127" i="31"/>
  <c r="AN127" i="31"/>
  <c r="AO127" i="31"/>
  <c r="AP127" i="31"/>
  <c r="AQ127" i="31"/>
  <c r="AR127" i="31"/>
  <c r="AK128" i="31"/>
  <c r="AL128" i="31"/>
  <c r="AM128" i="31"/>
  <c r="AN128" i="31"/>
  <c r="AO128" i="31"/>
  <c r="AP128" i="31"/>
  <c r="AQ128" i="31"/>
  <c r="AR128" i="31"/>
  <c r="AK129" i="31"/>
  <c r="AL129" i="31"/>
  <c r="AM129" i="31"/>
  <c r="AN129" i="31"/>
  <c r="AO129" i="31"/>
  <c r="AP129" i="31"/>
  <c r="AQ129" i="31"/>
  <c r="AR129" i="31"/>
  <c r="AK130" i="31"/>
  <c r="AL130" i="31"/>
  <c r="AM130" i="31"/>
  <c r="AN130" i="31"/>
  <c r="AO130" i="31"/>
  <c r="AP130" i="31"/>
  <c r="AQ130" i="31"/>
  <c r="AR130" i="31"/>
  <c r="AK131" i="31"/>
  <c r="AL131" i="31"/>
  <c r="AM131" i="31"/>
  <c r="AN131" i="31"/>
  <c r="AO131" i="31"/>
  <c r="AP131" i="31"/>
  <c r="AQ131" i="31"/>
  <c r="AR131" i="31"/>
  <c r="AK132" i="31"/>
  <c r="AL132" i="31"/>
  <c r="AM132" i="31"/>
  <c r="AN132" i="31"/>
  <c r="AO132" i="31"/>
  <c r="AP132" i="31"/>
  <c r="AQ132" i="31"/>
  <c r="AR132" i="31"/>
  <c r="AK133" i="31"/>
  <c r="AL133" i="31"/>
  <c r="AM133" i="31"/>
  <c r="AN133" i="31"/>
  <c r="AO133" i="31"/>
  <c r="AP133" i="31"/>
  <c r="AQ133" i="31"/>
  <c r="AR133" i="31"/>
  <c r="AK134" i="31"/>
  <c r="AL134" i="31"/>
  <c r="AM134" i="31"/>
  <c r="AN134" i="31"/>
  <c r="AO134" i="31"/>
  <c r="AP134" i="31"/>
  <c r="AQ134" i="31"/>
  <c r="AR134" i="31"/>
  <c r="AK135" i="31"/>
  <c r="AL135" i="31"/>
  <c r="AM135" i="31"/>
  <c r="AN135" i="31"/>
  <c r="AO135" i="31"/>
  <c r="AP135" i="31"/>
  <c r="AQ135" i="31"/>
  <c r="AR135" i="31"/>
  <c r="AK136" i="31"/>
  <c r="AL136" i="31"/>
  <c r="AM136" i="31"/>
  <c r="AN136" i="31"/>
  <c r="AO136" i="31"/>
  <c r="AP136" i="31"/>
  <c r="AQ136" i="31"/>
  <c r="AR136" i="31"/>
  <c r="AK137" i="31"/>
  <c r="AL137" i="31"/>
  <c r="AM137" i="31"/>
  <c r="AN137" i="31"/>
  <c r="AO137" i="31"/>
  <c r="AP137" i="31"/>
  <c r="AQ137" i="31"/>
  <c r="AR137" i="31"/>
  <c r="AK138" i="31"/>
  <c r="AL138" i="31"/>
  <c r="AM138" i="31"/>
  <c r="AN138" i="31"/>
  <c r="AO138" i="31"/>
  <c r="AP138" i="31"/>
  <c r="AQ138" i="31"/>
  <c r="AR138" i="31"/>
  <c r="AK139" i="31"/>
  <c r="AL139" i="31"/>
  <c r="AM139" i="31"/>
  <c r="AN139" i="31"/>
  <c r="AO139" i="31"/>
  <c r="AP139" i="31"/>
  <c r="AQ139" i="31"/>
  <c r="AR139" i="31"/>
  <c r="AK140" i="31"/>
  <c r="AL140" i="31"/>
  <c r="AM140" i="31"/>
  <c r="AN140" i="31"/>
  <c r="AO140" i="31"/>
  <c r="AP140" i="31"/>
  <c r="AQ140" i="31"/>
  <c r="AR140" i="31"/>
  <c r="AK141" i="31"/>
  <c r="AL141" i="31"/>
  <c r="AM141" i="31"/>
  <c r="AN141" i="31"/>
  <c r="AO141" i="31"/>
  <c r="AP141" i="31"/>
  <c r="AQ141" i="31"/>
  <c r="AR141" i="31"/>
  <c r="AK142" i="31"/>
  <c r="AL142" i="31"/>
  <c r="AM142" i="31"/>
  <c r="AN142" i="31"/>
  <c r="AO142" i="31"/>
  <c r="AP142" i="31"/>
  <c r="AQ142" i="31"/>
  <c r="AR142" i="31"/>
  <c r="AK143" i="31"/>
  <c r="AL143" i="31"/>
  <c r="AM143" i="31"/>
  <c r="AN143" i="31"/>
  <c r="AO143" i="31"/>
  <c r="AP143" i="31"/>
  <c r="AQ143" i="31"/>
  <c r="AR143" i="31"/>
  <c r="AK144" i="31"/>
  <c r="AL144" i="31"/>
  <c r="AM144" i="31"/>
  <c r="AN144" i="31"/>
  <c r="AO144" i="31"/>
  <c r="AP144" i="31"/>
  <c r="AQ144" i="31"/>
  <c r="AR144" i="31"/>
  <c r="AK145" i="31"/>
  <c r="AL145" i="31"/>
  <c r="AM145" i="31"/>
  <c r="AN145" i="31"/>
  <c r="AO145" i="31"/>
  <c r="AP145" i="31"/>
  <c r="AQ145" i="31"/>
  <c r="AR145" i="31"/>
  <c r="AK146" i="31"/>
  <c r="AL146" i="31"/>
  <c r="AM146" i="31"/>
  <c r="AN146" i="31"/>
  <c r="AO146" i="31"/>
  <c r="AP146" i="31"/>
  <c r="AQ146" i="31"/>
  <c r="AR146" i="31"/>
  <c r="AK147" i="31"/>
  <c r="AL147" i="31"/>
  <c r="AM147" i="31"/>
  <c r="AN147" i="31"/>
  <c r="AO147" i="31"/>
  <c r="AP147" i="31"/>
  <c r="AQ147" i="31"/>
  <c r="AR147" i="31"/>
  <c r="AK148" i="31"/>
  <c r="AL148" i="31"/>
  <c r="AM148" i="31"/>
  <c r="AN148" i="31"/>
  <c r="AO148" i="31"/>
  <c r="AP148" i="31"/>
  <c r="AQ148" i="31"/>
  <c r="AR148" i="31"/>
  <c r="AK149" i="31"/>
  <c r="AL149" i="31"/>
  <c r="AM149" i="31"/>
  <c r="AN149" i="31"/>
  <c r="AO149" i="31"/>
  <c r="AP149" i="31"/>
  <c r="AQ149" i="31"/>
  <c r="AR149" i="31"/>
  <c r="AK150" i="31"/>
  <c r="AL150" i="31"/>
  <c r="AM150" i="31"/>
  <c r="AN150" i="31"/>
  <c r="AO150" i="31"/>
  <c r="AP150" i="31"/>
  <c r="AQ150" i="31"/>
  <c r="AR150" i="31"/>
  <c r="AK151" i="31"/>
  <c r="AL151" i="31"/>
  <c r="AM151" i="31"/>
  <c r="AN151" i="31"/>
  <c r="AO151" i="31"/>
  <c r="AP151" i="31"/>
  <c r="AQ151" i="31"/>
  <c r="AR151" i="31"/>
  <c r="AK152" i="31"/>
  <c r="AL152" i="31"/>
  <c r="AM152" i="31"/>
  <c r="AN152" i="31"/>
  <c r="AO152" i="31"/>
  <c r="AP152" i="31"/>
  <c r="AQ152" i="31"/>
  <c r="AR152" i="31"/>
  <c r="AK153" i="31"/>
  <c r="AL153" i="31"/>
  <c r="AM153" i="31"/>
  <c r="AN153" i="31"/>
  <c r="AO153" i="31"/>
  <c r="AP153" i="31"/>
  <c r="AQ153" i="31"/>
  <c r="AR153" i="31"/>
  <c r="AK154" i="31"/>
  <c r="AL154" i="31"/>
  <c r="AM154" i="31"/>
  <c r="AN154" i="31"/>
  <c r="AO154" i="31"/>
  <c r="AP154" i="31"/>
  <c r="AQ154" i="31"/>
  <c r="AR154" i="31"/>
  <c r="AK155" i="31"/>
  <c r="AL155" i="31"/>
  <c r="AM155" i="31"/>
  <c r="AN155" i="31"/>
  <c r="AO155" i="31"/>
  <c r="AP155" i="31"/>
  <c r="AQ155" i="31"/>
  <c r="AR155" i="31"/>
  <c r="AK156" i="31"/>
  <c r="AL156" i="31"/>
  <c r="AM156" i="31"/>
  <c r="AN156" i="31"/>
  <c r="AO156" i="31"/>
  <c r="AP156" i="31"/>
  <c r="AQ156" i="31"/>
  <c r="AR156" i="31"/>
  <c r="AK157" i="31"/>
  <c r="AL157" i="31"/>
  <c r="AM157" i="31"/>
  <c r="AN157" i="31"/>
  <c r="AO157" i="31"/>
  <c r="AP157" i="31"/>
  <c r="AQ157" i="31"/>
  <c r="AR157" i="31"/>
  <c r="AK158" i="31"/>
  <c r="AL158" i="31"/>
  <c r="AM158" i="31"/>
  <c r="AN158" i="31"/>
  <c r="AO158" i="31"/>
  <c r="AP158" i="31"/>
  <c r="AQ158" i="31"/>
  <c r="AR158" i="31"/>
  <c r="AK159" i="31"/>
  <c r="AL159" i="31"/>
  <c r="AM159" i="31"/>
  <c r="AN159" i="31"/>
  <c r="AO159" i="31"/>
  <c r="AP159" i="31"/>
  <c r="AQ159" i="31"/>
  <c r="AR159" i="31"/>
  <c r="AK160" i="31"/>
  <c r="AL160" i="31"/>
  <c r="AM160" i="31"/>
  <c r="AN160" i="31"/>
  <c r="AO160" i="31"/>
  <c r="AP160" i="31"/>
  <c r="AQ160" i="31"/>
  <c r="AR160" i="31"/>
  <c r="AK161" i="31"/>
  <c r="AL161" i="31"/>
  <c r="AM161" i="31"/>
  <c r="AN161" i="31"/>
  <c r="AO161" i="31"/>
  <c r="AP161" i="31"/>
  <c r="AQ161" i="31"/>
  <c r="AR161" i="31"/>
  <c r="AK162" i="31"/>
  <c r="AL162" i="31"/>
  <c r="AM162" i="31"/>
  <c r="AN162" i="31"/>
  <c r="AO162" i="31"/>
  <c r="AP162" i="31"/>
  <c r="AQ162" i="31"/>
  <c r="AR162" i="31"/>
  <c r="AK163" i="31"/>
  <c r="AL163" i="31"/>
  <c r="AM163" i="31"/>
  <c r="AN163" i="31"/>
  <c r="AO163" i="31"/>
  <c r="AP163" i="31"/>
  <c r="AQ163" i="31"/>
  <c r="AR163" i="31"/>
  <c r="AK164" i="31"/>
  <c r="AL164" i="31"/>
  <c r="AM164" i="31"/>
  <c r="AN164" i="31"/>
  <c r="AO164" i="31"/>
  <c r="AP164" i="31"/>
  <c r="AQ164" i="31"/>
  <c r="AR164" i="31"/>
  <c r="AK165" i="31"/>
  <c r="AL165" i="31"/>
  <c r="AM165" i="31"/>
  <c r="AN165" i="31"/>
  <c r="AO165" i="31"/>
  <c r="AP165" i="31"/>
  <c r="AQ165" i="31"/>
  <c r="AR165" i="31"/>
  <c r="AK166" i="31"/>
  <c r="AL166" i="31"/>
  <c r="AM166" i="31"/>
  <c r="AN166" i="31"/>
  <c r="AO166" i="31"/>
  <c r="AP166" i="31"/>
  <c r="AQ166" i="31"/>
  <c r="AR166" i="31"/>
  <c r="AK167" i="31"/>
  <c r="AL167" i="31"/>
  <c r="AM167" i="31"/>
  <c r="AN167" i="31"/>
  <c r="AO167" i="31"/>
  <c r="AP167" i="31"/>
  <c r="AQ167" i="31"/>
  <c r="AR167" i="31"/>
  <c r="AK168" i="31"/>
  <c r="AL168" i="31"/>
  <c r="AM168" i="31"/>
  <c r="AN168" i="31"/>
  <c r="AO168" i="31"/>
  <c r="AP168" i="31"/>
  <c r="AQ168" i="31"/>
  <c r="AR168" i="31"/>
  <c r="AK169" i="31"/>
  <c r="AL169" i="31"/>
  <c r="AM169" i="31"/>
  <c r="AN169" i="31"/>
  <c r="AO169" i="31"/>
  <c r="AP169" i="31"/>
  <c r="AQ169" i="31"/>
  <c r="AR169" i="31"/>
  <c r="AK170" i="31"/>
  <c r="AL170" i="31"/>
  <c r="AM170" i="31"/>
  <c r="AN170" i="31"/>
  <c r="AO170" i="31"/>
  <c r="AP170" i="31"/>
  <c r="AQ170" i="31"/>
  <c r="AR170" i="31"/>
  <c r="AK171" i="31"/>
  <c r="AL171" i="31"/>
  <c r="AM171" i="31"/>
  <c r="AN171" i="31"/>
  <c r="AO171" i="31"/>
  <c r="AP171" i="31"/>
  <c r="AQ171" i="31"/>
  <c r="AR171" i="31"/>
  <c r="AK172" i="31"/>
  <c r="AL172" i="31"/>
  <c r="AM172" i="31"/>
  <c r="AN172" i="31"/>
  <c r="AO172" i="31"/>
  <c r="AP172" i="31"/>
  <c r="AQ172" i="31"/>
  <c r="AR172" i="31"/>
  <c r="AK173" i="31"/>
  <c r="AL173" i="31"/>
  <c r="AM173" i="31"/>
  <c r="AN173" i="31"/>
  <c r="AO173" i="31"/>
  <c r="AP173" i="31"/>
  <c r="AQ173" i="31"/>
  <c r="AR173" i="31"/>
  <c r="AK174" i="31"/>
  <c r="AL174" i="31"/>
  <c r="AM174" i="31"/>
  <c r="AN174" i="31"/>
  <c r="AO174" i="31"/>
  <c r="AP174" i="31"/>
  <c r="AQ174" i="31"/>
  <c r="AR174" i="31"/>
  <c r="AK175" i="31"/>
  <c r="AL175" i="31"/>
  <c r="AM175" i="31"/>
  <c r="AN175" i="31"/>
  <c r="AO175" i="31"/>
  <c r="AP175" i="31"/>
  <c r="AQ175" i="31"/>
  <c r="AR175" i="31"/>
  <c r="AK176" i="31"/>
  <c r="AL176" i="31"/>
  <c r="AM176" i="31"/>
  <c r="AN176" i="31"/>
  <c r="AO176" i="31"/>
  <c r="AP176" i="31"/>
  <c r="AQ176" i="31"/>
  <c r="AR176" i="31"/>
  <c r="AK177" i="31"/>
  <c r="AL177" i="31"/>
  <c r="AM177" i="31"/>
  <c r="AN177" i="31"/>
  <c r="AO177" i="31"/>
  <c r="AP177" i="31"/>
  <c r="AQ177" i="31"/>
  <c r="AR177" i="31"/>
  <c r="AK178" i="31"/>
  <c r="AL178" i="31"/>
  <c r="AM178" i="31"/>
  <c r="AN178" i="31"/>
  <c r="AO178" i="31"/>
  <c r="AP178" i="31"/>
  <c r="AQ178" i="31"/>
  <c r="AR178" i="31"/>
  <c r="AK179" i="31"/>
  <c r="AL179" i="31"/>
  <c r="AM179" i="31"/>
  <c r="AN179" i="31"/>
  <c r="AO179" i="31"/>
  <c r="AP179" i="31"/>
  <c r="AQ179" i="31"/>
  <c r="AR179" i="31"/>
  <c r="AK180" i="31"/>
  <c r="AL180" i="31"/>
  <c r="AM180" i="31"/>
  <c r="AN180" i="31"/>
  <c r="AO180" i="31"/>
  <c r="AP180" i="31"/>
  <c r="AQ180" i="31"/>
  <c r="AR180" i="31"/>
  <c r="AK181" i="31"/>
  <c r="AL181" i="31"/>
  <c r="AM181" i="31"/>
  <c r="AN181" i="31"/>
  <c r="AO181" i="31"/>
  <c r="AP181" i="31"/>
  <c r="AQ181" i="31"/>
  <c r="AR181" i="31"/>
  <c r="AK182" i="31"/>
  <c r="AL182" i="31"/>
  <c r="AM182" i="31"/>
  <c r="AN182" i="31"/>
  <c r="AO182" i="31"/>
  <c r="AP182" i="31"/>
  <c r="AQ182" i="31"/>
  <c r="AR182" i="31"/>
  <c r="AK183" i="31"/>
  <c r="AL183" i="31"/>
  <c r="AM183" i="31"/>
  <c r="AN183" i="31"/>
  <c r="AO183" i="31"/>
  <c r="AP183" i="31"/>
  <c r="AQ183" i="31"/>
  <c r="AR183" i="31"/>
  <c r="AK184" i="31"/>
  <c r="AL184" i="31"/>
  <c r="AM184" i="31"/>
  <c r="AN184" i="31"/>
  <c r="AO184" i="31"/>
  <c r="AP184" i="31"/>
  <c r="AQ184" i="31"/>
  <c r="AR184" i="31"/>
  <c r="AK185" i="31"/>
  <c r="AL185" i="31"/>
  <c r="AM185" i="31"/>
  <c r="AN185" i="31"/>
  <c r="AO185" i="31"/>
  <c r="AP185" i="31"/>
  <c r="AQ185" i="31"/>
  <c r="AR185" i="31"/>
  <c r="U11" i="31"/>
  <c r="V11" i="31"/>
  <c r="W11" i="31"/>
  <c r="X11" i="31"/>
  <c r="Y11" i="31"/>
  <c r="Z11" i="31"/>
  <c r="AA11" i="31"/>
  <c r="AB11" i="31"/>
  <c r="AC11" i="31"/>
  <c r="AD11" i="31"/>
  <c r="AE11" i="31"/>
  <c r="AF11" i="31"/>
  <c r="AG11" i="31"/>
  <c r="AH11" i="31"/>
  <c r="AI11" i="31"/>
  <c r="AJ11" i="31"/>
  <c r="U12" i="31"/>
  <c r="V12" i="31"/>
  <c r="W12" i="31"/>
  <c r="X12" i="31"/>
  <c r="Y12" i="31"/>
  <c r="Z12" i="31"/>
  <c r="AA12" i="31"/>
  <c r="AB12" i="31"/>
  <c r="AC12" i="31"/>
  <c r="AD12" i="31"/>
  <c r="AE12" i="31"/>
  <c r="AF12" i="31"/>
  <c r="AG12" i="31"/>
  <c r="AH12" i="31"/>
  <c r="AI12" i="31"/>
  <c r="AJ12" i="31"/>
  <c r="U13" i="31"/>
  <c r="V13" i="31"/>
  <c r="W13" i="31"/>
  <c r="X13" i="31"/>
  <c r="Y13" i="31"/>
  <c r="Z13" i="31"/>
  <c r="AA13" i="31"/>
  <c r="AB13" i="31"/>
  <c r="AC13" i="31"/>
  <c r="AD13" i="31"/>
  <c r="AE13" i="31"/>
  <c r="AF13" i="31"/>
  <c r="AG13" i="31"/>
  <c r="AH13" i="31"/>
  <c r="AI13" i="31"/>
  <c r="AJ13" i="31"/>
  <c r="U14" i="31"/>
  <c r="V14" i="31"/>
  <c r="W14" i="31"/>
  <c r="X14" i="31"/>
  <c r="Y14" i="31"/>
  <c r="Z14" i="31"/>
  <c r="AA14" i="31"/>
  <c r="AB14" i="31"/>
  <c r="AC14" i="31"/>
  <c r="AD14" i="31"/>
  <c r="AE14" i="31"/>
  <c r="AF14" i="31"/>
  <c r="AG14" i="31"/>
  <c r="AH14" i="31"/>
  <c r="AI14" i="31"/>
  <c r="AJ14" i="31"/>
  <c r="U15" i="31"/>
  <c r="V15" i="31"/>
  <c r="W15" i="31"/>
  <c r="X15" i="31"/>
  <c r="Y15" i="31"/>
  <c r="Z15" i="31"/>
  <c r="AA15" i="31"/>
  <c r="AB15" i="31"/>
  <c r="AC15" i="31"/>
  <c r="AD15" i="31"/>
  <c r="AE15" i="31"/>
  <c r="AF15" i="31"/>
  <c r="AG15" i="31"/>
  <c r="AH15" i="31"/>
  <c r="AI15" i="31"/>
  <c r="AJ15" i="31"/>
  <c r="U16" i="31"/>
  <c r="V16" i="31"/>
  <c r="W16" i="31"/>
  <c r="X16" i="31"/>
  <c r="Y16" i="31"/>
  <c r="Z16" i="31"/>
  <c r="AA16" i="31"/>
  <c r="AB16" i="31"/>
  <c r="AC16" i="31"/>
  <c r="AD16" i="31"/>
  <c r="AE16" i="31"/>
  <c r="AF16" i="31"/>
  <c r="AG16" i="31"/>
  <c r="AH16" i="31"/>
  <c r="AI16" i="31"/>
  <c r="AJ16" i="31"/>
  <c r="U17" i="31"/>
  <c r="V17" i="31"/>
  <c r="W17" i="31"/>
  <c r="X17" i="31"/>
  <c r="Y17" i="31"/>
  <c r="Z17" i="31"/>
  <c r="AA17" i="31"/>
  <c r="AB17" i="31"/>
  <c r="AC17" i="31"/>
  <c r="AD17" i="31"/>
  <c r="AE17" i="31"/>
  <c r="AF17" i="31"/>
  <c r="AG17" i="31"/>
  <c r="AH17" i="31"/>
  <c r="AI17" i="31"/>
  <c r="AJ17" i="31"/>
  <c r="U18" i="31"/>
  <c r="V18" i="31"/>
  <c r="W18" i="31"/>
  <c r="X18" i="31"/>
  <c r="Y18" i="31"/>
  <c r="Z18" i="31"/>
  <c r="AA18" i="31"/>
  <c r="AB18" i="31"/>
  <c r="AC18" i="31"/>
  <c r="AD18" i="31"/>
  <c r="AE18" i="31"/>
  <c r="AF18" i="31"/>
  <c r="AG18" i="31"/>
  <c r="AH18" i="31"/>
  <c r="AI18" i="31"/>
  <c r="AJ18" i="31"/>
  <c r="U19" i="31"/>
  <c r="V19" i="31"/>
  <c r="W19" i="31"/>
  <c r="X19" i="31"/>
  <c r="Y19" i="31"/>
  <c r="Z19" i="31"/>
  <c r="AA19" i="31"/>
  <c r="AB19" i="31"/>
  <c r="AC19" i="31"/>
  <c r="AD19" i="31"/>
  <c r="AE19" i="31"/>
  <c r="AF19" i="31"/>
  <c r="AG19" i="31"/>
  <c r="AH19" i="31"/>
  <c r="AI19" i="31"/>
  <c r="AJ19" i="31"/>
  <c r="U20" i="31"/>
  <c r="V20" i="31"/>
  <c r="W20" i="31"/>
  <c r="X20" i="31"/>
  <c r="Y20" i="31"/>
  <c r="Z20" i="31"/>
  <c r="AA20" i="31"/>
  <c r="AB20" i="31"/>
  <c r="AC20" i="31"/>
  <c r="AD20" i="31"/>
  <c r="AE20" i="31"/>
  <c r="AF20" i="31"/>
  <c r="AG20" i="31"/>
  <c r="AH20" i="31"/>
  <c r="AI20" i="31"/>
  <c r="AJ20" i="31"/>
  <c r="U21" i="31"/>
  <c r="V21" i="31"/>
  <c r="W21" i="31"/>
  <c r="X21" i="31"/>
  <c r="Y21" i="31"/>
  <c r="Z21" i="31"/>
  <c r="AA21" i="31"/>
  <c r="AB21" i="31"/>
  <c r="AC21" i="31"/>
  <c r="AD21" i="31"/>
  <c r="AE21" i="31"/>
  <c r="AF21" i="31"/>
  <c r="AG21" i="31"/>
  <c r="AH21" i="31"/>
  <c r="AI21" i="31"/>
  <c r="AJ21" i="31"/>
  <c r="U22" i="31"/>
  <c r="V22" i="31"/>
  <c r="W22" i="31"/>
  <c r="X22" i="31"/>
  <c r="Y22" i="31"/>
  <c r="Z22" i="31"/>
  <c r="AA22" i="31"/>
  <c r="AB22" i="31"/>
  <c r="AC22" i="31"/>
  <c r="AD22" i="31"/>
  <c r="AE22" i="31"/>
  <c r="AF22" i="31"/>
  <c r="AG22" i="31"/>
  <c r="AH22" i="31"/>
  <c r="AI22" i="31"/>
  <c r="AJ22" i="31"/>
  <c r="U23" i="31"/>
  <c r="V23" i="31"/>
  <c r="W23" i="31"/>
  <c r="X23" i="31"/>
  <c r="Y23" i="31"/>
  <c r="Z23" i="31"/>
  <c r="AA23" i="31"/>
  <c r="AB23" i="31"/>
  <c r="AC23" i="31"/>
  <c r="AD23" i="31"/>
  <c r="AE23" i="31"/>
  <c r="AF23" i="31"/>
  <c r="AG23" i="31"/>
  <c r="AH23" i="31"/>
  <c r="AI23" i="31"/>
  <c r="AJ23" i="31"/>
  <c r="U24" i="31"/>
  <c r="V24" i="31"/>
  <c r="W24" i="31"/>
  <c r="X24" i="31"/>
  <c r="Y24" i="31"/>
  <c r="Z24" i="31"/>
  <c r="AA24" i="31"/>
  <c r="AB24" i="31"/>
  <c r="AC24" i="31"/>
  <c r="AD24" i="31"/>
  <c r="AE24" i="31"/>
  <c r="AF24" i="31"/>
  <c r="AG24" i="31"/>
  <c r="AH24" i="31"/>
  <c r="AI24" i="31"/>
  <c r="AJ24" i="31"/>
  <c r="U25" i="31"/>
  <c r="V25" i="31"/>
  <c r="W25" i="31"/>
  <c r="X25" i="31"/>
  <c r="Y25" i="31"/>
  <c r="Z25" i="31"/>
  <c r="AA25" i="31"/>
  <c r="AB25" i="31"/>
  <c r="AC25" i="31"/>
  <c r="AD25" i="31"/>
  <c r="AE25" i="31"/>
  <c r="AF25" i="31"/>
  <c r="AG25" i="31"/>
  <c r="AH25" i="31"/>
  <c r="AI25" i="31"/>
  <c r="AJ25" i="31"/>
  <c r="U26" i="31"/>
  <c r="V26" i="31"/>
  <c r="W26" i="31"/>
  <c r="X26" i="31"/>
  <c r="Y26" i="31"/>
  <c r="Z26" i="31"/>
  <c r="AA26" i="31"/>
  <c r="AB26" i="31"/>
  <c r="AC26" i="31"/>
  <c r="AD26" i="31"/>
  <c r="AE26" i="31"/>
  <c r="AF26" i="31"/>
  <c r="AG26" i="31"/>
  <c r="AH26" i="31"/>
  <c r="AI26" i="31"/>
  <c r="AJ26" i="31"/>
  <c r="U27" i="31"/>
  <c r="V27" i="31"/>
  <c r="W27" i="31"/>
  <c r="X27" i="31"/>
  <c r="Y27" i="31"/>
  <c r="Z27" i="31"/>
  <c r="AA27" i="31"/>
  <c r="AB27" i="31"/>
  <c r="AC27" i="31"/>
  <c r="AD27" i="31"/>
  <c r="AE27" i="31"/>
  <c r="AF27" i="31"/>
  <c r="AG27" i="31"/>
  <c r="AH27" i="31"/>
  <c r="AI27" i="31"/>
  <c r="AJ27" i="31"/>
  <c r="U28" i="31"/>
  <c r="V28" i="31"/>
  <c r="W28" i="31"/>
  <c r="X28" i="31"/>
  <c r="Y28" i="31"/>
  <c r="Z28" i="31"/>
  <c r="AA28" i="31"/>
  <c r="AB28" i="31"/>
  <c r="AC28" i="31"/>
  <c r="AD28" i="31"/>
  <c r="AE28" i="31"/>
  <c r="AF28" i="31"/>
  <c r="AG28" i="31"/>
  <c r="AH28" i="31"/>
  <c r="AI28" i="31"/>
  <c r="AJ28" i="31"/>
  <c r="U29" i="31"/>
  <c r="V29" i="31"/>
  <c r="W29" i="31"/>
  <c r="X29" i="31"/>
  <c r="Y29" i="31"/>
  <c r="Z29" i="31"/>
  <c r="AA29" i="31"/>
  <c r="AB29" i="31"/>
  <c r="AC29" i="31"/>
  <c r="AD29" i="31"/>
  <c r="AE29" i="31"/>
  <c r="AF29" i="31"/>
  <c r="AG29" i="31"/>
  <c r="AH29" i="31"/>
  <c r="AI29" i="31"/>
  <c r="AJ29" i="31"/>
  <c r="U30" i="31"/>
  <c r="V30" i="31"/>
  <c r="W30" i="31"/>
  <c r="X30" i="31"/>
  <c r="Y30" i="31"/>
  <c r="Z30" i="31"/>
  <c r="AA30" i="31"/>
  <c r="AB30" i="31"/>
  <c r="AC30" i="31"/>
  <c r="AD30" i="31"/>
  <c r="AE30" i="31"/>
  <c r="AF30" i="31"/>
  <c r="AG30" i="31"/>
  <c r="AH30" i="31"/>
  <c r="AI30" i="31"/>
  <c r="AJ30" i="31"/>
  <c r="U31" i="31"/>
  <c r="V31" i="31"/>
  <c r="W31" i="31"/>
  <c r="X31" i="31"/>
  <c r="Y31" i="31"/>
  <c r="Z31" i="31"/>
  <c r="AA31" i="31"/>
  <c r="AB31" i="31"/>
  <c r="AC31" i="31"/>
  <c r="AD31" i="31"/>
  <c r="AE31" i="31"/>
  <c r="AF31" i="31"/>
  <c r="AG31" i="31"/>
  <c r="AH31" i="31"/>
  <c r="AI31" i="31"/>
  <c r="AJ31" i="31"/>
  <c r="U32" i="31"/>
  <c r="V32" i="31"/>
  <c r="W32" i="31"/>
  <c r="X32" i="31"/>
  <c r="Y32" i="31"/>
  <c r="Z32" i="31"/>
  <c r="AA32" i="31"/>
  <c r="AB32" i="31"/>
  <c r="AC32" i="31"/>
  <c r="AD32" i="31"/>
  <c r="AE32" i="31"/>
  <c r="AF32" i="31"/>
  <c r="AG32" i="31"/>
  <c r="AH32" i="31"/>
  <c r="AI32" i="31"/>
  <c r="AJ32" i="31"/>
  <c r="U33" i="31"/>
  <c r="V33" i="31"/>
  <c r="W33" i="31"/>
  <c r="X33" i="31"/>
  <c r="Y33" i="31"/>
  <c r="Z33" i="31"/>
  <c r="AA33" i="31"/>
  <c r="AB33" i="31"/>
  <c r="AC33" i="31"/>
  <c r="AD33" i="31"/>
  <c r="AE33" i="31"/>
  <c r="AF33" i="31"/>
  <c r="AG33" i="31"/>
  <c r="AH33" i="31"/>
  <c r="AI33" i="31"/>
  <c r="AJ33" i="31"/>
  <c r="U34" i="31"/>
  <c r="V34" i="31"/>
  <c r="W34" i="31"/>
  <c r="X34" i="31"/>
  <c r="Y34" i="31"/>
  <c r="Z34" i="31"/>
  <c r="AA34" i="31"/>
  <c r="AB34" i="31"/>
  <c r="AC34" i="31"/>
  <c r="AD34" i="31"/>
  <c r="AE34" i="31"/>
  <c r="AF34" i="31"/>
  <c r="AG34" i="31"/>
  <c r="AH34" i="31"/>
  <c r="AI34" i="31"/>
  <c r="AJ34" i="31"/>
  <c r="U35" i="31"/>
  <c r="V35" i="31"/>
  <c r="W35" i="31"/>
  <c r="X35" i="31"/>
  <c r="Y35" i="31"/>
  <c r="Z35" i="31"/>
  <c r="AA35" i="31"/>
  <c r="AB35" i="31"/>
  <c r="AC35" i="31"/>
  <c r="AD35" i="31"/>
  <c r="AE35" i="31"/>
  <c r="AF35" i="31"/>
  <c r="AG35" i="31"/>
  <c r="AH35" i="31"/>
  <c r="AI35" i="31"/>
  <c r="AJ35" i="31"/>
  <c r="U36" i="31"/>
  <c r="V36" i="31"/>
  <c r="W36" i="31"/>
  <c r="X36" i="31"/>
  <c r="Y36" i="31"/>
  <c r="Z36" i="31"/>
  <c r="AA36" i="31"/>
  <c r="AB36" i="31"/>
  <c r="AC36" i="31"/>
  <c r="AD36" i="31"/>
  <c r="AE36" i="31"/>
  <c r="AF36" i="31"/>
  <c r="AG36" i="31"/>
  <c r="AH36" i="31"/>
  <c r="AI36" i="31"/>
  <c r="AJ36" i="31"/>
  <c r="U37" i="31"/>
  <c r="V37" i="31"/>
  <c r="W37" i="31"/>
  <c r="X37" i="31"/>
  <c r="Y37" i="31"/>
  <c r="Z37" i="31"/>
  <c r="AA37" i="31"/>
  <c r="AB37" i="31"/>
  <c r="AC37" i="31"/>
  <c r="AD37" i="31"/>
  <c r="AE37" i="31"/>
  <c r="AF37" i="31"/>
  <c r="AG37" i="31"/>
  <c r="AH37" i="31"/>
  <c r="AI37" i="31"/>
  <c r="AJ37" i="31"/>
  <c r="U38" i="31"/>
  <c r="V38" i="31"/>
  <c r="W38" i="31"/>
  <c r="X38" i="31"/>
  <c r="Y38" i="31"/>
  <c r="Z38" i="31"/>
  <c r="AA38" i="31"/>
  <c r="AB38" i="31"/>
  <c r="AC38" i="31"/>
  <c r="AD38" i="31"/>
  <c r="AE38" i="31"/>
  <c r="AF38" i="31"/>
  <c r="AG38" i="31"/>
  <c r="AH38" i="31"/>
  <c r="AI38" i="31"/>
  <c r="AJ38" i="31"/>
  <c r="U39" i="31"/>
  <c r="V39" i="31"/>
  <c r="W39" i="31"/>
  <c r="X39" i="31"/>
  <c r="Y39" i="31"/>
  <c r="Z39" i="31"/>
  <c r="AA39" i="31"/>
  <c r="AB39" i="31"/>
  <c r="AC39" i="31"/>
  <c r="AD39" i="31"/>
  <c r="AE39" i="31"/>
  <c r="AF39" i="31"/>
  <c r="AG39" i="31"/>
  <c r="AH39" i="31"/>
  <c r="AI39" i="31"/>
  <c r="AJ39" i="31"/>
  <c r="U40" i="31"/>
  <c r="V40" i="31"/>
  <c r="W40" i="31"/>
  <c r="X40" i="31"/>
  <c r="Y40" i="31"/>
  <c r="Z40" i="31"/>
  <c r="AA40" i="31"/>
  <c r="AB40" i="31"/>
  <c r="AC40" i="31"/>
  <c r="AD40" i="31"/>
  <c r="AE40" i="31"/>
  <c r="AF40" i="31"/>
  <c r="AG40" i="31"/>
  <c r="AH40" i="31"/>
  <c r="AI40" i="31"/>
  <c r="AJ40" i="31"/>
  <c r="U41" i="31"/>
  <c r="V41" i="31"/>
  <c r="W41" i="31"/>
  <c r="X41" i="31"/>
  <c r="Y41" i="31"/>
  <c r="Z41" i="31"/>
  <c r="AA41" i="31"/>
  <c r="AB41" i="31"/>
  <c r="AC41" i="31"/>
  <c r="AD41" i="31"/>
  <c r="AE41" i="31"/>
  <c r="AF41" i="31"/>
  <c r="AG41" i="31"/>
  <c r="AH41" i="31"/>
  <c r="AI41" i="31"/>
  <c r="AJ41" i="31"/>
  <c r="U42" i="31"/>
  <c r="V42" i="31"/>
  <c r="W42" i="31"/>
  <c r="X42" i="31"/>
  <c r="Y42" i="31"/>
  <c r="Z42" i="31"/>
  <c r="AA42" i="31"/>
  <c r="AB42" i="31"/>
  <c r="AC42" i="31"/>
  <c r="AD42" i="31"/>
  <c r="AE42" i="31"/>
  <c r="AF42" i="31"/>
  <c r="AG42" i="31"/>
  <c r="AH42" i="31"/>
  <c r="AI42" i="31"/>
  <c r="AJ42" i="31"/>
  <c r="U43" i="31"/>
  <c r="V43" i="31"/>
  <c r="W43" i="31"/>
  <c r="X43" i="31"/>
  <c r="Y43" i="31"/>
  <c r="Z43" i="31"/>
  <c r="AA43" i="31"/>
  <c r="AB43" i="31"/>
  <c r="AC43" i="31"/>
  <c r="AD43" i="31"/>
  <c r="AE43" i="31"/>
  <c r="AF43" i="31"/>
  <c r="AG43" i="31"/>
  <c r="AH43" i="31"/>
  <c r="AI43" i="31"/>
  <c r="AJ43" i="31"/>
  <c r="U44" i="31"/>
  <c r="V44" i="31"/>
  <c r="W44" i="31"/>
  <c r="X44" i="31"/>
  <c r="Y44" i="31"/>
  <c r="Z44" i="31"/>
  <c r="AA44" i="31"/>
  <c r="AB44" i="31"/>
  <c r="AC44" i="31"/>
  <c r="AD44" i="31"/>
  <c r="AE44" i="31"/>
  <c r="AF44" i="31"/>
  <c r="AG44" i="31"/>
  <c r="AH44" i="31"/>
  <c r="AI44" i="31"/>
  <c r="AJ44" i="31"/>
  <c r="U45" i="31"/>
  <c r="V45" i="31"/>
  <c r="W45" i="31"/>
  <c r="X45" i="31"/>
  <c r="Y45" i="31"/>
  <c r="Z45" i="31"/>
  <c r="AA45" i="31"/>
  <c r="AB45" i="31"/>
  <c r="AC45" i="31"/>
  <c r="AD45" i="31"/>
  <c r="AE45" i="31"/>
  <c r="AF45" i="31"/>
  <c r="AG45" i="31"/>
  <c r="AH45" i="31"/>
  <c r="AI45" i="31"/>
  <c r="AJ45" i="31"/>
  <c r="U46" i="31"/>
  <c r="V46" i="31"/>
  <c r="W46" i="31"/>
  <c r="X46" i="31"/>
  <c r="Y46" i="31"/>
  <c r="Z46" i="31"/>
  <c r="AA46" i="31"/>
  <c r="AB46" i="31"/>
  <c r="AC46" i="31"/>
  <c r="AD46" i="31"/>
  <c r="AE46" i="31"/>
  <c r="AF46" i="31"/>
  <c r="AG46" i="31"/>
  <c r="AH46" i="31"/>
  <c r="AI46" i="31"/>
  <c r="AJ46" i="31"/>
  <c r="U47" i="31"/>
  <c r="V47" i="31"/>
  <c r="W47" i="31"/>
  <c r="X47" i="31"/>
  <c r="Y47" i="31"/>
  <c r="Z47" i="31"/>
  <c r="AA47" i="31"/>
  <c r="AB47" i="31"/>
  <c r="AC47" i="31"/>
  <c r="AD47" i="31"/>
  <c r="AE47" i="31"/>
  <c r="AF47" i="31"/>
  <c r="AG47" i="31"/>
  <c r="AH47" i="31"/>
  <c r="AI47" i="31"/>
  <c r="AJ47" i="31"/>
  <c r="U48" i="31"/>
  <c r="V48" i="31"/>
  <c r="W48" i="31"/>
  <c r="X48" i="31"/>
  <c r="Y48" i="31"/>
  <c r="Z48" i="31"/>
  <c r="AA48" i="31"/>
  <c r="AB48" i="31"/>
  <c r="AC48" i="31"/>
  <c r="AD48" i="31"/>
  <c r="AE48" i="31"/>
  <c r="AF48" i="31"/>
  <c r="AG48" i="31"/>
  <c r="AH48" i="31"/>
  <c r="AI48" i="31"/>
  <c r="AJ48" i="31"/>
  <c r="U49" i="31"/>
  <c r="V49" i="31"/>
  <c r="W49" i="31"/>
  <c r="X49" i="31"/>
  <c r="Y49" i="31"/>
  <c r="Z49" i="31"/>
  <c r="AA49" i="31"/>
  <c r="AB49" i="31"/>
  <c r="AC49" i="31"/>
  <c r="AD49" i="31"/>
  <c r="AE49" i="31"/>
  <c r="AF49" i="31"/>
  <c r="AG49" i="31"/>
  <c r="AH49" i="31"/>
  <c r="AI49" i="31"/>
  <c r="AJ49" i="31"/>
  <c r="U50" i="31"/>
  <c r="V50" i="31"/>
  <c r="W50" i="31"/>
  <c r="X50" i="31"/>
  <c r="Y50" i="31"/>
  <c r="Z50" i="31"/>
  <c r="AA50" i="31"/>
  <c r="AB50" i="31"/>
  <c r="AC50" i="31"/>
  <c r="AD50" i="31"/>
  <c r="AE50" i="31"/>
  <c r="AF50" i="31"/>
  <c r="AG50" i="31"/>
  <c r="AH50" i="31"/>
  <c r="AI50" i="31"/>
  <c r="AJ50" i="31"/>
  <c r="U51" i="31"/>
  <c r="V51" i="31"/>
  <c r="W51" i="31"/>
  <c r="X51" i="31"/>
  <c r="Y51" i="31"/>
  <c r="Z51" i="31"/>
  <c r="AA51" i="31"/>
  <c r="AB51" i="31"/>
  <c r="AC51" i="31"/>
  <c r="AD51" i="31"/>
  <c r="AE51" i="31"/>
  <c r="AF51" i="31"/>
  <c r="AG51" i="31"/>
  <c r="AH51" i="31"/>
  <c r="AI51" i="31"/>
  <c r="AJ51" i="31"/>
  <c r="U52" i="31"/>
  <c r="V52" i="31"/>
  <c r="W52" i="31"/>
  <c r="X52" i="31"/>
  <c r="Y52" i="31"/>
  <c r="Z52" i="31"/>
  <c r="AA52" i="31"/>
  <c r="AB52" i="31"/>
  <c r="AC52" i="31"/>
  <c r="AD52" i="31"/>
  <c r="AE52" i="31"/>
  <c r="AF52" i="31"/>
  <c r="AG52" i="31"/>
  <c r="AH52" i="31"/>
  <c r="AI52" i="31"/>
  <c r="AJ52" i="31"/>
  <c r="U53" i="31"/>
  <c r="V53" i="31"/>
  <c r="W53" i="31"/>
  <c r="X53" i="31"/>
  <c r="Y53" i="31"/>
  <c r="Z53" i="31"/>
  <c r="AA53" i="31"/>
  <c r="AB53" i="31"/>
  <c r="AC53" i="31"/>
  <c r="AD53" i="31"/>
  <c r="AE53" i="31"/>
  <c r="AF53" i="31"/>
  <c r="AG53" i="31"/>
  <c r="AH53" i="31"/>
  <c r="AI53" i="31"/>
  <c r="AJ53" i="31"/>
  <c r="U54" i="31"/>
  <c r="V54" i="31"/>
  <c r="W54" i="31"/>
  <c r="X54" i="31"/>
  <c r="Y54" i="31"/>
  <c r="Z54" i="31"/>
  <c r="AA54" i="31"/>
  <c r="AB54" i="31"/>
  <c r="AC54" i="31"/>
  <c r="AD54" i="31"/>
  <c r="AE54" i="31"/>
  <c r="AF54" i="31"/>
  <c r="AG54" i="31"/>
  <c r="AH54" i="31"/>
  <c r="AI54" i="31"/>
  <c r="AJ54" i="31"/>
  <c r="U55" i="31"/>
  <c r="V55" i="31"/>
  <c r="W55" i="31"/>
  <c r="X55" i="31"/>
  <c r="Y55" i="31"/>
  <c r="Z55" i="31"/>
  <c r="AA55" i="31"/>
  <c r="AB55" i="31"/>
  <c r="AC55" i="31"/>
  <c r="AD55" i="31"/>
  <c r="AE55" i="31"/>
  <c r="AF55" i="31"/>
  <c r="AG55" i="31"/>
  <c r="AH55" i="31"/>
  <c r="AI55" i="31"/>
  <c r="AJ55" i="31"/>
  <c r="U56" i="31"/>
  <c r="V56" i="31"/>
  <c r="W56" i="31"/>
  <c r="X56" i="31"/>
  <c r="Y56" i="31"/>
  <c r="Z56" i="31"/>
  <c r="AA56" i="31"/>
  <c r="AB56" i="31"/>
  <c r="AC56" i="31"/>
  <c r="AD56" i="31"/>
  <c r="AE56" i="31"/>
  <c r="AF56" i="31"/>
  <c r="AG56" i="31"/>
  <c r="AH56" i="31"/>
  <c r="AI56" i="31"/>
  <c r="AJ56" i="31"/>
  <c r="U57" i="31"/>
  <c r="V57" i="31"/>
  <c r="W57" i="31"/>
  <c r="X57" i="31"/>
  <c r="Y57" i="31"/>
  <c r="Z57" i="31"/>
  <c r="AA57" i="31"/>
  <c r="AB57" i="31"/>
  <c r="AC57" i="31"/>
  <c r="AD57" i="31"/>
  <c r="AE57" i="31"/>
  <c r="AF57" i="31"/>
  <c r="AG57" i="31"/>
  <c r="AH57" i="31"/>
  <c r="AI57" i="31"/>
  <c r="AJ57" i="31"/>
  <c r="U58" i="31"/>
  <c r="V58" i="31"/>
  <c r="W58" i="31"/>
  <c r="X58" i="31"/>
  <c r="Y58" i="31"/>
  <c r="Z58" i="31"/>
  <c r="AA58" i="31"/>
  <c r="AB58" i="31"/>
  <c r="AC58" i="31"/>
  <c r="AD58" i="31"/>
  <c r="AE58" i="31"/>
  <c r="AF58" i="31"/>
  <c r="AG58" i="31"/>
  <c r="AH58" i="31"/>
  <c r="AI58" i="31"/>
  <c r="AJ58" i="31"/>
  <c r="U59" i="31"/>
  <c r="V59" i="31"/>
  <c r="W59" i="31"/>
  <c r="X59" i="31"/>
  <c r="Y59" i="31"/>
  <c r="Z59" i="31"/>
  <c r="AA59" i="31"/>
  <c r="AB59" i="31"/>
  <c r="AC59" i="31"/>
  <c r="AD59" i="31"/>
  <c r="AE59" i="31"/>
  <c r="AF59" i="31"/>
  <c r="AG59" i="31"/>
  <c r="AH59" i="31"/>
  <c r="AI59" i="31"/>
  <c r="AJ59" i="31"/>
  <c r="U60" i="31"/>
  <c r="V60" i="31"/>
  <c r="W60" i="31"/>
  <c r="X60" i="31"/>
  <c r="Y60" i="31"/>
  <c r="Z60" i="31"/>
  <c r="AA60" i="31"/>
  <c r="AB60" i="31"/>
  <c r="AC60" i="31"/>
  <c r="AD60" i="31"/>
  <c r="AE60" i="31"/>
  <c r="AF60" i="31"/>
  <c r="AG60" i="31"/>
  <c r="AH60" i="31"/>
  <c r="AI60" i="31"/>
  <c r="AJ60" i="31"/>
  <c r="U61" i="31"/>
  <c r="V61" i="31"/>
  <c r="W61" i="31"/>
  <c r="X61" i="31"/>
  <c r="Y61" i="31"/>
  <c r="Z61" i="31"/>
  <c r="AA61" i="31"/>
  <c r="AB61" i="31"/>
  <c r="AC61" i="31"/>
  <c r="AD61" i="31"/>
  <c r="AE61" i="31"/>
  <c r="AF61" i="31"/>
  <c r="AG61" i="31"/>
  <c r="AH61" i="31"/>
  <c r="AI61" i="31"/>
  <c r="AJ61" i="31"/>
  <c r="U62" i="31"/>
  <c r="V62" i="31"/>
  <c r="W62" i="31"/>
  <c r="X62" i="31"/>
  <c r="Y62" i="31"/>
  <c r="Z62" i="31"/>
  <c r="AA62" i="31"/>
  <c r="AB62" i="31"/>
  <c r="AC62" i="31"/>
  <c r="AD62" i="31"/>
  <c r="AE62" i="31"/>
  <c r="AF62" i="31"/>
  <c r="AG62" i="31"/>
  <c r="AH62" i="31"/>
  <c r="AI62" i="31"/>
  <c r="AJ62" i="31"/>
  <c r="U63" i="31"/>
  <c r="V63" i="31"/>
  <c r="W63" i="31"/>
  <c r="X63" i="31"/>
  <c r="Y63" i="31"/>
  <c r="Z63" i="31"/>
  <c r="AA63" i="31"/>
  <c r="AB63" i="31"/>
  <c r="AC63" i="31"/>
  <c r="AD63" i="31"/>
  <c r="AE63" i="31"/>
  <c r="AF63" i="31"/>
  <c r="AG63" i="31"/>
  <c r="AH63" i="31"/>
  <c r="AI63" i="31"/>
  <c r="AJ63" i="31"/>
  <c r="U64" i="31"/>
  <c r="V64" i="31"/>
  <c r="W64" i="31"/>
  <c r="X64" i="31"/>
  <c r="Y64" i="31"/>
  <c r="Z64" i="31"/>
  <c r="AA64" i="31"/>
  <c r="AB64" i="31"/>
  <c r="AC64" i="31"/>
  <c r="AD64" i="31"/>
  <c r="AE64" i="31"/>
  <c r="AF64" i="31"/>
  <c r="AG64" i="31"/>
  <c r="AH64" i="31"/>
  <c r="AI64" i="31"/>
  <c r="AJ64" i="31"/>
  <c r="U65" i="31"/>
  <c r="V65" i="31"/>
  <c r="W65" i="31"/>
  <c r="X65" i="31"/>
  <c r="Y65" i="31"/>
  <c r="Z65" i="31"/>
  <c r="AA65" i="31"/>
  <c r="AB65" i="31"/>
  <c r="AC65" i="31"/>
  <c r="AD65" i="31"/>
  <c r="AE65" i="31"/>
  <c r="AF65" i="31"/>
  <c r="AG65" i="31"/>
  <c r="AH65" i="31"/>
  <c r="AI65" i="31"/>
  <c r="AJ65" i="31"/>
  <c r="U66" i="31"/>
  <c r="V66" i="31"/>
  <c r="W66" i="31"/>
  <c r="X66" i="31"/>
  <c r="Y66" i="31"/>
  <c r="Z66" i="31"/>
  <c r="AA66" i="31"/>
  <c r="AB66" i="31"/>
  <c r="AC66" i="31"/>
  <c r="AD66" i="31"/>
  <c r="AE66" i="31"/>
  <c r="AF66" i="31"/>
  <c r="AG66" i="31"/>
  <c r="AH66" i="31"/>
  <c r="AI66" i="31"/>
  <c r="AJ66" i="31"/>
  <c r="U67" i="31"/>
  <c r="V67" i="31"/>
  <c r="W67" i="31"/>
  <c r="X67" i="31"/>
  <c r="Y67" i="31"/>
  <c r="Z67" i="31"/>
  <c r="AA67" i="31"/>
  <c r="AB67" i="31"/>
  <c r="AC67" i="31"/>
  <c r="AD67" i="31"/>
  <c r="AE67" i="31"/>
  <c r="AF67" i="31"/>
  <c r="AG67" i="31"/>
  <c r="AH67" i="31"/>
  <c r="AI67" i="31"/>
  <c r="AJ67" i="31"/>
  <c r="U68" i="31"/>
  <c r="V68" i="31"/>
  <c r="W68" i="31"/>
  <c r="X68" i="31"/>
  <c r="Y68" i="31"/>
  <c r="Z68" i="31"/>
  <c r="AA68" i="31"/>
  <c r="AB68" i="31"/>
  <c r="AC68" i="31"/>
  <c r="AD68" i="31"/>
  <c r="AE68" i="31"/>
  <c r="AF68" i="31"/>
  <c r="AG68" i="31"/>
  <c r="AH68" i="31"/>
  <c r="AI68" i="31"/>
  <c r="AJ68" i="31"/>
  <c r="U69" i="31"/>
  <c r="V69" i="31"/>
  <c r="W69" i="31"/>
  <c r="X69" i="31"/>
  <c r="Y69" i="31"/>
  <c r="Z69" i="31"/>
  <c r="AA69" i="31"/>
  <c r="AB69" i="31"/>
  <c r="AC69" i="31"/>
  <c r="AD69" i="31"/>
  <c r="AE69" i="31"/>
  <c r="AF69" i="31"/>
  <c r="AG69" i="31"/>
  <c r="AH69" i="31"/>
  <c r="AI69" i="31"/>
  <c r="AJ69" i="31"/>
  <c r="U70" i="31"/>
  <c r="V70" i="31"/>
  <c r="W70" i="31"/>
  <c r="X70" i="31"/>
  <c r="Y70" i="31"/>
  <c r="Z70" i="31"/>
  <c r="AA70" i="31"/>
  <c r="AB70" i="31"/>
  <c r="AC70" i="31"/>
  <c r="AD70" i="31"/>
  <c r="AE70" i="31"/>
  <c r="AF70" i="31"/>
  <c r="AG70" i="31"/>
  <c r="AH70" i="31"/>
  <c r="AI70" i="31"/>
  <c r="AJ70" i="31"/>
  <c r="U71" i="31"/>
  <c r="V71" i="31"/>
  <c r="W71" i="31"/>
  <c r="X71" i="31"/>
  <c r="Y71" i="31"/>
  <c r="Z71" i="31"/>
  <c r="AA71" i="31"/>
  <c r="AB71" i="31"/>
  <c r="AC71" i="31"/>
  <c r="AD71" i="31"/>
  <c r="AE71" i="31"/>
  <c r="AF71" i="31"/>
  <c r="AG71" i="31"/>
  <c r="AH71" i="31"/>
  <c r="AI71" i="31"/>
  <c r="AJ71" i="31"/>
  <c r="U72" i="31"/>
  <c r="V72" i="31"/>
  <c r="W72" i="31"/>
  <c r="X72" i="31"/>
  <c r="Y72" i="31"/>
  <c r="Z72" i="31"/>
  <c r="AA72" i="31"/>
  <c r="AB72" i="31"/>
  <c r="AC72" i="31"/>
  <c r="AD72" i="31"/>
  <c r="AE72" i="31"/>
  <c r="AF72" i="31"/>
  <c r="AG72" i="31"/>
  <c r="AH72" i="31"/>
  <c r="AI72" i="31"/>
  <c r="AJ72" i="31"/>
  <c r="U73" i="31"/>
  <c r="V73" i="31"/>
  <c r="W73" i="31"/>
  <c r="X73" i="31"/>
  <c r="Y73" i="31"/>
  <c r="Z73" i="31"/>
  <c r="AA73" i="31"/>
  <c r="AB73" i="31"/>
  <c r="AC73" i="31"/>
  <c r="AD73" i="31"/>
  <c r="AE73" i="31"/>
  <c r="AF73" i="31"/>
  <c r="AG73" i="31"/>
  <c r="AH73" i="31"/>
  <c r="AI73" i="31"/>
  <c r="AJ73" i="31"/>
  <c r="U74" i="31"/>
  <c r="V74" i="31"/>
  <c r="W74" i="31"/>
  <c r="X74" i="31"/>
  <c r="Y74" i="31"/>
  <c r="Z74" i="31"/>
  <c r="AA74" i="31"/>
  <c r="AB74" i="31"/>
  <c r="AC74" i="31"/>
  <c r="AD74" i="31"/>
  <c r="AE74" i="31"/>
  <c r="AF74" i="31"/>
  <c r="AG74" i="31"/>
  <c r="AH74" i="31"/>
  <c r="AI74" i="31"/>
  <c r="AJ74" i="31"/>
  <c r="U75" i="31"/>
  <c r="V75" i="31"/>
  <c r="W75" i="31"/>
  <c r="X75" i="31"/>
  <c r="Y75" i="31"/>
  <c r="Z75" i="31"/>
  <c r="AA75" i="31"/>
  <c r="AB75" i="31"/>
  <c r="AC75" i="31"/>
  <c r="AD75" i="31"/>
  <c r="AE75" i="31"/>
  <c r="AF75" i="31"/>
  <c r="AG75" i="31"/>
  <c r="AH75" i="31"/>
  <c r="AI75" i="31"/>
  <c r="AJ75" i="31"/>
  <c r="U76" i="31"/>
  <c r="V76" i="31"/>
  <c r="W76" i="31"/>
  <c r="X76" i="31"/>
  <c r="Y76" i="31"/>
  <c r="Z76" i="31"/>
  <c r="AA76" i="31"/>
  <c r="AB76" i="31"/>
  <c r="AC76" i="31"/>
  <c r="AD76" i="31"/>
  <c r="AE76" i="31"/>
  <c r="AF76" i="31"/>
  <c r="AG76" i="31"/>
  <c r="AH76" i="31"/>
  <c r="AI76" i="31"/>
  <c r="AJ76" i="31"/>
  <c r="U77" i="31"/>
  <c r="V77" i="31"/>
  <c r="W77" i="31"/>
  <c r="X77" i="31"/>
  <c r="Y77" i="31"/>
  <c r="Z77" i="31"/>
  <c r="AA77" i="31"/>
  <c r="AB77" i="31"/>
  <c r="AC77" i="31"/>
  <c r="AD77" i="31"/>
  <c r="AE77" i="31"/>
  <c r="AF77" i="31"/>
  <c r="AG77" i="31"/>
  <c r="AH77" i="31"/>
  <c r="AI77" i="31"/>
  <c r="AJ77" i="31"/>
  <c r="U78" i="31"/>
  <c r="V78" i="31"/>
  <c r="W78" i="31"/>
  <c r="X78" i="31"/>
  <c r="Y78" i="31"/>
  <c r="Z78" i="31"/>
  <c r="AA78" i="31"/>
  <c r="AB78" i="31"/>
  <c r="AC78" i="31"/>
  <c r="AD78" i="31"/>
  <c r="AE78" i="31"/>
  <c r="AF78" i="31"/>
  <c r="AG78" i="31"/>
  <c r="AH78" i="31"/>
  <c r="AI78" i="31"/>
  <c r="AJ78" i="31"/>
  <c r="U79" i="31"/>
  <c r="V79" i="31"/>
  <c r="W79" i="31"/>
  <c r="X79" i="31"/>
  <c r="Y79" i="31"/>
  <c r="Z79" i="31"/>
  <c r="AA79" i="31"/>
  <c r="AB79" i="31"/>
  <c r="AC79" i="31"/>
  <c r="AD79" i="31"/>
  <c r="AE79" i="31"/>
  <c r="AF79" i="31"/>
  <c r="AG79" i="31"/>
  <c r="AH79" i="31"/>
  <c r="AI79" i="31"/>
  <c r="AJ79" i="31"/>
  <c r="U80" i="31"/>
  <c r="V80" i="31"/>
  <c r="W80" i="31"/>
  <c r="X80" i="31"/>
  <c r="Y80" i="31"/>
  <c r="Z80" i="31"/>
  <c r="AA80" i="31"/>
  <c r="AB80" i="31"/>
  <c r="AC80" i="31"/>
  <c r="AD80" i="31"/>
  <c r="AE80" i="31"/>
  <c r="AF80" i="31"/>
  <c r="AG80" i="31"/>
  <c r="AH80" i="31"/>
  <c r="AI80" i="31"/>
  <c r="AJ80" i="31"/>
  <c r="U81" i="31"/>
  <c r="V81" i="31"/>
  <c r="W81" i="31"/>
  <c r="X81" i="31"/>
  <c r="Y81" i="31"/>
  <c r="Z81" i="31"/>
  <c r="AA81" i="31"/>
  <c r="AB81" i="31"/>
  <c r="AC81" i="31"/>
  <c r="AD81" i="31"/>
  <c r="AE81" i="31"/>
  <c r="AF81" i="31"/>
  <c r="AG81" i="31"/>
  <c r="AH81" i="31"/>
  <c r="AI81" i="31"/>
  <c r="AJ81" i="31"/>
  <c r="U82" i="31"/>
  <c r="V82" i="31"/>
  <c r="W82" i="31"/>
  <c r="X82" i="31"/>
  <c r="Y82" i="31"/>
  <c r="Z82" i="31"/>
  <c r="AA82" i="31"/>
  <c r="AB82" i="31"/>
  <c r="AC82" i="31"/>
  <c r="AD82" i="31"/>
  <c r="AE82" i="31"/>
  <c r="AF82" i="31"/>
  <c r="AG82" i="31"/>
  <c r="AH82" i="31"/>
  <c r="AI82" i="31"/>
  <c r="AJ82" i="31"/>
  <c r="U83" i="31"/>
  <c r="V83" i="31"/>
  <c r="W83" i="31"/>
  <c r="X83" i="31"/>
  <c r="Y83" i="31"/>
  <c r="Z83" i="31"/>
  <c r="AA83" i="31"/>
  <c r="AB83" i="31"/>
  <c r="AC83" i="31"/>
  <c r="AD83" i="31"/>
  <c r="AE83" i="31"/>
  <c r="AF83" i="31"/>
  <c r="AG83" i="31"/>
  <c r="AH83" i="31"/>
  <c r="AI83" i="31"/>
  <c r="AJ83" i="31"/>
  <c r="U84" i="31"/>
  <c r="V84" i="31"/>
  <c r="W84" i="31"/>
  <c r="X84" i="31"/>
  <c r="Y84" i="31"/>
  <c r="Z84" i="31"/>
  <c r="AA84" i="31"/>
  <c r="AB84" i="31"/>
  <c r="AC84" i="31"/>
  <c r="AD84" i="31"/>
  <c r="AE84" i="31"/>
  <c r="AF84" i="31"/>
  <c r="AG84" i="31"/>
  <c r="AH84" i="31"/>
  <c r="AI84" i="31"/>
  <c r="AJ84" i="31"/>
  <c r="U85" i="31"/>
  <c r="V85" i="31"/>
  <c r="W85" i="31"/>
  <c r="X85" i="31"/>
  <c r="Y85" i="31"/>
  <c r="Z85" i="31"/>
  <c r="AA85" i="31"/>
  <c r="AB85" i="31"/>
  <c r="AC85" i="31"/>
  <c r="AD85" i="31"/>
  <c r="AE85" i="31"/>
  <c r="AF85" i="31"/>
  <c r="AG85" i="31"/>
  <c r="AH85" i="31"/>
  <c r="AI85" i="31"/>
  <c r="AJ85" i="31"/>
  <c r="U86" i="31"/>
  <c r="V86" i="31"/>
  <c r="W86" i="31"/>
  <c r="X86" i="31"/>
  <c r="Y86" i="31"/>
  <c r="Z86" i="31"/>
  <c r="AA86" i="31"/>
  <c r="AB86" i="31"/>
  <c r="AC86" i="31"/>
  <c r="AD86" i="31"/>
  <c r="AE86" i="31"/>
  <c r="AF86" i="31"/>
  <c r="AG86" i="31"/>
  <c r="AH86" i="31"/>
  <c r="AI86" i="31"/>
  <c r="AJ86" i="31"/>
  <c r="U87" i="31"/>
  <c r="V87" i="31"/>
  <c r="W87" i="31"/>
  <c r="X87" i="31"/>
  <c r="Y87" i="31"/>
  <c r="Z87" i="31"/>
  <c r="AA87" i="31"/>
  <c r="AB87" i="31"/>
  <c r="AC87" i="31"/>
  <c r="AD87" i="31"/>
  <c r="AE87" i="31"/>
  <c r="AF87" i="31"/>
  <c r="AG87" i="31"/>
  <c r="AH87" i="31"/>
  <c r="AI87" i="31"/>
  <c r="AJ87" i="31"/>
  <c r="U88" i="31"/>
  <c r="V88" i="31"/>
  <c r="W88" i="31"/>
  <c r="X88" i="31"/>
  <c r="Y88" i="31"/>
  <c r="Z88" i="31"/>
  <c r="AA88" i="31"/>
  <c r="AB88" i="31"/>
  <c r="AC88" i="31"/>
  <c r="AD88" i="31"/>
  <c r="AE88" i="31"/>
  <c r="AF88" i="31"/>
  <c r="AG88" i="31"/>
  <c r="AH88" i="31"/>
  <c r="AI88" i="31"/>
  <c r="AJ88" i="31"/>
  <c r="U89" i="31"/>
  <c r="V89" i="31"/>
  <c r="W89" i="31"/>
  <c r="X89" i="31"/>
  <c r="Y89" i="31"/>
  <c r="Z89" i="31"/>
  <c r="AA89" i="31"/>
  <c r="AB89" i="31"/>
  <c r="AC89" i="31"/>
  <c r="AD89" i="31"/>
  <c r="AE89" i="31"/>
  <c r="AF89" i="31"/>
  <c r="AG89" i="31"/>
  <c r="AH89" i="31"/>
  <c r="AI89" i="31"/>
  <c r="AJ89" i="31"/>
  <c r="U90" i="31"/>
  <c r="V90" i="31"/>
  <c r="W90" i="31"/>
  <c r="X90" i="31"/>
  <c r="Y90" i="31"/>
  <c r="Z90" i="31"/>
  <c r="AA90" i="31"/>
  <c r="AB90" i="31"/>
  <c r="AC90" i="31"/>
  <c r="AD90" i="31"/>
  <c r="AE90" i="31"/>
  <c r="AF90" i="31"/>
  <c r="AG90" i="31"/>
  <c r="AH90" i="31"/>
  <c r="AI90" i="31"/>
  <c r="AJ90" i="31"/>
  <c r="U91" i="31"/>
  <c r="V91" i="31"/>
  <c r="W91" i="31"/>
  <c r="X91" i="31"/>
  <c r="Y91" i="31"/>
  <c r="Z91" i="31"/>
  <c r="AA91" i="31"/>
  <c r="AB91" i="31"/>
  <c r="AC91" i="31"/>
  <c r="AD91" i="31"/>
  <c r="AE91" i="31"/>
  <c r="AF91" i="31"/>
  <c r="AG91" i="31"/>
  <c r="AH91" i="31"/>
  <c r="AI91" i="31"/>
  <c r="AJ91" i="31"/>
  <c r="U92" i="31"/>
  <c r="V92" i="31"/>
  <c r="W92" i="31"/>
  <c r="X92" i="31"/>
  <c r="Y92" i="31"/>
  <c r="Z92" i="31"/>
  <c r="AA92" i="31"/>
  <c r="AB92" i="31"/>
  <c r="AC92" i="31"/>
  <c r="AD92" i="31"/>
  <c r="AE92" i="31"/>
  <c r="AF92" i="31"/>
  <c r="AG92" i="31"/>
  <c r="AH92" i="31"/>
  <c r="AI92" i="31"/>
  <c r="AJ92" i="31"/>
  <c r="U93" i="31"/>
  <c r="V93" i="31"/>
  <c r="W93" i="31"/>
  <c r="X93" i="31"/>
  <c r="Y93" i="31"/>
  <c r="Z93" i="31"/>
  <c r="AA93" i="31"/>
  <c r="AB93" i="31"/>
  <c r="AC93" i="31"/>
  <c r="AD93" i="31"/>
  <c r="AE93" i="31"/>
  <c r="AF93" i="31"/>
  <c r="AG93" i="31"/>
  <c r="AH93" i="31"/>
  <c r="AI93" i="31"/>
  <c r="AJ93" i="31"/>
  <c r="U94" i="31"/>
  <c r="V94" i="31"/>
  <c r="W94" i="31"/>
  <c r="X94" i="31"/>
  <c r="Y94" i="31"/>
  <c r="Z94" i="31"/>
  <c r="AA94" i="31"/>
  <c r="AB94" i="31"/>
  <c r="AC94" i="31"/>
  <c r="AD94" i="31"/>
  <c r="AE94" i="31"/>
  <c r="AF94" i="31"/>
  <c r="AG94" i="31"/>
  <c r="AH94" i="31"/>
  <c r="AI94" i="31"/>
  <c r="AJ94" i="31"/>
  <c r="U95" i="31"/>
  <c r="V95" i="31"/>
  <c r="W95" i="31"/>
  <c r="X95" i="31"/>
  <c r="Y95" i="31"/>
  <c r="Z95" i="31"/>
  <c r="AA95" i="31"/>
  <c r="AB95" i="31"/>
  <c r="AC95" i="31"/>
  <c r="AD95" i="31"/>
  <c r="AE95" i="31"/>
  <c r="AF95" i="31"/>
  <c r="AG95" i="31"/>
  <c r="AH95" i="31"/>
  <c r="AI95" i="31"/>
  <c r="AJ95" i="31"/>
  <c r="U96" i="31"/>
  <c r="V96" i="31"/>
  <c r="W96" i="31"/>
  <c r="X96" i="31"/>
  <c r="Y96" i="31"/>
  <c r="Z96" i="31"/>
  <c r="AA96" i="31"/>
  <c r="AB96" i="31"/>
  <c r="AC96" i="31"/>
  <c r="AD96" i="31"/>
  <c r="AE96" i="31"/>
  <c r="AF96" i="31"/>
  <c r="AG96" i="31"/>
  <c r="AH96" i="31"/>
  <c r="AI96" i="31"/>
  <c r="AJ96" i="31"/>
  <c r="U97" i="31"/>
  <c r="V97" i="31"/>
  <c r="W97" i="31"/>
  <c r="X97" i="31"/>
  <c r="Y97" i="31"/>
  <c r="Z97" i="31"/>
  <c r="AA97" i="31"/>
  <c r="AB97" i="31"/>
  <c r="AC97" i="31"/>
  <c r="AD97" i="31"/>
  <c r="AE97" i="31"/>
  <c r="AF97" i="31"/>
  <c r="AG97" i="31"/>
  <c r="AH97" i="31"/>
  <c r="AI97" i="31"/>
  <c r="AJ97" i="31"/>
  <c r="U98" i="31"/>
  <c r="V98" i="31"/>
  <c r="W98" i="31"/>
  <c r="X98" i="31"/>
  <c r="Y98" i="31"/>
  <c r="Z98" i="31"/>
  <c r="AA98" i="31"/>
  <c r="AB98" i="31"/>
  <c r="AC98" i="31"/>
  <c r="AD98" i="31"/>
  <c r="AE98" i="31"/>
  <c r="AF98" i="31"/>
  <c r="AG98" i="31"/>
  <c r="AH98" i="31"/>
  <c r="AI98" i="31"/>
  <c r="AJ98" i="31"/>
  <c r="U99" i="31"/>
  <c r="V99" i="31"/>
  <c r="W99" i="31"/>
  <c r="X99" i="31"/>
  <c r="Y99" i="31"/>
  <c r="Z99" i="31"/>
  <c r="AA99" i="31"/>
  <c r="AB99" i="31"/>
  <c r="AC99" i="31"/>
  <c r="AD99" i="31"/>
  <c r="AE99" i="31"/>
  <c r="AF99" i="31"/>
  <c r="AG99" i="31"/>
  <c r="AH99" i="31"/>
  <c r="AI99" i="31"/>
  <c r="AJ99" i="31"/>
  <c r="U100" i="31"/>
  <c r="V100" i="31"/>
  <c r="W100" i="31"/>
  <c r="X100" i="31"/>
  <c r="Y100" i="31"/>
  <c r="Z100" i="31"/>
  <c r="AA100" i="31"/>
  <c r="AB100" i="31"/>
  <c r="AC100" i="31"/>
  <c r="AD100" i="31"/>
  <c r="AE100" i="31"/>
  <c r="AF100" i="31"/>
  <c r="AG100" i="31"/>
  <c r="AH100" i="31"/>
  <c r="AI100" i="31"/>
  <c r="AJ100" i="31"/>
  <c r="U101" i="31"/>
  <c r="V101" i="31"/>
  <c r="W101" i="31"/>
  <c r="X101" i="31"/>
  <c r="Y101" i="31"/>
  <c r="Z101" i="31"/>
  <c r="AA101" i="31"/>
  <c r="AB101" i="31"/>
  <c r="AC101" i="31"/>
  <c r="AD101" i="31"/>
  <c r="AE101" i="31"/>
  <c r="AF101" i="31"/>
  <c r="AG101" i="31"/>
  <c r="AH101" i="31"/>
  <c r="AI101" i="31"/>
  <c r="AJ101" i="31"/>
  <c r="U102" i="31"/>
  <c r="V102" i="31"/>
  <c r="W102" i="31"/>
  <c r="X102" i="31"/>
  <c r="Y102" i="31"/>
  <c r="Z102" i="31"/>
  <c r="AA102" i="31"/>
  <c r="AB102" i="31"/>
  <c r="AC102" i="31"/>
  <c r="AD102" i="31"/>
  <c r="AE102" i="31"/>
  <c r="AF102" i="31"/>
  <c r="AG102" i="31"/>
  <c r="AH102" i="31"/>
  <c r="AI102" i="31"/>
  <c r="AJ102" i="31"/>
  <c r="U103" i="31"/>
  <c r="V103" i="31"/>
  <c r="W103" i="31"/>
  <c r="X103" i="31"/>
  <c r="Y103" i="31"/>
  <c r="Z103" i="31"/>
  <c r="AA103" i="31"/>
  <c r="AB103" i="31"/>
  <c r="AC103" i="31"/>
  <c r="AD103" i="31"/>
  <c r="AE103" i="31"/>
  <c r="AF103" i="31"/>
  <c r="AG103" i="31"/>
  <c r="AH103" i="31"/>
  <c r="AI103" i="31"/>
  <c r="AJ103" i="31"/>
  <c r="U104" i="31"/>
  <c r="V104" i="31"/>
  <c r="W104" i="31"/>
  <c r="X104" i="31"/>
  <c r="Y104" i="31"/>
  <c r="Z104" i="31"/>
  <c r="AA104" i="31"/>
  <c r="AB104" i="31"/>
  <c r="AC104" i="31"/>
  <c r="AD104" i="31"/>
  <c r="AE104" i="31"/>
  <c r="AF104" i="31"/>
  <c r="AG104" i="31"/>
  <c r="AH104" i="31"/>
  <c r="AI104" i="31"/>
  <c r="AJ104" i="31"/>
  <c r="U105" i="31"/>
  <c r="V105" i="31"/>
  <c r="W105" i="31"/>
  <c r="X105" i="31"/>
  <c r="Y105" i="31"/>
  <c r="Z105" i="31"/>
  <c r="AA105" i="31"/>
  <c r="AB105" i="31"/>
  <c r="AC105" i="31"/>
  <c r="AD105" i="31"/>
  <c r="AE105" i="31"/>
  <c r="AF105" i="31"/>
  <c r="AG105" i="31"/>
  <c r="AH105" i="31"/>
  <c r="AI105" i="31"/>
  <c r="AJ105" i="31"/>
  <c r="U106" i="31"/>
  <c r="V106" i="31"/>
  <c r="W106" i="31"/>
  <c r="X106" i="31"/>
  <c r="Y106" i="31"/>
  <c r="Z106" i="31"/>
  <c r="AA106" i="31"/>
  <c r="AB106" i="31"/>
  <c r="AC106" i="31"/>
  <c r="AD106" i="31"/>
  <c r="AE106" i="31"/>
  <c r="AF106" i="31"/>
  <c r="AG106" i="31"/>
  <c r="AH106" i="31"/>
  <c r="AI106" i="31"/>
  <c r="AJ106" i="31"/>
  <c r="U107" i="31"/>
  <c r="V107" i="31"/>
  <c r="W107" i="31"/>
  <c r="X107" i="31"/>
  <c r="Y107" i="31"/>
  <c r="Z107" i="31"/>
  <c r="AA107" i="31"/>
  <c r="AB107" i="31"/>
  <c r="AC107" i="31"/>
  <c r="AD107" i="31"/>
  <c r="AE107" i="31"/>
  <c r="AF107" i="31"/>
  <c r="AG107" i="31"/>
  <c r="AH107" i="31"/>
  <c r="AI107" i="31"/>
  <c r="AJ107" i="31"/>
  <c r="U108" i="31"/>
  <c r="V108" i="31"/>
  <c r="W108" i="31"/>
  <c r="X108" i="31"/>
  <c r="Y108" i="31"/>
  <c r="Z108" i="31"/>
  <c r="AA108" i="31"/>
  <c r="AB108" i="31"/>
  <c r="AC108" i="31"/>
  <c r="AD108" i="31"/>
  <c r="AE108" i="31"/>
  <c r="AF108" i="31"/>
  <c r="AG108" i="31"/>
  <c r="AH108" i="31"/>
  <c r="AI108" i="31"/>
  <c r="AJ108" i="31"/>
  <c r="U109" i="31"/>
  <c r="V109" i="31"/>
  <c r="W109" i="31"/>
  <c r="X109" i="31"/>
  <c r="Y109" i="31"/>
  <c r="Z109" i="31"/>
  <c r="AA109" i="31"/>
  <c r="AB109" i="31"/>
  <c r="AC109" i="31"/>
  <c r="AD109" i="31"/>
  <c r="AE109" i="31"/>
  <c r="AF109" i="31"/>
  <c r="AG109" i="31"/>
  <c r="AH109" i="31"/>
  <c r="AI109" i="31"/>
  <c r="AJ109" i="31"/>
  <c r="U110" i="31"/>
  <c r="V110" i="31"/>
  <c r="W110" i="31"/>
  <c r="X110" i="31"/>
  <c r="Y110" i="31"/>
  <c r="Z110" i="31"/>
  <c r="AA110" i="31"/>
  <c r="AB110" i="31"/>
  <c r="AC110" i="31"/>
  <c r="AD110" i="31"/>
  <c r="AE110" i="31"/>
  <c r="AF110" i="31"/>
  <c r="AG110" i="31"/>
  <c r="AH110" i="31"/>
  <c r="AI110" i="31"/>
  <c r="AJ110" i="31"/>
  <c r="U111" i="31"/>
  <c r="V111" i="31"/>
  <c r="W111" i="31"/>
  <c r="X111" i="31"/>
  <c r="Y111" i="31"/>
  <c r="Z111" i="31"/>
  <c r="AA111" i="31"/>
  <c r="AB111" i="31"/>
  <c r="AC111" i="31"/>
  <c r="AD111" i="31"/>
  <c r="AE111" i="31"/>
  <c r="AF111" i="31"/>
  <c r="AG111" i="31"/>
  <c r="AH111" i="31"/>
  <c r="AI111" i="31"/>
  <c r="AJ111" i="31"/>
  <c r="U112" i="31"/>
  <c r="V112" i="31"/>
  <c r="W112" i="31"/>
  <c r="X112" i="31"/>
  <c r="Y112" i="31"/>
  <c r="Z112" i="31"/>
  <c r="AA112" i="31"/>
  <c r="AB112" i="31"/>
  <c r="AC112" i="31"/>
  <c r="AD112" i="31"/>
  <c r="AE112" i="31"/>
  <c r="AF112" i="31"/>
  <c r="AG112" i="31"/>
  <c r="AH112" i="31"/>
  <c r="AI112" i="31"/>
  <c r="AJ112" i="31"/>
  <c r="U113" i="31"/>
  <c r="V113" i="31"/>
  <c r="W113" i="31"/>
  <c r="X113" i="31"/>
  <c r="Y113" i="31"/>
  <c r="Z113" i="31"/>
  <c r="AA113" i="31"/>
  <c r="AB113" i="31"/>
  <c r="AC113" i="31"/>
  <c r="AD113" i="31"/>
  <c r="AE113" i="31"/>
  <c r="AF113" i="31"/>
  <c r="AG113" i="31"/>
  <c r="AH113" i="31"/>
  <c r="AI113" i="31"/>
  <c r="AJ113" i="31"/>
  <c r="U114" i="31"/>
  <c r="V114" i="31"/>
  <c r="W114" i="31"/>
  <c r="X114" i="31"/>
  <c r="Y114" i="31"/>
  <c r="Z114" i="31"/>
  <c r="AA114" i="31"/>
  <c r="AB114" i="31"/>
  <c r="AC114" i="31"/>
  <c r="AD114" i="31"/>
  <c r="AE114" i="31"/>
  <c r="AF114" i="31"/>
  <c r="AG114" i="31"/>
  <c r="AH114" i="31"/>
  <c r="AI114" i="31"/>
  <c r="AJ114" i="31"/>
  <c r="U115" i="31"/>
  <c r="V115" i="31"/>
  <c r="W115" i="31"/>
  <c r="X115" i="31"/>
  <c r="Y115" i="31"/>
  <c r="Z115" i="31"/>
  <c r="AA115" i="31"/>
  <c r="AB115" i="31"/>
  <c r="AC115" i="31"/>
  <c r="AD115" i="31"/>
  <c r="AE115" i="31"/>
  <c r="AF115" i="31"/>
  <c r="AG115" i="31"/>
  <c r="AH115" i="31"/>
  <c r="AI115" i="31"/>
  <c r="AJ115" i="31"/>
  <c r="U116" i="31"/>
  <c r="V116" i="31"/>
  <c r="W116" i="31"/>
  <c r="X116" i="31"/>
  <c r="Y116" i="31"/>
  <c r="Z116" i="31"/>
  <c r="AA116" i="31"/>
  <c r="AB116" i="31"/>
  <c r="AC116" i="31"/>
  <c r="AD116" i="31"/>
  <c r="AE116" i="31"/>
  <c r="AF116" i="31"/>
  <c r="AG116" i="31"/>
  <c r="AH116" i="31"/>
  <c r="AI116" i="31"/>
  <c r="AJ116" i="31"/>
  <c r="U117" i="31"/>
  <c r="V117" i="31"/>
  <c r="W117" i="31"/>
  <c r="X117" i="31"/>
  <c r="Y117" i="31"/>
  <c r="Z117" i="31"/>
  <c r="AA117" i="31"/>
  <c r="AB117" i="31"/>
  <c r="AC117" i="31"/>
  <c r="AD117" i="31"/>
  <c r="AE117" i="31"/>
  <c r="AF117" i="31"/>
  <c r="AG117" i="31"/>
  <c r="AH117" i="31"/>
  <c r="AI117" i="31"/>
  <c r="AJ117" i="31"/>
  <c r="U118" i="31"/>
  <c r="V118" i="31"/>
  <c r="W118" i="31"/>
  <c r="X118" i="31"/>
  <c r="Y118" i="31"/>
  <c r="Z118" i="31"/>
  <c r="AA118" i="31"/>
  <c r="AB118" i="31"/>
  <c r="AC118" i="31"/>
  <c r="AD118" i="31"/>
  <c r="AE118" i="31"/>
  <c r="AF118" i="31"/>
  <c r="AG118" i="31"/>
  <c r="AH118" i="31"/>
  <c r="AI118" i="31"/>
  <c r="AJ118" i="31"/>
  <c r="U119" i="31"/>
  <c r="V119" i="31"/>
  <c r="W119" i="31"/>
  <c r="X119" i="31"/>
  <c r="Y119" i="31"/>
  <c r="Z119" i="31"/>
  <c r="AA119" i="31"/>
  <c r="AB119" i="31"/>
  <c r="AC119" i="31"/>
  <c r="AD119" i="31"/>
  <c r="AE119" i="31"/>
  <c r="AF119" i="31"/>
  <c r="AG119" i="31"/>
  <c r="AH119" i="31"/>
  <c r="AI119" i="31"/>
  <c r="AJ119" i="31"/>
  <c r="U120" i="31"/>
  <c r="V120" i="31"/>
  <c r="W120" i="31"/>
  <c r="X120" i="31"/>
  <c r="Y120" i="31"/>
  <c r="Z120" i="31"/>
  <c r="AA120" i="31"/>
  <c r="AB120" i="31"/>
  <c r="AC120" i="31"/>
  <c r="AD120" i="31"/>
  <c r="AE120" i="31"/>
  <c r="AF120" i="31"/>
  <c r="AG120" i="31"/>
  <c r="AH120" i="31"/>
  <c r="AI120" i="31"/>
  <c r="AJ120" i="31"/>
  <c r="U121" i="31"/>
  <c r="V121" i="31"/>
  <c r="W121" i="31"/>
  <c r="X121" i="31"/>
  <c r="Y121" i="31"/>
  <c r="Z121" i="31"/>
  <c r="AA121" i="31"/>
  <c r="AB121" i="31"/>
  <c r="AC121" i="31"/>
  <c r="AD121" i="31"/>
  <c r="AE121" i="31"/>
  <c r="AF121" i="31"/>
  <c r="AG121" i="31"/>
  <c r="AH121" i="31"/>
  <c r="AI121" i="31"/>
  <c r="AJ121" i="31"/>
  <c r="U122" i="31"/>
  <c r="V122" i="31"/>
  <c r="W122" i="31"/>
  <c r="X122" i="31"/>
  <c r="Y122" i="31"/>
  <c r="Z122" i="31"/>
  <c r="AA122" i="31"/>
  <c r="AB122" i="31"/>
  <c r="AC122" i="31"/>
  <c r="AD122" i="31"/>
  <c r="AE122" i="31"/>
  <c r="AF122" i="31"/>
  <c r="AG122" i="31"/>
  <c r="AH122" i="31"/>
  <c r="AI122" i="31"/>
  <c r="AJ122" i="31"/>
  <c r="U123" i="31"/>
  <c r="V123" i="31"/>
  <c r="W123" i="31"/>
  <c r="X123" i="31"/>
  <c r="Y123" i="31"/>
  <c r="Z123" i="31"/>
  <c r="AA123" i="31"/>
  <c r="AB123" i="31"/>
  <c r="AC123" i="31"/>
  <c r="AD123" i="31"/>
  <c r="AE123" i="31"/>
  <c r="AF123" i="31"/>
  <c r="AG123" i="31"/>
  <c r="AH123" i="31"/>
  <c r="AI123" i="31"/>
  <c r="AJ123" i="31"/>
  <c r="U124" i="31"/>
  <c r="V124" i="31"/>
  <c r="W124" i="31"/>
  <c r="X124" i="31"/>
  <c r="Y124" i="31"/>
  <c r="Z124" i="31"/>
  <c r="AA124" i="31"/>
  <c r="AB124" i="31"/>
  <c r="AC124" i="31"/>
  <c r="AD124" i="31"/>
  <c r="AE124" i="31"/>
  <c r="AF124" i="31"/>
  <c r="AG124" i="31"/>
  <c r="AH124" i="31"/>
  <c r="AI124" i="31"/>
  <c r="AJ124" i="31"/>
  <c r="U125" i="31"/>
  <c r="V125" i="31"/>
  <c r="W125" i="31"/>
  <c r="X125" i="31"/>
  <c r="Y125" i="31"/>
  <c r="Z125" i="31"/>
  <c r="AA125" i="31"/>
  <c r="AB125" i="31"/>
  <c r="AC125" i="31"/>
  <c r="AD125" i="31"/>
  <c r="AE125" i="31"/>
  <c r="AF125" i="31"/>
  <c r="AG125" i="31"/>
  <c r="AH125" i="31"/>
  <c r="AI125" i="31"/>
  <c r="AJ125" i="31"/>
  <c r="U126" i="31"/>
  <c r="V126" i="31"/>
  <c r="W126" i="31"/>
  <c r="X126" i="31"/>
  <c r="Y126" i="31"/>
  <c r="Z126" i="31"/>
  <c r="AA126" i="31"/>
  <c r="AB126" i="31"/>
  <c r="AC126" i="31"/>
  <c r="AD126" i="31"/>
  <c r="AE126" i="31"/>
  <c r="AF126" i="31"/>
  <c r="AG126" i="31"/>
  <c r="AH126" i="31"/>
  <c r="AI126" i="31"/>
  <c r="AJ126" i="31"/>
  <c r="U127" i="31"/>
  <c r="V127" i="31"/>
  <c r="W127" i="31"/>
  <c r="X127" i="31"/>
  <c r="Y127" i="31"/>
  <c r="Z127" i="31"/>
  <c r="AA127" i="31"/>
  <c r="AB127" i="31"/>
  <c r="AC127" i="31"/>
  <c r="AD127" i="31"/>
  <c r="AE127" i="31"/>
  <c r="AF127" i="31"/>
  <c r="AG127" i="31"/>
  <c r="AH127" i="31"/>
  <c r="AI127" i="31"/>
  <c r="AJ127" i="31"/>
  <c r="U128" i="31"/>
  <c r="V128" i="31"/>
  <c r="W128" i="31"/>
  <c r="X128" i="31"/>
  <c r="Y128" i="31"/>
  <c r="Z128" i="31"/>
  <c r="AA128" i="31"/>
  <c r="AB128" i="31"/>
  <c r="AC128" i="31"/>
  <c r="AD128" i="31"/>
  <c r="AE128" i="31"/>
  <c r="AF128" i="31"/>
  <c r="AG128" i="31"/>
  <c r="AH128" i="31"/>
  <c r="AI128" i="31"/>
  <c r="AJ128" i="31"/>
  <c r="U129" i="31"/>
  <c r="V129" i="31"/>
  <c r="W129" i="31"/>
  <c r="X129" i="31"/>
  <c r="Y129" i="31"/>
  <c r="Z129" i="31"/>
  <c r="AA129" i="31"/>
  <c r="AB129" i="31"/>
  <c r="AC129" i="31"/>
  <c r="AD129" i="31"/>
  <c r="AE129" i="31"/>
  <c r="AF129" i="31"/>
  <c r="AG129" i="31"/>
  <c r="AH129" i="31"/>
  <c r="AI129" i="31"/>
  <c r="AJ129" i="31"/>
  <c r="U130" i="31"/>
  <c r="V130" i="31"/>
  <c r="W130" i="31"/>
  <c r="X130" i="31"/>
  <c r="Y130" i="31"/>
  <c r="Z130" i="31"/>
  <c r="AA130" i="31"/>
  <c r="AB130" i="31"/>
  <c r="AC130" i="31"/>
  <c r="AD130" i="31"/>
  <c r="AE130" i="31"/>
  <c r="AF130" i="31"/>
  <c r="AG130" i="31"/>
  <c r="AH130" i="31"/>
  <c r="AI130" i="31"/>
  <c r="AJ130" i="31"/>
  <c r="U131" i="31"/>
  <c r="V131" i="31"/>
  <c r="W131" i="31"/>
  <c r="X131" i="31"/>
  <c r="Y131" i="31"/>
  <c r="Z131" i="31"/>
  <c r="AA131" i="31"/>
  <c r="AB131" i="31"/>
  <c r="AC131" i="31"/>
  <c r="AD131" i="31"/>
  <c r="AE131" i="31"/>
  <c r="AF131" i="31"/>
  <c r="AG131" i="31"/>
  <c r="AH131" i="31"/>
  <c r="AI131" i="31"/>
  <c r="AJ131" i="31"/>
  <c r="U132" i="31"/>
  <c r="V132" i="31"/>
  <c r="W132" i="31"/>
  <c r="X132" i="31"/>
  <c r="Y132" i="31"/>
  <c r="Z132" i="31"/>
  <c r="AA132" i="31"/>
  <c r="AB132" i="31"/>
  <c r="AC132" i="31"/>
  <c r="AD132" i="31"/>
  <c r="AE132" i="31"/>
  <c r="AF132" i="31"/>
  <c r="AG132" i="31"/>
  <c r="AH132" i="31"/>
  <c r="AI132" i="31"/>
  <c r="AJ132" i="31"/>
  <c r="U133" i="31"/>
  <c r="V133" i="31"/>
  <c r="W133" i="31"/>
  <c r="X133" i="31"/>
  <c r="Y133" i="31"/>
  <c r="Z133" i="31"/>
  <c r="AA133" i="31"/>
  <c r="AB133" i="31"/>
  <c r="AC133" i="31"/>
  <c r="AD133" i="31"/>
  <c r="AE133" i="31"/>
  <c r="AF133" i="31"/>
  <c r="AG133" i="31"/>
  <c r="AH133" i="31"/>
  <c r="AI133" i="31"/>
  <c r="AJ133" i="31"/>
  <c r="U134" i="31"/>
  <c r="V134" i="31"/>
  <c r="W134" i="31"/>
  <c r="X134" i="31"/>
  <c r="Y134" i="31"/>
  <c r="Z134" i="31"/>
  <c r="AA134" i="31"/>
  <c r="AB134" i="31"/>
  <c r="AC134" i="31"/>
  <c r="AD134" i="31"/>
  <c r="AE134" i="31"/>
  <c r="AF134" i="31"/>
  <c r="AG134" i="31"/>
  <c r="AH134" i="31"/>
  <c r="AI134" i="31"/>
  <c r="AJ134" i="31"/>
  <c r="U135" i="31"/>
  <c r="V135" i="31"/>
  <c r="W135" i="31"/>
  <c r="X135" i="31"/>
  <c r="Y135" i="31"/>
  <c r="Z135" i="31"/>
  <c r="AA135" i="31"/>
  <c r="AB135" i="31"/>
  <c r="AC135" i="31"/>
  <c r="AD135" i="31"/>
  <c r="AE135" i="31"/>
  <c r="AF135" i="31"/>
  <c r="AG135" i="31"/>
  <c r="AH135" i="31"/>
  <c r="AI135" i="31"/>
  <c r="AJ135" i="31"/>
  <c r="U136" i="31"/>
  <c r="V136" i="31"/>
  <c r="W136" i="31"/>
  <c r="X136" i="31"/>
  <c r="Y136" i="31"/>
  <c r="Z136" i="31"/>
  <c r="AA136" i="31"/>
  <c r="AB136" i="31"/>
  <c r="AC136" i="31"/>
  <c r="AD136" i="31"/>
  <c r="AE136" i="31"/>
  <c r="AF136" i="31"/>
  <c r="AG136" i="31"/>
  <c r="AH136" i="31"/>
  <c r="AI136" i="31"/>
  <c r="AJ136" i="31"/>
  <c r="U137" i="31"/>
  <c r="V137" i="31"/>
  <c r="W137" i="31"/>
  <c r="X137" i="31"/>
  <c r="Y137" i="31"/>
  <c r="Z137" i="31"/>
  <c r="AA137" i="31"/>
  <c r="AB137" i="31"/>
  <c r="AC137" i="31"/>
  <c r="AD137" i="31"/>
  <c r="AE137" i="31"/>
  <c r="AF137" i="31"/>
  <c r="AG137" i="31"/>
  <c r="AH137" i="31"/>
  <c r="AI137" i="31"/>
  <c r="AJ137" i="31"/>
  <c r="U138" i="31"/>
  <c r="V138" i="31"/>
  <c r="W138" i="31"/>
  <c r="X138" i="31"/>
  <c r="Y138" i="31"/>
  <c r="Z138" i="31"/>
  <c r="AA138" i="31"/>
  <c r="AB138" i="31"/>
  <c r="AC138" i="31"/>
  <c r="AD138" i="31"/>
  <c r="AE138" i="31"/>
  <c r="AF138" i="31"/>
  <c r="AG138" i="31"/>
  <c r="AH138" i="31"/>
  <c r="AI138" i="31"/>
  <c r="AJ138" i="31"/>
  <c r="U139" i="31"/>
  <c r="V139" i="31"/>
  <c r="W139" i="31"/>
  <c r="X139" i="31"/>
  <c r="Y139" i="31"/>
  <c r="Z139" i="31"/>
  <c r="AA139" i="31"/>
  <c r="AB139" i="31"/>
  <c r="AC139" i="31"/>
  <c r="AD139" i="31"/>
  <c r="AE139" i="31"/>
  <c r="AF139" i="31"/>
  <c r="AG139" i="31"/>
  <c r="AH139" i="31"/>
  <c r="AI139" i="31"/>
  <c r="AJ139" i="31"/>
  <c r="U140" i="31"/>
  <c r="V140" i="31"/>
  <c r="W140" i="31"/>
  <c r="X140" i="31"/>
  <c r="Y140" i="31"/>
  <c r="Z140" i="31"/>
  <c r="AA140" i="31"/>
  <c r="AB140" i="31"/>
  <c r="AC140" i="31"/>
  <c r="AD140" i="31"/>
  <c r="AE140" i="31"/>
  <c r="AF140" i="31"/>
  <c r="AG140" i="31"/>
  <c r="AH140" i="31"/>
  <c r="AI140" i="31"/>
  <c r="AJ140" i="31"/>
  <c r="U141" i="31"/>
  <c r="V141" i="31"/>
  <c r="W141" i="31"/>
  <c r="X141" i="31"/>
  <c r="Y141" i="31"/>
  <c r="Z141" i="31"/>
  <c r="AA141" i="31"/>
  <c r="AB141" i="31"/>
  <c r="AC141" i="31"/>
  <c r="AD141" i="31"/>
  <c r="AE141" i="31"/>
  <c r="AF141" i="31"/>
  <c r="AG141" i="31"/>
  <c r="AH141" i="31"/>
  <c r="AI141" i="31"/>
  <c r="AJ141" i="31"/>
  <c r="U142" i="31"/>
  <c r="V142" i="31"/>
  <c r="W142" i="31"/>
  <c r="X142" i="31"/>
  <c r="Y142" i="31"/>
  <c r="Z142" i="31"/>
  <c r="AA142" i="31"/>
  <c r="AB142" i="31"/>
  <c r="AC142" i="31"/>
  <c r="AD142" i="31"/>
  <c r="AE142" i="31"/>
  <c r="AF142" i="31"/>
  <c r="AG142" i="31"/>
  <c r="AH142" i="31"/>
  <c r="AI142" i="31"/>
  <c r="AJ142" i="31"/>
  <c r="U143" i="31"/>
  <c r="V143" i="31"/>
  <c r="W143" i="31"/>
  <c r="X143" i="31"/>
  <c r="Y143" i="31"/>
  <c r="Z143" i="31"/>
  <c r="AA143" i="31"/>
  <c r="AB143" i="31"/>
  <c r="AC143" i="31"/>
  <c r="AD143" i="31"/>
  <c r="AE143" i="31"/>
  <c r="AF143" i="31"/>
  <c r="AG143" i="31"/>
  <c r="AH143" i="31"/>
  <c r="AI143" i="31"/>
  <c r="AJ143" i="31"/>
  <c r="U144" i="31"/>
  <c r="V144" i="31"/>
  <c r="W144" i="31"/>
  <c r="X144" i="31"/>
  <c r="Y144" i="31"/>
  <c r="Z144" i="31"/>
  <c r="AA144" i="31"/>
  <c r="AB144" i="31"/>
  <c r="AC144" i="31"/>
  <c r="AD144" i="31"/>
  <c r="AE144" i="31"/>
  <c r="AF144" i="31"/>
  <c r="AG144" i="31"/>
  <c r="AH144" i="31"/>
  <c r="AI144" i="31"/>
  <c r="AJ144" i="31"/>
  <c r="U145" i="31"/>
  <c r="V145" i="31"/>
  <c r="W145" i="31"/>
  <c r="X145" i="31"/>
  <c r="Y145" i="31"/>
  <c r="Z145" i="31"/>
  <c r="AA145" i="31"/>
  <c r="AB145" i="31"/>
  <c r="AC145" i="31"/>
  <c r="AD145" i="31"/>
  <c r="AE145" i="31"/>
  <c r="AF145" i="31"/>
  <c r="AG145" i="31"/>
  <c r="AH145" i="31"/>
  <c r="AI145" i="31"/>
  <c r="AJ145" i="31"/>
  <c r="U146" i="31"/>
  <c r="V146" i="31"/>
  <c r="W146" i="31"/>
  <c r="X146" i="31"/>
  <c r="Y146" i="31"/>
  <c r="Z146" i="31"/>
  <c r="AA146" i="31"/>
  <c r="AB146" i="31"/>
  <c r="AC146" i="31"/>
  <c r="AD146" i="31"/>
  <c r="AE146" i="31"/>
  <c r="AF146" i="31"/>
  <c r="AG146" i="31"/>
  <c r="AH146" i="31"/>
  <c r="AI146" i="31"/>
  <c r="AJ146" i="31"/>
  <c r="U147" i="31"/>
  <c r="V147" i="31"/>
  <c r="W147" i="31"/>
  <c r="X147" i="31"/>
  <c r="Y147" i="31"/>
  <c r="Z147" i="31"/>
  <c r="AA147" i="31"/>
  <c r="AB147" i="31"/>
  <c r="AC147" i="31"/>
  <c r="AD147" i="31"/>
  <c r="AE147" i="31"/>
  <c r="AF147" i="31"/>
  <c r="AG147" i="31"/>
  <c r="AH147" i="31"/>
  <c r="AI147" i="31"/>
  <c r="AJ147" i="31"/>
  <c r="U148" i="31"/>
  <c r="V148" i="31"/>
  <c r="W148" i="31"/>
  <c r="X148" i="31"/>
  <c r="Y148" i="31"/>
  <c r="Z148" i="31"/>
  <c r="AA148" i="31"/>
  <c r="AB148" i="31"/>
  <c r="AC148" i="31"/>
  <c r="AD148" i="31"/>
  <c r="AE148" i="31"/>
  <c r="AF148" i="31"/>
  <c r="AG148" i="31"/>
  <c r="AH148" i="31"/>
  <c r="AI148" i="31"/>
  <c r="AJ148" i="31"/>
  <c r="U149" i="31"/>
  <c r="V149" i="31"/>
  <c r="W149" i="31"/>
  <c r="X149" i="31"/>
  <c r="Y149" i="31"/>
  <c r="Z149" i="31"/>
  <c r="AA149" i="31"/>
  <c r="AB149" i="31"/>
  <c r="AC149" i="31"/>
  <c r="AD149" i="31"/>
  <c r="AE149" i="31"/>
  <c r="AF149" i="31"/>
  <c r="AG149" i="31"/>
  <c r="AH149" i="31"/>
  <c r="AI149" i="31"/>
  <c r="AJ149" i="31"/>
  <c r="U150" i="31"/>
  <c r="V150" i="31"/>
  <c r="W150" i="31"/>
  <c r="X150" i="31"/>
  <c r="Y150" i="31"/>
  <c r="Z150" i="31"/>
  <c r="AA150" i="31"/>
  <c r="AB150" i="31"/>
  <c r="AC150" i="31"/>
  <c r="AD150" i="31"/>
  <c r="AE150" i="31"/>
  <c r="AF150" i="31"/>
  <c r="AG150" i="31"/>
  <c r="AH150" i="31"/>
  <c r="AI150" i="31"/>
  <c r="AJ150" i="31"/>
  <c r="U151" i="31"/>
  <c r="V151" i="31"/>
  <c r="W151" i="31"/>
  <c r="X151" i="31"/>
  <c r="Y151" i="31"/>
  <c r="Z151" i="31"/>
  <c r="AA151" i="31"/>
  <c r="AB151" i="31"/>
  <c r="AC151" i="31"/>
  <c r="AD151" i="31"/>
  <c r="AE151" i="31"/>
  <c r="AF151" i="31"/>
  <c r="AG151" i="31"/>
  <c r="AH151" i="31"/>
  <c r="AI151" i="31"/>
  <c r="AJ151" i="31"/>
  <c r="U152" i="31"/>
  <c r="V152" i="31"/>
  <c r="W152" i="31"/>
  <c r="X152" i="31"/>
  <c r="Y152" i="31"/>
  <c r="Z152" i="31"/>
  <c r="AA152" i="31"/>
  <c r="AB152" i="31"/>
  <c r="AC152" i="31"/>
  <c r="AD152" i="31"/>
  <c r="AE152" i="31"/>
  <c r="AF152" i="31"/>
  <c r="AG152" i="31"/>
  <c r="AH152" i="31"/>
  <c r="AI152" i="31"/>
  <c r="AJ152" i="31"/>
  <c r="U153" i="31"/>
  <c r="V153" i="31"/>
  <c r="W153" i="31"/>
  <c r="X153" i="31"/>
  <c r="Y153" i="31"/>
  <c r="Z153" i="31"/>
  <c r="AA153" i="31"/>
  <c r="AB153" i="31"/>
  <c r="AC153" i="31"/>
  <c r="AD153" i="31"/>
  <c r="AE153" i="31"/>
  <c r="AF153" i="31"/>
  <c r="AG153" i="31"/>
  <c r="AH153" i="31"/>
  <c r="AI153" i="31"/>
  <c r="AJ153" i="31"/>
  <c r="U154" i="31"/>
  <c r="V154" i="31"/>
  <c r="W154" i="31"/>
  <c r="X154" i="31"/>
  <c r="Y154" i="31"/>
  <c r="Z154" i="31"/>
  <c r="AA154" i="31"/>
  <c r="AB154" i="31"/>
  <c r="AC154" i="31"/>
  <c r="AD154" i="31"/>
  <c r="AE154" i="31"/>
  <c r="AF154" i="31"/>
  <c r="AG154" i="31"/>
  <c r="AH154" i="31"/>
  <c r="AI154" i="31"/>
  <c r="AJ154" i="31"/>
  <c r="U155" i="31"/>
  <c r="V155" i="31"/>
  <c r="W155" i="31"/>
  <c r="X155" i="31"/>
  <c r="Y155" i="31"/>
  <c r="Z155" i="31"/>
  <c r="AA155" i="31"/>
  <c r="AB155" i="31"/>
  <c r="AC155" i="31"/>
  <c r="AD155" i="31"/>
  <c r="AE155" i="31"/>
  <c r="AF155" i="31"/>
  <c r="AG155" i="31"/>
  <c r="AH155" i="31"/>
  <c r="AI155" i="31"/>
  <c r="AJ155" i="31"/>
  <c r="U156" i="31"/>
  <c r="V156" i="31"/>
  <c r="W156" i="31"/>
  <c r="X156" i="31"/>
  <c r="Y156" i="31"/>
  <c r="Z156" i="31"/>
  <c r="AA156" i="31"/>
  <c r="AB156" i="31"/>
  <c r="AC156" i="31"/>
  <c r="AD156" i="31"/>
  <c r="AE156" i="31"/>
  <c r="AF156" i="31"/>
  <c r="AG156" i="31"/>
  <c r="AH156" i="31"/>
  <c r="AI156" i="31"/>
  <c r="AJ156" i="31"/>
  <c r="U157" i="31"/>
  <c r="V157" i="31"/>
  <c r="W157" i="31"/>
  <c r="X157" i="31"/>
  <c r="Y157" i="31"/>
  <c r="Z157" i="31"/>
  <c r="AA157" i="31"/>
  <c r="AB157" i="31"/>
  <c r="AC157" i="31"/>
  <c r="AD157" i="31"/>
  <c r="AE157" i="31"/>
  <c r="AF157" i="31"/>
  <c r="AG157" i="31"/>
  <c r="AH157" i="31"/>
  <c r="AI157" i="31"/>
  <c r="AJ157" i="31"/>
  <c r="U158" i="31"/>
  <c r="V158" i="31"/>
  <c r="W158" i="31"/>
  <c r="X158" i="31"/>
  <c r="Y158" i="31"/>
  <c r="Z158" i="31"/>
  <c r="AA158" i="31"/>
  <c r="AB158" i="31"/>
  <c r="AC158" i="31"/>
  <c r="AD158" i="31"/>
  <c r="AE158" i="31"/>
  <c r="AF158" i="31"/>
  <c r="AG158" i="31"/>
  <c r="AH158" i="31"/>
  <c r="AI158" i="31"/>
  <c r="AJ158" i="31"/>
  <c r="U159" i="31"/>
  <c r="V159" i="31"/>
  <c r="W159" i="31"/>
  <c r="X159" i="31"/>
  <c r="Y159" i="31"/>
  <c r="Z159" i="31"/>
  <c r="AA159" i="31"/>
  <c r="AB159" i="31"/>
  <c r="AC159" i="31"/>
  <c r="AD159" i="31"/>
  <c r="AE159" i="31"/>
  <c r="AF159" i="31"/>
  <c r="AG159" i="31"/>
  <c r="AH159" i="31"/>
  <c r="AI159" i="31"/>
  <c r="AJ159" i="31"/>
  <c r="U160" i="31"/>
  <c r="V160" i="31"/>
  <c r="W160" i="31"/>
  <c r="X160" i="31"/>
  <c r="Y160" i="31"/>
  <c r="Z160" i="31"/>
  <c r="AA160" i="31"/>
  <c r="AB160" i="31"/>
  <c r="AC160" i="31"/>
  <c r="AD160" i="31"/>
  <c r="AE160" i="31"/>
  <c r="AF160" i="31"/>
  <c r="AG160" i="31"/>
  <c r="AH160" i="31"/>
  <c r="AI160" i="31"/>
  <c r="AJ160" i="31"/>
  <c r="U161" i="31"/>
  <c r="V161" i="31"/>
  <c r="W161" i="31"/>
  <c r="X161" i="31"/>
  <c r="Y161" i="31"/>
  <c r="Z161" i="31"/>
  <c r="AA161" i="31"/>
  <c r="AB161" i="31"/>
  <c r="AC161" i="31"/>
  <c r="AD161" i="31"/>
  <c r="AE161" i="31"/>
  <c r="AF161" i="31"/>
  <c r="AG161" i="31"/>
  <c r="AH161" i="31"/>
  <c r="AI161" i="31"/>
  <c r="AJ161" i="31"/>
  <c r="U162" i="31"/>
  <c r="V162" i="31"/>
  <c r="W162" i="31"/>
  <c r="X162" i="31"/>
  <c r="Y162" i="31"/>
  <c r="Z162" i="31"/>
  <c r="AA162" i="31"/>
  <c r="AB162" i="31"/>
  <c r="AC162" i="31"/>
  <c r="AD162" i="31"/>
  <c r="AE162" i="31"/>
  <c r="AF162" i="31"/>
  <c r="AG162" i="31"/>
  <c r="AH162" i="31"/>
  <c r="AI162" i="31"/>
  <c r="AJ162" i="31"/>
  <c r="U163" i="31"/>
  <c r="V163" i="31"/>
  <c r="W163" i="31"/>
  <c r="X163" i="31"/>
  <c r="Y163" i="31"/>
  <c r="Z163" i="31"/>
  <c r="AA163" i="31"/>
  <c r="AB163" i="31"/>
  <c r="AC163" i="31"/>
  <c r="AD163" i="31"/>
  <c r="AE163" i="31"/>
  <c r="AF163" i="31"/>
  <c r="AG163" i="31"/>
  <c r="AH163" i="31"/>
  <c r="AI163" i="31"/>
  <c r="AJ163" i="31"/>
  <c r="U164" i="31"/>
  <c r="V164" i="31"/>
  <c r="W164" i="31"/>
  <c r="X164" i="31"/>
  <c r="Y164" i="31"/>
  <c r="Z164" i="31"/>
  <c r="AA164" i="31"/>
  <c r="AB164" i="31"/>
  <c r="AC164" i="31"/>
  <c r="AD164" i="31"/>
  <c r="AE164" i="31"/>
  <c r="AF164" i="31"/>
  <c r="AG164" i="31"/>
  <c r="AH164" i="31"/>
  <c r="AI164" i="31"/>
  <c r="AJ164" i="31"/>
  <c r="U165" i="31"/>
  <c r="V165" i="31"/>
  <c r="W165" i="31"/>
  <c r="X165" i="31"/>
  <c r="Y165" i="31"/>
  <c r="Z165" i="31"/>
  <c r="AA165" i="31"/>
  <c r="AB165" i="31"/>
  <c r="AC165" i="31"/>
  <c r="AD165" i="31"/>
  <c r="AE165" i="31"/>
  <c r="AF165" i="31"/>
  <c r="AG165" i="31"/>
  <c r="AH165" i="31"/>
  <c r="AI165" i="31"/>
  <c r="AJ165" i="31"/>
  <c r="U166" i="31"/>
  <c r="V166" i="31"/>
  <c r="W166" i="31"/>
  <c r="X166" i="31"/>
  <c r="Y166" i="31"/>
  <c r="Z166" i="31"/>
  <c r="AA166" i="31"/>
  <c r="AB166" i="31"/>
  <c r="AC166" i="31"/>
  <c r="AD166" i="31"/>
  <c r="AE166" i="31"/>
  <c r="AF166" i="31"/>
  <c r="AG166" i="31"/>
  <c r="AH166" i="31"/>
  <c r="AI166" i="31"/>
  <c r="AJ166" i="31"/>
  <c r="U167" i="31"/>
  <c r="V167" i="31"/>
  <c r="W167" i="31"/>
  <c r="X167" i="31"/>
  <c r="Y167" i="31"/>
  <c r="Z167" i="31"/>
  <c r="AA167" i="31"/>
  <c r="AB167" i="31"/>
  <c r="AC167" i="31"/>
  <c r="AD167" i="31"/>
  <c r="AE167" i="31"/>
  <c r="AF167" i="31"/>
  <c r="AG167" i="31"/>
  <c r="AH167" i="31"/>
  <c r="AI167" i="31"/>
  <c r="AJ167" i="31"/>
  <c r="U168" i="31"/>
  <c r="V168" i="31"/>
  <c r="W168" i="31"/>
  <c r="X168" i="31"/>
  <c r="Y168" i="31"/>
  <c r="Z168" i="31"/>
  <c r="AA168" i="31"/>
  <c r="AB168" i="31"/>
  <c r="AC168" i="31"/>
  <c r="AD168" i="31"/>
  <c r="AE168" i="31"/>
  <c r="AF168" i="31"/>
  <c r="AG168" i="31"/>
  <c r="AH168" i="31"/>
  <c r="AI168" i="31"/>
  <c r="AJ168" i="31"/>
  <c r="U169" i="31"/>
  <c r="V169" i="31"/>
  <c r="W169" i="31"/>
  <c r="X169" i="31"/>
  <c r="Y169" i="31"/>
  <c r="Z169" i="31"/>
  <c r="AA169" i="31"/>
  <c r="AB169" i="31"/>
  <c r="AC169" i="31"/>
  <c r="AD169" i="31"/>
  <c r="AE169" i="31"/>
  <c r="AF169" i="31"/>
  <c r="AG169" i="31"/>
  <c r="AH169" i="31"/>
  <c r="AI169" i="31"/>
  <c r="AJ169" i="31"/>
  <c r="U170" i="31"/>
  <c r="V170" i="31"/>
  <c r="W170" i="31"/>
  <c r="X170" i="31"/>
  <c r="Y170" i="31"/>
  <c r="Z170" i="31"/>
  <c r="AA170" i="31"/>
  <c r="AB170" i="31"/>
  <c r="AC170" i="31"/>
  <c r="AD170" i="31"/>
  <c r="AE170" i="31"/>
  <c r="AF170" i="31"/>
  <c r="AG170" i="31"/>
  <c r="AH170" i="31"/>
  <c r="AI170" i="31"/>
  <c r="AJ170" i="31"/>
  <c r="U171" i="31"/>
  <c r="V171" i="31"/>
  <c r="W171" i="31"/>
  <c r="X171" i="31"/>
  <c r="Y171" i="31"/>
  <c r="Z171" i="31"/>
  <c r="AA171" i="31"/>
  <c r="AB171" i="31"/>
  <c r="AC171" i="31"/>
  <c r="AD171" i="31"/>
  <c r="AE171" i="31"/>
  <c r="AF171" i="31"/>
  <c r="AG171" i="31"/>
  <c r="AH171" i="31"/>
  <c r="AI171" i="31"/>
  <c r="AJ171" i="31"/>
  <c r="U172" i="31"/>
  <c r="V172" i="31"/>
  <c r="W172" i="31"/>
  <c r="X172" i="31"/>
  <c r="Y172" i="31"/>
  <c r="Z172" i="31"/>
  <c r="AA172" i="31"/>
  <c r="AB172" i="31"/>
  <c r="AC172" i="31"/>
  <c r="AD172" i="31"/>
  <c r="AE172" i="31"/>
  <c r="AF172" i="31"/>
  <c r="AG172" i="31"/>
  <c r="AH172" i="31"/>
  <c r="AI172" i="31"/>
  <c r="AJ172" i="31"/>
  <c r="U173" i="31"/>
  <c r="V173" i="31"/>
  <c r="W173" i="31"/>
  <c r="X173" i="31"/>
  <c r="Y173" i="31"/>
  <c r="Z173" i="31"/>
  <c r="AA173" i="31"/>
  <c r="AB173" i="31"/>
  <c r="AC173" i="31"/>
  <c r="AD173" i="31"/>
  <c r="AE173" i="31"/>
  <c r="AF173" i="31"/>
  <c r="AG173" i="31"/>
  <c r="AH173" i="31"/>
  <c r="AI173" i="31"/>
  <c r="AJ173" i="31"/>
  <c r="U174" i="31"/>
  <c r="V174" i="31"/>
  <c r="W174" i="31"/>
  <c r="X174" i="31"/>
  <c r="Y174" i="31"/>
  <c r="Z174" i="31"/>
  <c r="AA174" i="31"/>
  <c r="AB174" i="31"/>
  <c r="AC174" i="31"/>
  <c r="AD174" i="31"/>
  <c r="AE174" i="31"/>
  <c r="AF174" i="31"/>
  <c r="AG174" i="31"/>
  <c r="AH174" i="31"/>
  <c r="AI174" i="31"/>
  <c r="AJ174" i="31"/>
  <c r="U175" i="31"/>
  <c r="V175" i="31"/>
  <c r="W175" i="31"/>
  <c r="X175" i="31"/>
  <c r="Y175" i="31"/>
  <c r="Z175" i="31"/>
  <c r="AA175" i="31"/>
  <c r="AB175" i="31"/>
  <c r="AC175" i="31"/>
  <c r="AD175" i="31"/>
  <c r="AE175" i="31"/>
  <c r="AF175" i="31"/>
  <c r="AG175" i="31"/>
  <c r="AH175" i="31"/>
  <c r="AI175" i="31"/>
  <c r="AJ175" i="31"/>
  <c r="U176" i="31"/>
  <c r="V176" i="31"/>
  <c r="W176" i="31"/>
  <c r="X176" i="31"/>
  <c r="Y176" i="31"/>
  <c r="Z176" i="31"/>
  <c r="AA176" i="31"/>
  <c r="AB176" i="31"/>
  <c r="AC176" i="31"/>
  <c r="AD176" i="31"/>
  <c r="AE176" i="31"/>
  <c r="AF176" i="31"/>
  <c r="AG176" i="31"/>
  <c r="AH176" i="31"/>
  <c r="AI176" i="31"/>
  <c r="AJ176" i="31"/>
  <c r="U177" i="31"/>
  <c r="V177" i="31"/>
  <c r="W177" i="31"/>
  <c r="X177" i="31"/>
  <c r="Y177" i="31"/>
  <c r="Z177" i="31"/>
  <c r="AA177" i="31"/>
  <c r="AB177" i="31"/>
  <c r="AC177" i="31"/>
  <c r="AD177" i="31"/>
  <c r="AE177" i="31"/>
  <c r="AF177" i="31"/>
  <c r="AG177" i="31"/>
  <c r="AH177" i="31"/>
  <c r="AI177" i="31"/>
  <c r="AJ177" i="31"/>
  <c r="U178" i="31"/>
  <c r="V178" i="31"/>
  <c r="W178" i="31"/>
  <c r="X178" i="31"/>
  <c r="Y178" i="31"/>
  <c r="Z178" i="31"/>
  <c r="AA178" i="31"/>
  <c r="AB178" i="31"/>
  <c r="AC178" i="31"/>
  <c r="AD178" i="31"/>
  <c r="AE178" i="31"/>
  <c r="AF178" i="31"/>
  <c r="AG178" i="31"/>
  <c r="AH178" i="31"/>
  <c r="AI178" i="31"/>
  <c r="AJ178" i="31"/>
  <c r="U179" i="31"/>
  <c r="V179" i="31"/>
  <c r="W179" i="31"/>
  <c r="X179" i="31"/>
  <c r="Y179" i="31"/>
  <c r="Z179" i="31"/>
  <c r="AA179" i="31"/>
  <c r="AB179" i="31"/>
  <c r="AC179" i="31"/>
  <c r="AD179" i="31"/>
  <c r="AE179" i="31"/>
  <c r="AF179" i="31"/>
  <c r="AG179" i="31"/>
  <c r="AH179" i="31"/>
  <c r="AI179" i="31"/>
  <c r="AJ179" i="31"/>
  <c r="U180" i="31"/>
  <c r="V180" i="31"/>
  <c r="W180" i="31"/>
  <c r="X180" i="31"/>
  <c r="Y180" i="31"/>
  <c r="Z180" i="31"/>
  <c r="AA180" i="31"/>
  <c r="AB180" i="31"/>
  <c r="AC180" i="31"/>
  <c r="AD180" i="31"/>
  <c r="AE180" i="31"/>
  <c r="AF180" i="31"/>
  <c r="AG180" i="31"/>
  <c r="AH180" i="31"/>
  <c r="AI180" i="31"/>
  <c r="AJ180" i="31"/>
  <c r="U181" i="31"/>
  <c r="V181" i="31"/>
  <c r="W181" i="31"/>
  <c r="X181" i="31"/>
  <c r="Y181" i="31"/>
  <c r="Z181" i="31"/>
  <c r="AA181" i="31"/>
  <c r="AB181" i="31"/>
  <c r="AC181" i="31"/>
  <c r="AD181" i="31"/>
  <c r="AE181" i="31"/>
  <c r="AF181" i="31"/>
  <c r="AG181" i="31"/>
  <c r="AH181" i="31"/>
  <c r="AI181" i="31"/>
  <c r="AJ181" i="31"/>
  <c r="U182" i="31"/>
  <c r="V182" i="31"/>
  <c r="W182" i="31"/>
  <c r="X182" i="31"/>
  <c r="Y182" i="31"/>
  <c r="Z182" i="31"/>
  <c r="AA182" i="31"/>
  <c r="AB182" i="31"/>
  <c r="AC182" i="31"/>
  <c r="AD182" i="31"/>
  <c r="AE182" i="31"/>
  <c r="AF182" i="31"/>
  <c r="AG182" i="31"/>
  <c r="AH182" i="31"/>
  <c r="AI182" i="31"/>
  <c r="AJ182" i="31"/>
  <c r="U183" i="31"/>
  <c r="V183" i="31"/>
  <c r="W183" i="31"/>
  <c r="X183" i="31"/>
  <c r="Y183" i="31"/>
  <c r="Z183" i="31"/>
  <c r="AA183" i="31"/>
  <c r="AB183" i="31"/>
  <c r="AC183" i="31"/>
  <c r="AD183" i="31"/>
  <c r="AE183" i="31"/>
  <c r="AF183" i="31"/>
  <c r="AG183" i="31"/>
  <c r="AH183" i="31"/>
  <c r="AI183" i="31"/>
  <c r="AJ183" i="31"/>
  <c r="U184" i="31"/>
  <c r="V184" i="31"/>
  <c r="W184" i="31"/>
  <c r="X184" i="31"/>
  <c r="Y184" i="31"/>
  <c r="Z184" i="31"/>
  <c r="AA184" i="31"/>
  <c r="AB184" i="31"/>
  <c r="AC184" i="31"/>
  <c r="AD184" i="31"/>
  <c r="AE184" i="31"/>
  <c r="AF184" i="31"/>
  <c r="AG184" i="31"/>
  <c r="AH184" i="31"/>
  <c r="AI184" i="31"/>
  <c r="AJ184" i="31"/>
  <c r="U185" i="31"/>
  <c r="V185" i="31"/>
  <c r="W185" i="31"/>
  <c r="X185" i="31"/>
  <c r="Y185" i="31"/>
  <c r="Z185" i="31"/>
  <c r="AA185" i="31"/>
  <c r="AB185" i="31"/>
  <c r="AC185" i="31"/>
  <c r="AD185" i="31"/>
  <c r="AE185" i="31"/>
  <c r="AF185" i="31"/>
  <c r="AG185" i="31"/>
  <c r="AH185" i="31"/>
  <c r="AI185" i="31"/>
  <c r="AJ185" i="31"/>
  <c r="AS11" i="31"/>
  <c r="AT11" i="31"/>
  <c r="AU11" i="31"/>
  <c r="AX11" i="31"/>
  <c r="AY11" i="31"/>
  <c r="AZ11" i="31"/>
  <c r="BA11" i="31"/>
  <c r="AS12" i="31"/>
  <c r="AT12" i="31"/>
  <c r="AU12" i="31"/>
  <c r="AX12" i="31"/>
  <c r="AY12" i="31"/>
  <c r="AZ12" i="31"/>
  <c r="BA12" i="31"/>
  <c r="AS13" i="31"/>
  <c r="AT13" i="31"/>
  <c r="AU13" i="31"/>
  <c r="AX13" i="31"/>
  <c r="AY13" i="31"/>
  <c r="AZ13" i="31"/>
  <c r="BA13" i="31"/>
  <c r="AS14" i="31"/>
  <c r="AT14" i="31"/>
  <c r="AU14" i="31"/>
  <c r="AX14" i="31"/>
  <c r="AY14" i="31"/>
  <c r="AZ14" i="31"/>
  <c r="BA14" i="31"/>
  <c r="AS15" i="31"/>
  <c r="AT15" i="31"/>
  <c r="AU15" i="31"/>
  <c r="AX15" i="31"/>
  <c r="AY15" i="31"/>
  <c r="AZ15" i="31"/>
  <c r="BA15" i="31"/>
  <c r="AS16" i="31"/>
  <c r="AT16" i="31"/>
  <c r="AU16" i="31"/>
  <c r="AX16" i="31"/>
  <c r="AY16" i="31"/>
  <c r="AZ16" i="31"/>
  <c r="BA16" i="31"/>
  <c r="AS17" i="31"/>
  <c r="AT17" i="31"/>
  <c r="AU17" i="31"/>
  <c r="AX17" i="31"/>
  <c r="AY17" i="31"/>
  <c r="AZ17" i="31"/>
  <c r="BA17" i="31"/>
  <c r="AS18" i="31"/>
  <c r="AT18" i="31"/>
  <c r="AU18" i="31"/>
  <c r="AX18" i="31"/>
  <c r="AY18" i="31"/>
  <c r="AZ18" i="31"/>
  <c r="BA18" i="31"/>
  <c r="AS19" i="31"/>
  <c r="AT19" i="31"/>
  <c r="AU19" i="31"/>
  <c r="AX19" i="31"/>
  <c r="AY19" i="31"/>
  <c r="AZ19" i="31"/>
  <c r="BA19" i="31"/>
  <c r="AS20" i="31"/>
  <c r="AT20" i="31"/>
  <c r="AU20" i="31"/>
  <c r="AX20" i="31"/>
  <c r="AY20" i="31"/>
  <c r="AZ20" i="31"/>
  <c r="BA20" i="31"/>
  <c r="AS21" i="31"/>
  <c r="AT21" i="31"/>
  <c r="AU21" i="31"/>
  <c r="AX21" i="31"/>
  <c r="AY21" i="31"/>
  <c r="AZ21" i="31"/>
  <c r="BA21" i="31"/>
  <c r="AS22" i="31"/>
  <c r="AT22" i="31"/>
  <c r="AU22" i="31"/>
  <c r="AX22" i="31"/>
  <c r="AY22" i="31"/>
  <c r="AZ22" i="31"/>
  <c r="BA22" i="31"/>
  <c r="AS23" i="31"/>
  <c r="AT23" i="31"/>
  <c r="AU23" i="31"/>
  <c r="AX23" i="31"/>
  <c r="AY23" i="31"/>
  <c r="AZ23" i="31"/>
  <c r="BA23" i="31"/>
  <c r="AS24" i="31"/>
  <c r="AT24" i="31"/>
  <c r="AU24" i="31"/>
  <c r="AX24" i="31"/>
  <c r="AY24" i="31"/>
  <c r="AZ24" i="31"/>
  <c r="BA24" i="31"/>
  <c r="AS25" i="31"/>
  <c r="AT25" i="31"/>
  <c r="AU25" i="31"/>
  <c r="AX25" i="31"/>
  <c r="AY25" i="31"/>
  <c r="AZ25" i="31"/>
  <c r="BA25" i="31"/>
  <c r="AS26" i="31"/>
  <c r="AT26" i="31"/>
  <c r="AU26" i="31"/>
  <c r="AX26" i="31"/>
  <c r="AY26" i="31"/>
  <c r="AZ26" i="31"/>
  <c r="BA26" i="31"/>
  <c r="AS27" i="31"/>
  <c r="AT27" i="31"/>
  <c r="AU27" i="31"/>
  <c r="AX27" i="31"/>
  <c r="AY27" i="31"/>
  <c r="AZ27" i="31"/>
  <c r="BA27" i="31"/>
  <c r="AS28" i="31"/>
  <c r="AT28" i="31"/>
  <c r="AU28" i="31"/>
  <c r="AX28" i="31"/>
  <c r="AY28" i="31"/>
  <c r="AZ28" i="31"/>
  <c r="BA28" i="31"/>
  <c r="AS29" i="31"/>
  <c r="AT29" i="31"/>
  <c r="AU29" i="31"/>
  <c r="AX29" i="31"/>
  <c r="AY29" i="31"/>
  <c r="AZ29" i="31"/>
  <c r="BA29" i="31"/>
  <c r="AS30" i="31"/>
  <c r="AT30" i="31"/>
  <c r="AU30" i="31"/>
  <c r="AX30" i="31"/>
  <c r="AY30" i="31"/>
  <c r="AZ30" i="31"/>
  <c r="BA30" i="31"/>
  <c r="AS31" i="31"/>
  <c r="AT31" i="31"/>
  <c r="AU31" i="31"/>
  <c r="AX31" i="31"/>
  <c r="AY31" i="31"/>
  <c r="AZ31" i="31"/>
  <c r="BA31" i="31"/>
  <c r="AS32" i="31"/>
  <c r="AT32" i="31"/>
  <c r="AU32" i="31"/>
  <c r="AX32" i="31"/>
  <c r="AY32" i="31"/>
  <c r="AZ32" i="31"/>
  <c r="BA32" i="31"/>
  <c r="AS33" i="31"/>
  <c r="AT33" i="31"/>
  <c r="AU33" i="31"/>
  <c r="AX33" i="31"/>
  <c r="AY33" i="31"/>
  <c r="AZ33" i="31"/>
  <c r="BA33" i="31"/>
  <c r="AS34" i="31"/>
  <c r="AT34" i="31"/>
  <c r="AU34" i="31"/>
  <c r="AX34" i="31"/>
  <c r="AY34" i="31"/>
  <c r="AZ34" i="31"/>
  <c r="BA34" i="31"/>
  <c r="AS35" i="31"/>
  <c r="AT35" i="31"/>
  <c r="AU35" i="31"/>
  <c r="AX35" i="31"/>
  <c r="AY35" i="31"/>
  <c r="AZ35" i="31"/>
  <c r="BA35" i="31"/>
  <c r="AS36" i="31"/>
  <c r="AT36" i="31"/>
  <c r="AU36" i="31"/>
  <c r="AX36" i="31"/>
  <c r="AY36" i="31"/>
  <c r="AZ36" i="31"/>
  <c r="BA36" i="31"/>
  <c r="AS37" i="31"/>
  <c r="AT37" i="31"/>
  <c r="AU37" i="31"/>
  <c r="AX37" i="31"/>
  <c r="AY37" i="31"/>
  <c r="AZ37" i="31"/>
  <c r="BA37" i="31"/>
  <c r="AS38" i="31"/>
  <c r="AT38" i="31"/>
  <c r="AU38" i="31"/>
  <c r="AX38" i="31"/>
  <c r="AY38" i="31"/>
  <c r="AZ38" i="31"/>
  <c r="BA38" i="31"/>
  <c r="AS39" i="31"/>
  <c r="AT39" i="31"/>
  <c r="AU39" i="31"/>
  <c r="AX39" i="31"/>
  <c r="AY39" i="31"/>
  <c r="AZ39" i="31"/>
  <c r="BA39" i="31"/>
  <c r="AS40" i="31"/>
  <c r="AT40" i="31"/>
  <c r="AU40" i="31"/>
  <c r="AX40" i="31"/>
  <c r="AY40" i="31"/>
  <c r="AZ40" i="31"/>
  <c r="BA40" i="31"/>
  <c r="AS41" i="31"/>
  <c r="AT41" i="31"/>
  <c r="AU41" i="31"/>
  <c r="AX41" i="31"/>
  <c r="AY41" i="31"/>
  <c r="AZ41" i="31"/>
  <c r="BA41" i="31"/>
  <c r="AS42" i="31"/>
  <c r="AT42" i="31"/>
  <c r="AU42" i="31"/>
  <c r="AX42" i="31"/>
  <c r="AY42" i="31"/>
  <c r="AZ42" i="31"/>
  <c r="BA42" i="31"/>
  <c r="AS43" i="31"/>
  <c r="AT43" i="31"/>
  <c r="AU43" i="31"/>
  <c r="AX43" i="31"/>
  <c r="AY43" i="31"/>
  <c r="AZ43" i="31"/>
  <c r="BA43" i="31"/>
  <c r="AS44" i="31"/>
  <c r="AT44" i="31"/>
  <c r="AU44" i="31"/>
  <c r="AX44" i="31"/>
  <c r="AY44" i="31"/>
  <c r="AZ44" i="31"/>
  <c r="BA44" i="31"/>
  <c r="AS45" i="31"/>
  <c r="AT45" i="31"/>
  <c r="AU45" i="31"/>
  <c r="AX45" i="31"/>
  <c r="AY45" i="31"/>
  <c r="AZ45" i="31"/>
  <c r="BA45" i="31"/>
  <c r="AS46" i="31"/>
  <c r="AT46" i="31"/>
  <c r="AU46" i="31"/>
  <c r="AX46" i="31"/>
  <c r="AY46" i="31"/>
  <c r="AZ46" i="31"/>
  <c r="BA46" i="31"/>
  <c r="AS47" i="31"/>
  <c r="AT47" i="31"/>
  <c r="AU47" i="31"/>
  <c r="AX47" i="31"/>
  <c r="AY47" i="31"/>
  <c r="AZ47" i="31"/>
  <c r="BA47" i="31"/>
  <c r="AS48" i="31"/>
  <c r="AT48" i="31"/>
  <c r="AU48" i="31"/>
  <c r="AX48" i="31"/>
  <c r="AY48" i="31"/>
  <c r="AZ48" i="31"/>
  <c r="BA48" i="31"/>
  <c r="AS49" i="31"/>
  <c r="AT49" i="31"/>
  <c r="AU49" i="31"/>
  <c r="AX49" i="31"/>
  <c r="AY49" i="31"/>
  <c r="AZ49" i="31"/>
  <c r="BA49" i="31"/>
  <c r="AS50" i="31"/>
  <c r="AT50" i="31"/>
  <c r="AU50" i="31"/>
  <c r="AX50" i="31"/>
  <c r="AY50" i="31"/>
  <c r="AZ50" i="31"/>
  <c r="BA50" i="31"/>
  <c r="AS51" i="31"/>
  <c r="AT51" i="31"/>
  <c r="AU51" i="31"/>
  <c r="AX51" i="31"/>
  <c r="AY51" i="31"/>
  <c r="AZ51" i="31"/>
  <c r="BA51" i="31"/>
  <c r="AS52" i="31"/>
  <c r="AT52" i="31"/>
  <c r="AU52" i="31"/>
  <c r="AX52" i="31"/>
  <c r="AY52" i="31"/>
  <c r="AZ52" i="31"/>
  <c r="BA52" i="31"/>
  <c r="AS53" i="31"/>
  <c r="AT53" i="31"/>
  <c r="AU53" i="31"/>
  <c r="AX53" i="31"/>
  <c r="AY53" i="31"/>
  <c r="AZ53" i="31"/>
  <c r="BA53" i="31"/>
  <c r="AS54" i="31"/>
  <c r="AT54" i="31"/>
  <c r="AU54" i="31"/>
  <c r="AX54" i="31"/>
  <c r="AY54" i="31"/>
  <c r="AZ54" i="31"/>
  <c r="BA54" i="31"/>
  <c r="AS55" i="31"/>
  <c r="AT55" i="31"/>
  <c r="AU55" i="31"/>
  <c r="AX55" i="31"/>
  <c r="AY55" i="31"/>
  <c r="AZ55" i="31"/>
  <c r="BA55" i="31"/>
  <c r="AS56" i="31"/>
  <c r="AT56" i="31"/>
  <c r="AU56" i="31"/>
  <c r="AX56" i="31"/>
  <c r="AY56" i="31"/>
  <c r="AZ56" i="31"/>
  <c r="BA56" i="31"/>
  <c r="AS57" i="31"/>
  <c r="AT57" i="31"/>
  <c r="AU57" i="31"/>
  <c r="AX57" i="31"/>
  <c r="AY57" i="31"/>
  <c r="AZ57" i="31"/>
  <c r="BA57" i="31"/>
  <c r="AS58" i="31"/>
  <c r="AT58" i="31"/>
  <c r="AU58" i="31"/>
  <c r="AX58" i="31"/>
  <c r="AY58" i="31"/>
  <c r="AZ58" i="31"/>
  <c r="BA58" i="31"/>
  <c r="AS59" i="31"/>
  <c r="AT59" i="31"/>
  <c r="AU59" i="31"/>
  <c r="AX59" i="31"/>
  <c r="AY59" i="31"/>
  <c r="AZ59" i="31"/>
  <c r="BA59" i="31"/>
  <c r="AS60" i="31"/>
  <c r="AT60" i="31"/>
  <c r="AU60" i="31"/>
  <c r="AX60" i="31"/>
  <c r="AY60" i="31"/>
  <c r="AZ60" i="31"/>
  <c r="BA60" i="31"/>
  <c r="AS61" i="31"/>
  <c r="AT61" i="31"/>
  <c r="AU61" i="31"/>
  <c r="AX61" i="31"/>
  <c r="AY61" i="31"/>
  <c r="AZ61" i="31"/>
  <c r="BA61" i="31"/>
  <c r="AS62" i="31"/>
  <c r="AT62" i="31"/>
  <c r="AU62" i="31"/>
  <c r="AX62" i="31"/>
  <c r="AY62" i="31"/>
  <c r="AZ62" i="31"/>
  <c r="BA62" i="31"/>
  <c r="AS63" i="31"/>
  <c r="AT63" i="31"/>
  <c r="AU63" i="31"/>
  <c r="AX63" i="31"/>
  <c r="AY63" i="31"/>
  <c r="AZ63" i="31"/>
  <c r="BA63" i="31"/>
  <c r="AS64" i="31"/>
  <c r="AT64" i="31"/>
  <c r="AU64" i="31"/>
  <c r="AX64" i="31"/>
  <c r="AY64" i="31"/>
  <c r="AZ64" i="31"/>
  <c r="BA64" i="31"/>
  <c r="AS65" i="31"/>
  <c r="AT65" i="31"/>
  <c r="AU65" i="31"/>
  <c r="AX65" i="31"/>
  <c r="AY65" i="31"/>
  <c r="AZ65" i="31"/>
  <c r="BA65" i="31"/>
  <c r="AS66" i="31"/>
  <c r="AT66" i="31"/>
  <c r="AU66" i="31"/>
  <c r="AX66" i="31"/>
  <c r="AY66" i="31"/>
  <c r="AZ66" i="31"/>
  <c r="BA66" i="31"/>
  <c r="AS67" i="31"/>
  <c r="AT67" i="31"/>
  <c r="AU67" i="31"/>
  <c r="AX67" i="31"/>
  <c r="AY67" i="31"/>
  <c r="AZ67" i="31"/>
  <c r="BA67" i="31"/>
  <c r="AS68" i="31"/>
  <c r="AT68" i="31"/>
  <c r="AU68" i="31"/>
  <c r="AX68" i="31"/>
  <c r="AY68" i="31"/>
  <c r="AZ68" i="31"/>
  <c r="BA68" i="31"/>
  <c r="AS69" i="31"/>
  <c r="AT69" i="31"/>
  <c r="AU69" i="31"/>
  <c r="AX69" i="31"/>
  <c r="AY69" i="31"/>
  <c r="AZ69" i="31"/>
  <c r="BA69" i="31"/>
  <c r="AS70" i="31"/>
  <c r="AT70" i="31"/>
  <c r="AU70" i="31"/>
  <c r="AX70" i="31"/>
  <c r="AY70" i="31"/>
  <c r="AZ70" i="31"/>
  <c r="BA70" i="31"/>
  <c r="AS71" i="31"/>
  <c r="AT71" i="31"/>
  <c r="AU71" i="31"/>
  <c r="AX71" i="31"/>
  <c r="AY71" i="31"/>
  <c r="AZ71" i="31"/>
  <c r="BA71" i="31"/>
  <c r="AS72" i="31"/>
  <c r="AT72" i="31"/>
  <c r="AU72" i="31"/>
  <c r="AX72" i="31"/>
  <c r="AY72" i="31"/>
  <c r="AZ72" i="31"/>
  <c r="BA72" i="31"/>
  <c r="AS73" i="31"/>
  <c r="AT73" i="31"/>
  <c r="AU73" i="31"/>
  <c r="AX73" i="31"/>
  <c r="AY73" i="31"/>
  <c r="AZ73" i="31"/>
  <c r="BA73" i="31"/>
  <c r="AS74" i="31"/>
  <c r="AT74" i="31"/>
  <c r="AU74" i="31"/>
  <c r="AX74" i="31"/>
  <c r="AY74" i="31"/>
  <c r="AZ74" i="31"/>
  <c r="BA74" i="31"/>
  <c r="AS75" i="31"/>
  <c r="AT75" i="31"/>
  <c r="AU75" i="31"/>
  <c r="AX75" i="31"/>
  <c r="AY75" i="31"/>
  <c r="AZ75" i="31"/>
  <c r="BA75" i="31"/>
  <c r="AS76" i="31"/>
  <c r="AT76" i="31"/>
  <c r="AU76" i="31"/>
  <c r="AX76" i="31"/>
  <c r="AY76" i="31"/>
  <c r="AZ76" i="31"/>
  <c r="BA76" i="31"/>
  <c r="AS77" i="31"/>
  <c r="AT77" i="31"/>
  <c r="AU77" i="31"/>
  <c r="AX77" i="31"/>
  <c r="AY77" i="31"/>
  <c r="AZ77" i="31"/>
  <c r="BA77" i="31"/>
  <c r="AS78" i="31"/>
  <c r="AT78" i="31"/>
  <c r="AU78" i="31"/>
  <c r="AX78" i="31"/>
  <c r="AY78" i="31"/>
  <c r="AZ78" i="31"/>
  <c r="BA78" i="31"/>
  <c r="AS79" i="31"/>
  <c r="AT79" i="31"/>
  <c r="AU79" i="31"/>
  <c r="AX79" i="31"/>
  <c r="AY79" i="31"/>
  <c r="AZ79" i="31"/>
  <c r="BA79" i="31"/>
  <c r="AS80" i="31"/>
  <c r="AT80" i="31"/>
  <c r="AU80" i="31"/>
  <c r="AX80" i="31"/>
  <c r="AY80" i="31"/>
  <c r="AZ80" i="31"/>
  <c r="BA80" i="31"/>
  <c r="AS81" i="31"/>
  <c r="AT81" i="31"/>
  <c r="AU81" i="31"/>
  <c r="AX81" i="31"/>
  <c r="AY81" i="31"/>
  <c r="AZ81" i="31"/>
  <c r="BA81" i="31"/>
  <c r="AS82" i="31"/>
  <c r="AT82" i="31"/>
  <c r="AU82" i="31"/>
  <c r="AX82" i="31"/>
  <c r="AY82" i="31"/>
  <c r="AZ82" i="31"/>
  <c r="BA82" i="31"/>
  <c r="AS83" i="31"/>
  <c r="AT83" i="31"/>
  <c r="AU83" i="31"/>
  <c r="AX83" i="31"/>
  <c r="AY83" i="31"/>
  <c r="AZ83" i="31"/>
  <c r="BA83" i="31"/>
  <c r="AS84" i="31"/>
  <c r="AT84" i="31"/>
  <c r="AU84" i="31"/>
  <c r="AX84" i="31"/>
  <c r="AY84" i="31"/>
  <c r="AZ84" i="31"/>
  <c r="BA84" i="31"/>
  <c r="AS85" i="31"/>
  <c r="AT85" i="31"/>
  <c r="AU85" i="31"/>
  <c r="AX85" i="31"/>
  <c r="AY85" i="31"/>
  <c r="AZ85" i="31"/>
  <c r="BA85" i="31"/>
  <c r="AS86" i="31"/>
  <c r="AT86" i="31"/>
  <c r="AU86" i="31"/>
  <c r="AX86" i="31"/>
  <c r="AY86" i="31"/>
  <c r="AZ86" i="31"/>
  <c r="BA86" i="31"/>
  <c r="AS87" i="31"/>
  <c r="AT87" i="31"/>
  <c r="AU87" i="31"/>
  <c r="AX87" i="31"/>
  <c r="AY87" i="31"/>
  <c r="AZ87" i="31"/>
  <c r="BA87" i="31"/>
  <c r="AS88" i="31"/>
  <c r="AT88" i="31"/>
  <c r="AU88" i="31"/>
  <c r="AX88" i="31"/>
  <c r="AY88" i="31"/>
  <c r="AZ88" i="31"/>
  <c r="BA88" i="31"/>
  <c r="AS89" i="31"/>
  <c r="AT89" i="31"/>
  <c r="AU89" i="31"/>
  <c r="AX89" i="31"/>
  <c r="AY89" i="31"/>
  <c r="AZ89" i="31"/>
  <c r="BA89" i="31"/>
  <c r="AS90" i="31"/>
  <c r="AT90" i="31"/>
  <c r="AU90" i="31"/>
  <c r="AX90" i="31"/>
  <c r="AY90" i="31"/>
  <c r="AZ90" i="31"/>
  <c r="BA90" i="31"/>
  <c r="AS91" i="31"/>
  <c r="AT91" i="31"/>
  <c r="AU91" i="31"/>
  <c r="AX91" i="31"/>
  <c r="AY91" i="31"/>
  <c r="AZ91" i="31"/>
  <c r="BA91" i="31"/>
  <c r="AS92" i="31"/>
  <c r="AT92" i="31"/>
  <c r="AU92" i="31"/>
  <c r="AX92" i="31"/>
  <c r="AY92" i="31"/>
  <c r="AZ92" i="31"/>
  <c r="BA92" i="31"/>
  <c r="AS93" i="31"/>
  <c r="AT93" i="31"/>
  <c r="AU93" i="31"/>
  <c r="AX93" i="31"/>
  <c r="AY93" i="31"/>
  <c r="AZ93" i="31"/>
  <c r="BA93" i="31"/>
  <c r="AS94" i="31"/>
  <c r="AT94" i="31"/>
  <c r="AU94" i="31"/>
  <c r="AX94" i="31"/>
  <c r="AY94" i="31"/>
  <c r="AZ94" i="31"/>
  <c r="BA94" i="31"/>
  <c r="AS95" i="31"/>
  <c r="AT95" i="31"/>
  <c r="AU95" i="31"/>
  <c r="AX95" i="31"/>
  <c r="AY95" i="31"/>
  <c r="AZ95" i="31"/>
  <c r="BA95" i="31"/>
  <c r="AS96" i="31"/>
  <c r="AT96" i="31"/>
  <c r="AU96" i="31"/>
  <c r="AX96" i="31"/>
  <c r="AY96" i="31"/>
  <c r="AZ96" i="31"/>
  <c r="BA96" i="31"/>
  <c r="AS97" i="31"/>
  <c r="AT97" i="31"/>
  <c r="AU97" i="31"/>
  <c r="AX97" i="31"/>
  <c r="AY97" i="31"/>
  <c r="AZ97" i="31"/>
  <c r="BA97" i="31"/>
  <c r="AS98" i="31"/>
  <c r="AT98" i="31"/>
  <c r="AU98" i="31"/>
  <c r="AX98" i="31"/>
  <c r="AY98" i="31"/>
  <c r="AZ98" i="31"/>
  <c r="BA98" i="31"/>
  <c r="AS99" i="31"/>
  <c r="AT99" i="31"/>
  <c r="AU99" i="31"/>
  <c r="AX99" i="31"/>
  <c r="AY99" i="31"/>
  <c r="AZ99" i="31"/>
  <c r="BA99" i="31"/>
  <c r="AS100" i="31"/>
  <c r="AT100" i="31"/>
  <c r="AU100" i="31"/>
  <c r="AX100" i="31"/>
  <c r="AY100" i="31"/>
  <c r="AZ100" i="31"/>
  <c r="BA100" i="31"/>
  <c r="AS101" i="31"/>
  <c r="AT101" i="31"/>
  <c r="AU101" i="31"/>
  <c r="AX101" i="31"/>
  <c r="AY101" i="31"/>
  <c r="AZ101" i="31"/>
  <c r="BA101" i="31"/>
  <c r="AS102" i="31"/>
  <c r="AT102" i="31"/>
  <c r="AU102" i="31"/>
  <c r="AX102" i="31"/>
  <c r="AY102" i="31"/>
  <c r="AZ102" i="31"/>
  <c r="BA102" i="31"/>
  <c r="AS103" i="31"/>
  <c r="AT103" i="31"/>
  <c r="AU103" i="31"/>
  <c r="AX103" i="31"/>
  <c r="AY103" i="31"/>
  <c r="AZ103" i="31"/>
  <c r="BA103" i="31"/>
  <c r="AS104" i="31"/>
  <c r="AT104" i="31"/>
  <c r="AU104" i="31"/>
  <c r="AX104" i="31"/>
  <c r="AY104" i="31"/>
  <c r="AZ104" i="31"/>
  <c r="BA104" i="31"/>
  <c r="AS105" i="31"/>
  <c r="AT105" i="31"/>
  <c r="AU105" i="31"/>
  <c r="AX105" i="31"/>
  <c r="AY105" i="31"/>
  <c r="AZ105" i="31"/>
  <c r="BA105" i="31"/>
  <c r="AS106" i="31"/>
  <c r="AT106" i="31"/>
  <c r="AU106" i="31"/>
  <c r="AX106" i="31"/>
  <c r="AY106" i="31"/>
  <c r="AZ106" i="31"/>
  <c r="BA106" i="31"/>
  <c r="AS107" i="31"/>
  <c r="AT107" i="31"/>
  <c r="AU107" i="31"/>
  <c r="AX107" i="31"/>
  <c r="AY107" i="31"/>
  <c r="AZ107" i="31"/>
  <c r="BA107" i="31"/>
  <c r="AS108" i="31"/>
  <c r="AT108" i="31"/>
  <c r="AU108" i="31"/>
  <c r="AX108" i="31"/>
  <c r="AY108" i="31"/>
  <c r="AZ108" i="31"/>
  <c r="BA108" i="31"/>
  <c r="AS109" i="31"/>
  <c r="AT109" i="31"/>
  <c r="AU109" i="31"/>
  <c r="AX109" i="31"/>
  <c r="AY109" i="31"/>
  <c r="AZ109" i="31"/>
  <c r="BA109" i="31"/>
  <c r="AS110" i="31"/>
  <c r="AT110" i="31"/>
  <c r="AU110" i="31"/>
  <c r="AX110" i="31"/>
  <c r="AY110" i="31"/>
  <c r="AZ110" i="31"/>
  <c r="BA110" i="31"/>
  <c r="AS111" i="31"/>
  <c r="AT111" i="31"/>
  <c r="AU111" i="31"/>
  <c r="AX111" i="31"/>
  <c r="AY111" i="31"/>
  <c r="AZ111" i="31"/>
  <c r="BA111" i="31"/>
  <c r="AS112" i="31"/>
  <c r="AT112" i="31"/>
  <c r="AU112" i="31"/>
  <c r="AX112" i="31"/>
  <c r="AY112" i="31"/>
  <c r="AZ112" i="31"/>
  <c r="BA112" i="31"/>
  <c r="AS113" i="31"/>
  <c r="AT113" i="31"/>
  <c r="AU113" i="31"/>
  <c r="AX113" i="31"/>
  <c r="AY113" i="31"/>
  <c r="AZ113" i="31"/>
  <c r="BA113" i="31"/>
  <c r="AS114" i="31"/>
  <c r="AT114" i="31"/>
  <c r="AU114" i="31"/>
  <c r="AX114" i="31"/>
  <c r="AY114" i="31"/>
  <c r="AZ114" i="31"/>
  <c r="BA114" i="31"/>
  <c r="AS115" i="31"/>
  <c r="AT115" i="31"/>
  <c r="AU115" i="31"/>
  <c r="AX115" i="31"/>
  <c r="AY115" i="31"/>
  <c r="AZ115" i="31"/>
  <c r="BA115" i="31"/>
  <c r="AS116" i="31"/>
  <c r="AT116" i="31"/>
  <c r="AU116" i="31"/>
  <c r="AX116" i="31"/>
  <c r="AY116" i="31"/>
  <c r="AZ116" i="31"/>
  <c r="BA116" i="31"/>
  <c r="AS117" i="31"/>
  <c r="AT117" i="31"/>
  <c r="AU117" i="31"/>
  <c r="AX117" i="31"/>
  <c r="AY117" i="31"/>
  <c r="AZ117" i="31"/>
  <c r="BA117" i="31"/>
  <c r="AS118" i="31"/>
  <c r="AT118" i="31"/>
  <c r="AU118" i="31"/>
  <c r="AX118" i="31"/>
  <c r="AY118" i="31"/>
  <c r="AZ118" i="31"/>
  <c r="BA118" i="31"/>
  <c r="AS119" i="31"/>
  <c r="AT119" i="31"/>
  <c r="AU119" i="31"/>
  <c r="AX119" i="31"/>
  <c r="AY119" i="31"/>
  <c r="AZ119" i="31"/>
  <c r="BA119" i="31"/>
  <c r="AS120" i="31"/>
  <c r="AT120" i="31"/>
  <c r="AU120" i="31"/>
  <c r="AX120" i="31"/>
  <c r="AY120" i="31"/>
  <c r="AZ120" i="31"/>
  <c r="BA120" i="31"/>
  <c r="AS121" i="31"/>
  <c r="AT121" i="31"/>
  <c r="AU121" i="31"/>
  <c r="AX121" i="31"/>
  <c r="AY121" i="31"/>
  <c r="AZ121" i="31"/>
  <c r="BA121" i="31"/>
  <c r="AS122" i="31"/>
  <c r="AT122" i="31"/>
  <c r="AU122" i="31"/>
  <c r="AX122" i="31"/>
  <c r="AY122" i="31"/>
  <c r="AZ122" i="31"/>
  <c r="BA122" i="31"/>
  <c r="AS123" i="31"/>
  <c r="AT123" i="31"/>
  <c r="AU123" i="31"/>
  <c r="AX123" i="31"/>
  <c r="AY123" i="31"/>
  <c r="AZ123" i="31"/>
  <c r="BA123" i="31"/>
  <c r="AS124" i="31"/>
  <c r="AT124" i="31"/>
  <c r="AU124" i="31"/>
  <c r="AX124" i="31"/>
  <c r="AY124" i="31"/>
  <c r="AZ124" i="31"/>
  <c r="BA124" i="31"/>
  <c r="AS125" i="31"/>
  <c r="AT125" i="31"/>
  <c r="AU125" i="31"/>
  <c r="AX125" i="31"/>
  <c r="AY125" i="31"/>
  <c r="AZ125" i="31"/>
  <c r="BA125" i="31"/>
  <c r="AS126" i="31"/>
  <c r="AT126" i="31"/>
  <c r="AU126" i="31"/>
  <c r="AX126" i="31"/>
  <c r="AY126" i="31"/>
  <c r="AZ126" i="31"/>
  <c r="BA126" i="31"/>
  <c r="AS127" i="31"/>
  <c r="AT127" i="31"/>
  <c r="AU127" i="31"/>
  <c r="AX127" i="31"/>
  <c r="AY127" i="31"/>
  <c r="AZ127" i="31"/>
  <c r="BA127" i="31"/>
  <c r="AS128" i="31"/>
  <c r="AT128" i="31"/>
  <c r="AU128" i="31"/>
  <c r="AX128" i="31"/>
  <c r="AY128" i="31"/>
  <c r="AZ128" i="31"/>
  <c r="BA128" i="31"/>
  <c r="AS129" i="31"/>
  <c r="AT129" i="31"/>
  <c r="AU129" i="31"/>
  <c r="AX129" i="31"/>
  <c r="AY129" i="31"/>
  <c r="AZ129" i="31"/>
  <c r="BA129" i="31"/>
  <c r="AS130" i="31"/>
  <c r="AT130" i="31"/>
  <c r="AU130" i="31"/>
  <c r="AX130" i="31"/>
  <c r="AY130" i="31"/>
  <c r="AZ130" i="31"/>
  <c r="BA130" i="31"/>
  <c r="AS131" i="31"/>
  <c r="AT131" i="31"/>
  <c r="AU131" i="31"/>
  <c r="AX131" i="31"/>
  <c r="AY131" i="31"/>
  <c r="AZ131" i="31"/>
  <c r="BA131" i="31"/>
  <c r="AS132" i="31"/>
  <c r="AT132" i="31"/>
  <c r="AU132" i="31"/>
  <c r="AX132" i="31"/>
  <c r="AY132" i="31"/>
  <c r="AZ132" i="31"/>
  <c r="BA132" i="31"/>
  <c r="AS133" i="31"/>
  <c r="AT133" i="31"/>
  <c r="AU133" i="31"/>
  <c r="AX133" i="31"/>
  <c r="AY133" i="31"/>
  <c r="AZ133" i="31"/>
  <c r="BA133" i="31"/>
  <c r="AS134" i="31"/>
  <c r="AT134" i="31"/>
  <c r="AU134" i="31"/>
  <c r="AX134" i="31"/>
  <c r="AY134" i="31"/>
  <c r="AZ134" i="31"/>
  <c r="BA134" i="31"/>
  <c r="AS135" i="31"/>
  <c r="AT135" i="31"/>
  <c r="AU135" i="31"/>
  <c r="AX135" i="31"/>
  <c r="AY135" i="31"/>
  <c r="AZ135" i="31"/>
  <c r="BA135" i="31"/>
  <c r="AS136" i="31"/>
  <c r="AT136" i="31"/>
  <c r="AU136" i="31"/>
  <c r="AX136" i="31"/>
  <c r="AY136" i="31"/>
  <c r="AZ136" i="31"/>
  <c r="BA136" i="31"/>
  <c r="AS137" i="31"/>
  <c r="AT137" i="31"/>
  <c r="AU137" i="31"/>
  <c r="AX137" i="31"/>
  <c r="AY137" i="31"/>
  <c r="AZ137" i="31"/>
  <c r="BA137" i="31"/>
  <c r="AS138" i="31"/>
  <c r="AT138" i="31"/>
  <c r="AU138" i="31"/>
  <c r="AX138" i="31"/>
  <c r="AY138" i="31"/>
  <c r="AZ138" i="31"/>
  <c r="BA138" i="31"/>
  <c r="AS139" i="31"/>
  <c r="AT139" i="31"/>
  <c r="AU139" i="31"/>
  <c r="AX139" i="31"/>
  <c r="AY139" i="31"/>
  <c r="AZ139" i="31"/>
  <c r="BA139" i="31"/>
  <c r="AS140" i="31"/>
  <c r="AT140" i="31"/>
  <c r="AU140" i="31"/>
  <c r="AX140" i="31"/>
  <c r="AY140" i="31"/>
  <c r="AZ140" i="31"/>
  <c r="BA140" i="31"/>
  <c r="AS141" i="31"/>
  <c r="AT141" i="31"/>
  <c r="AU141" i="31"/>
  <c r="AX141" i="31"/>
  <c r="AY141" i="31"/>
  <c r="AZ141" i="31"/>
  <c r="BA141" i="31"/>
  <c r="AS142" i="31"/>
  <c r="AT142" i="31"/>
  <c r="AU142" i="31"/>
  <c r="AX142" i="31"/>
  <c r="AY142" i="31"/>
  <c r="AZ142" i="31"/>
  <c r="BA142" i="31"/>
  <c r="AS143" i="31"/>
  <c r="AT143" i="31"/>
  <c r="AU143" i="31"/>
  <c r="AX143" i="31"/>
  <c r="AY143" i="31"/>
  <c r="AZ143" i="31"/>
  <c r="BA143" i="31"/>
  <c r="AS144" i="31"/>
  <c r="AT144" i="31"/>
  <c r="AU144" i="31"/>
  <c r="AX144" i="31"/>
  <c r="AY144" i="31"/>
  <c r="AZ144" i="31"/>
  <c r="BA144" i="31"/>
  <c r="AS145" i="31"/>
  <c r="AT145" i="31"/>
  <c r="AU145" i="31"/>
  <c r="AX145" i="31"/>
  <c r="AY145" i="31"/>
  <c r="AZ145" i="31"/>
  <c r="BA145" i="31"/>
  <c r="AS146" i="31"/>
  <c r="AT146" i="31"/>
  <c r="AU146" i="31"/>
  <c r="AX146" i="31"/>
  <c r="AY146" i="31"/>
  <c r="AZ146" i="31"/>
  <c r="BA146" i="31"/>
  <c r="AS147" i="31"/>
  <c r="AT147" i="31"/>
  <c r="AU147" i="31"/>
  <c r="AX147" i="31"/>
  <c r="AY147" i="31"/>
  <c r="AZ147" i="31"/>
  <c r="BA147" i="31"/>
  <c r="AS148" i="31"/>
  <c r="AT148" i="31"/>
  <c r="AU148" i="31"/>
  <c r="AX148" i="31"/>
  <c r="AY148" i="31"/>
  <c r="AZ148" i="31"/>
  <c r="BA148" i="31"/>
  <c r="AS149" i="31"/>
  <c r="AT149" i="31"/>
  <c r="AU149" i="31"/>
  <c r="AX149" i="31"/>
  <c r="AY149" i="31"/>
  <c r="AZ149" i="31"/>
  <c r="BA149" i="31"/>
  <c r="AS150" i="31"/>
  <c r="AT150" i="31"/>
  <c r="AU150" i="31"/>
  <c r="AX150" i="31"/>
  <c r="AY150" i="31"/>
  <c r="AZ150" i="31"/>
  <c r="BA150" i="31"/>
  <c r="AS151" i="31"/>
  <c r="AT151" i="31"/>
  <c r="AU151" i="31"/>
  <c r="AX151" i="31"/>
  <c r="AY151" i="31"/>
  <c r="AZ151" i="31"/>
  <c r="BA151" i="31"/>
  <c r="AS152" i="31"/>
  <c r="AT152" i="31"/>
  <c r="AU152" i="31"/>
  <c r="AX152" i="31"/>
  <c r="AY152" i="31"/>
  <c r="AZ152" i="31"/>
  <c r="BA152" i="31"/>
  <c r="AS153" i="31"/>
  <c r="AT153" i="31"/>
  <c r="AU153" i="31"/>
  <c r="AX153" i="31"/>
  <c r="AY153" i="31"/>
  <c r="AZ153" i="31"/>
  <c r="BA153" i="31"/>
  <c r="AS154" i="31"/>
  <c r="AT154" i="31"/>
  <c r="AU154" i="31"/>
  <c r="AX154" i="31"/>
  <c r="AY154" i="31"/>
  <c r="AZ154" i="31"/>
  <c r="BA154" i="31"/>
  <c r="AS155" i="31"/>
  <c r="AT155" i="31"/>
  <c r="AU155" i="31"/>
  <c r="AX155" i="31"/>
  <c r="AY155" i="31"/>
  <c r="AZ155" i="31"/>
  <c r="BA155" i="31"/>
  <c r="AS156" i="31"/>
  <c r="AT156" i="31"/>
  <c r="AU156" i="31"/>
  <c r="AX156" i="31"/>
  <c r="AY156" i="31"/>
  <c r="AZ156" i="31"/>
  <c r="BA156" i="31"/>
  <c r="AS157" i="31"/>
  <c r="AT157" i="31"/>
  <c r="AU157" i="31"/>
  <c r="AX157" i="31"/>
  <c r="AY157" i="31"/>
  <c r="AZ157" i="31"/>
  <c r="BA157" i="31"/>
  <c r="AS158" i="31"/>
  <c r="AT158" i="31"/>
  <c r="AU158" i="31"/>
  <c r="AX158" i="31"/>
  <c r="AY158" i="31"/>
  <c r="AZ158" i="31"/>
  <c r="BA158" i="31"/>
  <c r="AS159" i="31"/>
  <c r="AT159" i="31"/>
  <c r="AU159" i="31"/>
  <c r="AX159" i="31"/>
  <c r="AY159" i="31"/>
  <c r="AZ159" i="31"/>
  <c r="BA159" i="31"/>
  <c r="AS160" i="31"/>
  <c r="AT160" i="31"/>
  <c r="AU160" i="31"/>
  <c r="AX160" i="31"/>
  <c r="AY160" i="31"/>
  <c r="AZ160" i="31"/>
  <c r="BA160" i="31"/>
  <c r="AS161" i="31"/>
  <c r="AT161" i="31"/>
  <c r="AU161" i="31"/>
  <c r="AX161" i="31"/>
  <c r="AY161" i="31"/>
  <c r="AZ161" i="31"/>
  <c r="BA161" i="31"/>
  <c r="AS162" i="31"/>
  <c r="AT162" i="31"/>
  <c r="AU162" i="31"/>
  <c r="AX162" i="31"/>
  <c r="AY162" i="31"/>
  <c r="AZ162" i="31"/>
  <c r="BA162" i="31"/>
  <c r="AS163" i="31"/>
  <c r="AT163" i="31"/>
  <c r="AU163" i="31"/>
  <c r="AX163" i="31"/>
  <c r="AY163" i="31"/>
  <c r="AZ163" i="31"/>
  <c r="BA163" i="31"/>
  <c r="AS164" i="31"/>
  <c r="AT164" i="31"/>
  <c r="AU164" i="31"/>
  <c r="AX164" i="31"/>
  <c r="AY164" i="31"/>
  <c r="AZ164" i="31"/>
  <c r="BA164" i="31"/>
  <c r="AS165" i="31"/>
  <c r="AT165" i="31"/>
  <c r="AU165" i="31"/>
  <c r="AX165" i="31"/>
  <c r="AY165" i="31"/>
  <c r="AZ165" i="31"/>
  <c r="BA165" i="31"/>
  <c r="AS166" i="31"/>
  <c r="AT166" i="31"/>
  <c r="AU166" i="31"/>
  <c r="AX166" i="31"/>
  <c r="AY166" i="31"/>
  <c r="AZ166" i="31"/>
  <c r="BA166" i="31"/>
  <c r="AS167" i="31"/>
  <c r="AT167" i="31"/>
  <c r="AU167" i="31"/>
  <c r="AX167" i="31"/>
  <c r="AY167" i="31"/>
  <c r="AZ167" i="31"/>
  <c r="BA167" i="31"/>
  <c r="AS168" i="31"/>
  <c r="AT168" i="31"/>
  <c r="AU168" i="31"/>
  <c r="AX168" i="31"/>
  <c r="AY168" i="31"/>
  <c r="AZ168" i="31"/>
  <c r="BA168" i="31"/>
  <c r="AS169" i="31"/>
  <c r="AT169" i="31"/>
  <c r="AU169" i="31"/>
  <c r="AX169" i="31"/>
  <c r="AY169" i="31"/>
  <c r="AZ169" i="31"/>
  <c r="BA169" i="31"/>
  <c r="AS170" i="31"/>
  <c r="AT170" i="31"/>
  <c r="AU170" i="31"/>
  <c r="AX170" i="31"/>
  <c r="AY170" i="31"/>
  <c r="AZ170" i="31"/>
  <c r="BA170" i="31"/>
  <c r="AS171" i="31"/>
  <c r="AT171" i="31"/>
  <c r="AU171" i="31"/>
  <c r="AX171" i="31"/>
  <c r="AY171" i="31"/>
  <c r="AZ171" i="31"/>
  <c r="BA171" i="31"/>
  <c r="AS172" i="31"/>
  <c r="AT172" i="31"/>
  <c r="AU172" i="31"/>
  <c r="AX172" i="31"/>
  <c r="AY172" i="31"/>
  <c r="AZ172" i="31"/>
  <c r="BA172" i="31"/>
  <c r="AS173" i="31"/>
  <c r="AT173" i="31"/>
  <c r="AU173" i="31"/>
  <c r="AX173" i="31"/>
  <c r="AY173" i="31"/>
  <c r="AZ173" i="31"/>
  <c r="BA173" i="31"/>
  <c r="AS174" i="31"/>
  <c r="AT174" i="31"/>
  <c r="AU174" i="31"/>
  <c r="AX174" i="31"/>
  <c r="AY174" i="31"/>
  <c r="AZ174" i="31"/>
  <c r="BA174" i="31"/>
  <c r="AS175" i="31"/>
  <c r="AT175" i="31"/>
  <c r="AU175" i="31"/>
  <c r="AX175" i="31"/>
  <c r="AY175" i="31"/>
  <c r="AZ175" i="31"/>
  <c r="BA175" i="31"/>
  <c r="AS176" i="31"/>
  <c r="AT176" i="31"/>
  <c r="AU176" i="31"/>
  <c r="AX176" i="31"/>
  <c r="AY176" i="31"/>
  <c r="AZ176" i="31"/>
  <c r="BA176" i="31"/>
  <c r="AS177" i="31"/>
  <c r="AT177" i="31"/>
  <c r="AU177" i="31"/>
  <c r="AX177" i="31"/>
  <c r="AY177" i="31"/>
  <c r="AZ177" i="31"/>
  <c r="BA177" i="31"/>
  <c r="AS178" i="31"/>
  <c r="AT178" i="31"/>
  <c r="AU178" i="31"/>
  <c r="AX178" i="31"/>
  <c r="AY178" i="31"/>
  <c r="AZ178" i="31"/>
  <c r="BA178" i="31"/>
  <c r="AS179" i="31"/>
  <c r="AT179" i="31"/>
  <c r="AU179" i="31"/>
  <c r="AX179" i="31"/>
  <c r="AY179" i="31"/>
  <c r="AZ179" i="31"/>
  <c r="BA179" i="31"/>
  <c r="AS180" i="31"/>
  <c r="AT180" i="31"/>
  <c r="AU180" i="31"/>
  <c r="AX180" i="31"/>
  <c r="AY180" i="31"/>
  <c r="AZ180" i="31"/>
  <c r="BA180" i="31"/>
  <c r="AS181" i="31"/>
  <c r="AT181" i="31"/>
  <c r="AU181" i="31"/>
  <c r="AX181" i="31"/>
  <c r="AY181" i="31"/>
  <c r="AZ181" i="31"/>
  <c r="BA181" i="31"/>
  <c r="AS182" i="31"/>
  <c r="AT182" i="31"/>
  <c r="AU182" i="31"/>
  <c r="AX182" i="31"/>
  <c r="AY182" i="31"/>
  <c r="AZ182" i="31"/>
  <c r="BA182" i="31"/>
  <c r="AS183" i="31"/>
  <c r="AT183" i="31"/>
  <c r="AU183" i="31"/>
  <c r="AX183" i="31"/>
  <c r="AY183" i="31"/>
  <c r="AZ183" i="31"/>
  <c r="BA183" i="31"/>
  <c r="AS184" i="31"/>
  <c r="AT184" i="31"/>
  <c r="AU184" i="31"/>
  <c r="AX184" i="31"/>
  <c r="AY184" i="31"/>
  <c r="AZ184" i="31"/>
  <c r="BA184" i="31"/>
  <c r="AS185" i="31"/>
  <c r="AT185" i="31"/>
  <c r="AU185" i="31"/>
  <c r="AX185" i="31"/>
  <c r="AY185" i="31"/>
  <c r="AZ185" i="31"/>
  <c r="BA185" i="31"/>
  <c r="M11" i="31"/>
  <c r="N11" i="31"/>
  <c r="O11" i="31" s="1"/>
  <c r="P11" i="31"/>
  <c r="Q11" i="31"/>
  <c r="R11" i="31"/>
  <c r="S11" i="31"/>
  <c r="T11" i="31"/>
  <c r="M12" i="31"/>
  <c r="N12" i="31"/>
  <c r="O12" i="31" s="1"/>
  <c r="P12" i="31"/>
  <c r="Q12" i="31"/>
  <c r="R12" i="31"/>
  <c r="S12" i="31"/>
  <c r="T12" i="31"/>
  <c r="M13" i="31"/>
  <c r="N13" i="31"/>
  <c r="O13" i="31" s="1"/>
  <c r="P13" i="31"/>
  <c r="Q13" i="31"/>
  <c r="R13" i="31"/>
  <c r="S13" i="31"/>
  <c r="T13" i="31"/>
  <c r="M14" i="31"/>
  <c r="N14" i="31"/>
  <c r="O14" i="31" s="1"/>
  <c r="P14" i="31"/>
  <c r="Q14" i="31"/>
  <c r="R14" i="31"/>
  <c r="S14" i="31"/>
  <c r="T14" i="31"/>
  <c r="M15" i="31"/>
  <c r="N15" i="31"/>
  <c r="O15" i="31" s="1"/>
  <c r="P15" i="31"/>
  <c r="Q15" i="31"/>
  <c r="R15" i="31"/>
  <c r="S15" i="31"/>
  <c r="T15" i="31"/>
  <c r="M16" i="31"/>
  <c r="N16" i="31"/>
  <c r="O16" i="31" s="1"/>
  <c r="P16" i="31"/>
  <c r="Q16" i="31"/>
  <c r="R16" i="31"/>
  <c r="S16" i="31"/>
  <c r="T16" i="31"/>
  <c r="M17" i="31"/>
  <c r="N17" i="31"/>
  <c r="O17" i="31" s="1"/>
  <c r="P17" i="31"/>
  <c r="Q17" i="31"/>
  <c r="R17" i="31"/>
  <c r="S17" i="31"/>
  <c r="T17" i="31"/>
  <c r="M18" i="31"/>
  <c r="N18" i="31"/>
  <c r="O18" i="31" s="1"/>
  <c r="P18" i="31"/>
  <c r="Q18" i="31"/>
  <c r="R18" i="31"/>
  <c r="S18" i="31"/>
  <c r="T18" i="31"/>
  <c r="M19" i="31"/>
  <c r="N19" i="31"/>
  <c r="O19" i="31"/>
  <c r="P19" i="31"/>
  <c r="Q19" i="31"/>
  <c r="R19" i="31"/>
  <c r="S19" i="31"/>
  <c r="T19" i="31"/>
  <c r="M20" i="31"/>
  <c r="N20" i="31"/>
  <c r="O20" i="31"/>
  <c r="P20" i="31"/>
  <c r="Q20" i="31"/>
  <c r="R20" i="31"/>
  <c r="S20" i="31"/>
  <c r="T20" i="31"/>
  <c r="M21" i="31"/>
  <c r="N21" i="31"/>
  <c r="O21" i="31"/>
  <c r="P21" i="31"/>
  <c r="Q21" i="31"/>
  <c r="R21" i="31"/>
  <c r="S21" i="31"/>
  <c r="T21" i="31"/>
  <c r="M22" i="31"/>
  <c r="N22" i="31"/>
  <c r="O22" i="31"/>
  <c r="P22" i="31"/>
  <c r="Q22" i="31"/>
  <c r="R22" i="31"/>
  <c r="S22" i="31"/>
  <c r="T22" i="31"/>
  <c r="M23" i="31"/>
  <c r="N23" i="31"/>
  <c r="O23" i="31"/>
  <c r="P23" i="31"/>
  <c r="Q23" i="31"/>
  <c r="R23" i="31"/>
  <c r="S23" i="31"/>
  <c r="T23" i="31"/>
  <c r="M24" i="31"/>
  <c r="N24" i="31"/>
  <c r="O24" i="31"/>
  <c r="P24" i="31"/>
  <c r="Q24" i="31"/>
  <c r="R24" i="31"/>
  <c r="S24" i="31"/>
  <c r="T24" i="31"/>
  <c r="M25" i="31"/>
  <c r="N25" i="31"/>
  <c r="O25" i="31"/>
  <c r="P25" i="31"/>
  <c r="Q25" i="31"/>
  <c r="R25" i="31"/>
  <c r="S25" i="31"/>
  <c r="T25" i="31"/>
  <c r="M26" i="31"/>
  <c r="N26" i="31"/>
  <c r="O26" i="31"/>
  <c r="P26" i="31"/>
  <c r="Q26" i="31"/>
  <c r="R26" i="31"/>
  <c r="S26" i="31"/>
  <c r="T26" i="31"/>
  <c r="M27" i="31"/>
  <c r="N27" i="31"/>
  <c r="O27" i="31"/>
  <c r="P27" i="31"/>
  <c r="Q27" i="31"/>
  <c r="R27" i="31"/>
  <c r="S27" i="31"/>
  <c r="T27" i="31"/>
  <c r="M28" i="31"/>
  <c r="N28" i="31"/>
  <c r="O28" i="31"/>
  <c r="P28" i="31"/>
  <c r="Q28" i="31"/>
  <c r="R28" i="31"/>
  <c r="S28" i="31"/>
  <c r="T28" i="31"/>
  <c r="M29" i="31"/>
  <c r="N29" i="31"/>
  <c r="O29" i="31"/>
  <c r="P29" i="31"/>
  <c r="Q29" i="31"/>
  <c r="R29" i="31"/>
  <c r="S29" i="31"/>
  <c r="T29" i="31"/>
  <c r="M30" i="31"/>
  <c r="N30" i="31"/>
  <c r="O30" i="31"/>
  <c r="P30" i="31"/>
  <c r="Q30" i="31"/>
  <c r="R30" i="31"/>
  <c r="S30" i="31"/>
  <c r="T30" i="31"/>
  <c r="M31" i="31"/>
  <c r="N31" i="31"/>
  <c r="O31" i="31"/>
  <c r="P31" i="31"/>
  <c r="Q31" i="31"/>
  <c r="R31" i="31"/>
  <c r="S31" i="31"/>
  <c r="T31" i="31"/>
  <c r="M32" i="31"/>
  <c r="N32" i="31"/>
  <c r="O32" i="31"/>
  <c r="P32" i="31"/>
  <c r="Q32" i="31"/>
  <c r="R32" i="31"/>
  <c r="S32" i="31"/>
  <c r="T32" i="31"/>
  <c r="M33" i="31"/>
  <c r="N33" i="31"/>
  <c r="O33" i="31"/>
  <c r="P33" i="31"/>
  <c r="Q33" i="31"/>
  <c r="R33" i="31"/>
  <c r="S33" i="31"/>
  <c r="T33" i="31"/>
  <c r="M34" i="31"/>
  <c r="N34" i="31"/>
  <c r="O34" i="31"/>
  <c r="P34" i="31"/>
  <c r="Q34" i="31"/>
  <c r="R34" i="31"/>
  <c r="S34" i="31"/>
  <c r="T34" i="31"/>
  <c r="M35" i="31"/>
  <c r="N35" i="31"/>
  <c r="O35" i="31"/>
  <c r="P35" i="31"/>
  <c r="Q35" i="31"/>
  <c r="R35" i="31"/>
  <c r="S35" i="31"/>
  <c r="T35" i="31"/>
  <c r="M36" i="31"/>
  <c r="N36" i="31"/>
  <c r="O36" i="31"/>
  <c r="P36" i="31"/>
  <c r="Q36" i="31"/>
  <c r="R36" i="31"/>
  <c r="S36" i="31"/>
  <c r="T36" i="31"/>
  <c r="M37" i="31"/>
  <c r="N37" i="31"/>
  <c r="O37" i="31"/>
  <c r="P37" i="31"/>
  <c r="Q37" i="31"/>
  <c r="R37" i="31"/>
  <c r="S37" i="31"/>
  <c r="T37" i="31"/>
  <c r="M38" i="31"/>
  <c r="N38" i="31"/>
  <c r="O38" i="31"/>
  <c r="P38" i="31"/>
  <c r="Q38" i="31"/>
  <c r="R38" i="31"/>
  <c r="S38" i="31"/>
  <c r="T38" i="31"/>
  <c r="M39" i="31"/>
  <c r="N39" i="31"/>
  <c r="O39" i="31"/>
  <c r="P39" i="31"/>
  <c r="Q39" i="31"/>
  <c r="R39" i="31"/>
  <c r="S39" i="31"/>
  <c r="T39" i="31"/>
  <c r="M40" i="31"/>
  <c r="N40" i="31"/>
  <c r="O40" i="31"/>
  <c r="P40" i="31"/>
  <c r="Q40" i="31"/>
  <c r="R40" i="31"/>
  <c r="S40" i="31"/>
  <c r="T40" i="31"/>
  <c r="M41" i="31"/>
  <c r="N41" i="31"/>
  <c r="O41" i="31"/>
  <c r="P41" i="31"/>
  <c r="Q41" i="31"/>
  <c r="R41" i="31"/>
  <c r="S41" i="31"/>
  <c r="T41" i="31"/>
  <c r="M42" i="31"/>
  <c r="N42" i="31"/>
  <c r="O42" i="31"/>
  <c r="P42" i="31"/>
  <c r="Q42" i="31"/>
  <c r="R42" i="31"/>
  <c r="S42" i="31"/>
  <c r="T42" i="31"/>
  <c r="M43" i="31"/>
  <c r="N43" i="31"/>
  <c r="O43" i="31"/>
  <c r="P43" i="31"/>
  <c r="Q43" i="31"/>
  <c r="R43" i="31"/>
  <c r="S43" i="31"/>
  <c r="T43" i="31"/>
  <c r="M44" i="31"/>
  <c r="N44" i="31"/>
  <c r="O44" i="31"/>
  <c r="P44" i="31"/>
  <c r="Q44" i="31"/>
  <c r="R44" i="31"/>
  <c r="S44" i="31"/>
  <c r="T44" i="31"/>
  <c r="M45" i="31"/>
  <c r="N45" i="31"/>
  <c r="O45" i="31"/>
  <c r="P45" i="31"/>
  <c r="Q45" i="31"/>
  <c r="R45" i="31"/>
  <c r="S45" i="31"/>
  <c r="T45" i="31"/>
  <c r="M46" i="31"/>
  <c r="N46" i="31"/>
  <c r="O46" i="31"/>
  <c r="P46" i="31"/>
  <c r="Q46" i="31"/>
  <c r="R46" i="31"/>
  <c r="S46" i="31"/>
  <c r="T46" i="31"/>
  <c r="M47" i="31"/>
  <c r="N47" i="31"/>
  <c r="O47" i="31"/>
  <c r="P47" i="31"/>
  <c r="Q47" i="31"/>
  <c r="R47" i="31"/>
  <c r="S47" i="31"/>
  <c r="T47" i="31"/>
  <c r="M48" i="31"/>
  <c r="N48" i="31"/>
  <c r="O48" i="31"/>
  <c r="P48" i="31"/>
  <c r="Q48" i="31"/>
  <c r="R48" i="31"/>
  <c r="S48" i="31"/>
  <c r="T48" i="31"/>
  <c r="M49" i="31"/>
  <c r="N49" i="31"/>
  <c r="O49" i="31"/>
  <c r="P49" i="31"/>
  <c r="Q49" i="31"/>
  <c r="R49" i="31"/>
  <c r="S49" i="31"/>
  <c r="T49" i="31"/>
  <c r="M50" i="31"/>
  <c r="N50" i="31"/>
  <c r="O50" i="31"/>
  <c r="P50" i="31"/>
  <c r="Q50" i="31"/>
  <c r="R50" i="31"/>
  <c r="S50" i="31"/>
  <c r="T50" i="31"/>
  <c r="M51" i="31"/>
  <c r="N51" i="31"/>
  <c r="O51" i="31"/>
  <c r="P51" i="31"/>
  <c r="Q51" i="31"/>
  <c r="R51" i="31"/>
  <c r="S51" i="31"/>
  <c r="T51" i="31"/>
  <c r="M52" i="31"/>
  <c r="N52" i="31"/>
  <c r="O52" i="31"/>
  <c r="P52" i="31"/>
  <c r="Q52" i="31"/>
  <c r="R52" i="31"/>
  <c r="S52" i="31"/>
  <c r="T52" i="31"/>
  <c r="M53" i="31"/>
  <c r="N53" i="31"/>
  <c r="O53" i="31"/>
  <c r="P53" i="31"/>
  <c r="Q53" i="31"/>
  <c r="R53" i="31"/>
  <c r="S53" i="31"/>
  <c r="T53" i="31"/>
  <c r="M54" i="31"/>
  <c r="N54" i="31"/>
  <c r="O54" i="31"/>
  <c r="P54" i="31"/>
  <c r="Q54" i="31"/>
  <c r="R54" i="31"/>
  <c r="S54" i="31"/>
  <c r="T54" i="31"/>
  <c r="M55" i="31"/>
  <c r="N55" i="31"/>
  <c r="O55" i="31"/>
  <c r="P55" i="31"/>
  <c r="Q55" i="31"/>
  <c r="R55" i="31"/>
  <c r="S55" i="31"/>
  <c r="T55" i="31"/>
  <c r="M56" i="31"/>
  <c r="N56" i="31"/>
  <c r="O56" i="31"/>
  <c r="P56" i="31"/>
  <c r="Q56" i="31"/>
  <c r="R56" i="31"/>
  <c r="S56" i="31"/>
  <c r="T56" i="31"/>
  <c r="M57" i="31"/>
  <c r="N57" i="31"/>
  <c r="O57" i="31"/>
  <c r="P57" i="31"/>
  <c r="Q57" i="31"/>
  <c r="R57" i="31"/>
  <c r="S57" i="31"/>
  <c r="T57" i="31"/>
  <c r="M58" i="31"/>
  <c r="N58" i="31"/>
  <c r="O58" i="31"/>
  <c r="P58" i="31"/>
  <c r="Q58" i="31"/>
  <c r="R58" i="31"/>
  <c r="S58" i="31"/>
  <c r="T58" i="31"/>
  <c r="M59" i="31"/>
  <c r="N59" i="31"/>
  <c r="O59" i="31"/>
  <c r="P59" i="31"/>
  <c r="Q59" i="31"/>
  <c r="R59" i="31"/>
  <c r="S59" i="31"/>
  <c r="T59" i="31"/>
  <c r="M60" i="31"/>
  <c r="N60" i="31"/>
  <c r="O60" i="31"/>
  <c r="P60" i="31"/>
  <c r="Q60" i="31"/>
  <c r="R60" i="31"/>
  <c r="S60" i="31"/>
  <c r="T60" i="31"/>
  <c r="M61" i="31"/>
  <c r="N61" i="31"/>
  <c r="O61" i="31"/>
  <c r="P61" i="31"/>
  <c r="Q61" i="31"/>
  <c r="R61" i="31"/>
  <c r="S61" i="31"/>
  <c r="T61" i="31"/>
  <c r="M62" i="31"/>
  <c r="N62" i="31"/>
  <c r="O62" i="31"/>
  <c r="P62" i="31"/>
  <c r="Q62" i="31"/>
  <c r="R62" i="31"/>
  <c r="S62" i="31"/>
  <c r="T62" i="31"/>
  <c r="M63" i="31"/>
  <c r="N63" i="31"/>
  <c r="O63" i="31"/>
  <c r="P63" i="31"/>
  <c r="Q63" i="31"/>
  <c r="R63" i="31"/>
  <c r="S63" i="31"/>
  <c r="T63" i="31"/>
  <c r="M64" i="31"/>
  <c r="N64" i="31"/>
  <c r="O64" i="31"/>
  <c r="P64" i="31"/>
  <c r="Q64" i="31"/>
  <c r="R64" i="31"/>
  <c r="S64" i="31"/>
  <c r="T64" i="31"/>
  <c r="M65" i="31"/>
  <c r="N65" i="31"/>
  <c r="O65" i="31"/>
  <c r="P65" i="31"/>
  <c r="Q65" i="31"/>
  <c r="R65" i="31"/>
  <c r="S65" i="31"/>
  <c r="T65" i="31"/>
  <c r="M66" i="31"/>
  <c r="N66" i="31"/>
  <c r="O66" i="31"/>
  <c r="P66" i="31"/>
  <c r="Q66" i="31"/>
  <c r="R66" i="31"/>
  <c r="S66" i="31"/>
  <c r="T66" i="31"/>
  <c r="M67" i="31"/>
  <c r="N67" i="31"/>
  <c r="O67" i="31"/>
  <c r="P67" i="31"/>
  <c r="Q67" i="31"/>
  <c r="R67" i="31"/>
  <c r="S67" i="31"/>
  <c r="T67" i="31"/>
  <c r="M68" i="31"/>
  <c r="N68" i="31"/>
  <c r="O68" i="31"/>
  <c r="P68" i="31"/>
  <c r="Q68" i="31"/>
  <c r="R68" i="31"/>
  <c r="S68" i="31"/>
  <c r="T68" i="31"/>
  <c r="M69" i="31"/>
  <c r="N69" i="31"/>
  <c r="O69" i="31"/>
  <c r="P69" i="31"/>
  <c r="Q69" i="31"/>
  <c r="R69" i="31"/>
  <c r="S69" i="31"/>
  <c r="T69" i="31"/>
  <c r="M70" i="31"/>
  <c r="N70" i="31"/>
  <c r="O70" i="31"/>
  <c r="P70" i="31"/>
  <c r="Q70" i="31"/>
  <c r="R70" i="31"/>
  <c r="S70" i="31"/>
  <c r="T70" i="31"/>
  <c r="M71" i="31"/>
  <c r="N71" i="31"/>
  <c r="O71" i="31"/>
  <c r="P71" i="31"/>
  <c r="Q71" i="31"/>
  <c r="R71" i="31"/>
  <c r="S71" i="31"/>
  <c r="T71" i="31"/>
  <c r="M72" i="31"/>
  <c r="N72" i="31"/>
  <c r="O72" i="31"/>
  <c r="P72" i="31"/>
  <c r="Q72" i="31"/>
  <c r="R72" i="31"/>
  <c r="S72" i="31"/>
  <c r="T72" i="31"/>
  <c r="M73" i="31"/>
  <c r="N73" i="31"/>
  <c r="O73" i="31"/>
  <c r="P73" i="31"/>
  <c r="Q73" i="31"/>
  <c r="R73" i="31"/>
  <c r="S73" i="31"/>
  <c r="T73" i="31"/>
  <c r="M74" i="31"/>
  <c r="N74" i="31"/>
  <c r="O74" i="31"/>
  <c r="P74" i="31"/>
  <c r="Q74" i="31"/>
  <c r="R74" i="31"/>
  <c r="S74" i="31"/>
  <c r="T74" i="31"/>
  <c r="M75" i="31"/>
  <c r="N75" i="31"/>
  <c r="O75" i="31"/>
  <c r="P75" i="31"/>
  <c r="Q75" i="31"/>
  <c r="R75" i="31"/>
  <c r="S75" i="31"/>
  <c r="T75" i="31"/>
  <c r="M76" i="31"/>
  <c r="N76" i="31"/>
  <c r="O76" i="31"/>
  <c r="P76" i="31"/>
  <c r="Q76" i="31"/>
  <c r="R76" i="31"/>
  <c r="S76" i="31"/>
  <c r="T76" i="31"/>
  <c r="M77" i="31"/>
  <c r="N77" i="31"/>
  <c r="O77" i="31"/>
  <c r="P77" i="31"/>
  <c r="Q77" i="31"/>
  <c r="R77" i="31"/>
  <c r="S77" i="31"/>
  <c r="T77" i="31"/>
  <c r="M78" i="31"/>
  <c r="N78" i="31"/>
  <c r="O78" i="31"/>
  <c r="P78" i="31"/>
  <c r="Q78" i="31"/>
  <c r="R78" i="31"/>
  <c r="S78" i="31"/>
  <c r="T78" i="31"/>
  <c r="M79" i="31"/>
  <c r="N79" i="31"/>
  <c r="O79" i="31" s="1"/>
  <c r="P79" i="31"/>
  <c r="Q79" i="31"/>
  <c r="R79" i="31"/>
  <c r="S79" i="31"/>
  <c r="T79" i="31"/>
  <c r="M80" i="31"/>
  <c r="N80" i="31"/>
  <c r="O80" i="31"/>
  <c r="P80" i="31"/>
  <c r="Q80" i="31"/>
  <c r="R80" i="31"/>
  <c r="S80" i="31"/>
  <c r="T80" i="31"/>
  <c r="M81" i="31"/>
  <c r="N81" i="31"/>
  <c r="O81" i="31" s="1"/>
  <c r="P81" i="31"/>
  <c r="Q81" i="31"/>
  <c r="R81" i="31"/>
  <c r="S81" i="31"/>
  <c r="T81" i="31"/>
  <c r="M82" i="31"/>
  <c r="N82" i="31"/>
  <c r="O82" i="31" s="1"/>
  <c r="P82" i="31"/>
  <c r="Q82" i="31"/>
  <c r="R82" i="31"/>
  <c r="S82" i="31"/>
  <c r="T82" i="31"/>
  <c r="M83" i="31"/>
  <c r="N83" i="31"/>
  <c r="O83" i="31" s="1"/>
  <c r="P83" i="31"/>
  <c r="Q83" i="31"/>
  <c r="R83" i="31"/>
  <c r="S83" i="31"/>
  <c r="T83" i="31"/>
  <c r="M84" i="31"/>
  <c r="N84" i="31"/>
  <c r="O84" i="31" s="1"/>
  <c r="P84" i="31"/>
  <c r="Q84" i="31"/>
  <c r="R84" i="31"/>
  <c r="S84" i="31"/>
  <c r="T84" i="31"/>
  <c r="M85" i="31"/>
  <c r="N85" i="31"/>
  <c r="O85" i="31"/>
  <c r="P85" i="31"/>
  <c r="Q85" i="31"/>
  <c r="R85" i="31"/>
  <c r="S85" i="31"/>
  <c r="T85" i="31"/>
  <c r="M86" i="31"/>
  <c r="N86" i="31"/>
  <c r="O86" i="31" s="1"/>
  <c r="P86" i="31"/>
  <c r="Q86" i="31"/>
  <c r="R86" i="31"/>
  <c r="S86" i="31"/>
  <c r="T86" i="31"/>
  <c r="M87" i="31"/>
  <c r="N87" i="31"/>
  <c r="O87" i="31"/>
  <c r="P87" i="31"/>
  <c r="Q87" i="31"/>
  <c r="R87" i="31"/>
  <c r="S87" i="31"/>
  <c r="T87" i="31"/>
  <c r="M88" i="31"/>
  <c r="N88" i="31"/>
  <c r="O88" i="31" s="1"/>
  <c r="P88" i="31"/>
  <c r="Q88" i="31"/>
  <c r="R88" i="31"/>
  <c r="S88" i="31"/>
  <c r="T88" i="31"/>
  <c r="M89" i="31"/>
  <c r="N89" i="31"/>
  <c r="O89" i="31"/>
  <c r="P89" i="31"/>
  <c r="Q89" i="31"/>
  <c r="R89" i="31"/>
  <c r="S89" i="31"/>
  <c r="T89" i="31"/>
  <c r="M90" i="31"/>
  <c r="N90" i="31"/>
  <c r="O90" i="31" s="1"/>
  <c r="P90" i="31"/>
  <c r="Q90" i="31"/>
  <c r="R90" i="31"/>
  <c r="S90" i="31"/>
  <c r="T90" i="31"/>
  <c r="M91" i="31"/>
  <c r="N91" i="31"/>
  <c r="O91" i="31" s="1"/>
  <c r="P91" i="31"/>
  <c r="Q91" i="31"/>
  <c r="R91" i="31"/>
  <c r="S91" i="31"/>
  <c r="T91" i="31"/>
  <c r="M92" i="31"/>
  <c r="N92" i="31"/>
  <c r="O92" i="31" s="1"/>
  <c r="P92" i="31"/>
  <c r="Q92" i="31"/>
  <c r="R92" i="31"/>
  <c r="S92" i="31"/>
  <c r="T92" i="31"/>
  <c r="M93" i="31"/>
  <c r="N93" i="31"/>
  <c r="O93" i="31"/>
  <c r="P93" i="31"/>
  <c r="Q93" i="31"/>
  <c r="R93" i="31"/>
  <c r="S93" i="31"/>
  <c r="T93" i="31"/>
  <c r="M94" i="31"/>
  <c r="N94" i="31"/>
  <c r="O94" i="31" s="1"/>
  <c r="P94" i="31"/>
  <c r="Q94" i="31"/>
  <c r="R94" i="31"/>
  <c r="S94" i="31"/>
  <c r="T94" i="31"/>
  <c r="M95" i="31"/>
  <c r="N95" i="31"/>
  <c r="O95" i="31"/>
  <c r="P95" i="31"/>
  <c r="Q95" i="31"/>
  <c r="R95" i="31"/>
  <c r="S95" i="31"/>
  <c r="T95" i="31"/>
  <c r="M96" i="31"/>
  <c r="N96" i="31"/>
  <c r="O96" i="31" s="1"/>
  <c r="P96" i="31"/>
  <c r="Q96" i="31"/>
  <c r="R96" i="31"/>
  <c r="S96" i="31"/>
  <c r="T96" i="31"/>
  <c r="M97" i="31"/>
  <c r="N97" i="31"/>
  <c r="O97" i="31"/>
  <c r="P97" i="31"/>
  <c r="Q97" i="31"/>
  <c r="R97" i="31"/>
  <c r="S97" i="31"/>
  <c r="T97" i="31"/>
  <c r="M98" i="31"/>
  <c r="N98" i="31"/>
  <c r="O98" i="31" s="1"/>
  <c r="P98" i="31"/>
  <c r="Q98" i="31"/>
  <c r="R98" i="31"/>
  <c r="S98" i="31"/>
  <c r="T98" i="31"/>
  <c r="M99" i="31"/>
  <c r="N99" i="31"/>
  <c r="O99" i="31"/>
  <c r="P99" i="31"/>
  <c r="Q99" i="31"/>
  <c r="R99" i="31"/>
  <c r="S99" i="31"/>
  <c r="T99" i="31"/>
  <c r="M100" i="31"/>
  <c r="N100" i="31"/>
  <c r="O100" i="31" s="1"/>
  <c r="P100" i="31"/>
  <c r="Q100" i="31"/>
  <c r="R100" i="31"/>
  <c r="S100" i="31"/>
  <c r="T100" i="31"/>
  <c r="M101" i="31"/>
  <c r="N101" i="31"/>
  <c r="O101" i="31"/>
  <c r="P101" i="31"/>
  <c r="Q101" i="31"/>
  <c r="R101" i="31"/>
  <c r="S101" i="31"/>
  <c r="T101" i="31"/>
  <c r="M102" i="31"/>
  <c r="N102" i="31"/>
  <c r="O102" i="31" s="1"/>
  <c r="P102" i="31"/>
  <c r="Q102" i="31"/>
  <c r="R102" i="31"/>
  <c r="S102" i="31"/>
  <c r="T102" i="31"/>
  <c r="M103" i="31"/>
  <c r="N103" i="31"/>
  <c r="O103" i="31"/>
  <c r="P103" i="31"/>
  <c r="Q103" i="31"/>
  <c r="R103" i="31"/>
  <c r="S103" i="31"/>
  <c r="T103" i="31"/>
  <c r="M104" i="31"/>
  <c r="N104" i="31"/>
  <c r="O104" i="31" s="1"/>
  <c r="P104" i="31"/>
  <c r="Q104" i="31"/>
  <c r="R104" i="31"/>
  <c r="S104" i="31"/>
  <c r="T104" i="31"/>
  <c r="M105" i="31"/>
  <c r="N105" i="31"/>
  <c r="O105" i="31"/>
  <c r="P105" i="31"/>
  <c r="Q105" i="31"/>
  <c r="R105" i="31"/>
  <c r="S105" i="31"/>
  <c r="T105" i="31"/>
  <c r="M106" i="31"/>
  <c r="N106" i="31"/>
  <c r="O106" i="31" s="1"/>
  <c r="P106" i="31"/>
  <c r="Q106" i="31"/>
  <c r="R106" i="31"/>
  <c r="S106" i="31"/>
  <c r="T106" i="31"/>
  <c r="M107" i="31"/>
  <c r="N107" i="31"/>
  <c r="O107" i="31"/>
  <c r="P107" i="31"/>
  <c r="Q107" i="31"/>
  <c r="R107" i="31"/>
  <c r="S107" i="31"/>
  <c r="T107" i="31"/>
  <c r="M108" i="31"/>
  <c r="N108" i="31"/>
  <c r="O108" i="31" s="1"/>
  <c r="P108" i="31"/>
  <c r="Q108" i="31"/>
  <c r="R108" i="31"/>
  <c r="S108" i="31"/>
  <c r="T108" i="31"/>
  <c r="M109" i="31"/>
  <c r="N109" i="31"/>
  <c r="O109" i="31"/>
  <c r="P109" i="31"/>
  <c r="Q109" i="31"/>
  <c r="R109" i="31"/>
  <c r="S109" i="31"/>
  <c r="T109" i="31"/>
  <c r="M110" i="31"/>
  <c r="N110" i="31"/>
  <c r="O110" i="31" s="1"/>
  <c r="P110" i="31"/>
  <c r="Q110" i="31"/>
  <c r="R110" i="31"/>
  <c r="S110" i="31"/>
  <c r="T110" i="31"/>
  <c r="M111" i="31"/>
  <c r="N111" i="31"/>
  <c r="O111" i="31"/>
  <c r="P111" i="31"/>
  <c r="Q111" i="31"/>
  <c r="R111" i="31"/>
  <c r="S111" i="31"/>
  <c r="T111" i="31"/>
  <c r="M112" i="31"/>
  <c r="N112" i="31"/>
  <c r="O112" i="31" s="1"/>
  <c r="P112" i="31"/>
  <c r="Q112" i="31"/>
  <c r="R112" i="31"/>
  <c r="S112" i="31"/>
  <c r="T112" i="31"/>
  <c r="M113" i="31"/>
  <c r="N113" i="31"/>
  <c r="O113" i="31"/>
  <c r="P113" i="31"/>
  <c r="Q113" i="31"/>
  <c r="R113" i="31"/>
  <c r="S113" i="31"/>
  <c r="T113" i="31"/>
  <c r="M114" i="31"/>
  <c r="N114" i="31"/>
  <c r="O114" i="31" s="1"/>
  <c r="P114" i="31"/>
  <c r="Q114" i="31"/>
  <c r="R114" i="31"/>
  <c r="S114" i="31"/>
  <c r="T114" i="31"/>
  <c r="M115" i="31"/>
  <c r="N115" i="31"/>
  <c r="O115" i="31"/>
  <c r="P115" i="31"/>
  <c r="Q115" i="31"/>
  <c r="R115" i="31"/>
  <c r="S115" i="31"/>
  <c r="T115" i="31"/>
  <c r="M116" i="31"/>
  <c r="N116" i="31"/>
  <c r="O116" i="31" s="1"/>
  <c r="P116" i="31"/>
  <c r="Q116" i="31"/>
  <c r="R116" i="31"/>
  <c r="S116" i="31"/>
  <c r="T116" i="31"/>
  <c r="M117" i="31"/>
  <c r="N117" i="31"/>
  <c r="O117" i="31"/>
  <c r="P117" i="31"/>
  <c r="Q117" i="31"/>
  <c r="R117" i="31"/>
  <c r="S117" i="31"/>
  <c r="T117" i="31"/>
  <c r="M118" i="31"/>
  <c r="N118" i="31"/>
  <c r="O118" i="31" s="1"/>
  <c r="P118" i="31"/>
  <c r="Q118" i="31"/>
  <c r="R118" i="31"/>
  <c r="S118" i="31"/>
  <c r="T118" i="31"/>
  <c r="M119" i="31"/>
  <c r="N119" i="31"/>
  <c r="O119" i="31"/>
  <c r="P119" i="31"/>
  <c r="Q119" i="31"/>
  <c r="R119" i="31"/>
  <c r="S119" i="31"/>
  <c r="T119" i="31"/>
  <c r="M120" i="31"/>
  <c r="N120" i="31"/>
  <c r="O120" i="31" s="1"/>
  <c r="P120" i="31"/>
  <c r="Q120" i="31"/>
  <c r="R120" i="31"/>
  <c r="S120" i="31"/>
  <c r="T120" i="31"/>
  <c r="M121" i="31"/>
  <c r="N121" i="31"/>
  <c r="O121" i="31"/>
  <c r="P121" i="31"/>
  <c r="Q121" i="31"/>
  <c r="R121" i="31"/>
  <c r="S121" i="31"/>
  <c r="T121" i="31"/>
  <c r="M122" i="31"/>
  <c r="N122" i="31"/>
  <c r="O122" i="31" s="1"/>
  <c r="P122" i="31"/>
  <c r="Q122" i="31"/>
  <c r="R122" i="31"/>
  <c r="S122" i="31"/>
  <c r="T122" i="31"/>
  <c r="M123" i="31"/>
  <c r="N123" i="31"/>
  <c r="O123" i="31"/>
  <c r="P123" i="31"/>
  <c r="Q123" i="31"/>
  <c r="R123" i="31"/>
  <c r="S123" i="31"/>
  <c r="T123" i="31"/>
  <c r="M124" i="31"/>
  <c r="N124" i="31"/>
  <c r="O124" i="31" s="1"/>
  <c r="P124" i="31"/>
  <c r="Q124" i="31"/>
  <c r="R124" i="31"/>
  <c r="S124" i="31"/>
  <c r="T124" i="31"/>
  <c r="M125" i="31"/>
  <c r="N125" i="31"/>
  <c r="O125" i="31"/>
  <c r="P125" i="31"/>
  <c r="Q125" i="31"/>
  <c r="R125" i="31"/>
  <c r="S125" i="31"/>
  <c r="T125" i="31"/>
  <c r="M126" i="31"/>
  <c r="N126" i="31"/>
  <c r="O126" i="31" s="1"/>
  <c r="P126" i="31"/>
  <c r="Q126" i="31"/>
  <c r="R126" i="31"/>
  <c r="S126" i="31"/>
  <c r="T126" i="31"/>
  <c r="M127" i="31"/>
  <c r="N127" i="31"/>
  <c r="O127" i="31"/>
  <c r="P127" i="31"/>
  <c r="Q127" i="31"/>
  <c r="R127" i="31"/>
  <c r="S127" i="31"/>
  <c r="T127" i="31"/>
  <c r="M128" i="31"/>
  <c r="N128" i="31"/>
  <c r="O128" i="31" s="1"/>
  <c r="P128" i="31"/>
  <c r="Q128" i="31"/>
  <c r="R128" i="31"/>
  <c r="S128" i="31"/>
  <c r="T128" i="31"/>
  <c r="M129" i="31"/>
  <c r="N129" i="31"/>
  <c r="O129" i="31"/>
  <c r="P129" i="31"/>
  <c r="Q129" i="31"/>
  <c r="R129" i="31"/>
  <c r="S129" i="31"/>
  <c r="T129" i="31"/>
  <c r="M130" i="31"/>
  <c r="N130" i="31"/>
  <c r="O130" i="31" s="1"/>
  <c r="P130" i="31"/>
  <c r="Q130" i="31"/>
  <c r="R130" i="31"/>
  <c r="S130" i="31"/>
  <c r="T130" i="31"/>
  <c r="M131" i="31"/>
  <c r="N131" i="31"/>
  <c r="O131" i="31"/>
  <c r="P131" i="31"/>
  <c r="Q131" i="31"/>
  <c r="R131" i="31"/>
  <c r="S131" i="31"/>
  <c r="T131" i="31"/>
  <c r="M132" i="31"/>
  <c r="N132" i="31"/>
  <c r="O132" i="31" s="1"/>
  <c r="P132" i="31"/>
  <c r="Q132" i="31"/>
  <c r="R132" i="31"/>
  <c r="S132" i="31"/>
  <c r="T132" i="31"/>
  <c r="M133" i="31"/>
  <c r="N133" i="31"/>
  <c r="O133" i="31"/>
  <c r="P133" i="31"/>
  <c r="Q133" i="31"/>
  <c r="R133" i="31"/>
  <c r="S133" i="31"/>
  <c r="T133" i="31"/>
  <c r="M134" i="31"/>
  <c r="N134" i="31"/>
  <c r="O134" i="31" s="1"/>
  <c r="P134" i="31"/>
  <c r="Q134" i="31"/>
  <c r="R134" i="31"/>
  <c r="S134" i="31"/>
  <c r="T134" i="31"/>
  <c r="M135" i="31"/>
  <c r="N135" i="31"/>
  <c r="O135" i="31"/>
  <c r="P135" i="31"/>
  <c r="Q135" i="31"/>
  <c r="R135" i="31"/>
  <c r="S135" i="31"/>
  <c r="T135" i="31"/>
  <c r="M136" i="31"/>
  <c r="N136" i="31"/>
  <c r="O136" i="31" s="1"/>
  <c r="P136" i="31"/>
  <c r="Q136" i="31"/>
  <c r="R136" i="31"/>
  <c r="S136" i="31"/>
  <c r="T136" i="31"/>
  <c r="M137" i="31"/>
  <c r="N137" i="31"/>
  <c r="O137" i="31"/>
  <c r="P137" i="31"/>
  <c r="Q137" i="31"/>
  <c r="R137" i="31"/>
  <c r="S137" i="31"/>
  <c r="T137" i="31"/>
  <c r="M138" i="31"/>
  <c r="N138" i="31"/>
  <c r="O138" i="31" s="1"/>
  <c r="P138" i="31"/>
  <c r="Q138" i="31"/>
  <c r="R138" i="31"/>
  <c r="S138" i="31"/>
  <c r="T138" i="31"/>
  <c r="M139" i="31"/>
  <c r="N139" i="31"/>
  <c r="O139" i="31"/>
  <c r="P139" i="31"/>
  <c r="Q139" i="31"/>
  <c r="R139" i="31"/>
  <c r="S139" i="31"/>
  <c r="T139" i="31"/>
  <c r="M140" i="31"/>
  <c r="N140" i="31"/>
  <c r="O140" i="31" s="1"/>
  <c r="P140" i="31"/>
  <c r="Q140" i="31"/>
  <c r="R140" i="31"/>
  <c r="S140" i="31"/>
  <c r="T140" i="31"/>
  <c r="M141" i="31"/>
  <c r="N141" i="31"/>
  <c r="O141" i="31"/>
  <c r="P141" i="31"/>
  <c r="Q141" i="31"/>
  <c r="R141" i="31"/>
  <c r="S141" i="31"/>
  <c r="T141" i="31"/>
  <c r="M142" i="31"/>
  <c r="N142" i="31"/>
  <c r="O142" i="31" s="1"/>
  <c r="P142" i="31"/>
  <c r="Q142" i="31"/>
  <c r="R142" i="31"/>
  <c r="S142" i="31"/>
  <c r="T142" i="31"/>
  <c r="M143" i="31"/>
  <c r="N143" i="31"/>
  <c r="O143" i="31"/>
  <c r="P143" i="31"/>
  <c r="Q143" i="31"/>
  <c r="R143" i="31"/>
  <c r="S143" i="31"/>
  <c r="T143" i="31"/>
  <c r="M144" i="31"/>
  <c r="N144" i="31"/>
  <c r="O144" i="31" s="1"/>
  <c r="P144" i="31"/>
  <c r="Q144" i="31"/>
  <c r="R144" i="31"/>
  <c r="S144" i="31"/>
  <c r="T144" i="31"/>
  <c r="M145" i="31"/>
  <c r="N145" i="31"/>
  <c r="O145" i="31"/>
  <c r="P145" i="31"/>
  <c r="Q145" i="31"/>
  <c r="R145" i="31"/>
  <c r="S145" i="31"/>
  <c r="T145" i="31"/>
  <c r="M146" i="31"/>
  <c r="N146" i="31"/>
  <c r="O146" i="31" s="1"/>
  <c r="P146" i="31"/>
  <c r="Q146" i="31"/>
  <c r="R146" i="31"/>
  <c r="S146" i="31"/>
  <c r="T146" i="31"/>
  <c r="M147" i="31"/>
  <c r="N147" i="31"/>
  <c r="O147" i="31"/>
  <c r="P147" i="31"/>
  <c r="Q147" i="31"/>
  <c r="R147" i="31"/>
  <c r="S147" i="31"/>
  <c r="T147" i="31"/>
  <c r="M148" i="31"/>
  <c r="N148" i="31"/>
  <c r="O148" i="31" s="1"/>
  <c r="P148" i="31"/>
  <c r="Q148" i="31"/>
  <c r="R148" i="31"/>
  <c r="S148" i="31"/>
  <c r="T148" i="31"/>
  <c r="M149" i="31"/>
  <c r="N149" i="31"/>
  <c r="O149" i="31"/>
  <c r="P149" i="31"/>
  <c r="Q149" i="31"/>
  <c r="R149" i="31"/>
  <c r="S149" i="31"/>
  <c r="T149" i="31"/>
  <c r="M150" i="31"/>
  <c r="N150" i="31"/>
  <c r="O150" i="31" s="1"/>
  <c r="P150" i="31"/>
  <c r="Q150" i="31"/>
  <c r="R150" i="31"/>
  <c r="S150" i="31"/>
  <c r="T150" i="31"/>
  <c r="M151" i="31"/>
  <c r="N151" i="31"/>
  <c r="O151" i="31"/>
  <c r="P151" i="31"/>
  <c r="Q151" i="31"/>
  <c r="R151" i="31"/>
  <c r="S151" i="31"/>
  <c r="T151" i="31"/>
  <c r="M152" i="31"/>
  <c r="N152" i="31"/>
  <c r="O152" i="31" s="1"/>
  <c r="P152" i="31"/>
  <c r="Q152" i="31"/>
  <c r="R152" i="31"/>
  <c r="S152" i="31"/>
  <c r="T152" i="31"/>
  <c r="M153" i="31"/>
  <c r="N153" i="31"/>
  <c r="O153" i="31"/>
  <c r="P153" i="31"/>
  <c r="Q153" i="31"/>
  <c r="R153" i="31"/>
  <c r="S153" i="31"/>
  <c r="T153" i="31"/>
  <c r="M154" i="31"/>
  <c r="N154" i="31"/>
  <c r="O154" i="31" s="1"/>
  <c r="P154" i="31"/>
  <c r="Q154" i="31"/>
  <c r="R154" i="31"/>
  <c r="S154" i="31"/>
  <c r="T154" i="31"/>
  <c r="M155" i="31"/>
  <c r="N155" i="31"/>
  <c r="O155" i="31"/>
  <c r="P155" i="31"/>
  <c r="Q155" i="31"/>
  <c r="R155" i="31"/>
  <c r="S155" i="31"/>
  <c r="T155" i="31"/>
  <c r="M156" i="31"/>
  <c r="N156" i="31"/>
  <c r="O156" i="31" s="1"/>
  <c r="P156" i="31"/>
  <c r="Q156" i="31"/>
  <c r="R156" i="31"/>
  <c r="S156" i="31"/>
  <c r="T156" i="31"/>
  <c r="M157" i="31"/>
  <c r="N157" i="31"/>
  <c r="O157" i="31"/>
  <c r="P157" i="31"/>
  <c r="Q157" i="31"/>
  <c r="R157" i="31"/>
  <c r="S157" i="31"/>
  <c r="T157" i="31"/>
  <c r="M158" i="31"/>
  <c r="N158" i="31"/>
  <c r="O158" i="31" s="1"/>
  <c r="P158" i="31"/>
  <c r="Q158" i="31"/>
  <c r="R158" i="31"/>
  <c r="S158" i="31"/>
  <c r="T158" i="31"/>
  <c r="M159" i="31"/>
  <c r="N159" i="31"/>
  <c r="O159" i="31"/>
  <c r="P159" i="31"/>
  <c r="Q159" i="31"/>
  <c r="R159" i="31"/>
  <c r="S159" i="31"/>
  <c r="T159" i="31"/>
  <c r="M160" i="31"/>
  <c r="N160" i="31"/>
  <c r="O160" i="31" s="1"/>
  <c r="P160" i="31"/>
  <c r="Q160" i="31"/>
  <c r="R160" i="31"/>
  <c r="S160" i="31"/>
  <c r="T160" i="31"/>
  <c r="M161" i="31"/>
  <c r="N161" i="31"/>
  <c r="O161" i="31"/>
  <c r="P161" i="31"/>
  <c r="Q161" i="31"/>
  <c r="R161" i="31"/>
  <c r="S161" i="31"/>
  <c r="T161" i="31"/>
  <c r="M162" i="31"/>
  <c r="N162" i="31"/>
  <c r="O162" i="31" s="1"/>
  <c r="P162" i="31"/>
  <c r="Q162" i="31"/>
  <c r="R162" i="31"/>
  <c r="S162" i="31"/>
  <c r="T162" i="31"/>
  <c r="M163" i="31"/>
  <c r="N163" i="31"/>
  <c r="O163" i="31"/>
  <c r="P163" i="31"/>
  <c r="Q163" i="31"/>
  <c r="R163" i="31"/>
  <c r="S163" i="31"/>
  <c r="T163" i="31"/>
  <c r="M164" i="31"/>
  <c r="N164" i="31"/>
  <c r="O164" i="31" s="1"/>
  <c r="P164" i="31"/>
  <c r="Q164" i="31"/>
  <c r="R164" i="31"/>
  <c r="S164" i="31"/>
  <c r="T164" i="31"/>
  <c r="M165" i="31"/>
  <c r="N165" i="31"/>
  <c r="O165" i="31"/>
  <c r="P165" i="31"/>
  <c r="Q165" i="31"/>
  <c r="R165" i="31"/>
  <c r="S165" i="31"/>
  <c r="T165" i="31"/>
  <c r="M166" i="31"/>
  <c r="N166" i="31"/>
  <c r="O166" i="31" s="1"/>
  <c r="P166" i="31"/>
  <c r="Q166" i="31"/>
  <c r="R166" i="31"/>
  <c r="S166" i="31"/>
  <c r="T166" i="31"/>
  <c r="M167" i="31"/>
  <c r="N167" i="31"/>
  <c r="O167" i="31"/>
  <c r="P167" i="31"/>
  <c r="Q167" i="31"/>
  <c r="R167" i="31"/>
  <c r="S167" i="31"/>
  <c r="T167" i="31"/>
  <c r="M168" i="31"/>
  <c r="N168" i="31"/>
  <c r="O168" i="31" s="1"/>
  <c r="P168" i="31"/>
  <c r="Q168" i="31"/>
  <c r="R168" i="31"/>
  <c r="S168" i="31"/>
  <c r="T168" i="31"/>
  <c r="M169" i="31"/>
  <c r="N169" i="31"/>
  <c r="O169" i="31"/>
  <c r="P169" i="31"/>
  <c r="Q169" i="31"/>
  <c r="R169" i="31"/>
  <c r="S169" i="31"/>
  <c r="T169" i="31"/>
  <c r="M170" i="31"/>
  <c r="N170" i="31"/>
  <c r="O170" i="31" s="1"/>
  <c r="P170" i="31"/>
  <c r="Q170" i="31"/>
  <c r="R170" i="31"/>
  <c r="S170" i="31"/>
  <c r="T170" i="31"/>
  <c r="M171" i="31"/>
  <c r="N171" i="31"/>
  <c r="O171" i="31"/>
  <c r="P171" i="31"/>
  <c r="Q171" i="31"/>
  <c r="R171" i="31"/>
  <c r="S171" i="31"/>
  <c r="T171" i="31"/>
  <c r="M172" i="31"/>
  <c r="N172" i="31"/>
  <c r="O172" i="31" s="1"/>
  <c r="P172" i="31"/>
  <c r="Q172" i="31"/>
  <c r="R172" i="31"/>
  <c r="S172" i="31"/>
  <c r="T172" i="31"/>
  <c r="M173" i="31"/>
  <c r="N173" i="31"/>
  <c r="O173" i="31"/>
  <c r="P173" i="31"/>
  <c r="Q173" i="31"/>
  <c r="R173" i="31"/>
  <c r="S173" i="31"/>
  <c r="T173" i="31"/>
  <c r="M174" i="31"/>
  <c r="N174" i="31"/>
  <c r="O174" i="31" s="1"/>
  <c r="P174" i="31"/>
  <c r="Q174" i="31"/>
  <c r="R174" i="31"/>
  <c r="S174" i="31"/>
  <c r="T174" i="31"/>
  <c r="M175" i="31"/>
  <c r="N175" i="31"/>
  <c r="O175" i="31"/>
  <c r="P175" i="31"/>
  <c r="Q175" i="31"/>
  <c r="R175" i="31"/>
  <c r="S175" i="31"/>
  <c r="T175" i="31"/>
  <c r="M176" i="31"/>
  <c r="N176" i="31"/>
  <c r="O176" i="31" s="1"/>
  <c r="P176" i="31"/>
  <c r="Q176" i="31"/>
  <c r="R176" i="31"/>
  <c r="S176" i="31"/>
  <c r="T176" i="31"/>
  <c r="M177" i="31"/>
  <c r="N177" i="31"/>
  <c r="O177" i="31"/>
  <c r="P177" i="31"/>
  <c r="Q177" i="31"/>
  <c r="R177" i="31"/>
  <c r="S177" i="31"/>
  <c r="T177" i="31"/>
  <c r="M178" i="31"/>
  <c r="N178" i="31"/>
  <c r="O178" i="31" s="1"/>
  <c r="P178" i="31"/>
  <c r="Q178" i="31"/>
  <c r="R178" i="31"/>
  <c r="S178" i="31"/>
  <c r="T178" i="31"/>
  <c r="M179" i="31"/>
  <c r="N179" i="31"/>
  <c r="O179" i="31"/>
  <c r="P179" i="31"/>
  <c r="Q179" i="31"/>
  <c r="R179" i="31"/>
  <c r="S179" i="31"/>
  <c r="T179" i="31"/>
  <c r="M180" i="31"/>
  <c r="N180" i="31"/>
  <c r="O180" i="31" s="1"/>
  <c r="P180" i="31"/>
  <c r="Q180" i="31"/>
  <c r="R180" i="31"/>
  <c r="S180" i="31"/>
  <c r="T180" i="31"/>
  <c r="M181" i="31"/>
  <c r="N181" i="31"/>
  <c r="O181" i="31"/>
  <c r="P181" i="31"/>
  <c r="Q181" i="31"/>
  <c r="R181" i="31"/>
  <c r="S181" i="31"/>
  <c r="T181" i="31"/>
  <c r="M182" i="31"/>
  <c r="N182" i="31"/>
  <c r="O182" i="31" s="1"/>
  <c r="P182" i="31"/>
  <c r="Q182" i="31"/>
  <c r="R182" i="31"/>
  <c r="S182" i="31"/>
  <c r="T182" i="31"/>
  <c r="M183" i="31"/>
  <c r="N183" i="31"/>
  <c r="O183" i="31"/>
  <c r="P183" i="31"/>
  <c r="Q183" i="31"/>
  <c r="R183" i="31"/>
  <c r="S183" i="31"/>
  <c r="T183" i="31"/>
  <c r="M184" i="31"/>
  <c r="N184" i="31"/>
  <c r="O184" i="31" s="1"/>
  <c r="P184" i="31"/>
  <c r="Q184" i="31"/>
  <c r="R184" i="31"/>
  <c r="S184" i="31"/>
  <c r="T184" i="31"/>
  <c r="M185" i="31"/>
  <c r="N185" i="31"/>
  <c r="O185" i="31"/>
  <c r="P185" i="31"/>
  <c r="Q185" i="31"/>
  <c r="R185" i="31"/>
  <c r="S185" i="31"/>
  <c r="T185" i="31"/>
  <c r="B11" i="31"/>
  <c r="C11" i="31"/>
  <c r="D11" i="31"/>
  <c r="E11" i="31"/>
  <c r="F11" i="31"/>
  <c r="G11" i="31"/>
  <c r="H11" i="31"/>
  <c r="I11" i="31"/>
  <c r="J11" i="31"/>
  <c r="K11" i="31"/>
  <c r="L11" i="31"/>
  <c r="B12" i="31"/>
  <c r="C12" i="31"/>
  <c r="D12" i="31"/>
  <c r="E12" i="31"/>
  <c r="F12" i="31"/>
  <c r="G12" i="31"/>
  <c r="H12" i="31"/>
  <c r="I12" i="31"/>
  <c r="J12" i="31"/>
  <c r="K12" i="31"/>
  <c r="L12" i="31"/>
  <c r="B13" i="31"/>
  <c r="C13" i="31"/>
  <c r="D13" i="31"/>
  <c r="E13" i="31"/>
  <c r="F13" i="31"/>
  <c r="G13" i="31"/>
  <c r="H13" i="31"/>
  <c r="I13" i="31"/>
  <c r="J13" i="31"/>
  <c r="K13" i="31"/>
  <c r="L13" i="31"/>
  <c r="B14" i="31"/>
  <c r="C14" i="31"/>
  <c r="D14" i="31"/>
  <c r="E14" i="31"/>
  <c r="F14" i="31"/>
  <c r="G14" i="31"/>
  <c r="H14" i="31"/>
  <c r="I14" i="31"/>
  <c r="J14" i="31"/>
  <c r="K14" i="31"/>
  <c r="L14" i="31"/>
  <c r="B15" i="31"/>
  <c r="C15" i="31"/>
  <c r="D15" i="31"/>
  <c r="E15" i="31"/>
  <c r="F15" i="31"/>
  <c r="G15" i="31"/>
  <c r="H15" i="31"/>
  <c r="I15" i="31"/>
  <c r="J15" i="31"/>
  <c r="K15" i="31"/>
  <c r="L15" i="31"/>
  <c r="B16" i="31"/>
  <c r="C16" i="31"/>
  <c r="D16" i="31"/>
  <c r="E16" i="31"/>
  <c r="F16" i="31"/>
  <c r="G16" i="31"/>
  <c r="H16" i="31"/>
  <c r="I16" i="31"/>
  <c r="J16" i="31"/>
  <c r="K16" i="31"/>
  <c r="L16" i="31"/>
  <c r="B17" i="31"/>
  <c r="C17" i="31"/>
  <c r="D17" i="31"/>
  <c r="E17" i="31"/>
  <c r="F17" i="31"/>
  <c r="G17" i="31"/>
  <c r="H17" i="31"/>
  <c r="I17" i="31"/>
  <c r="J17" i="31"/>
  <c r="K17" i="31"/>
  <c r="L17" i="31"/>
  <c r="B18" i="31"/>
  <c r="C18" i="31"/>
  <c r="D18" i="31"/>
  <c r="E18" i="31"/>
  <c r="F18" i="31"/>
  <c r="G18" i="31"/>
  <c r="H18" i="31"/>
  <c r="I18" i="31"/>
  <c r="J18" i="31"/>
  <c r="K18" i="31"/>
  <c r="L18" i="31"/>
  <c r="B19" i="31"/>
  <c r="C19" i="31"/>
  <c r="D19" i="31"/>
  <c r="E19" i="31"/>
  <c r="F19" i="31"/>
  <c r="G19" i="31"/>
  <c r="H19" i="31"/>
  <c r="I19" i="31"/>
  <c r="J19" i="31"/>
  <c r="K19" i="31"/>
  <c r="L19" i="31"/>
  <c r="B20" i="31"/>
  <c r="C20" i="31"/>
  <c r="D20" i="31"/>
  <c r="E20" i="31"/>
  <c r="F20" i="31"/>
  <c r="G20" i="31"/>
  <c r="H20" i="31"/>
  <c r="I20" i="31"/>
  <c r="J20" i="31"/>
  <c r="K20" i="31"/>
  <c r="L20" i="31"/>
  <c r="B21" i="31"/>
  <c r="C21" i="31"/>
  <c r="D21" i="31"/>
  <c r="E21" i="31"/>
  <c r="F21" i="31"/>
  <c r="G21" i="31"/>
  <c r="H21" i="31"/>
  <c r="I21" i="31"/>
  <c r="J21" i="31"/>
  <c r="K21" i="31"/>
  <c r="L21" i="31"/>
  <c r="B22" i="31"/>
  <c r="C22" i="31"/>
  <c r="D22" i="31"/>
  <c r="E22" i="31"/>
  <c r="F22" i="31"/>
  <c r="G22" i="31"/>
  <c r="H22" i="31"/>
  <c r="I22" i="31"/>
  <c r="J22" i="31"/>
  <c r="K22" i="31"/>
  <c r="L22" i="31"/>
  <c r="B23" i="31"/>
  <c r="C23" i="31"/>
  <c r="D23" i="31"/>
  <c r="E23" i="31"/>
  <c r="F23" i="31"/>
  <c r="G23" i="31"/>
  <c r="H23" i="31"/>
  <c r="I23" i="31"/>
  <c r="J23" i="31"/>
  <c r="K23" i="31"/>
  <c r="L23" i="31"/>
  <c r="B24" i="31"/>
  <c r="C24" i="31"/>
  <c r="D24" i="31"/>
  <c r="E24" i="31"/>
  <c r="F24" i="31"/>
  <c r="G24" i="31"/>
  <c r="H24" i="31"/>
  <c r="I24" i="31"/>
  <c r="J24" i="31"/>
  <c r="K24" i="31"/>
  <c r="L24" i="31"/>
  <c r="B25" i="31"/>
  <c r="C25" i="31"/>
  <c r="D25" i="31"/>
  <c r="E25" i="31"/>
  <c r="F25" i="31"/>
  <c r="G25" i="31"/>
  <c r="H25" i="31"/>
  <c r="I25" i="31"/>
  <c r="J25" i="31"/>
  <c r="K25" i="31"/>
  <c r="L25" i="31"/>
  <c r="B26" i="31"/>
  <c r="C26" i="31"/>
  <c r="D26" i="31"/>
  <c r="E26" i="31"/>
  <c r="F26" i="31"/>
  <c r="G26" i="31"/>
  <c r="H26" i="31"/>
  <c r="I26" i="31"/>
  <c r="J26" i="31"/>
  <c r="K26" i="31"/>
  <c r="L26" i="31"/>
  <c r="B27" i="31"/>
  <c r="C27" i="31"/>
  <c r="D27" i="31"/>
  <c r="E27" i="31"/>
  <c r="F27" i="31"/>
  <c r="G27" i="31"/>
  <c r="H27" i="31"/>
  <c r="I27" i="31"/>
  <c r="J27" i="31"/>
  <c r="K27" i="31"/>
  <c r="L27" i="31"/>
  <c r="B28" i="31"/>
  <c r="C28" i="31"/>
  <c r="D28" i="31"/>
  <c r="E28" i="31"/>
  <c r="F28" i="31"/>
  <c r="G28" i="31"/>
  <c r="H28" i="31"/>
  <c r="I28" i="31"/>
  <c r="J28" i="31"/>
  <c r="K28" i="31"/>
  <c r="L28" i="31"/>
  <c r="B29" i="31"/>
  <c r="C29" i="31"/>
  <c r="D29" i="31"/>
  <c r="E29" i="31"/>
  <c r="F29" i="31"/>
  <c r="G29" i="31"/>
  <c r="H29" i="31"/>
  <c r="I29" i="31"/>
  <c r="J29" i="31"/>
  <c r="K29" i="31"/>
  <c r="L29" i="31"/>
  <c r="B30" i="31"/>
  <c r="C30" i="31"/>
  <c r="D30" i="31"/>
  <c r="E30" i="31"/>
  <c r="F30" i="31"/>
  <c r="G30" i="31"/>
  <c r="H30" i="31"/>
  <c r="I30" i="31"/>
  <c r="J30" i="31"/>
  <c r="K30" i="31"/>
  <c r="L30" i="31"/>
  <c r="B31" i="31"/>
  <c r="C31" i="31"/>
  <c r="D31" i="31"/>
  <c r="E31" i="31"/>
  <c r="F31" i="31"/>
  <c r="G31" i="31"/>
  <c r="H31" i="31"/>
  <c r="I31" i="31"/>
  <c r="J31" i="31"/>
  <c r="K31" i="31"/>
  <c r="L31" i="31"/>
  <c r="B32" i="31"/>
  <c r="C32" i="31"/>
  <c r="D32" i="31"/>
  <c r="E32" i="31"/>
  <c r="F32" i="31"/>
  <c r="G32" i="31"/>
  <c r="H32" i="31"/>
  <c r="I32" i="31"/>
  <c r="J32" i="31"/>
  <c r="K32" i="31"/>
  <c r="L32" i="31"/>
  <c r="B33" i="31"/>
  <c r="C33" i="31"/>
  <c r="D33" i="31"/>
  <c r="E33" i="31"/>
  <c r="F33" i="31"/>
  <c r="G33" i="31"/>
  <c r="H33" i="31"/>
  <c r="I33" i="31"/>
  <c r="J33" i="31"/>
  <c r="K33" i="31"/>
  <c r="L33" i="31"/>
  <c r="B34" i="31"/>
  <c r="C34" i="31"/>
  <c r="D34" i="31"/>
  <c r="E34" i="31"/>
  <c r="F34" i="31"/>
  <c r="G34" i="31"/>
  <c r="H34" i="31"/>
  <c r="I34" i="31"/>
  <c r="J34" i="31"/>
  <c r="K34" i="31"/>
  <c r="L34" i="31"/>
  <c r="B35" i="31"/>
  <c r="C35" i="31"/>
  <c r="D35" i="31"/>
  <c r="E35" i="31"/>
  <c r="F35" i="31"/>
  <c r="G35" i="31"/>
  <c r="H35" i="31"/>
  <c r="I35" i="31"/>
  <c r="J35" i="31"/>
  <c r="K35" i="31"/>
  <c r="L35" i="31"/>
  <c r="B36" i="31"/>
  <c r="C36" i="31"/>
  <c r="D36" i="31"/>
  <c r="E36" i="31"/>
  <c r="F36" i="31"/>
  <c r="G36" i="31"/>
  <c r="H36" i="31"/>
  <c r="I36" i="31"/>
  <c r="J36" i="31"/>
  <c r="K36" i="31"/>
  <c r="L36" i="31"/>
  <c r="B37" i="31"/>
  <c r="C37" i="31"/>
  <c r="D37" i="31"/>
  <c r="E37" i="31"/>
  <c r="F37" i="31"/>
  <c r="G37" i="31"/>
  <c r="H37" i="31"/>
  <c r="I37" i="31"/>
  <c r="J37" i="31"/>
  <c r="K37" i="31"/>
  <c r="L37" i="31"/>
  <c r="B38" i="31"/>
  <c r="C38" i="31"/>
  <c r="D38" i="31"/>
  <c r="E38" i="31"/>
  <c r="F38" i="31"/>
  <c r="G38" i="31"/>
  <c r="H38" i="31"/>
  <c r="I38" i="31"/>
  <c r="J38" i="31"/>
  <c r="K38" i="31"/>
  <c r="L38" i="31"/>
  <c r="B39" i="31"/>
  <c r="C39" i="31"/>
  <c r="D39" i="31"/>
  <c r="E39" i="31"/>
  <c r="F39" i="31"/>
  <c r="G39" i="31"/>
  <c r="H39" i="31"/>
  <c r="I39" i="31"/>
  <c r="J39" i="31"/>
  <c r="K39" i="31"/>
  <c r="L39" i="31"/>
  <c r="B40" i="31"/>
  <c r="C40" i="31"/>
  <c r="D40" i="31"/>
  <c r="E40" i="31"/>
  <c r="F40" i="31"/>
  <c r="G40" i="31"/>
  <c r="H40" i="31"/>
  <c r="I40" i="31"/>
  <c r="J40" i="31"/>
  <c r="K40" i="31"/>
  <c r="L40" i="31"/>
  <c r="B41" i="31"/>
  <c r="C41" i="31"/>
  <c r="D41" i="31"/>
  <c r="E41" i="31"/>
  <c r="F41" i="31"/>
  <c r="G41" i="31"/>
  <c r="H41" i="31"/>
  <c r="I41" i="31"/>
  <c r="J41" i="31"/>
  <c r="K41" i="31"/>
  <c r="L41" i="31"/>
  <c r="B42" i="31"/>
  <c r="C42" i="31"/>
  <c r="D42" i="31"/>
  <c r="E42" i="31"/>
  <c r="F42" i="31"/>
  <c r="G42" i="31"/>
  <c r="H42" i="31"/>
  <c r="I42" i="31"/>
  <c r="J42" i="31"/>
  <c r="K42" i="31"/>
  <c r="L42" i="31"/>
  <c r="B43" i="31"/>
  <c r="C43" i="31"/>
  <c r="D43" i="31"/>
  <c r="E43" i="31"/>
  <c r="F43" i="31"/>
  <c r="G43" i="31"/>
  <c r="H43" i="31"/>
  <c r="I43" i="31"/>
  <c r="J43" i="31"/>
  <c r="K43" i="31"/>
  <c r="L43" i="31"/>
  <c r="B44" i="31"/>
  <c r="C44" i="31"/>
  <c r="D44" i="31"/>
  <c r="E44" i="31"/>
  <c r="F44" i="31"/>
  <c r="G44" i="31"/>
  <c r="H44" i="31"/>
  <c r="I44" i="31"/>
  <c r="J44" i="31"/>
  <c r="K44" i="31"/>
  <c r="L44" i="31"/>
  <c r="B45" i="31"/>
  <c r="C45" i="31"/>
  <c r="D45" i="31"/>
  <c r="E45" i="31"/>
  <c r="F45" i="31"/>
  <c r="G45" i="31"/>
  <c r="H45" i="31"/>
  <c r="I45" i="31"/>
  <c r="J45" i="31"/>
  <c r="K45" i="31"/>
  <c r="L45" i="31"/>
  <c r="B46" i="31"/>
  <c r="C46" i="31"/>
  <c r="D46" i="31"/>
  <c r="E46" i="31"/>
  <c r="F46" i="31"/>
  <c r="G46" i="31"/>
  <c r="H46" i="31"/>
  <c r="I46" i="31"/>
  <c r="J46" i="31"/>
  <c r="K46" i="31"/>
  <c r="L46" i="31"/>
  <c r="B47" i="31"/>
  <c r="C47" i="31"/>
  <c r="D47" i="31"/>
  <c r="E47" i="31"/>
  <c r="F47" i="31"/>
  <c r="G47" i="31"/>
  <c r="H47" i="31"/>
  <c r="I47" i="31"/>
  <c r="J47" i="31"/>
  <c r="K47" i="31"/>
  <c r="L47" i="31"/>
  <c r="B48" i="31"/>
  <c r="C48" i="31"/>
  <c r="D48" i="31"/>
  <c r="E48" i="31"/>
  <c r="F48" i="31"/>
  <c r="G48" i="31"/>
  <c r="H48" i="31"/>
  <c r="I48" i="31"/>
  <c r="J48" i="31"/>
  <c r="K48" i="31"/>
  <c r="L48" i="31"/>
  <c r="B49" i="31"/>
  <c r="C49" i="31"/>
  <c r="D49" i="31"/>
  <c r="E49" i="31"/>
  <c r="F49" i="31"/>
  <c r="G49" i="31"/>
  <c r="H49" i="31"/>
  <c r="I49" i="31"/>
  <c r="J49" i="31"/>
  <c r="K49" i="31"/>
  <c r="L49" i="31"/>
  <c r="B50" i="31"/>
  <c r="C50" i="31"/>
  <c r="D50" i="31"/>
  <c r="E50" i="31"/>
  <c r="F50" i="31"/>
  <c r="G50" i="31"/>
  <c r="H50" i="31"/>
  <c r="I50" i="31"/>
  <c r="J50" i="31"/>
  <c r="K50" i="31"/>
  <c r="L50" i="31"/>
  <c r="B51" i="31"/>
  <c r="C51" i="31"/>
  <c r="D51" i="31"/>
  <c r="E51" i="31"/>
  <c r="F51" i="31"/>
  <c r="G51" i="31"/>
  <c r="H51" i="31"/>
  <c r="I51" i="31"/>
  <c r="J51" i="31"/>
  <c r="K51" i="31"/>
  <c r="L51" i="31"/>
  <c r="B52" i="31"/>
  <c r="C52" i="31"/>
  <c r="D52" i="31"/>
  <c r="E52" i="31"/>
  <c r="F52" i="31"/>
  <c r="G52" i="31"/>
  <c r="H52" i="31"/>
  <c r="I52" i="31"/>
  <c r="J52" i="31"/>
  <c r="K52" i="31"/>
  <c r="L52" i="31"/>
  <c r="B53" i="31"/>
  <c r="C53" i="31"/>
  <c r="D53" i="31"/>
  <c r="E53" i="31"/>
  <c r="F53" i="31"/>
  <c r="G53" i="31"/>
  <c r="H53" i="31"/>
  <c r="I53" i="31"/>
  <c r="J53" i="31"/>
  <c r="K53" i="31"/>
  <c r="L53" i="31"/>
  <c r="B54" i="31"/>
  <c r="C54" i="31"/>
  <c r="D54" i="31"/>
  <c r="E54" i="31"/>
  <c r="F54" i="31"/>
  <c r="G54" i="31"/>
  <c r="H54" i="31"/>
  <c r="I54" i="31"/>
  <c r="J54" i="31"/>
  <c r="K54" i="31"/>
  <c r="L54" i="31"/>
  <c r="B55" i="31"/>
  <c r="C55" i="31"/>
  <c r="D55" i="31"/>
  <c r="E55" i="31"/>
  <c r="F55" i="31"/>
  <c r="G55" i="31"/>
  <c r="H55" i="31"/>
  <c r="I55" i="31"/>
  <c r="J55" i="31"/>
  <c r="K55" i="31"/>
  <c r="L55" i="31"/>
  <c r="B56" i="31"/>
  <c r="C56" i="31"/>
  <c r="D56" i="31"/>
  <c r="E56" i="31"/>
  <c r="F56" i="31"/>
  <c r="G56" i="31"/>
  <c r="H56" i="31"/>
  <c r="I56" i="31"/>
  <c r="J56" i="31"/>
  <c r="K56" i="31"/>
  <c r="L56" i="31"/>
  <c r="B57" i="31"/>
  <c r="C57" i="31"/>
  <c r="D57" i="31"/>
  <c r="E57" i="31"/>
  <c r="F57" i="31"/>
  <c r="G57" i="31"/>
  <c r="H57" i="31"/>
  <c r="I57" i="31"/>
  <c r="J57" i="31"/>
  <c r="K57" i="31"/>
  <c r="L57" i="31"/>
  <c r="B58" i="31"/>
  <c r="C58" i="31"/>
  <c r="D58" i="31"/>
  <c r="E58" i="31"/>
  <c r="F58" i="31"/>
  <c r="G58" i="31"/>
  <c r="H58" i="31"/>
  <c r="I58" i="31"/>
  <c r="J58" i="31"/>
  <c r="K58" i="31"/>
  <c r="L58" i="31"/>
  <c r="B59" i="31"/>
  <c r="C59" i="31"/>
  <c r="D59" i="31"/>
  <c r="E59" i="31"/>
  <c r="F59" i="31"/>
  <c r="G59" i="31"/>
  <c r="H59" i="31"/>
  <c r="I59" i="31"/>
  <c r="J59" i="31"/>
  <c r="K59" i="31"/>
  <c r="L59" i="31"/>
  <c r="B60" i="31"/>
  <c r="C60" i="31"/>
  <c r="D60" i="31"/>
  <c r="E60" i="31"/>
  <c r="F60" i="31"/>
  <c r="G60" i="31"/>
  <c r="H60" i="31"/>
  <c r="I60" i="31"/>
  <c r="J60" i="31"/>
  <c r="K60" i="31"/>
  <c r="L60" i="31"/>
  <c r="B61" i="31"/>
  <c r="C61" i="31"/>
  <c r="D61" i="31"/>
  <c r="E61" i="31"/>
  <c r="F61" i="31"/>
  <c r="G61" i="31"/>
  <c r="H61" i="31"/>
  <c r="I61" i="31"/>
  <c r="J61" i="31"/>
  <c r="K61" i="31"/>
  <c r="L61" i="31"/>
  <c r="B62" i="31"/>
  <c r="C62" i="31"/>
  <c r="D62" i="31"/>
  <c r="E62" i="31"/>
  <c r="F62" i="31"/>
  <c r="G62" i="31"/>
  <c r="H62" i="31"/>
  <c r="I62" i="31"/>
  <c r="J62" i="31"/>
  <c r="K62" i="31"/>
  <c r="L62" i="31"/>
  <c r="B63" i="31"/>
  <c r="C63" i="31"/>
  <c r="D63" i="31"/>
  <c r="E63" i="31"/>
  <c r="F63" i="31"/>
  <c r="G63" i="31"/>
  <c r="H63" i="31"/>
  <c r="I63" i="31"/>
  <c r="J63" i="31"/>
  <c r="K63" i="31"/>
  <c r="L63" i="31"/>
  <c r="B64" i="31"/>
  <c r="C64" i="31"/>
  <c r="D64" i="31"/>
  <c r="E64" i="31"/>
  <c r="F64" i="31"/>
  <c r="G64" i="31"/>
  <c r="H64" i="31"/>
  <c r="I64" i="31"/>
  <c r="J64" i="31"/>
  <c r="K64" i="31"/>
  <c r="L64" i="31"/>
  <c r="B65" i="31"/>
  <c r="C65" i="31"/>
  <c r="D65" i="31"/>
  <c r="E65" i="31"/>
  <c r="F65" i="31"/>
  <c r="G65" i="31"/>
  <c r="H65" i="31"/>
  <c r="I65" i="31"/>
  <c r="J65" i="31"/>
  <c r="K65" i="31"/>
  <c r="L65" i="31"/>
  <c r="B66" i="31"/>
  <c r="C66" i="31"/>
  <c r="D66" i="31"/>
  <c r="E66" i="31"/>
  <c r="F66" i="31"/>
  <c r="G66" i="31"/>
  <c r="H66" i="31"/>
  <c r="I66" i="31"/>
  <c r="J66" i="31"/>
  <c r="K66" i="31"/>
  <c r="L66" i="31"/>
  <c r="B67" i="31"/>
  <c r="C67" i="31"/>
  <c r="D67" i="31"/>
  <c r="E67" i="31"/>
  <c r="F67" i="31"/>
  <c r="G67" i="31"/>
  <c r="H67" i="31"/>
  <c r="I67" i="31"/>
  <c r="J67" i="31"/>
  <c r="K67" i="31"/>
  <c r="L67" i="31"/>
  <c r="B68" i="31"/>
  <c r="C68" i="31"/>
  <c r="D68" i="31"/>
  <c r="E68" i="31"/>
  <c r="F68" i="31"/>
  <c r="G68" i="31"/>
  <c r="H68" i="31"/>
  <c r="I68" i="31"/>
  <c r="J68" i="31"/>
  <c r="K68" i="31"/>
  <c r="L68" i="31"/>
  <c r="B69" i="31"/>
  <c r="C69" i="31"/>
  <c r="D69" i="31"/>
  <c r="E69" i="31"/>
  <c r="F69" i="31"/>
  <c r="G69" i="31"/>
  <c r="H69" i="31"/>
  <c r="I69" i="31"/>
  <c r="J69" i="31"/>
  <c r="K69" i="31"/>
  <c r="L69" i="31"/>
  <c r="B70" i="31"/>
  <c r="C70" i="31"/>
  <c r="D70" i="31"/>
  <c r="E70" i="31"/>
  <c r="F70" i="31"/>
  <c r="G70" i="31"/>
  <c r="H70" i="31"/>
  <c r="I70" i="31"/>
  <c r="J70" i="31"/>
  <c r="K70" i="31"/>
  <c r="L70" i="31"/>
  <c r="B71" i="31"/>
  <c r="C71" i="31"/>
  <c r="D71" i="31"/>
  <c r="E71" i="31"/>
  <c r="F71" i="31"/>
  <c r="G71" i="31"/>
  <c r="H71" i="31"/>
  <c r="I71" i="31"/>
  <c r="J71" i="31"/>
  <c r="K71" i="31"/>
  <c r="L71" i="31"/>
  <c r="B72" i="31"/>
  <c r="C72" i="31"/>
  <c r="D72" i="31"/>
  <c r="E72" i="31"/>
  <c r="F72" i="31"/>
  <c r="G72" i="31"/>
  <c r="H72" i="31"/>
  <c r="I72" i="31"/>
  <c r="J72" i="31"/>
  <c r="K72" i="31"/>
  <c r="L72" i="31"/>
  <c r="B73" i="31"/>
  <c r="C73" i="31"/>
  <c r="D73" i="31"/>
  <c r="E73" i="31"/>
  <c r="F73" i="31"/>
  <c r="G73" i="31"/>
  <c r="H73" i="31"/>
  <c r="I73" i="31"/>
  <c r="J73" i="31"/>
  <c r="K73" i="31"/>
  <c r="L73" i="31"/>
  <c r="B74" i="31"/>
  <c r="C74" i="31"/>
  <c r="D74" i="31"/>
  <c r="E74" i="31"/>
  <c r="F74" i="31"/>
  <c r="G74" i="31"/>
  <c r="H74" i="31"/>
  <c r="I74" i="31"/>
  <c r="J74" i="31"/>
  <c r="K74" i="31"/>
  <c r="L74" i="31"/>
  <c r="B75" i="31"/>
  <c r="C75" i="31"/>
  <c r="D75" i="31"/>
  <c r="E75" i="31"/>
  <c r="F75" i="31"/>
  <c r="G75" i="31"/>
  <c r="H75" i="31"/>
  <c r="I75" i="31"/>
  <c r="J75" i="31"/>
  <c r="K75" i="31"/>
  <c r="L75" i="31"/>
  <c r="B76" i="31"/>
  <c r="C76" i="31"/>
  <c r="D76" i="31"/>
  <c r="E76" i="31"/>
  <c r="F76" i="31"/>
  <c r="G76" i="31"/>
  <c r="H76" i="31"/>
  <c r="I76" i="31"/>
  <c r="J76" i="31"/>
  <c r="K76" i="31"/>
  <c r="L76" i="31"/>
  <c r="B77" i="31"/>
  <c r="C77" i="31"/>
  <c r="D77" i="31"/>
  <c r="E77" i="31"/>
  <c r="F77" i="31"/>
  <c r="G77" i="31"/>
  <c r="H77" i="31"/>
  <c r="I77" i="31"/>
  <c r="J77" i="31"/>
  <c r="K77" i="31"/>
  <c r="L77" i="31"/>
  <c r="B78" i="31"/>
  <c r="C78" i="31"/>
  <c r="D78" i="31"/>
  <c r="E78" i="31"/>
  <c r="F78" i="31"/>
  <c r="G78" i="31"/>
  <c r="H78" i="31"/>
  <c r="I78" i="31"/>
  <c r="J78" i="31"/>
  <c r="K78" i="31"/>
  <c r="L78" i="31"/>
  <c r="B79" i="31"/>
  <c r="C79" i="31"/>
  <c r="D79" i="31"/>
  <c r="E79" i="31"/>
  <c r="F79" i="31"/>
  <c r="G79" i="31"/>
  <c r="H79" i="31"/>
  <c r="I79" i="31"/>
  <c r="J79" i="31"/>
  <c r="K79" i="31"/>
  <c r="L79" i="31"/>
  <c r="B80" i="31"/>
  <c r="C80" i="31"/>
  <c r="D80" i="31"/>
  <c r="E80" i="31"/>
  <c r="F80" i="31"/>
  <c r="G80" i="31"/>
  <c r="H80" i="31"/>
  <c r="I80" i="31"/>
  <c r="J80" i="31"/>
  <c r="K80" i="31"/>
  <c r="L80" i="31"/>
  <c r="B81" i="31"/>
  <c r="C81" i="31"/>
  <c r="D81" i="31"/>
  <c r="E81" i="31"/>
  <c r="F81" i="31"/>
  <c r="G81" i="31"/>
  <c r="H81" i="31"/>
  <c r="I81" i="31"/>
  <c r="J81" i="31"/>
  <c r="K81" i="31"/>
  <c r="L81" i="31"/>
  <c r="B82" i="31"/>
  <c r="C82" i="31"/>
  <c r="D82" i="31"/>
  <c r="E82" i="31"/>
  <c r="F82" i="31"/>
  <c r="G82" i="31"/>
  <c r="H82" i="31"/>
  <c r="I82" i="31"/>
  <c r="J82" i="31"/>
  <c r="K82" i="31"/>
  <c r="L82" i="31"/>
  <c r="B83" i="31"/>
  <c r="C83" i="31"/>
  <c r="D83" i="31"/>
  <c r="E83" i="31"/>
  <c r="F83" i="31"/>
  <c r="G83" i="31"/>
  <c r="H83" i="31"/>
  <c r="I83" i="31"/>
  <c r="J83" i="31"/>
  <c r="K83" i="31"/>
  <c r="L83" i="31"/>
  <c r="B84" i="31"/>
  <c r="C84" i="31"/>
  <c r="D84" i="31"/>
  <c r="E84" i="31"/>
  <c r="F84" i="31"/>
  <c r="G84" i="31"/>
  <c r="H84" i="31"/>
  <c r="I84" i="31"/>
  <c r="J84" i="31"/>
  <c r="K84" i="31"/>
  <c r="L84" i="31"/>
  <c r="B85" i="31"/>
  <c r="C85" i="31"/>
  <c r="D85" i="31"/>
  <c r="E85" i="31"/>
  <c r="F85" i="31"/>
  <c r="G85" i="31"/>
  <c r="H85" i="31"/>
  <c r="I85" i="31"/>
  <c r="J85" i="31"/>
  <c r="K85" i="31"/>
  <c r="L85" i="31"/>
  <c r="B86" i="31"/>
  <c r="C86" i="31"/>
  <c r="D86" i="31"/>
  <c r="E86" i="31"/>
  <c r="F86" i="31"/>
  <c r="G86" i="31"/>
  <c r="H86" i="31"/>
  <c r="I86" i="31"/>
  <c r="J86" i="31"/>
  <c r="K86" i="31"/>
  <c r="L86" i="31"/>
  <c r="B87" i="31"/>
  <c r="C87" i="31"/>
  <c r="D87" i="31"/>
  <c r="E87" i="31"/>
  <c r="F87" i="31"/>
  <c r="G87" i="31"/>
  <c r="H87" i="31"/>
  <c r="I87" i="31"/>
  <c r="J87" i="31"/>
  <c r="K87" i="31"/>
  <c r="L87" i="31"/>
  <c r="B88" i="31"/>
  <c r="C88" i="31"/>
  <c r="D88" i="31"/>
  <c r="E88" i="31"/>
  <c r="F88" i="31"/>
  <c r="G88" i="31"/>
  <c r="H88" i="31"/>
  <c r="I88" i="31"/>
  <c r="J88" i="31"/>
  <c r="K88" i="31"/>
  <c r="L88" i="31"/>
  <c r="B89" i="31"/>
  <c r="C89" i="31"/>
  <c r="D89" i="31"/>
  <c r="E89" i="31"/>
  <c r="F89" i="31"/>
  <c r="G89" i="31"/>
  <c r="H89" i="31"/>
  <c r="I89" i="31"/>
  <c r="J89" i="31"/>
  <c r="K89" i="31"/>
  <c r="L89" i="31"/>
  <c r="B90" i="31"/>
  <c r="C90" i="31"/>
  <c r="D90" i="31"/>
  <c r="E90" i="31"/>
  <c r="F90" i="31"/>
  <c r="G90" i="31"/>
  <c r="H90" i="31"/>
  <c r="I90" i="31"/>
  <c r="J90" i="31"/>
  <c r="K90" i="31"/>
  <c r="L90" i="31"/>
  <c r="B91" i="31"/>
  <c r="C91" i="31"/>
  <c r="D91" i="31"/>
  <c r="E91" i="31"/>
  <c r="F91" i="31"/>
  <c r="G91" i="31"/>
  <c r="H91" i="31"/>
  <c r="I91" i="31"/>
  <c r="J91" i="31"/>
  <c r="K91" i="31"/>
  <c r="L91" i="31"/>
  <c r="B92" i="31"/>
  <c r="C92" i="31"/>
  <c r="D92" i="31"/>
  <c r="E92" i="31"/>
  <c r="F92" i="31"/>
  <c r="G92" i="31"/>
  <c r="H92" i="31"/>
  <c r="I92" i="31"/>
  <c r="J92" i="31"/>
  <c r="K92" i="31"/>
  <c r="L92" i="31"/>
  <c r="B93" i="31"/>
  <c r="C93" i="31"/>
  <c r="D93" i="31"/>
  <c r="E93" i="31"/>
  <c r="F93" i="31"/>
  <c r="G93" i="31"/>
  <c r="H93" i="31"/>
  <c r="I93" i="31"/>
  <c r="J93" i="31"/>
  <c r="K93" i="31"/>
  <c r="L93" i="31"/>
  <c r="B94" i="31"/>
  <c r="C94" i="31"/>
  <c r="D94" i="31"/>
  <c r="E94" i="31"/>
  <c r="F94" i="31"/>
  <c r="G94" i="31"/>
  <c r="H94" i="31"/>
  <c r="I94" i="31"/>
  <c r="J94" i="31"/>
  <c r="K94" i="31"/>
  <c r="L94" i="31"/>
  <c r="B95" i="31"/>
  <c r="C95" i="31"/>
  <c r="D95" i="31"/>
  <c r="E95" i="31"/>
  <c r="F95" i="31"/>
  <c r="G95" i="31"/>
  <c r="H95" i="31"/>
  <c r="I95" i="31"/>
  <c r="J95" i="31"/>
  <c r="K95" i="31"/>
  <c r="L95" i="31"/>
  <c r="B96" i="31"/>
  <c r="C96" i="31"/>
  <c r="D96" i="31"/>
  <c r="E96" i="31"/>
  <c r="F96" i="31"/>
  <c r="G96" i="31"/>
  <c r="H96" i="31"/>
  <c r="I96" i="31"/>
  <c r="J96" i="31"/>
  <c r="K96" i="31"/>
  <c r="L96" i="31"/>
  <c r="B97" i="31"/>
  <c r="C97" i="31"/>
  <c r="D97" i="31"/>
  <c r="E97" i="31"/>
  <c r="F97" i="31"/>
  <c r="G97" i="31"/>
  <c r="H97" i="31"/>
  <c r="I97" i="31"/>
  <c r="J97" i="31"/>
  <c r="K97" i="31"/>
  <c r="L97" i="31"/>
  <c r="B98" i="31"/>
  <c r="C98" i="31"/>
  <c r="D98" i="31"/>
  <c r="E98" i="31"/>
  <c r="F98" i="31"/>
  <c r="G98" i="31"/>
  <c r="H98" i="31"/>
  <c r="I98" i="31"/>
  <c r="J98" i="31"/>
  <c r="K98" i="31"/>
  <c r="L98" i="31"/>
  <c r="B99" i="31"/>
  <c r="C99" i="31"/>
  <c r="D99" i="31"/>
  <c r="E99" i="31"/>
  <c r="F99" i="31"/>
  <c r="G99" i="31"/>
  <c r="H99" i="31"/>
  <c r="I99" i="31"/>
  <c r="J99" i="31"/>
  <c r="K99" i="31"/>
  <c r="L99" i="31"/>
  <c r="B100" i="31"/>
  <c r="C100" i="31"/>
  <c r="D100" i="31"/>
  <c r="E100" i="31"/>
  <c r="F100" i="31"/>
  <c r="G100" i="31"/>
  <c r="H100" i="31"/>
  <c r="I100" i="31"/>
  <c r="J100" i="31"/>
  <c r="K100" i="31"/>
  <c r="L100" i="31"/>
  <c r="B101" i="31"/>
  <c r="C101" i="31"/>
  <c r="D101" i="31"/>
  <c r="E101" i="31"/>
  <c r="F101" i="31"/>
  <c r="G101" i="31"/>
  <c r="H101" i="31"/>
  <c r="I101" i="31"/>
  <c r="J101" i="31"/>
  <c r="K101" i="31"/>
  <c r="L101" i="31"/>
  <c r="B102" i="31"/>
  <c r="C102" i="31"/>
  <c r="D102" i="31"/>
  <c r="E102" i="31"/>
  <c r="F102" i="31"/>
  <c r="G102" i="31"/>
  <c r="H102" i="31"/>
  <c r="I102" i="31"/>
  <c r="J102" i="31"/>
  <c r="K102" i="31"/>
  <c r="L102" i="31"/>
  <c r="B103" i="31"/>
  <c r="C103" i="31"/>
  <c r="D103" i="31"/>
  <c r="E103" i="31"/>
  <c r="F103" i="31"/>
  <c r="G103" i="31"/>
  <c r="H103" i="31"/>
  <c r="I103" i="31"/>
  <c r="J103" i="31"/>
  <c r="K103" i="31"/>
  <c r="L103" i="31"/>
  <c r="B104" i="31"/>
  <c r="C104" i="31"/>
  <c r="D104" i="31"/>
  <c r="E104" i="31"/>
  <c r="F104" i="31"/>
  <c r="G104" i="31"/>
  <c r="H104" i="31"/>
  <c r="I104" i="31"/>
  <c r="J104" i="31"/>
  <c r="K104" i="31"/>
  <c r="L104" i="31"/>
  <c r="B105" i="31"/>
  <c r="C105" i="31"/>
  <c r="D105" i="31"/>
  <c r="E105" i="31"/>
  <c r="F105" i="31"/>
  <c r="G105" i="31"/>
  <c r="H105" i="31"/>
  <c r="I105" i="31"/>
  <c r="J105" i="31"/>
  <c r="K105" i="31"/>
  <c r="L105" i="31"/>
  <c r="B106" i="31"/>
  <c r="C106" i="31"/>
  <c r="D106" i="31"/>
  <c r="E106" i="31"/>
  <c r="F106" i="31"/>
  <c r="G106" i="31"/>
  <c r="H106" i="31"/>
  <c r="I106" i="31"/>
  <c r="J106" i="31"/>
  <c r="K106" i="31"/>
  <c r="L106" i="31"/>
  <c r="B107" i="31"/>
  <c r="C107" i="31"/>
  <c r="D107" i="31"/>
  <c r="E107" i="31"/>
  <c r="F107" i="31"/>
  <c r="G107" i="31"/>
  <c r="H107" i="31"/>
  <c r="I107" i="31"/>
  <c r="J107" i="31"/>
  <c r="K107" i="31"/>
  <c r="L107" i="31"/>
  <c r="B108" i="31"/>
  <c r="C108" i="31"/>
  <c r="D108" i="31"/>
  <c r="E108" i="31"/>
  <c r="F108" i="31"/>
  <c r="G108" i="31"/>
  <c r="H108" i="31"/>
  <c r="I108" i="31"/>
  <c r="J108" i="31"/>
  <c r="K108" i="31"/>
  <c r="L108" i="31"/>
  <c r="B109" i="31"/>
  <c r="C109" i="31"/>
  <c r="D109" i="31"/>
  <c r="E109" i="31"/>
  <c r="F109" i="31"/>
  <c r="G109" i="31"/>
  <c r="H109" i="31"/>
  <c r="I109" i="31"/>
  <c r="J109" i="31"/>
  <c r="K109" i="31"/>
  <c r="L109" i="31"/>
  <c r="B110" i="31"/>
  <c r="C110" i="31"/>
  <c r="D110" i="31"/>
  <c r="E110" i="31"/>
  <c r="F110" i="31"/>
  <c r="G110" i="31"/>
  <c r="H110" i="31"/>
  <c r="I110" i="31"/>
  <c r="J110" i="31"/>
  <c r="K110" i="31"/>
  <c r="L110" i="31"/>
  <c r="B111" i="31"/>
  <c r="C111" i="31"/>
  <c r="D111" i="31"/>
  <c r="E111" i="31"/>
  <c r="F111" i="31"/>
  <c r="G111" i="31"/>
  <c r="H111" i="31"/>
  <c r="I111" i="31"/>
  <c r="J111" i="31"/>
  <c r="K111" i="31"/>
  <c r="L111" i="31"/>
  <c r="B112" i="31"/>
  <c r="C112" i="31"/>
  <c r="D112" i="31"/>
  <c r="E112" i="31"/>
  <c r="F112" i="31"/>
  <c r="G112" i="31"/>
  <c r="H112" i="31"/>
  <c r="I112" i="31"/>
  <c r="J112" i="31"/>
  <c r="K112" i="31"/>
  <c r="L112" i="31"/>
  <c r="B113" i="31"/>
  <c r="C113" i="31"/>
  <c r="D113" i="31"/>
  <c r="E113" i="31"/>
  <c r="F113" i="31"/>
  <c r="G113" i="31"/>
  <c r="H113" i="31"/>
  <c r="I113" i="31"/>
  <c r="J113" i="31"/>
  <c r="K113" i="31"/>
  <c r="L113" i="31"/>
  <c r="B114" i="31"/>
  <c r="C114" i="31"/>
  <c r="D114" i="31"/>
  <c r="E114" i="31"/>
  <c r="F114" i="31"/>
  <c r="G114" i="31"/>
  <c r="H114" i="31"/>
  <c r="I114" i="31"/>
  <c r="J114" i="31"/>
  <c r="K114" i="31"/>
  <c r="L114" i="31"/>
  <c r="B115" i="31"/>
  <c r="C115" i="31"/>
  <c r="D115" i="31"/>
  <c r="E115" i="31"/>
  <c r="F115" i="31"/>
  <c r="G115" i="31"/>
  <c r="H115" i="31"/>
  <c r="I115" i="31"/>
  <c r="J115" i="31"/>
  <c r="K115" i="31"/>
  <c r="L115" i="31"/>
  <c r="B116" i="31"/>
  <c r="C116" i="31"/>
  <c r="D116" i="31"/>
  <c r="E116" i="31"/>
  <c r="F116" i="31"/>
  <c r="G116" i="31"/>
  <c r="H116" i="31"/>
  <c r="I116" i="31"/>
  <c r="J116" i="31"/>
  <c r="K116" i="31"/>
  <c r="L116" i="31"/>
  <c r="B117" i="31"/>
  <c r="C117" i="31"/>
  <c r="D117" i="31"/>
  <c r="E117" i="31"/>
  <c r="F117" i="31"/>
  <c r="G117" i="31"/>
  <c r="H117" i="31"/>
  <c r="I117" i="31"/>
  <c r="J117" i="31"/>
  <c r="K117" i="31"/>
  <c r="L117" i="31"/>
  <c r="B118" i="31"/>
  <c r="C118" i="31"/>
  <c r="D118" i="31"/>
  <c r="E118" i="31"/>
  <c r="F118" i="31"/>
  <c r="G118" i="31"/>
  <c r="H118" i="31"/>
  <c r="I118" i="31"/>
  <c r="J118" i="31"/>
  <c r="K118" i="31"/>
  <c r="L118" i="31"/>
  <c r="B119" i="31"/>
  <c r="C119" i="31"/>
  <c r="D119" i="31"/>
  <c r="E119" i="31"/>
  <c r="F119" i="31"/>
  <c r="G119" i="31"/>
  <c r="H119" i="31"/>
  <c r="I119" i="31"/>
  <c r="J119" i="31"/>
  <c r="K119" i="31"/>
  <c r="L119" i="31"/>
  <c r="B120" i="31"/>
  <c r="C120" i="31"/>
  <c r="D120" i="31"/>
  <c r="E120" i="31"/>
  <c r="F120" i="31"/>
  <c r="G120" i="31"/>
  <c r="H120" i="31"/>
  <c r="I120" i="31"/>
  <c r="J120" i="31"/>
  <c r="K120" i="31"/>
  <c r="L120" i="31"/>
  <c r="B121" i="31"/>
  <c r="C121" i="31"/>
  <c r="D121" i="31"/>
  <c r="E121" i="31"/>
  <c r="F121" i="31"/>
  <c r="G121" i="31"/>
  <c r="H121" i="31"/>
  <c r="I121" i="31"/>
  <c r="J121" i="31"/>
  <c r="K121" i="31"/>
  <c r="L121" i="31"/>
  <c r="B122" i="31"/>
  <c r="C122" i="31"/>
  <c r="D122" i="31"/>
  <c r="E122" i="31"/>
  <c r="F122" i="31"/>
  <c r="G122" i="31"/>
  <c r="H122" i="31"/>
  <c r="I122" i="31"/>
  <c r="J122" i="31"/>
  <c r="K122" i="31"/>
  <c r="L122" i="31"/>
  <c r="B123" i="31"/>
  <c r="C123" i="31"/>
  <c r="D123" i="31"/>
  <c r="E123" i="31"/>
  <c r="F123" i="31"/>
  <c r="G123" i="31"/>
  <c r="H123" i="31"/>
  <c r="I123" i="31"/>
  <c r="J123" i="31"/>
  <c r="K123" i="31"/>
  <c r="L123" i="31"/>
  <c r="B124" i="31"/>
  <c r="C124" i="31"/>
  <c r="D124" i="31"/>
  <c r="E124" i="31"/>
  <c r="F124" i="31"/>
  <c r="G124" i="31"/>
  <c r="H124" i="31"/>
  <c r="I124" i="31"/>
  <c r="J124" i="31"/>
  <c r="K124" i="31"/>
  <c r="L124" i="31"/>
  <c r="B125" i="31"/>
  <c r="C125" i="31"/>
  <c r="D125" i="31"/>
  <c r="E125" i="31"/>
  <c r="F125" i="31"/>
  <c r="G125" i="31"/>
  <c r="H125" i="31"/>
  <c r="I125" i="31"/>
  <c r="J125" i="31"/>
  <c r="K125" i="31"/>
  <c r="L125" i="31"/>
  <c r="B126" i="31"/>
  <c r="C126" i="31"/>
  <c r="D126" i="31"/>
  <c r="E126" i="31"/>
  <c r="F126" i="31"/>
  <c r="G126" i="31"/>
  <c r="H126" i="31"/>
  <c r="I126" i="31"/>
  <c r="J126" i="31"/>
  <c r="K126" i="31"/>
  <c r="L126" i="31"/>
  <c r="B127" i="31"/>
  <c r="C127" i="31"/>
  <c r="D127" i="31"/>
  <c r="E127" i="31"/>
  <c r="F127" i="31"/>
  <c r="G127" i="31"/>
  <c r="H127" i="31"/>
  <c r="I127" i="31"/>
  <c r="J127" i="31"/>
  <c r="K127" i="31"/>
  <c r="L127" i="31"/>
  <c r="B128" i="31"/>
  <c r="C128" i="31"/>
  <c r="D128" i="31"/>
  <c r="E128" i="31"/>
  <c r="F128" i="31"/>
  <c r="G128" i="31"/>
  <c r="H128" i="31"/>
  <c r="I128" i="31"/>
  <c r="J128" i="31"/>
  <c r="K128" i="31"/>
  <c r="L128" i="31"/>
  <c r="B129" i="31"/>
  <c r="C129" i="31"/>
  <c r="D129" i="31"/>
  <c r="E129" i="31"/>
  <c r="F129" i="31"/>
  <c r="G129" i="31"/>
  <c r="H129" i="31"/>
  <c r="I129" i="31"/>
  <c r="J129" i="31"/>
  <c r="K129" i="31"/>
  <c r="L129" i="31"/>
  <c r="B130" i="31"/>
  <c r="C130" i="31"/>
  <c r="D130" i="31"/>
  <c r="E130" i="31"/>
  <c r="F130" i="31"/>
  <c r="G130" i="31"/>
  <c r="H130" i="31"/>
  <c r="I130" i="31"/>
  <c r="J130" i="31"/>
  <c r="K130" i="31"/>
  <c r="L130" i="31"/>
  <c r="B131" i="31"/>
  <c r="C131" i="31"/>
  <c r="D131" i="31"/>
  <c r="E131" i="31"/>
  <c r="F131" i="31"/>
  <c r="G131" i="31"/>
  <c r="H131" i="31"/>
  <c r="I131" i="31"/>
  <c r="J131" i="31"/>
  <c r="K131" i="31"/>
  <c r="L131" i="31"/>
  <c r="B132" i="31"/>
  <c r="C132" i="31"/>
  <c r="D132" i="31"/>
  <c r="E132" i="31"/>
  <c r="F132" i="31"/>
  <c r="G132" i="31"/>
  <c r="H132" i="31"/>
  <c r="I132" i="31"/>
  <c r="J132" i="31"/>
  <c r="K132" i="31"/>
  <c r="L132" i="31"/>
  <c r="B133" i="31"/>
  <c r="C133" i="31"/>
  <c r="D133" i="31"/>
  <c r="E133" i="31"/>
  <c r="F133" i="31"/>
  <c r="G133" i="31"/>
  <c r="H133" i="31"/>
  <c r="I133" i="31"/>
  <c r="J133" i="31"/>
  <c r="K133" i="31"/>
  <c r="L133" i="31"/>
  <c r="B134" i="31"/>
  <c r="C134" i="31"/>
  <c r="D134" i="31"/>
  <c r="E134" i="31"/>
  <c r="F134" i="31"/>
  <c r="G134" i="31"/>
  <c r="H134" i="31"/>
  <c r="I134" i="31"/>
  <c r="J134" i="31"/>
  <c r="K134" i="31"/>
  <c r="L134" i="31"/>
  <c r="B135" i="31"/>
  <c r="C135" i="31"/>
  <c r="D135" i="31"/>
  <c r="E135" i="31"/>
  <c r="F135" i="31"/>
  <c r="G135" i="31"/>
  <c r="H135" i="31"/>
  <c r="I135" i="31"/>
  <c r="J135" i="31"/>
  <c r="K135" i="31"/>
  <c r="L135" i="31"/>
  <c r="B136" i="31"/>
  <c r="C136" i="31"/>
  <c r="D136" i="31"/>
  <c r="E136" i="31"/>
  <c r="F136" i="31"/>
  <c r="G136" i="31"/>
  <c r="H136" i="31"/>
  <c r="I136" i="31"/>
  <c r="J136" i="31"/>
  <c r="K136" i="31"/>
  <c r="L136" i="31"/>
  <c r="B137" i="31"/>
  <c r="C137" i="31"/>
  <c r="D137" i="31"/>
  <c r="E137" i="31"/>
  <c r="F137" i="31"/>
  <c r="G137" i="31"/>
  <c r="H137" i="31"/>
  <c r="I137" i="31"/>
  <c r="J137" i="31"/>
  <c r="K137" i="31"/>
  <c r="L137" i="31"/>
  <c r="B138" i="31"/>
  <c r="C138" i="31"/>
  <c r="D138" i="31"/>
  <c r="E138" i="31"/>
  <c r="F138" i="31"/>
  <c r="G138" i="31"/>
  <c r="H138" i="31"/>
  <c r="I138" i="31"/>
  <c r="J138" i="31"/>
  <c r="K138" i="31"/>
  <c r="L138" i="31"/>
  <c r="B139" i="31"/>
  <c r="C139" i="31"/>
  <c r="D139" i="31"/>
  <c r="E139" i="31"/>
  <c r="F139" i="31"/>
  <c r="G139" i="31"/>
  <c r="H139" i="31"/>
  <c r="I139" i="31"/>
  <c r="J139" i="31"/>
  <c r="K139" i="31"/>
  <c r="L139" i="31"/>
  <c r="B140" i="31"/>
  <c r="C140" i="31"/>
  <c r="D140" i="31"/>
  <c r="E140" i="31"/>
  <c r="F140" i="31"/>
  <c r="G140" i="31"/>
  <c r="H140" i="31"/>
  <c r="I140" i="31"/>
  <c r="J140" i="31"/>
  <c r="K140" i="31"/>
  <c r="L140" i="31"/>
  <c r="B141" i="31"/>
  <c r="C141" i="31"/>
  <c r="D141" i="31"/>
  <c r="E141" i="31"/>
  <c r="F141" i="31"/>
  <c r="G141" i="31"/>
  <c r="H141" i="31"/>
  <c r="I141" i="31"/>
  <c r="J141" i="31"/>
  <c r="K141" i="31"/>
  <c r="L141" i="31"/>
  <c r="B142" i="31"/>
  <c r="C142" i="31"/>
  <c r="D142" i="31"/>
  <c r="E142" i="31"/>
  <c r="F142" i="31"/>
  <c r="G142" i="31"/>
  <c r="H142" i="31"/>
  <c r="I142" i="31"/>
  <c r="J142" i="31"/>
  <c r="K142" i="31"/>
  <c r="L142" i="31"/>
  <c r="B143" i="31"/>
  <c r="C143" i="31"/>
  <c r="D143" i="31"/>
  <c r="E143" i="31"/>
  <c r="F143" i="31"/>
  <c r="G143" i="31"/>
  <c r="H143" i="31"/>
  <c r="I143" i="31"/>
  <c r="J143" i="31"/>
  <c r="K143" i="31"/>
  <c r="L143" i="31"/>
  <c r="B144" i="31"/>
  <c r="C144" i="31"/>
  <c r="D144" i="31"/>
  <c r="E144" i="31"/>
  <c r="F144" i="31"/>
  <c r="G144" i="31"/>
  <c r="H144" i="31"/>
  <c r="I144" i="31"/>
  <c r="J144" i="31"/>
  <c r="K144" i="31"/>
  <c r="L144" i="31"/>
  <c r="B145" i="31"/>
  <c r="C145" i="31"/>
  <c r="D145" i="31"/>
  <c r="E145" i="31"/>
  <c r="F145" i="31"/>
  <c r="G145" i="31"/>
  <c r="H145" i="31"/>
  <c r="I145" i="31"/>
  <c r="J145" i="31"/>
  <c r="K145" i="31"/>
  <c r="L145" i="31"/>
  <c r="B146" i="31"/>
  <c r="C146" i="31"/>
  <c r="D146" i="31"/>
  <c r="E146" i="31"/>
  <c r="F146" i="31"/>
  <c r="G146" i="31"/>
  <c r="H146" i="31"/>
  <c r="I146" i="31"/>
  <c r="J146" i="31"/>
  <c r="K146" i="31"/>
  <c r="L146" i="31"/>
  <c r="B147" i="31"/>
  <c r="C147" i="31"/>
  <c r="D147" i="31"/>
  <c r="E147" i="31"/>
  <c r="F147" i="31"/>
  <c r="G147" i="31"/>
  <c r="H147" i="31"/>
  <c r="I147" i="31"/>
  <c r="J147" i="31"/>
  <c r="K147" i="31"/>
  <c r="L147" i="31"/>
  <c r="B148" i="31"/>
  <c r="C148" i="31"/>
  <c r="D148" i="31"/>
  <c r="E148" i="31"/>
  <c r="F148" i="31"/>
  <c r="G148" i="31"/>
  <c r="H148" i="31"/>
  <c r="I148" i="31"/>
  <c r="J148" i="31"/>
  <c r="K148" i="31"/>
  <c r="L148" i="31"/>
  <c r="B149" i="31"/>
  <c r="C149" i="31"/>
  <c r="D149" i="31"/>
  <c r="E149" i="31"/>
  <c r="F149" i="31"/>
  <c r="G149" i="31"/>
  <c r="H149" i="31"/>
  <c r="I149" i="31"/>
  <c r="J149" i="31"/>
  <c r="K149" i="31"/>
  <c r="L149" i="31"/>
  <c r="B150" i="31"/>
  <c r="C150" i="31"/>
  <c r="D150" i="31"/>
  <c r="E150" i="31"/>
  <c r="F150" i="31"/>
  <c r="G150" i="31"/>
  <c r="H150" i="31"/>
  <c r="I150" i="31"/>
  <c r="J150" i="31"/>
  <c r="K150" i="31"/>
  <c r="L150" i="31"/>
  <c r="B151" i="31"/>
  <c r="C151" i="31"/>
  <c r="D151" i="31"/>
  <c r="E151" i="31"/>
  <c r="F151" i="31"/>
  <c r="G151" i="31"/>
  <c r="H151" i="31"/>
  <c r="I151" i="31"/>
  <c r="J151" i="31"/>
  <c r="K151" i="31"/>
  <c r="L151" i="31"/>
  <c r="B152" i="31"/>
  <c r="C152" i="31"/>
  <c r="D152" i="31"/>
  <c r="E152" i="31"/>
  <c r="F152" i="31"/>
  <c r="G152" i="31"/>
  <c r="H152" i="31"/>
  <c r="I152" i="31"/>
  <c r="J152" i="31"/>
  <c r="K152" i="31"/>
  <c r="L152" i="31"/>
  <c r="B153" i="31"/>
  <c r="C153" i="31"/>
  <c r="D153" i="31"/>
  <c r="E153" i="31"/>
  <c r="F153" i="31"/>
  <c r="G153" i="31"/>
  <c r="H153" i="31"/>
  <c r="I153" i="31"/>
  <c r="J153" i="31"/>
  <c r="K153" i="31"/>
  <c r="L153" i="31"/>
  <c r="B154" i="31"/>
  <c r="C154" i="31"/>
  <c r="D154" i="31"/>
  <c r="E154" i="31"/>
  <c r="F154" i="31"/>
  <c r="G154" i="31"/>
  <c r="H154" i="31"/>
  <c r="I154" i="31"/>
  <c r="J154" i="31"/>
  <c r="K154" i="31"/>
  <c r="L154" i="31"/>
  <c r="B155" i="31"/>
  <c r="C155" i="31"/>
  <c r="D155" i="31"/>
  <c r="E155" i="31"/>
  <c r="F155" i="31"/>
  <c r="G155" i="31"/>
  <c r="H155" i="31"/>
  <c r="I155" i="31"/>
  <c r="J155" i="31"/>
  <c r="K155" i="31"/>
  <c r="L155" i="31"/>
  <c r="B156" i="31"/>
  <c r="C156" i="31"/>
  <c r="D156" i="31"/>
  <c r="E156" i="31"/>
  <c r="F156" i="31"/>
  <c r="G156" i="31"/>
  <c r="H156" i="31"/>
  <c r="I156" i="31"/>
  <c r="J156" i="31"/>
  <c r="K156" i="31"/>
  <c r="L156" i="31"/>
  <c r="B157" i="31"/>
  <c r="C157" i="31"/>
  <c r="D157" i="31"/>
  <c r="E157" i="31"/>
  <c r="F157" i="31"/>
  <c r="G157" i="31"/>
  <c r="H157" i="31"/>
  <c r="I157" i="31"/>
  <c r="J157" i="31"/>
  <c r="K157" i="31"/>
  <c r="L157" i="31"/>
  <c r="B158" i="31"/>
  <c r="C158" i="31"/>
  <c r="D158" i="31"/>
  <c r="E158" i="31"/>
  <c r="F158" i="31"/>
  <c r="G158" i="31"/>
  <c r="H158" i="31"/>
  <c r="I158" i="31"/>
  <c r="J158" i="31"/>
  <c r="K158" i="31"/>
  <c r="L158" i="31"/>
  <c r="B159" i="31"/>
  <c r="C159" i="31"/>
  <c r="D159" i="31"/>
  <c r="E159" i="31"/>
  <c r="F159" i="31"/>
  <c r="G159" i="31"/>
  <c r="H159" i="31"/>
  <c r="I159" i="31"/>
  <c r="J159" i="31"/>
  <c r="K159" i="31"/>
  <c r="L159" i="31"/>
  <c r="B160" i="31"/>
  <c r="C160" i="31"/>
  <c r="D160" i="31"/>
  <c r="E160" i="31"/>
  <c r="F160" i="31"/>
  <c r="G160" i="31"/>
  <c r="H160" i="31"/>
  <c r="I160" i="31"/>
  <c r="J160" i="31"/>
  <c r="K160" i="31"/>
  <c r="L160" i="31"/>
  <c r="B161" i="31"/>
  <c r="C161" i="31"/>
  <c r="D161" i="31"/>
  <c r="E161" i="31"/>
  <c r="F161" i="31"/>
  <c r="G161" i="31"/>
  <c r="H161" i="31"/>
  <c r="I161" i="31"/>
  <c r="J161" i="31"/>
  <c r="K161" i="31"/>
  <c r="L161" i="31"/>
  <c r="B162" i="31"/>
  <c r="C162" i="31"/>
  <c r="D162" i="31"/>
  <c r="E162" i="31"/>
  <c r="F162" i="31"/>
  <c r="G162" i="31"/>
  <c r="H162" i="31"/>
  <c r="I162" i="31"/>
  <c r="J162" i="31"/>
  <c r="K162" i="31"/>
  <c r="L162" i="31"/>
  <c r="B163" i="31"/>
  <c r="C163" i="31"/>
  <c r="D163" i="31"/>
  <c r="E163" i="31"/>
  <c r="F163" i="31"/>
  <c r="G163" i="31"/>
  <c r="H163" i="31"/>
  <c r="I163" i="31"/>
  <c r="J163" i="31"/>
  <c r="K163" i="31"/>
  <c r="L163" i="31"/>
  <c r="B164" i="31"/>
  <c r="C164" i="31"/>
  <c r="D164" i="31"/>
  <c r="E164" i="31"/>
  <c r="F164" i="31"/>
  <c r="G164" i="31"/>
  <c r="H164" i="31"/>
  <c r="I164" i="31"/>
  <c r="J164" i="31"/>
  <c r="K164" i="31"/>
  <c r="L164" i="31"/>
  <c r="B165" i="31"/>
  <c r="C165" i="31"/>
  <c r="D165" i="31"/>
  <c r="E165" i="31"/>
  <c r="F165" i="31"/>
  <c r="G165" i="31"/>
  <c r="H165" i="31"/>
  <c r="I165" i="31"/>
  <c r="J165" i="31"/>
  <c r="K165" i="31"/>
  <c r="L165" i="31"/>
  <c r="B166" i="31"/>
  <c r="C166" i="31"/>
  <c r="D166" i="31"/>
  <c r="E166" i="31"/>
  <c r="F166" i="31"/>
  <c r="G166" i="31"/>
  <c r="H166" i="31"/>
  <c r="I166" i="31"/>
  <c r="J166" i="31"/>
  <c r="K166" i="31"/>
  <c r="L166" i="31"/>
  <c r="B167" i="31"/>
  <c r="C167" i="31"/>
  <c r="D167" i="31"/>
  <c r="E167" i="31"/>
  <c r="F167" i="31"/>
  <c r="G167" i="31"/>
  <c r="H167" i="31"/>
  <c r="I167" i="31"/>
  <c r="J167" i="31"/>
  <c r="K167" i="31"/>
  <c r="L167" i="31"/>
  <c r="B168" i="31"/>
  <c r="C168" i="31"/>
  <c r="D168" i="31"/>
  <c r="E168" i="31"/>
  <c r="F168" i="31"/>
  <c r="G168" i="31"/>
  <c r="H168" i="31"/>
  <c r="I168" i="31"/>
  <c r="J168" i="31"/>
  <c r="K168" i="31"/>
  <c r="L168" i="31"/>
  <c r="B169" i="31"/>
  <c r="C169" i="31"/>
  <c r="D169" i="31"/>
  <c r="E169" i="31"/>
  <c r="F169" i="31"/>
  <c r="G169" i="31"/>
  <c r="H169" i="31"/>
  <c r="I169" i="31"/>
  <c r="J169" i="31"/>
  <c r="K169" i="31"/>
  <c r="L169" i="31"/>
  <c r="B170" i="31"/>
  <c r="C170" i="31"/>
  <c r="D170" i="31"/>
  <c r="E170" i="31"/>
  <c r="F170" i="31"/>
  <c r="G170" i="31"/>
  <c r="H170" i="31"/>
  <c r="I170" i="31"/>
  <c r="J170" i="31"/>
  <c r="K170" i="31"/>
  <c r="L170" i="31"/>
  <c r="B171" i="31"/>
  <c r="C171" i="31"/>
  <c r="D171" i="31"/>
  <c r="E171" i="31"/>
  <c r="F171" i="31"/>
  <c r="G171" i="31"/>
  <c r="H171" i="31"/>
  <c r="I171" i="31"/>
  <c r="J171" i="31"/>
  <c r="K171" i="31"/>
  <c r="L171" i="31"/>
  <c r="B172" i="31"/>
  <c r="C172" i="31"/>
  <c r="D172" i="31"/>
  <c r="E172" i="31"/>
  <c r="F172" i="31"/>
  <c r="G172" i="31"/>
  <c r="H172" i="31"/>
  <c r="I172" i="31"/>
  <c r="J172" i="31"/>
  <c r="K172" i="31"/>
  <c r="L172" i="31"/>
  <c r="B173" i="31"/>
  <c r="C173" i="31"/>
  <c r="D173" i="31"/>
  <c r="E173" i="31"/>
  <c r="F173" i="31"/>
  <c r="G173" i="31"/>
  <c r="H173" i="31"/>
  <c r="I173" i="31"/>
  <c r="J173" i="31"/>
  <c r="K173" i="31"/>
  <c r="L173" i="31"/>
  <c r="B174" i="31"/>
  <c r="C174" i="31"/>
  <c r="D174" i="31"/>
  <c r="E174" i="31"/>
  <c r="F174" i="31"/>
  <c r="G174" i="31"/>
  <c r="H174" i="31"/>
  <c r="I174" i="31"/>
  <c r="J174" i="31"/>
  <c r="K174" i="31"/>
  <c r="L174" i="31"/>
  <c r="B175" i="31"/>
  <c r="C175" i="31"/>
  <c r="D175" i="31"/>
  <c r="E175" i="31"/>
  <c r="F175" i="31"/>
  <c r="G175" i="31"/>
  <c r="H175" i="31"/>
  <c r="I175" i="31"/>
  <c r="J175" i="31"/>
  <c r="K175" i="31"/>
  <c r="L175" i="31"/>
  <c r="B176" i="31"/>
  <c r="C176" i="31"/>
  <c r="D176" i="31"/>
  <c r="E176" i="31"/>
  <c r="F176" i="31"/>
  <c r="G176" i="31"/>
  <c r="H176" i="31"/>
  <c r="I176" i="31"/>
  <c r="J176" i="31"/>
  <c r="K176" i="31"/>
  <c r="L176" i="31"/>
  <c r="B177" i="31"/>
  <c r="C177" i="31"/>
  <c r="D177" i="31"/>
  <c r="E177" i="31"/>
  <c r="F177" i="31"/>
  <c r="G177" i="31"/>
  <c r="H177" i="31"/>
  <c r="I177" i="31"/>
  <c r="J177" i="31"/>
  <c r="K177" i="31"/>
  <c r="L177" i="31"/>
  <c r="B178" i="31"/>
  <c r="C178" i="31"/>
  <c r="D178" i="31"/>
  <c r="E178" i="31"/>
  <c r="F178" i="31"/>
  <c r="G178" i="31"/>
  <c r="H178" i="31"/>
  <c r="I178" i="31"/>
  <c r="J178" i="31"/>
  <c r="K178" i="31"/>
  <c r="L178" i="31"/>
  <c r="B179" i="31"/>
  <c r="C179" i="31"/>
  <c r="D179" i="31"/>
  <c r="E179" i="31"/>
  <c r="F179" i="31"/>
  <c r="G179" i="31"/>
  <c r="H179" i="31"/>
  <c r="I179" i="31"/>
  <c r="J179" i="31"/>
  <c r="K179" i="31"/>
  <c r="L179" i="31"/>
  <c r="B180" i="31"/>
  <c r="C180" i="31"/>
  <c r="D180" i="31"/>
  <c r="E180" i="31"/>
  <c r="F180" i="31"/>
  <c r="G180" i="31"/>
  <c r="H180" i="31"/>
  <c r="I180" i="31"/>
  <c r="J180" i="31"/>
  <c r="K180" i="31"/>
  <c r="L180" i="31"/>
  <c r="B181" i="31"/>
  <c r="C181" i="31"/>
  <c r="D181" i="31"/>
  <c r="E181" i="31"/>
  <c r="F181" i="31"/>
  <c r="G181" i="31"/>
  <c r="H181" i="31"/>
  <c r="I181" i="31"/>
  <c r="J181" i="31"/>
  <c r="K181" i="31"/>
  <c r="L181" i="31"/>
  <c r="B182" i="31"/>
  <c r="C182" i="31"/>
  <c r="D182" i="31"/>
  <c r="E182" i="31"/>
  <c r="F182" i="31"/>
  <c r="G182" i="31"/>
  <c r="H182" i="31"/>
  <c r="I182" i="31"/>
  <c r="J182" i="31"/>
  <c r="K182" i="31"/>
  <c r="L182" i="31"/>
  <c r="B183" i="31"/>
  <c r="C183" i="31"/>
  <c r="D183" i="31"/>
  <c r="E183" i="31"/>
  <c r="F183" i="31"/>
  <c r="G183" i="31"/>
  <c r="H183" i="31"/>
  <c r="I183" i="31"/>
  <c r="J183" i="31"/>
  <c r="K183" i="31"/>
  <c r="L183" i="31"/>
  <c r="B184" i="31"/>
  <c r="C184" i="31"/>
  <c r="D184" i="31"/>
  <c r="E184" i="31"/>
  <c r="F184" i="31"/>
  <c r="G184" i="31"/>
  <c r="H184" i="31"/>
  <c r="I184" i="31"/>
  <c r="J184" i="31"/>
  <c r="K184" i="31"/>
  <c r="L184" i="31"/>
  <c r="B185" i="31"/>
  <c r="C185" i="31"/>
  <c r="D185" i="31"/>
  <c r="E185" i="31"/>
  <c r="F185" i="31"/>
  <c r="G185" i="31"/>
  <c r="H185" i="31"/>
  <c r="I185" i="31"/>
  <c r="J185" i="31"/>
  <c r="K185" i="31"/>
  <c r="L185" i="31"/>
  <c r="B10" i="31"/>
  <c r="C10" i="31"/>
  <c r="D10" i="31"/>
  <c r="E10" i="31"/>
  <c r="F10" i="31"/>
  <c r="G10" i="31"/>
  <c r="H10" i="31"/>
  <c r="I10" i="31"/>
  <c r="J10" i="31"/>
  <c r="K10" i="31"/>
  <c r="AI177" i="38"/>
  <c r="J178" i="38"/>
  <c r="J177" i="38"/>
  <c r="AI91" i="38"/>
  <c r="AR10" i="31"/>
  <c r="AI11" i="38"/>
  <c r="AI12" i="38"/>
  <c r="AI14" i="38"/>
  <c r="AI16" i="38"/>
  <c r="AI18" i="38"/>
  <c r="AI19" i="38"/>
  <c r="AI20" i="38"/>
  <c r="AI21" i="38"/>
  <c r="AI22" i="38"/>
  <c r="AI23" i="38"/>
  <c r="AI24" i="38"/>
  <c r="AI25" i="38"/>
  <c r="AI26" i="38"/>
  <c r="AI27" i="38"/>
  <c r="AI28" i="38"/>
  <c r="AI30" i="38"/>
  <c r="AI32" i="38"/>
  <c r="AI33" i="38"/>
  <c r="AI34" i="38"/>
  <c r="AI36" i="38"/>
  <c r="AI39" i="38"/>
  <c r="AI40" i="38"/>
  <c r="AI41" i="38"/>
  <c r="AI43" i="38"/>
  <c r="AI46" i="38"/>
  <c r="AI47" i="38"/>
  <c r="AI48" i="38"/>
  <c r="AI50" i="38"/>
  <c r="AJ50" i="38" s="1"/>
  <c r="AI53" i="38"/>
  <c r="AI54" i="38"/>
  <c r="AI55" i="38"/>
  <c r="AI57" i="38"/>
  <c r="AI58" i="38"/>
  <c r="AI59" i="38"/>
  <c r="AI60" i="38"/>
  <c r="AI63" i="38"/>
  <c r="AI64" i="38"/>
  <c r="AI67" i="38"/>
  <c r="AI68" i="38"/>
  <c r="AI69" i="38"/>
  <c r="AI70" i="38"/>
  <c r="AJ70" i="38" s="1"/>
  <c r="AI75" i="38"/>
  <c r="AI76" i="38"/>
  <c r="AI78" i="38"/>
  <c r="AI79" i="38"/>
  <c r="AI82" i="38"/>
  <c r="AI85" i="38"/>
  <c r="AI88" i="38"/>
  <c r="AI94" i="38"/>
  <c r="AI98" i="38"/>
  <c r="AI99" i="38"/>
  <c r="AI101" i="38"/>
  <c r="AI103" i="38"/>
  <c r="AI106" i="38"/>
  <c r="AI109" i="38"/>
  <c r="AI111" i="38"/>
  <c r="AI113" i="38"/>
  <c r="AI115" i="38"/>
  <c r="AI117" i="38"/>
  <c r="AI119" i="38"/>
  <c r="AI122" i="38"/>
  <c r="AI123" i="38"/>
  <c r="AI124" i="38"/>
  <c r="AI127" i="38"/>
  <c r="AI129" i="38"/>
  <c r="AI132" i="38"/>
  <c r="AI134" i="38"/>
  <c r="AI135" i="38"/>
  <c r="AI136" i="38"/>
  <c r="AI137" i="38"/>
  <c r="AI138" i="38"/>
  <c r="AI141" i="38"/>
  <c r="AI142" i="38"/>
  <c r="AI144" i="38"/>
  <c r="AI146" i="38"/>
  <c r="AI147" i="38"/>
  <c r="AI148" i="38"/>
  <c r="AI149" i="38"/>
  <c r="AI150" i="38"/>
  <c r="AI151" i="38"/>
  <c r="AI152" i="38"/>
  <c r="AI154" i="38"/>
  <c r="AI155" i="38"/>
  <c r="AI156" i="38"/>
  <c r="AI158" i="38"/>
  <c r="AI160" i="38"/>
  <c r="AI163" i="38"/>
  <c r="AI164" i="38"/>
  <c r="AI165" i="38"/>
  <c r="AI168" i="38"/>
  <c r="AI170" i="38"/>
  <c r="AI172" i="38"/>
  <c r="AI176" i="38"/>
  <c r="AI178" i="38"/>
  <c r="AI181" i="38"/>
  <c r="AI182" i="38"/>
  <c r="AI183" i="38"/>
  <c r="AI184" i="38"/>
  <c r="AJ184" i="38" s="1"/>
  <c r="D102" i="19"/>
  <c r="R12" i="12"/>
  <c r="R11" i="12"/>
  <c r="N11" i="12"/>
  <c r="L11" i="12"/>
  <c r="AJ177" i="38" l="1"/>
  <c r="AL10" i="31"/>
  <c r="AM10" i="31"/>
  <c r="AN10" i="31"/>
  <c r="AK10" i="31"/>
  <c r="H184" i="18"/>
  <c r="G184" i="18"/>
  <c r="F184" i="18"/>
  <c r="E184" i="18"/>
  <c r="H183" i="18"/>
  <c r="G183" i="18"/>
  <c r="F183" i="18"/>
  <c r="E183" i="18"/>
  <c r="H182" i="18"/>
  <c r="G182" i="18"/>
  <c r="F182" i="18"/>
  <c r="E182" i="18"/>
  <c r="H181" i="18"/>
  <c r="G181" i="18"/>
  <c r="F181" i="18"/>
  <c r="E181" i="18"/>
  <c r="H180" i="18"/>
  <c r="G180" i="18"/>
  <c r="F180" i="18"/>
  <c r="E180" i="18"/>
  <c r="H179" i="18"/>
  <c r="G179" i="18"/>
  <c r="F179" i="18"/>
  <c r="E179" i="18"/>
  <c r="H178" i="18"/>
  <c r="G178" i="18"/>
  <c r="F178" i="18"/>
  <c r="E178" i="18"/>
  <c r="H177" i="18"/>
  <c r="G177" i="18"/>
  <c r="F177" i="18"/>
  <c r="E177" i="18"/>
  <c r="H176" i="18"/>
  <c r="G176" i="18"/>
  <c r="F176" i="18"/>
  <c r="E176" i="18"/>
  <c r="H175" i="18"/>
  <c r="G175" i="18"/>
  <c r="F175" i="18"/>
  <c r="E175" i="18"/>
  <c r="H174" i="18"/>
  <c r="G174" i="18"/>
  <c r="F174" i="18"/>
  <c r="E174" i="18"/>
  <c r="H173" i="18"/>
  <c r="G173" i="18"/>
  <c r="F173" i="18"/>
  <c r="E173" i="18"/>
  <c r="H172" i="18"/>
  <c r="G172" i="18"/>
  <c r="F172" i="18"/>
  <c r="E172" i="18"/>
  <c r="H171" i="18"/>
  <c r="G171" i="18"/>
  <c r="F171" i="18"/>
  <c r="E171" i="18"/>
  <c r="H170" i="18"/>
  <c r="G170" i="18"/>
  <c r="F170" i="18"/>
  <c r="E170" i="18"/>
  <c r="H169" i="18"/>
  <c r="G169" i="18"/>
  <c r="F169" i="18"/>
  <c r="E169" i="18"/>
  <c r="H168" i="18"/>
  <c r="G168" i="18"/>
  <c r="F168" i="18"/>
  <c r="E168" i="18"/>
  <c r="H167" i="18"/>
  <c r="G167" i="18"/>
  <c r="F167" i="18"/>
  <c r="E167" i="18"/>
  <c r="H166" i="18"/>
  <c r="G166" i="18"/>
  <c r="F166" i="18"/>
  <c r="E166" i="18"/>
  <c r="H165" i="18"/>
  <c r="G165" i="18"/>
  <c r="F165" i="18"/>
  <c r="E165" i="18"/>
  <c r="H164" i="18"/>
  <c r="G164" i="18"/>
  <c r="F164" i="18"/>
  <c r="E164" i="18"/>
  <c r="H163" i="18"/>
  <c r="G163" i="18"/>
  <c r="F163" i="18"/>
  <c r="E163" i="18"/>
  <c r="H162" i="18"/>
  <c r="G162" i="18"/>
  <c r="F162" i="18"/>
  <c r="E162" i="18"/>
  <c r="H161" i="18"/>
  <c r="G161" i="18"/>
  <c r="F161" i="18"/>
  <c r="E161" i="18"/>
  <c r="H160" i="18"/>
  <c r="G160" i="18"/>
  <c r="F160" i="18"/>
  <c r="E160" i="18"/>
  <c r="H159" i="18"/>
  <c r="G159" i="18"/>
  <c r="F159" i="18"/>
  <c r="E159" i="18"/>
  <c r="H158" i="18"/>
  <c r="G158" i="18"/>
  <c r="F158" i="18"/>
  <c r="E158" i="18"/>
  <c r="H157" i="18"/>
  <c r="G157" i="18"/>
  <c r="F157" i="18"/>
  <c r="E157" i="18"/>
  <c r="H156" i="18"/>
  <c r="G156" i="18"/>
  <c r="F156" i="18"/>
  <c r="E156" i="18"/>
  <c r="H155" i="18"/>
  <c r="G155" i="18"/>
  <c r="F155" i="18"/>
  <c r="E155" i="18"/>
  <c r="H154" i="18"/>
  <c r="G154" i="18"/>
  <c r="F154" i="18"/>
  <c r="E154" i="18"/>
  <c r="H153" i="18"/>
  <c r="G153" i="18"/>
  <c r="F153" i="18"/>
  <c r="E153" i="18"/>
  <c r="H152" i="18"/>
  <c r="G152" i="18"/>
  <c r="F152" i="18"/>
  <c r="E152" i="18"/>
  <c r="H151" i="18"/>
  <c r="G151" i="18"/>
  <c r="F151" i="18"/>
  <c r="E151" i="18"/>
  <c r="H150" i="18"/>
  <c r="G150" i="18"/>
  <c r="F150" i="18"/>
  <c r="E150" i="18"/>
  <c r="H149" i="18"/>
  <c r="G149" i="18"/>
  <c r="F149" i="18"/>
  <c r="E149" i="18"/>
  <c r="H148" i="18"/>
  <c r="G148" i="18"/>
  <c r="F148" i="18"/>
  <c r="E148" i="18"/>
  <c r="H147" i="18"/>
  <c r="G147" i="18"/>
  <c r="F147" i="18"/>
  <c r="E147" i="18"/>
  <c r="H146" i="18"/>
  <c r="G146" i="18"/>
  <c r="F146" i="18"/>
  <c r="E146" i="18"/>
  <c r="H145" i="18"/>
  <c r="G145" i="18"/>
  <c r="F145" i="18"/>
  <c r="E145" i="18"/>
  <c r="H144" i="18"/>
  <c r="G144" i="18"/>
  <c r="F144" i="18"/>
  <c r="E144" i="18"/>
  <c r="H143" i="18"/>
  <c r="G143" i="18"/>
  <c r="F143" i="18"/>
  <c r="E143" i="18"/>
  <c r="H142" i="18"/>
  <c r="G142" i="18"/>
  <c r="F142" i="18"/>
  <c r="E142" i="18"/>
  <c r="H141" i="18"/>
  <c r="G141" i="18"/>
  <c r="F141" i="18"/>
  <c r="E141" i="18"/>
  <c r="H140" i="18"/>
  <c r="G140" i="18"/>
  <c r="F140" i="18"/>
  <c r="E140" i="18"/>
  <c r="H139" i="18"/>
  <c r="G139" i="18"/>
  <c r="F139" i="18"/>
  <c r="E139" i="18"/>
  <c r="H138" i="18"/>
  <c r="G138" i="18"/>
  <c r="F138" i="18"/>
  <c r="E138" i="18"/>
  <c r="H137" i="18"/>
  <c r="G137" i="18"/>
  <c r="F137" i="18"/>
  <c r="E137" i="18"/>
  <c r="H136" i="18"/>
  <c r="G136" i="18"/>
  <c r="F136" i="18"/>
  <c r="E136" i="18"/>
  <c r="H135" i="18"/>
  <c r="G135" i="18"/>
  <c r="F135" i="18"/>
  <c r="E135" i="18"/>
  <c r="H134" i="18"/>
  <c r="G134" i="18"/>
  <c r="F134" i="18"/>
  <c r="E134" i="18"/>
  <c r="H133" i="18"/>
  <c r="G133" i="18"/>
  <c r="F133" i="18"/>
  <c r="E133" i="18"/>
  <c r="H132" i="18"/>
  <c r="G132" i="18"/>
  <c r="F132" i="18"/>
  <c r="E132" i="18"/>
  <c r="H131" i="18"/>
  <c r="G131" i="18"/>
  <c r="F131" i="18"/>
  <c r="E131" i="18"/>
  <c r="H130" i="18"/>
  <c r="G130" i="18"/>
  <c r="F130" i="18"/>
  <c r="E130" i="18"/>
  <c r="H129" i="18"/>
  <c r="G129" i="18"/>
  <c r="F129" i="18"/>
  <c r="E129" i="18"/>
  <c r="H128" i="18"/>
  <c r="G128" i="18"/>
  <c r="F128" i="18"/>
  <c r="E128" i="18"/>
  <c r="H127" i="18"/>
  <c r="G127" i="18"/>
  <c r="F127" i="18"/>
  <c r="E127" i="18"/>
  <c r="H126" i="18"/>
  <c r="G126" i="18"/>
  <c r="F126" i="18"/>
  <c r="E126" i="18"/>
  <c r="H125" i="18"/>
  <c r="G125" i="18"/>
  <c r="F125" i="18"/>
  <c r="E125" i="18"/>
  <c r="H124" i="18"/>
  <c r="G124" i="18"/>
  <c r="F124" i="18"/>
  <c r="E124" i="18"/>
  <c r="H123" i="18"/>
  <c r="G123" i="18"/>
  <c r="F123" i="18"/>
  <c r="E123" i="18"/>
  <c r="H122" i="18"/>
  <c r="G122" i="18"/>
  <c r="F122" i="18"/>
  <c r="E122" i="18"/>
  <c r="H121" i="18"/>
  <c r="G121" i="18"/>
  <c r="F121" i="18"/>
  <c r="E121" i="18"/>
  <c r="H120" i="18"/>
  <c r="G120" i="18"/>
  <c r="F120" i="18"/>
  <c r="E120" i="18"/>
  <c r="H119" i="18"/>
  <c r="G119" i="18"/>
  <c r="F119" i="18"/>
  <c r="E119" i="18"/>
  <c r="H118" i="18"/>
  <c r="G118" i="18"/>
  <c r="F118" i="18"/>
  <c r="E118" i="18"/>
  <c r="H117" i="18"/>
  <c r="G117" i="18"/>
  <c r="F117" i="18"/>
  <c r="E117" i="18"/>
  <c r="H116" i="18"/>
  <c r="G116" i="18"/>
  <c r="F116" i="18"/>
  <c r="E116" i="18"/>
  <c r="H115" i="18"/>
  <c r="G115" i="18"/>
  <c r="F115" i="18"/>
  <c r="E115" i="18"/>
  <c r="H114" i="18"/>
  <c r="G114" i="18"/>
  <c r="F114" i="18"/>
  <c r="E114" i="18"/>
  <c r="H113" i="18"/>
  <c r="G113" i="18"/>
  <c r="F113" i="18"/>
  <c r="E113" i="18"/>
  <c r="H112" i="18"/>
  <c r="G112" i="18"/>
  <c r="F112" i="18"/>
  <c r="E112" i="18"/>
  <c r="H111" i="18"/>
  <c r="G111" i="18"/>
  <c r="F111" i="18"/>
  <c r="E111" i="18"/>
  <c r="H110" i="18"/>
  <c r="G110" i="18"/>
  <c r="F110" i="18"/>
  <c r="E110" i="18"/>
  <c r="H109" i="18"/>
  <c r="G109" i="18"/>
  <c r="F109" i="18"/>
  <c r="E109" i="18"/>
  <c r="H108" i="18"/>
  <c r="G108" i="18"/>
  <c r="F108" i="18"/>
  <c r="E108" i="18"/>
  <c r="H107" i="18"/>
  <c r="G107" i="18"/>
  <c r="F107" i="18"/>
  <c r="E107" i="18"/>
  <c r="H106" i="18"/>
  <c r="G106" i="18"/>
  <c r="F106" i="18"/>
  <c r="E106" i="18"/>
  <c r="H105" i="18"/>
  <c r="G105" i="18"/>
  <c r="F105" i="18"/>
  <c r="E105" i="18"/>
  <c r="H104" i="18"/>
  <c r="G104" i="18"/>
  <c r="F104" i="18"/>
  <c r="E104" i="18"/>
  <c r="H103" i="18"/>
  <c r="G103" i="18"/>
  <c r="F103" i="18"/>
  <c r="E103" i="18"/>
  <c r="H102" i="18"/>
  <c r="G102" i="18"/>
  <c r="F102" i="18"/>
  <c r="E102" i="18"/>
  <c r="H101" i="18"/>
  <c r="G101" i="18"/>
  <c r="F101" i="18"/>
  <c r="E101" i="18"/>
  <c r="H100" i="18"/>
  <c r="G100" i="18"/>
  <c r="F100" i="18"/>
  <c r="E100" i="18"/>
  <c r="H99" i="18"/>
  <c r="G99" i="18"/>
  <c r="F99" i="18"/>
  <c r="E99" i="18"/>
  <c r="H98" i="18"/>
  <c r="G98" i="18"/>
  <c r="F98" i="18"/>
  <c r="E98" i="18"/>
  <c r="H97" i="18"/>
  <c r="G97" i="18"/>
  <c r="F97" i="18"/>
  <c r="E97" i="18"/>
  <c r="H96" i="18"/>
  <c r="G96" i="18"/>
  <c r="F96" i="18"/>
  <c r="E96" i="18"/>
  <c r="H95" i="18"/>
  <c r="G95" i="18"/>
  <c r="F95" i="18"/>
  <c r="E95" i="18"/>
  <c r="H94" i="18"/>
  <c r="G94" i="18"/>
  <c r="F94" i="18"/>
  <c r="E94" i="18"/>
  <c r="H93" i="18"/>
  <c r="G93" i="18"/>
  <c r="F93" i="18"/>
  <c r="E93" i="18"/>
  <c r="H92" i="18"/>
  <c r="G92" i="18"/>
  <c r="F92" i="18"/>
  <c r="E92" i="18"/>
  <c r="H91" i="18"/>
  <c r="G91" i="18"/>
  <c r="F91" i="18"/>
  <c r="E91" i="18"/>
  <c r="H90" i="18"/>
  <c r="G90" i="18"/>
  <c r="F90" i="18"/>
  <c r="E90" i="18"/>
  <c r="H89" i="18"/>
  <c r="G89" i="18"/>
  <c r="F89" i="18"/>
  <c r="E89" i="18"/>
  <c r="H88" i="18"/>
  <c r="G88" i="18"/>
  <c r="F88" i="18"/>
  <c r="E88" i="18"/>
  <c r="H87" i="18"/>
  <c r="G87" i="18"/>
  <c r="F87" i="18"/>
  <c r="E87" i="18"/>
  <c r="H86" i="18"/>
  <c r="G86" i="18"/>
  <c r="F86" i="18"/>
  <c r="E86" i="18"/>
  <c r="H85" i="18"/>
  <c r="G85" i="18"/>
  <c r="F85" i="18"/>
  <c r="E85" i="18"/>
  <c r="H84" i="18"/>
  <c r="G84" i="18"/>
  <c r="F84" i="18"/>
  <c r="E84" i="18"/>
  <c r="H83" i="18"/>
  <c r="G83" i="18"/>
  <c r="F83" i="18"/>
  <c r="E83" i="18"/>
  <c r="H82" i="18"/>
  <c r="G82" i="18"/>
  <c r="F82" i="18"/>
  <c r="E82" i="18"/>
  <c r="H81" i="18"/>
  <c r="G81" i="18"/>
  <c r="F81" i="18"/>
  <c r="E81" i="18"/>
  <c r="H80" i="18"/>
  <c r="G80" i="18"/>
  <c r="F80" i="18"/>
  <c r="E80" i="18"/>
  <c r="H79" i="18"/>
  <c r="G79" i="18"/>
  <c r="F79" i="18"/>
  <c r="E79" i="18"/>
  <c r="H78" i="18"/>
  <c r="G78" i="18"/>
  <c r="F78" i="18"/>
  <c r="E78" i="18"/>
  <c r="H77" i="18"/>
  <c r="G77" i="18"/>
  <c r="F77" i="18"/>
  <c r="E77" i="18"/>
  <c r="H76" i="18"/>
  <c r="G76" i="18"/>
  <c r="F76" i="18"/>
  <c r="E76" i="18"/>
  <c r="H75" i="18"/>
  <c r="G75" i="18"/>
  <c r="F75" i="18"/>
  <c r="E75" i="18"/>
  <c r="H74" i="18"/>
  <c r="G74" i="18"/>
  <c r="F74" i="18"/>
  <c r="E74" i="18"/>
  <c r="H73" i="18"/>
  <c r="G73" i="18"/>
  <c r="F73" i="18"/>
  <c r="E73" i="18"/>
  <c r="H72" i="18"/>
  <c r="G72" i="18"/>
  <c r="F72" i="18"/>
  <c r="E72" i="18"/>
  <c r="H71" i="18"/>
  <c r="G71" i="18"/>
  <c r="F71" i="18"/>
  <c r="E71" i="18"/>
  <c r="H70" i="18"/>
  <c r="G70" i="18"/>
  <c r="F70" i="18"/>
  <c r="E70" i="18"/>
  <c r="H69" i="18"/>
  <c r="G69" i="18"/>
  <c r="F69" i="18"/>
  <c r="E69" i="18"/>
  <c r="H68" i="18"/>
  <c r="G68" i="18"/>
  <c r="F68" i="18"/>
  <c r="E68" i="18"/>
  <c r="H67" i="18"/>
  <c r="G67" i="18"/>
  <c r="F67" i="18"/>
  <c r="E67" i="18"/>
  <c r="H66" i="18"/>
  <c r="G66" i="18"/>
  <c r="F66" i="18"/>
  <c r="E66" i="18"/>
  <c r="H65" i="18"/>
  <c r="G65" i="18"/>
  <c r="F65" i="18"/>
  <c r="E65" i="18"/>
  <c r="H64" i="18"/>
  <c r="G64" i="18"/>
  <c r="F64" i="18"/>
  <c r="E64" i="18"/>
  <c r="H63" i="18"/>
  <c r="G63" i="18"/>
  <c r="F63" i="18"/>
  <c r="E63" i="18"/>
  <c r="H62" i="18"/>
  <c r="G62" i="18"/>
  <c r="F62" i="18"/>
  <c r="E62" i="18"/>
  <c r="H61" i="18"/>
  <c r="G61" i="18"/>
  <c r="F61" i="18"/>
  <c r="E61" i="18"/>
  <c r="H60" i="18"/>
  <c r="G60" i="18"/>
  <c r="F60" i="18"/>
  <c r="E60" i="18"/>
  <c r="H59" i="18"/>
  <c r="G59" i="18"/>
  <c r="F59" i="18"/>
  <c r="E59" i="18"/>
  <c r="H58" i="18"/>
  <c r="G58" i="18"/>
  <c r="F58" i="18"/>
  <c r="E58" i="18"/>
  <c r="H57" i="18"/>
  <c r="G57" i="18"/>
  <c r="F57" i="18"/>
  <c r="E57" i="18"/>
  <c r="H56" i="18"/>
  <c r="G56" i="18"/>
  <c r="F56" i="18"/>
  <c r="E56" i="18"/>
  <c r="H55" i="18"/>
  <c r="G55" i="18"/>
  <c r="F55" i="18"/>
  <c r="E55" i="18"/>
  <c r="H54" i="18"/>
  <c r="G54" i="18"/>
  <c r="F54" i="18"/>
  <c r="E54" i="18"/>
  <c r="H53" i="18"/>
  <c r="G53" i="18"/>
  <c r="F53" i="18"/>
  <c r="E53" i="18"/>
  <c r="H52" i="18"/>
  <c r="G52" i="18"/>
  <c r="F52" i="18"/>
  <c r="E52" i="18"/>
  <c r="H51" i="18"/>
  <c r="G51" i="18"/>
  <c r="F51" i="18"/>
  <c r="E51" i="18"/>
  <c r="H50" i="18"/>
  <c r="G50" i="18"/>
  <c r="F50" i="18"/>
  <c r="E50" i="18"/>
  <c r="H49" i="18"/>
  <c r="G49" i="18"/>
  <c r="F49" i="18"/>
  <c r="E49" i="18"/>
  <c r="H48" i="18"/>
  <c r="G48" i="18"/>
  <c r="F48" i="18"/>
  <c r="E48" i="18"/>
  <c r="H47" i="18"/>
  <c r="G47" i="18"/>
  <c r="F47" i="18"/>
  <c r="E47" i="18"/>
  <c r="H46" i="18"/>
  <c r="G46" i="18"/>
  <c r="F46" i="18"/>
  <c r="E46" i="18"/>
  <c r="H45" i="18"/>
  <c r="G45" i="18"/>
  <c r="F45" i="18"/>
  <c r="E45" i="18"/>
  <c r="H44" i="18"/>
  <c r="G44" i="18"/>
  <c r="F44" i="18"/>
  <c r="E44" i="18"/>
  <c r="H43" i="18"/>
  <c r="G43" i="18"/>
  <c r="F43" i="18"/>
  <c r="E43" i="18"/>
  <c r="H42" i="18"/>
  <c r="G42" i="18"/>
  <c r="F42" i="18"/>
  <c r="E42" i="18"/>
  <c r="H41" i="18"/>
  <c r="G41" i="18"/>
  <c r="F41" i="18"/>
  <c r="E41" i="18"/>
  <c r="H40" i="18"/>
  <c r="G40" i="18"/>
  <c r="F40" i="18"/>
  <c r="E40" i="18"/>
  <c r="H39" i="18"/>
  <c r="G39" i="18"/>
  <c r="F39" i="18"/>
  <c r="E39" i="18"/>
  <c r="H38" i="18"/>
  <c r="G38" i="18"/>
  <c r="F38" i="18"/>
  <c r="E38" i="18"/>
  <c r="H37" i="18"/>
  <c r="G37" i="18"/>
  <c r="F37" i="18"/>
  <c r="E37" i="18"/>
  <c r="H36" i="18"/>
  <c r="G36" i="18"/>
  <c r="F36" i="18"/>
  <c r="E36" i="18"/>
  <c r="H35" i="18"/>
  <c r="G35" i="18"/>
  <c r="F35" i="18"/>
  <c r="E35" i="18"/>
  <c r="H34" i="18"/>
  <c r="G34" i="18"/>
  <c r="F34" i="18"/>
  <c r="E34" i="18"/>
  <c r="H33" i="18"/>
  <c r="G33" i="18"/>
  <c r="F33" i="18"/>
  <c r="E33" i="18"/>
  <c r="H32" i="18"/>
  <c r="G32" i="18"/>
  <c r="F32" i="18"/>
  <c r="E32" i="18"/>
  <c r="H31" i="18"/>
  <c r="G31" i="18"/>
  <c r="F31" i="18"/>
  <c r="E31" i="18"/>
  <c r="H30" i="18"/>
  <c r="G30" i="18"/>
  <c r="F30" i="18"/>
  <c r="E30" i="18"/>
  <c r="H29" i="18"/>
  <c r="G29" i="18"/>
  <c r="F29" i="18"/>
  <c r="E29" i="18"/>
  <c r="H28" i="18"/>
  <c r="G28" i="18"/>
  <c r="F28" i="18"/>
  <c r="E28" i="18"/>
  <c r="H27" i="18"/>
  <c r="G27" i="18"/>
  <c r="F27" i="18"/>
  <c r="E27" i="18"/>
  <c r="H26" i="18"/>
  <c r="G26" i="18"/>
  <c r="F26" i="18"/>
  <c r="E26" i="18"/>
  <c r="H25" i="18"/>
  <c r="G25" i="18"/>
  <c r="F25" i="18"/>
  <c r="E25" i="18"/>
  <c r="H24" i="18"/>
  <c r="G24" i="18"/>
  <c r="F24" i="18"/>
  <c r="E24" i="18"/>
  <c r="H23" i="18"/>
  <c r="G23" i="18"/>
  <c r="F23" i="18"/>
  <c r="E23" i="18"/>
  <c r="H22" i="18"/>
  <c r="G22" i="18"/>
  <c r="F22" i="18"/>
  <c r="E22" i="18"/>
  <c r="H21" i="18"/>
  <c r="G21" i="18"/>
  <c r="F21" i="18"/>
  <c r="E21" i="18"/>
  <c r="H20" i="18"/>
  <c r="G20" i="18"/>
  <c r="F20" i="18"/>
  <c r="E20" i="18"/>
  <c r="H19" i="18"/>
  <c r="G19" i="18"/>
  <c r="F19" i="18"/>
  <c r="E19" i="18"/>
  <c r="H18" i="18"/>
  <c r="G18" i="18"/>
  <c r="F18" i="18"/>
  <c r="E18" i="18"/>
  <c r="H17" i="18"/>
  <c r="G17" i="18"/>
  <c r="F17" i="18"/>
  <c r="E17" i="18"/>
  <c r="H16" i="18"/>
  <c r="G16" i="18"/>
  <c r="F16" i="18"/>
  <c r="E16" i="18"/>
  <c r="H15" i="18"/>
  <c r="G15" i="18"/>
  <c r="F15" i="18"/>
  <c r="E15" i="18"/>
  <c r="H14" i="18"/>
  <c r="G14" i="18"/>
  <c r="F14" i="18"/>
  <c r="E14" i="18"/>
  <c r="H13" i="18"/>
  <c r="G13" i="18"/>
  <c r="F13" i="18"/>
  <c r="E13" i="18"/>
  <c r="H12" i="18"/>
  <c r="G12" i="18"/>
  <c r="F12" i="18"/>
  <c r="E12" i="18"/>
  <c r="H11" i="18"/>
  <c r="G11" i="18"/>
  <c r="F11" i="18"/>
  <c r="E11" i="18"/>
  <c r="H10" i="18"/>
  <c r="G10" i="18"/>
  <c r="F10" i="18"/>
  <c r="E10" i="18"/>
  <c r="J116" i="18"/>
  <c r="K116" i="18"/>
  <c r="L116" i="18"/>
  <c r="M116" i="18"/>
  <c r="N116" i="18"/>
  <c r="O116" i="18"/>
  <c r="P116" i="18"/>
  <c r="Q116" i="18"/>
  <c r="R116" i="18"/>
  <c r="S116" i="18"/>
  <c r="T116" i="18"/>
  <c r="U116" i="18"/>
  <c r="J117" i="18"/>
  <c r="K117" i="18"/>
  <c r="L117" i="18"/>
  <c r="M117" i="18"/>
  <c r="N117" i="18"/>
  <c r="O117" i="18"/>
  <c r="P117" i="18"/>
  <c r="Q117" i="18"/>
  <c r="R117" i="18"/>
  <c r="S117" i="18"/>
  <c r="T117" i="18"/>
  <c r="U117" i="18"/>
  <c r="J118" i="18"/>
  <c r="K118" i="18"/>
  <c r="L118" i="18"/>
  <c r="M118" i="18"/>
  <c r="N118" i="18"/>
  <c r="O118" i="18"/>
  <c r="P118" i="18"/>
  <c r="Q118" i="18"/>
  <c r="R118" i="18"/>
  <c r="S118" i="18"/>
  <c r="T118" i="18"/>
  <c r="U118" i="18"/>
  <c r="J119" i="18"/>
  <c r="K119" i="18"/>
  <c r="L119" i="18"/>
  <c r="M119" i="18"/>
  <c r="N119" i="18"/>
  <c r="O119" i="18"/>
  <c r="P119" i="18"/>
  <c r="Q119" i="18"/>
  <c r="R119" i="18"/>
  <c r="S119" i="18"/>
  <c r="T119" i="18"/>
  <c r="U119" i="18"/>
  <c r="J120" i="18"/>
  <c r="K120" i="18"/>
  <c r="L120" i="18"/>
  <c r="M120" i="18"/>
  <c r="N120" i="18"/>
  <c r="O120" i="18"/>
  <c r="P120" i="18"/>
  <c r="Q120" i="18"/>
  <c r="R120" i="18"/>
  <c r="S120" i="18"/>
  <c r="T120" i="18"/>
  <c r="U120" i="18"/>
  <c r="J121" i="18"/>
  <c r="K121" i="18"/>
  <c r="L121" i="18"/>
  <c r="M121" i="18"/>
  <c r="N121" i="18"/>
  <c r="O121" i="18"/>
  <c r="P121" i="18"/>
  <c r="Q121" i="18"/>
  <c r="R121" i="18"/>
  <c r="S121" i="18"/>
  <c r="T121" i="18"/>
  <c r="U121" i="18"/>
  <c r="J122" i="18"/>
  <c r="K122" i="18"/>
  <c r="L122" i="18"/>
  <c r="M122" i="18"/>
  <c r="N122" i="18"/>
  <c r="O122" i="18"/>
  <c r="P122" i="18"/>
  <c r="Q122" i="18"/>
  <c r="R122" i="18"/>
  <c r="S122" i="18"/>
  <c r="T122" i="18"/>
  <c r="U122" i="18"/>
  <c r="J123" i="18"/>
  <c r="K123" i="18"/>
  <c r="L123" i="18"/>
  <c r="M123" i="18"/>
  <c r="N123" i="18"/>
  <c r="O123" i="18"/>
  <c r="P123" i="18"/>
  <c r="Q123" i="18"/>
  <c r="R123" i="18"/>
  <c r="S123" i="18"/>
  <c r="T123" i="18"/>
  <c r="U123" i="18"/>
  <c r="J124" i="18"/>
  <c r="K124" i="18"/>
  <c r="L124" i="18"/>
  <c r="M124" i="18"/>
  <c r="N124" i="18"/>
  <c r="O124" i="18"/>
  <c r="P124" i="18"/>
  <c r="Q124" i="18"/>
  <c r="R124" i="18"/>
  <c r="S124" i="18"/>
  <c r="T124" i="18"/>
  <c r="U124" i="18"/>
  <c r="J125" i="18"/>
  <c r="K125" i="18"/>
  <c r="L125" i="18"/>
  <c r="M125" i="18"/>
  <c r="N125" i="18"/>
  <c r="O125" i="18"/>
  <c r="P125" i="18"/>
  <c r="Q125" i="18"/>
  <c r="R125" i="18"/>
  <c r="S125" i="18"/>
  <c r="T125" i="18"/>
  <c r="U125" i="18"/>
  <c r="J126" i="18"/>
  <c r="K126" i="18"/>
  <c r="L126" i="18"/>
  <c r="M126" i="18"/>
  <c r="N126" i="18"/>
  <c r="O126" i="18"/>
  <c r="P126" i="18"/>
  <c r="Q126" i="18"/>
  <c r="R126" i="18"/>
  <c r="S126" i="18"/>
  <c r="T126" i="18"/>
  <c r="U126" i="18"/>
  <c r="J127" i="18"/>
  <c r="K127" i="18"/>
  <c r="L127" i="18"/>
  <c r="M127" i="18"/>
  <c r="N127" i="18"/>
  <c r="O127" i="18"/>
  <c r="P127" i="18"/>
  <c r="Q127" i="18"/>
  <c r="R127" i="18"/>
  <c r="S127" i="18"/>
  <c r="T127" i="18"/>
  <c r="U127" i="18"/>
  <c r="J128" i="18"/>
  <c r="K128" i="18"/>
  <c r="L128" i="18"/>
  <c r="M128" i="18"/>
  <c r="N128" i="18"/>
  <c r="O128" i="18"/>
  <c r="P128" i="18"/>
  <c r="Q128" i="18"/>
  <c r="R128" i="18"/>
  <c r="S128" i="18"/>
  <c r="T128" i="18"/>
  <c r="U128" i="18"/>
  <c r="J129" i="18"/>
  <c r="K129" i="18"/>
  <c r="L129" i="18"/>
  <c r="M129" i="18"/>
  <c r="N129" i="18"/>
  <c r="O129" i="18"/>
  <c r="P129" i="18"/>
  <c r="Q129" i="18"/>
  <c r="R129" i="18"/>
  <c r="S129" i="18"/>
  <c r="T129" i="18"/>
  <c r="U129" i="18"/>
  <c r="J130" i="18"/>
  <c r="K130" i="18"/>
  <c r="L130" i="18"/>
  <c r="M130" i="18"/>
  <c r="N130" i="18"/>
  <c r="O130" i="18"/>
  <c r="P130" i="18"/>
  <c r="Q130" i="18"/>
  <c r="R130" i="18"/>
  <c r="S130" i="18"/>
  <c r="T130" i="18"/>
  <c r="U130" i="18"/>
  <c r="J131" i="18"/>
  <c r="K131" i="18"/>
  <c r="L131" i="18"/>
  <c r="M131" i="18"/>
  <c r="N131" i="18"/>
  <c r="O131" i="18"/>
  <c r="P131" i="18"/>
  <c r="Q131" i="18"/>
  <c r="R131" i="18"/>
  <c r="S131" i="18"/>
  <c r="T131" i="18"/>
  <c r="U131" i="18"/>
  <c r="J132" i="18"/>
  <c r="K132" i="18"/>
  <c r="L132" i="18"/>
  <c r="M132" i="18"/>
  <c r="N132" i="18"/>
  <c r="O132" i="18"/>
  <c r="P132" i="18"/>
  <c r="Q132" i="18"/>
  <c r="R132" i="18"/>
  <c r="S132" i="18"/>
  <c r="T132" i="18"/>
  <c r="U132" i="18"/>
  <c r="J133" i="18"/>
  <c r="K133" i="18"/>
  <c r="L133" i="18"/>
  <c r="M133" i="18"/>
  <c r="N133" i="18"/>
  <c r="O133" i="18"/>
  <c r="P133" i="18"/>
  <c r="Q133" i="18"/>
  <c r="R133" i="18"/>
  <c r="S133" i="18"/>
  <c r="T133" i="18"/>
  <c r="U133" i="18"/>
  <c r="J134" i="18"/>
  <c r="K134" i="18"/>
  <c r="L134" i="18"/>
  <c r="M134" i="18"/>
  <c r="N134" i="18"/>
  <c r="O134" i="18"/>
  <c r="P134" i="18"/>
  <c r="Q134" i="18"/>
  <c r="R134" i="18"/>
  <c r="S134" i="18"/>
  <c r="T134" i="18"/>
  <c r="U134" i="18"/>
  <c r="J135" i="18"/>
  <c r="K135" i="18"/>
  <c r="L135" i="18"/>
  <c r="M135" i="18"/>
  <c r="N135" i="18"/>
  <c r="O135" i="18"/>
  <c r="P135" i="18"/>
  <c r="Q135" i="18"/>
  <c r="R135" i="18"/>
  <c r="S135" i="18"/>
  <c r="T135" i="18"/>
  <c r="U135" i="18"/>
  <c r="J136" i="18"/>
  <c r="K136" i="18"/>
  <c r="L136" i="18"/>
  <c r="M136" i="18"/>
  <c r="N136" i="18"/>
  <c r="O136" i="18"/>
  <c r="P136" i="18"/>
  <c r="Q136" i="18"/>
  <c r="R136" i="18"/>
  <c r="S136" i="18"/>
  <c r="T136" i="18"/>
  <c r="U136" i="18"/>
  <c r="J137" i="18"/>
  <c r="K137" i="18"/>
  <c r="L137" i="18"/>
  <c r="M137" i="18"/>
  <c r="N137" i="18"/>
  <c r="O137" i="18"/>
  <c r="P137" i="18"/>
  <c r="Q137" i="18"/>
  <c r="R137" i="18"/>
  <c r="S137" i="18"/>
  <c r="T137" i="18"/>
  <c r="U137" i="18"/>
  <c r="J138" i="18"/>
  <c r="K138" i="18"/>
  <c r="L138" i="18"/>
  <c r="M138" i="18"/>
  <c r="N138" i="18"/>
  <c r="O138" i="18"/>
  <c r="P138" i="18"/>
  <c r="Q138" i="18"/>
  <c r="R138" i="18"/>
  <c r="S138" i="18"/>
  <c r="T138" i="18"/>
  <c r="U138" i="18"/>
  <c r="J139" i="18"/>
  <c r="K139" i="18"/>
  <c r="L139" i="18"/>
  <c r="M139" i="18"/>
  <c r="N139" i="18"/>
  <c r="O139" i="18"/>
  <c r="P139" i="18"/>
  <c r="Q139" i="18"/>
  <c r="R139" i="18"/>
  <c r="S139" i="18"/>
  <c r="T139" i="18"/>
  <c r="U139" i="18"/>
  <c r="J140" i="18"/>
  <c r="K140" i="18"/>
  <c r="L140" i="18"/>
  <c r="M140" i="18"/>
  <c r="N140" i="18"/>
  <c r="O140" i="18"/>
  <c r="P140" i="18"/>
  <c r="Q140" i="18"/>
  <c r="R140" i="18"/>
  <c r="S140" i="18"/>
  <c r="T140" i="18"/>
  <c r="U140" i="18"/>
  <c r="J141" i="18"/>
  <c r="K141" i="18"/>
  <c r="L141" i="18"/>
  <c r="M141" i="18"/>
  <c r="N141" i="18"/>
  <c r="O141" i="18"/>
  <c r="P141" i="18"/>
  <c r="Q141" i="18"/>
  <c r="R141" i="18"/>
  <c r="S141" i="18"/>
  <c r="T141" i="18"/>
  <c r="U141" i="18"/>
  <c r="J142" i="18"/>
  <c r="K142" i="18"/>
  <c r="L142" i="18"/>
  <c r="M142" i="18"/>
  <c r="N142" i="18"/>
  <c r="O142" i="18"/>
  <c r="P142" i="18"/>
  <c r="Q142" i="18"/>
  <c r="R142" i="18"/>
  <c r="S142" i="18"/>
  <c r="T142" i="18"/>
  <c r="U142" i="18"/>
  <c r="J143" i="18"/>
  <c r="K143" i="18"/>
  <c r="L143" i="18"/>
  <c r="M143" i="18"/>
  <c r="N143" i="18"/>
  <c r="O143" i="18"/>
  <c r="P143" i="18"/>
  <c r="Q143" i="18"/>
  <c r="R143" i="18"/>
  <c r="S143" i="18"/>
  <c r="T143" i="18"/>
  <c r="U143" i="18"/>
  <c r="J144" i="18"/>
  <c r="K144" i="18"/>
  <c r="L144" i="18"/>
  <c r="M144" i="18"/>
  <c r="N144" i="18"/>
  <c r="O144" i="18"/>
  <c r="P144" i="18"/>
  <c r="Q144" i="18"/>
  <c r="R144" i="18"/>
  <c r="S144" i="18"/>
  <c r="T144" i="18"/>
  <c r="U144" i="18"/>
  <c r="J145" i="18"/>
  <c r="K145" i="18"/>
  <c r="L145" i="18"/>
  <c r="M145" i="18"/>
  <c r="N145" i="18"/>
  <c r="O145" i="18"/>
  <c r="P145" i="18"/>
  <c r="Q145" i="18"/>
  <c r="R145" i="18"/>
  <c r="S145" i="18"/>
  <c r="T145" i="18"/>
  <c r="U145" i="18"/>
  <c r="J146" i="18"/>
  <c r="K146" i="18"/>
  <c r="L146" i="18"/>
  <c r="M146" i="18"/>
  <c r="N146" i="18"/>
  <c r="O146" i="18"/>
  <c r="P146" i="18"/>
  <c r="Q146" i="18"/>
  <c r="R146" i="18"/>
  <c r="S146" i="18"/>
  <c r="T146" i="18"/>
  <c r="U146" i="18"/>
  <c r="J147" i="18"/>
  <c r="K147" i="18"/>
  <c r="L147" i="18"/>
  <c r="M147" i="18"/>
  <c r="N147" i="18"/>
  <c r="O147" i="18"/>
  <c r="P147" i="18"/>
  <c r="Q147" i="18"/>
  <c r="R147" i="18"/>
  <c r="S147" i="18"/>
  <c r="T147" i="18"/>
  <c r="U147" i="18"/>
  <c r="J148" i="18"/>
  <c r="K148" i="18"/>
  <c r="L148" i="18"/>
  <c r="M148" i="18"/>
  <c r="N148" i="18"/>
  <c r="O148" i="18"/>
  <c r="P148" i="18"/>
  <c r="Q148" i="18"/>
  <c r="R148" i="18"/>
  <c r="S148" i="18"/>
  <c r="T148" i="18"/>
  <c r="U148" i="18"/>
  <c r="J149" i="18"/>
  <c r="K149" i="18"/>
  <c r="L149" i="18"/>
  <c r="M149" i="18"/>
  <c r="N149" i="18"/>
  <c r="O149" i="18"/>
  <c r="P149" i="18"/>
  <c r="Q149" i="18"/>
  <c r="R149" i="18"/>
  <c r="S149" i="18"/>
  <c r="T149" i="18"/>
  <c r="U149" i="18"/>
  <c r="J150" i="18"/>
  <c r="K150" i="18"/>
  <c r="L150" i="18"/>
  <c r="M150" i="18"/>
  <c r="N150" i="18"/>
  <c r="O150" i="18"/>
  <c r="P150" i="18"/>
  <c r="Q150" i="18"/>
  <c r="R150" i="18"/>
  <c r="S150" i="18"/>
  <c r="T150" i="18"/>
  <c r="U150" i="18"/>
  <c r="J151" i="18"/>
  <c r="K151" i="18"/>
  <c r="L151" i="18"/>
  <c r="M151" i="18"/>
  <c r="N151" i="18"/>
  <c r="O151" i="18"/>
  <c r="P151" i="18"/>
  <c r="Q151" i="18"/>
  <c r="R151" i="18"/>
  <c r="S151" i="18"/>
  <c r="T151" i="18"/>
  <c r="U151" i="18"/>
  <c r="J152" i="18"/>
  <c r="K152" i="18"/>
  <c r="L152" i="18"/>
  <c r="M152" i="18"/>
  <c r="N152" i="18"/>
  <c r="O152" i="18"/>
  <c r="P152" i="18"/>
  <c r="Q152" i="18"/>
  <c r="R152" i="18"/>
  <c r="S152" i="18"/>
  <c r="T152" i="18"/>
  <c r="U152" i="18"/>
  <c r="J153" i="18"/>
  <c r="K153" i="18"/>
  <c r="L153" i="18"/>
  <c r="M153" i="18"/>
  <c r="N153" i="18"/>
  <c r="O153" i="18"/>
  <c r="P153" i="18"/>
  <c r="Q153" i="18"/>
  <c r="R153" i="18"/>
  <c r="S153" i="18"/>
  <c r="T153" i="18"/>
  <c r="U153" i="18"/>
  <c r="J154" i="18"/>
  <c r="K154" i="18"/>
  <c r="L154" i="18"/>
  <c r="M154" i="18"/>
  <c r="N154" i="18"/>
  <c r="O154" i="18"/>
  <c r="P154" i="18"/>
  <c r="Q154" i="18"/>
  <c r="R154" i="18"/>
  <c r="S154" i="18"/>
  <c r="T154" i="18"/>
  <c r="U154" i="18"/>
  <c r="J155" i="18"/>
  <c r="K155" i="18"/>
  <c r="L155" i="18"/>
  <c r="M155" i="18"/>
  <c r="N155" i="18"/>
  <c r="O155" i="18"/>
  <c r="P155" i="18"/>
  <c r="Q155" i="18"/>
  <c r="R155" i="18"/>
  <c r="S155" i="18"/>
  <c r="T155" i="18"/>
  <c r="U155" i="18"/>
  <c r="J156" i="18"/>
  <c r="K156" i="18"/>
  <c r="L156" i="18"/>
  <c r="M156" i="18"/>
  <c r="N156" i="18"/>
  <c r="O156" i="18"/>
  <c r="P156" i="18"/>
  <c r="Q156" i="18"/>
  <c r="R156" i="18"/>
  <c r="S156" i="18"/>
  <c r="T156" i="18"/>
  <c r="U156" i="18"/>
  <c r="J157" i="18"/>
  <c r="K157" i="18"/>
  <c r="L157" i="18"/>
  <c r="M157" i="18"/>
  <c r="N157" i="18"/>
  <c r="O157" i="18"/>
  <c r="P157" i="18"/>
  <c r="Q157" i="18"/>
  <c r="R157" i="18"/>
  <c r="S157" i="18"/>
  <c r="T157" i="18"/>
  <c r="U157" i="18"/>
  <c r="J158" i="18"/>
  <c r="K158" i="18"/>
  <c r="L158" i="18"/>
  <c r="M158" i="18"/>
  <c r="N158" i="18"/>
  <c r="O158" i="18"/>
  <c r="P158" i="18"/>
  <c r="Q158" i="18"/>
  <c r="R158" i="18"/>
  <c r="S158" i="18"/>
  <c r="T158" i="18"/>
  <c r="U158" i="18"/>
  <c r="J159" i="18"/>
  <c r="K159" i="18"/>
  <c r="L159" i="18"/>
  <c r="M159" i="18"/>
  <c r="N159" i="18"/>
  <c r="O159" i="18"/>
  <c r="P159" i="18"/>
  <c r="Q159" i="18"/>
  <c r="R159" i="18"/>
  <c r="S159" i="18"/>
  <c r="T159" i="18"/>
  <c r="U159" i="18"/>
  <c r="J160" i="18"/>
  <c r="K160" i="18"/>
  <c r="L160" i="18"/>
  <c r="M160" i="18"/>
  <c r="N160" i="18"/>
  <c r="O160" i="18"/>
  <c r="P160" i="18"/>
  <c r="Q160" i="18"/>
  <c r="R160" i="18"/>
  <c r="S160" i="18"/>
  <c r="T160" i="18"/>
  <c r="U160" i="18"/>
  <c r="J161" i="18"/>
  <c r="K161" i="18"/>
  <c r="L161" i="18"/>
  <c r="M161" i="18"/>
  <c r="N161" i="18"/>
  <c r="O161" i="18"/>
  <c r="P161" i="18"/>
  <c r="Q161" i="18"/>
  <c r="R161" i="18"/>
  <c r="S161" i="18"/>
  <c r="T161" i="18"/>
  <c r="U161" i="18"/>
  <c r="J162" i="18"/>
  <c r="K162" i="18"/>
  <c r="L162" i="18"/>
  <c r="M162" i="18"/>
  <c r="N162" i="18"/>
  <c r="O162" i="18"/>
  <c r="P162" i="18"/>
  <c r="Q162" i="18"/>
  <c r="R162" i="18"/>
  <c r="S162" i="18"/>
  <c r="T162" i="18"/>
  <c r="U162" i="18"/>
  <c r="J163" i="18"/>
  <c r="K163" i="18"/>
  <c r="L163" i="18"/>
  <c r="M163" i="18"/>
  <c r="N163" i="18"/>
  <c r="O163" i="18"/>
  <c r="P163" i="18"/>
  <c r="Q163" i="18"/>
  <c r="R163" i="18"/>
  <c r="S163" i="18"/>
  <c r="T163" i="18"/>
  <c r="U163" i="18"/>
  <c r="J164" i="18"/>
  <c r="K164" i="18"/>
  <c r="L164" i="18"/>
  <c r="M164" i="18"/>
  <c r="N164" i="18"/>
  <c r="O164" i="18"/>
  <c r="P164" i="18"/>
  <c r="Q164" i="18"/>
  <c r="R164" i="18"/>
  <c r="S164" i="18"/>
  <c r="T164" i="18"/>
  <c r="U164" i="18"/>
  <c r="J165" i="18"/>
  <c r="K165" i="18"/>
  <c r="L165" i="18"/>
  <c r="M165" i="18"/>
  <c r="N165" i="18"/>
  <c r="O165" i="18"/>
  <c r="P165" i="18"/>
  <c r="Q165" i="18"/>
  <c r="R165" i="18"/>
  <c r="S165" i="18"/>
  <c r="T165" i="18"/>
  <c r="U165" i="18"/>
  <c r="J166" i="18"/>
  <c r="K166" i="18"/>
  <c r="L166" i="18"/>
  <c r="M166" i="18"/>
  <c r="N166" i="18"/>
  <c r="O166" i="18"/>
  <c r="P166" i="18"/>
  <c r="Q166" i="18"/>
  <c r="R166" i="18"/>
  <c r="S166" i="18"/>
  <c r="T166" i="18"/>
  <c r="U166" i="18"/>
  <c r="J167" i="18"/>
  <c r="K167" i="18"/>
  <c r="L167" i="18"/>
  <c r="M167" i="18"/>
  <c r="N167" i="18"/>
  <c r="O167" i="18"/>
  <c r="P167" i="18"/>
  <c r="Q167" i="18"/>
  <c r="R167" i="18"/>
  <c r="S167" i="18"/>
  <c r="T167" i="18"/>
  <c r="U167" i="18"/>
  <c r="J168" i="18"/>
  <c r="K168" i="18"/>
  <c r="L168" i="18"/>
  <c r="M168" i="18"/>
  <c r="N168" i="18"/>
  <c r="O168" i="18"/>
  <c r="P168" i="18"/>
  <c r="Q168" i="18"/>
  <c r="R168" i="18"/>
  <c r="S168" i="18"/>
  <c r="T168" i="18"/>
  <c r="U168" i="18"/>
  <c r="J169" i="18"/>
  <c r="K169" i="18"/>
  <c r="L169" i="18"/>
  <c r="M169" i="18"/>
  <c r="N169" i="18"/>
  <c r="O169" i="18"/>
  <c r="P169" i="18"/>
  <c r="Q169" i="18"/>
  <c r="R169" i="18"/>
  <c r="S169" i="18"/>
  <c r="T169" i="18"/>
  <c r="U169" i="18"/>
  <c r="J170" i="18"/>
  <c r="K170" i="18"/>
  <c r="L170" i="18"/>
  <c r="M170" i="18"/>
  <c r="N170" i="18"/>
  <c r="O170" i="18"/>
  <c r="P170" i="18"/>
  <c r="Q170" i="18"/>
  <c r="R170" i="18"/>
  <c r="S170" i="18"/>
  <c r="T170" i="18"/>
  <c r="U170" i="18"/>
  <c r="J171" i="18"/>
  <c r="K171" i="18"/>
  <c r="L171" i="18"/>
  <c r="M171" i="18"/>
  <c r="N171" i="18"/>
  <c r="O171" i="18"/>
  <c r="P171" i="18"/>
  <c r="Q171" i="18"/>
  <c r="R171" i="18"/>
  <c r="S171" i="18"/>
  <c r="T171" i="18"/>
  <c r="U171" i="18"/>
  <c r="J172" i="18"/>
  <c r="K172" i="18"/>
  <c r="L172" i="18"/>
  <c r="M172" i="18"/>
  <c r="N172" i="18"/>
  <c r="O172" i="18"/>
  <c r="P172" i="18"/>
  <c r="Q172" i="18"/>
  <c r="R172" i="18"/>
  <c r="S172" i="18"/>
  <c r="T172" i="18"/>
  <c r="U172" i="18"/>
  <c r="J173" i="18"/>
  <c r="K173" i="18"/>
  <c r="L173" i="18"/>
  <c r="M173" i="18"/>
  <c r="N173" i="18"/>
  <c r="O173" i="18"/>
  <c r="P173" i="18"/>
  <c r="Q173" i="18"/>
  <c r="R173" i="18"/>
  <c r="S173" i="18"/>
  <c r="T173" i="18"/>
  <c r="U173" i="18"/>
  <c r="J174" i="18"/>
  <c r="K174" i="18"/>
  <c r="L174" i="18"/>
  <c r="M174" i="18"/>
  <c r="N174" i="18"/>
  <c r="O174" i="18"/>
  <c r="P174" i="18"/>
  <c r="Q174" i="18"/>
  <c r="R174" i="18"/>
  <c r="S174" i="18"/>
  <c r="T174" i="18"/>
  <c r="U174" i="18"/>
  <c r="J175" i="18"/>
  <c r="K175" i="18"/>
  <c r="L175" i="18"/>
  <c r="M175" i="18"/>
  <c r="N175" i="18"/>
  <c r="O175" i="18"/>
  <c r="P175" i="18"/>
  <c r="Q175" i="18"/>
  <c r="R175" i="18"/>
  <c r="S175" i="18"/>
  <c r="T175" i="18"/>
  <c r="U175" i="18"/>
  <c r="J176" i="18"/>
  <c r="K176" i="18"/>
  <c r="L176" i="18"/>
  <c r="M176" i="18"/>
  <c r="N176" i="18"/>
  <c r="O176" i="18"/>
  <c r="P176" i="18"/>
  <c r="Q176" i="18"/>
  <c r="R176" i="18"/>
  <c r="S176" i="18"/>
  <c r="T176" i="18"/>
  <c r="U176" i="18"/>
  <c r="J177" i="18"/>
  <c r="K177" i="18"/>
  <c r="L177" i="18"/>
  <c r="M177" i="18"/>
  <c r="N177" i="18"/>
  <c r="O177" i="18"/>
  <c r="P177" i="18"/>
  <c r="Q177" i="18"/>
  <c r="R177" i="18"/>
  <c r="S177" i="18"/>
  <c r="T177" i="18"/>
  <c r="U177" i="18"/>
  <c r="J178" i="18"/>
  <c r="K178" i="18"/>
  <c r="L178" i="18"/>
  <c r="M178" i="18"/>
  <c r="N178" i="18"/>
  <c r="O178" i="18"/>
  <c r="P178" i="18"/>
  <c r="Q178" i="18"/>
  <c r="R178" i="18"/>
  <c r="S178" i="18"/>
  <c r="T178" i="18"/>
  <c r="U178" i="18"/>
  <c r="J179" i="18"/>
  <c r="K179" i="18"/>
  <c r="L179" i="18"/>
  <c r="M179" i="18"/>
  <c r="N179" i="18"/>
  <c r="O179" i="18"/>
  <c r="P179" i="18"/>
  <c r="Q179" i="18"/>
  <c r="R179" i="18"/>
  <c r="S179" i="18"/>
  <c r="T179" i="18"/>
  <c r="U179" i="18"/>
  <c r="J180" i="18"/>
  <c r="K180" i="18"/>
  <c r="L180" i="18"/>
  <c r="M180" i="18"/>
  <c r="N180" i="18"/>
  <c r="O180" i="18"/>
  <c r="P180" i="18"/>
  <c r="Q180" i="18"/>
  <c r="R180" i="18"/>
  <c r="S180" i="18"/>
  <c r="T180" i="18"/>
  <c r="U180" i="18"/>
  <c r="J181" i="18"/>
  <c r="K181" i="18"/>
  <c r="L181" i="18"/>
  <c r="M181" i="18"/>
  <c r="N181" i="18"/>
  <c r="O181" i="18"/>
  <c r="P181" i="18"/>
  <c r="Q181" i="18"/>
  <c r="R181" i="18"/>
  <c r="S181" i="18"/>
  <c r="T181" i="18"/>
  <c r="U181" i="18"/>
  <c r="J182" i="18"/>
  <c r="K182" i="18"/>
  <c r="L182" i="18"/>
  <c r="M182" i="18"/>
  <c r="N182" i="18"/>
  <c r="O182" i="18"/>
  <c r="P182" i="18"/>
  <c r="Q182" i="18"/>
  <c r="R182" i="18"/>
  <c r="S182" i="18"/>
  <c r="T182" i="18"/>
  <c r="U182" i="18"/>
  <c r="J183" i="18"/>
  <c r="K183" i="18"/>
  <c r="L183" i="18"/>
  <c r="M183" i="18"/>
  <c r="N183" i="18"/>
  <c r="O183" i="18"/>
  <c r="P183" i="18"/>
  <c r="Q183" i="18"/>
  <c r="R183" i="18"/>
  <c r="S183" i="18"/>
  <c r="T183" i="18"/>
  <c r="U183" i="18"/>
  <c r="J184" i="18"/>
  <c r="K184" i="18"/>
  <c r="L184" i="18"/>
  <c r="M184" i="18"/>
  <c r="N184" i="18"/>
  <c r="O184" i="18"/>
  <c r="P184" i="18"/>
  <c r="Q184" i="18"/>
  <c r="R184" i="18"/>
  <c r="S184" i="18"/>
  <c r="T184" i="18"/>
  <c r="U184" i="18"/>
  <c r="J10" i="18"/>
  <c r="K10" i="18"/>
  <c r="L10" i="18"/>
  <c r="M10" i="18"/>
  <c r="N10" i="18"/>
  <c r="O10" i="18"/>
  <c r="P10" i="18"/>
  <c r="Q10" i="18"/>
  <c r="R10" i="18"/>
  <c r="S10" i="18"/>
  <c r="T10" i="18"/>
  <c r="U10" i="18"/>
  <c r="J11" i="18"/>
  <c r="K11" i="18"/>
  <c r="L11" i="18"/>
  <c r="M11" i="18"/>
  <c r="N11" i="18"/>
  <c r="O11" i="18"/>
  <c r="P11" i="18"/>
  <c r="Q11" i="18"/>
  <c r="R11" i="18"/>
  <c r="S11" i="18"/>
  <c r="T11" i="18"/>
  <c r="U11" i="18"/>
  <c r="J12" i="18"/>
  <c r="K12" i="18"/>
  <c r="L12" i="18"/>
  <c r="M12" i="18"/>
  <c r="N12" i="18"/>
  <c r="O12" i="18"/>
  <c r="P12" i="18"/>
  <c r="Q12" i="18"/>
  <c r="R12" i="18"/>
  <c r="S12" i="18"/>
  <c r="T12" i="18"/>
  <c r="U12" i="18"/>
  <c r="J13" i="18"/>
  <c r="K13" i="18"/>
  <c r="L13" i="18"/>
  <c r="M13" i="18"/>
  <c r="N13" i="18"/>
  <c r="O13" i="18"/>
  <c r="P13" i="18"/>
  <c r="Q13" i="18"/>
  <c r="R13" i="18"/>
  <c r="S13" i="18"/>
  <c r="T13" i="18"/>
  <c r="U13" i="18"/>
  <c r="J14" i="18"/>
  <c r="K14" i="18"/>
  <c r="L14" i="18"/>
  <c r="M14" i="18"/>
  <c r="N14" i="18"/>
  <c r="O14" i="18"/>
  <c r="P14" i="18"/>
  <c r="Q14" i="18"/>
  <c r="R14" i="18"/>
  <c r="S14" i="18"/>
  <c r="T14" i="18"/>
  <c r="U14" i="18"/>
  <c r="J15" i="18"/>
  <c r="K15" i="18"/>
  <c r="L15" i="18"/>
  <c r="M15" i="18"/>
  <c r="N15" i="18"/>
  <c r="O15" i="18"/>
  <c r="P15" i="18"/>
  <c r="Q15" i="18"/>
  <c r="R15" i="18"/>
  <c r="S15" i="18"/>
  <c r="T15" i="18"/>
  <c r="U15" i="18"/>
  <c r="J16" i="18"/>
  <c r="K16" i="18"/>
  <c r="L16" i="18"/>
  <c r="M16" i="18"/>
  <c r="N16" i="18"/>
  <c r="O16" i="18"/>
  <c r="P16" i="18"/>
  <c r="Q16" i="18"/>
  <c r="R16" i="18"/>
  <c r="S16" i="18"/>
  <c r="T16" i="18"/>
  <c r="U16" i="18"/>
  <c r="J17" i="18"/>
  <c r="K17" i="18"/>
  <c r="L17" i="18"/>
  <c r="M17" i="18"/>
  <c r="N17" i="18"/>
  <c r="O17" i="18"/>
  <c r="P17" i="18"/>
  <c r="Q17" i="18"/>
  <c r="R17" i="18"/>
  <c r="S17" i="18"/>
  <c r="T17" i="18"/>
  <c r="U17" i="18"/>
  <c r="J18" i="18"/>
  <c r="K18" i="18"/>
  <c r="L18" i="18"/>
  <c r="M18" i="18"/>
  <c r="N18" i="18"/>
  <c r="O18" i="18"/>
  <c r="P18" i="18"/>
  <c r="Q18" i="18"/>
  <c r="R18" i="18"/>
  <c r="S18" i="18"/>
  <c r="T18" i="18"/>
  <c r="U18" i="18"/>
  <c r="J19" i="18"/>
  <c r="K19" i="18"/>
  <c r="L19" i="18"/>
  <c r="M19" i="18"/>
  <c r="N19" i="18"/>
  <c r="O19" i="18"/>
  <c r="P19" i="18"/>
  <c r="Q19" i="18"/>
  <c r="R19" i="18"/>
  <c r="S19" i="18"/>
  <c r="T19" i="18"/>
  <c r="U19" i="18"/>
  <c r="J20" i="18"/>
  <c r="K20" i="18"/>
  <c r="L20" i="18"/>
  <c r="M20" i="18"/>
  <c r="N20" i="18"/>
  <c r="O20" i="18"/>
  <c r="P20" i="18"/>
  <c r="Q20" i="18"/>
  <c r="R20" i="18"/>
  <c r="S20" i="18"/>
  <c r="T20" i="18"/>
  <c r="U20" i="18"/>
  <c r="J21" i="18"/>
  <c r="K21" i="18"/>
  <c r="L21" i="18"/>
  <c r="M21" i="18"/>
  <c r="N21" i="18"/>
  <c r="O21" i="18"/>
  <c r="P21" i="18"/>
  <c r="Q21" i="18"/>
  <c r="R21" i="18"/>
  <c r="S21" i="18"/>
  <c r="T21" i="18"/>
  <c r="U21" i="18"/>
  <c r="J22" i="18"/>
  <c r="K22" i="18"/>
  <c r="L22" i="18"/>
  <c r="M22" i="18"/>
  <c r="N22" i="18"/>
  <c r="O22" i="18"/>
  <c r="P22" i="18"/>
  <c r="Q22" i="18"/>
  <c r="R22" i="18"/>
  <c r="S22" i="18"/>
  <c r="T22" i="18"/>
  <c r="U22" i="18"/>
  <c r="J23" i="18"/>
  <c r="K23" i="18"/>
  <c r="L23" i="18"/>
  <c r="M23" i="18"/>
  <c r="N23" i="18"/>
  <c r="O23" i="18"/>
  <c r="P23" i="18"/>
  <c r="Q23" i="18"/>
  <c r="R23" i="18"/>
  <c r="S23" i="18"/>
  <c r="T23" i="18"/>
  <c r="U23" i="18"/>
  <c r="J24" i="18"/>
  <c r="K24" i="18"/>
  <c r="L24" i="18"/>
  <c r="M24" i="18"/>
  <c r="N24" i="18"/>
  <c r="O24" i="18"/>
  <c r="P24" i="18"/>
  <c r="Q24" i="18"/>
  <c r="R24" i="18"/>
  <c r="S24" i="18"/>
  <c r="T24" i="18"/>
  <c r="U24" i="18"/>
  <c r="J25" i="18"/>
  <c r="K25" i="18"/>
  <c r="L25" i="18"/>
  <c r="M25" i="18"/>
  <c r="N25" i="18"/>
  <c r="O25" i="18"/>
  <c r="P25" i="18"/>
  <c r="Q25" i="18"/>
  <c r="R25" i="18"/>
  <c r="S25" i="18"/>
  <c r="T25" i="18"/>
  <c r="U25" i="18"/>
  <c r="J26" i="18"/>
  <c r="K26" i="18"/>
  <c r="L26" i="18"/>
  <c r="M26" i="18"/>
  <c r="N26" i="18"/>
  <c r="O26" i="18"/>
  <c r="P26" i="18"/>
  <c r="Q26" i="18"/>
  <c r="R26" i="18"/>
  <c r="S26" i="18"/>
  <c r="T26" i="18"/>
  <c r="U26" i="18"/>
  <c r="J27" i="18"/>
  <c r="K27" i="18"/>
  <c r="L27" i="18"/>
  <c r="M27" i="18"/>
  <c r="N27" i="18"/>
  <c r="O27" i="18"/>
  <c r="P27" i="18"/>
  <c r="Q27" i="18"/>
  <c r="R27" i="18"/>
  <c r="S27" i="18"/>
  <c r="T27" i="18"/>
  <c r="U27" i="18"/>
  <c r="J28" i="18"/>
  <c r="K28" i="18"/>
  <c r="L28" i="18"/>
  <c r="M28" i="18"/>
  <c r="N28" i="18"/>
  <c r="O28" i="18"/>
  <c r="P28" i="18"/>
  <c r="Q28" i="18"/>
  <c r="R28" i="18"/>
  <c r="S28" i="18"/>
  <c r="T28" i="18"/>
  <c r="U28" i="18"/>
  <c r="J29" i="18"/>
  <c r="K29" i="18"/>
  <c r="L29" i="18"/>
  <c r="M29" i="18"/>
  <c r="N29" i="18"/>
  <c r="O29" i="18"/>
  <c r="P29" i="18"/>
  <c r="Q29" i="18"/>
  <c r="R29" i="18"/>
  <c r="S29" i="18"/>
  <c r="T29" i="18"/>
  <c r="U29" i="18"/>
  <c r="J30" i="18"/>
  <c r="K30" i="18"/>
  <c r="L30" i="18"/>
  <c r="M30" i="18"/>
  <c r="N30" i="18"/>
  <c r="O30" i="18"/>
  <c r="P30" i="18"/>
  <c r="Q30" i="18"/>
  <c r="R30" i="18"/>
  <c r="S30" i="18"/>
  <c r="T30" i="18"/>
  <c r="U30" i="18"/>
  <c r="J31" i="18"/>
  <c r="K31" i="18"/>
  <c r="L31" i="18"/>
  <c r="M31" i="18"/>
  <c r="N31" i="18"/>
  <c r="O31" i="18"/>
  <c r="P31" i="18"/>
  <c r="Q31" i="18"/>
  <c r="R31" i="18"/>
  <c r="S31" i="18"/>
  <c r="T31" i="18"/>
  <c r="U31" i="18"/>
  <c r="J32" i="18"/>
  <c r="K32" i="18"/>
  <c r="L32" i="18"/>
  <c r="M32" i="18"/>
  <c r="N32" i="18"/>
  <c r="O32" i="18"/>
  <c r="P32" i="18"/>
  <c r="Q32" i="18"/>
  <c r="R32" i="18"/>
  <c r="S32" i="18"/>
  <c r="T32" i="18"/>
  <c r="U32" i="18"/>
  <c r="J33" i="18"/>
  <c r="K33" i="18"/>
  <c r="L33" i="18"/>
  <c r="M33" i="18"/>
  <c r="N33" i="18"/>
  <c r="O33" i="18"/>
  <c r="P33" i="18"/>
  <c r="Q33" i="18"/>
  <c r="R33" i="18"/>
  <c r="S33" i="18"/>
  <c r="T33" i="18"/>
  <c r="U33" i="18"/>
  <c r="J34" i="18"/>
  <c r="K34" i="18"/>
  <c r="L34" i="18"/>
  <c r="M34" i="18"/>
  <c r="N34" i="18"/>
  <c r="O34" i="18"/>
  <c r="P34" i="18"/>
  <c r="Q34" i="18"/>
  <c r="R34" i="18"/>
  <c r="S34" i="18"/>
  <c r="T34" i="18"/>
  <c r="U34" i="18"/>
  <c r="J35" i="18"/>
  <c r="K35" i="18"/>
  <c r="L35" i="18"/>
  <c r="M35" i="18"/>
  <c r="N35" i="18"/>
  <c r="O35" i="18"/>
  <c r="P35" i="18"/>
  <c r="Q35" i="18"/>
  <c r="R35" i="18"/>
  <c r="S35" i="18"/>
  <c r="T35" i="18"/>
  <c r="U35" i="18"/>
  <c r="J36" i="18"/>
  <c r="K36" i="18"/>
  <c r="L36" i="18"/>
  <c r="M36" i="18"/>
  <c r="N36" i="18"/>
  <c r="O36" i="18"/>
  <c r="P36" i="18"/>
  <c r="Q36" i="18"/>
  <c r="R36" i="18"/>
  <c r="S36" i="18"/>
  <c r="T36" i="18"/>
  <c r="U36" i="18"/>
  <c r="J37" i="18"/>
  <c r="K37" i="18"/>
  <c r="L37" i="18"/>
  <c r="M37" i="18"/>
  <c r="N37" i="18"/>
  <c r="O37" i="18"/>
  <c r="P37" i="18"/>
  <c r="Q37" i="18"/>
  <c r="R37" i="18"/>
  <c r="S37" i="18"/>
  <c r="T37" i="18"/>
  <c r="U37" i="18"/>
  <c r="J38" i="18"/>
  <c r="K38" i="18"/>
  <c r="L38" i="18"/>
  <c r="M38" i="18"/>
  <c r="N38" i="18"/>
  <c r="O38" i="18"/>
  <c r="P38" i="18"/>
  <c r="Q38" i="18"/>
  <c r="R38" i="18"/>
  <c r="S38" i="18"/>
  <c r="T38" i="18"/>
  <c r="U38" i="18"/>
  <c r="J39" i="18"/>
  <c r="K39" i="18"/>
  <c r="L39" i="18"/>
  <c r="M39" i="18"/>
  <c r="N39" i="18"/>
  <c r="O39" i="18"/>
  <c r="P39" i="18"/>
  <c r="Q39" i="18"/>
  <c r="R39" i="18"/>
  <c r="S39" i="18"/>
  <c r="T39" i="18"/>
  <c r="U39" i="18"/>
  <c r="J40" i="18"/>
  <c r="K40" i="18"/>
  <c r="L40" i="18"/>
  <c r="M40" i="18"/>
  <c r="N40" i="18"/>
  <c r="O40" i="18"/>
  <c r="P40" i="18"/>
  <c r="Q40" i="18"/>
  <c r="R40" i="18"/>
  <c r="S40" i="18"/>
  <c r="T40" i="18"/>
  <c r="U40" i="18"/>
  <c r="J41" i="18"/>
  <c r="K41" i="18"/>
  <c r="L41" i="18"/>
  <c r="M41" i="18"/>
  <c r="N41" i="18"/>
  <c r="O41" i="18"/>
  <c r="P41" i="18"/>
  <c r="Q41" i="18"/>
  <c r="R41" i="18"/>
  <c r="S41" i="18"/>
  <c r="T41" i="18"/>
  <c r="U41" i="18"/>
  <c r="J42" i="18"/>
  <c r="K42" i="18"/>
  <c r="L42" i="18"/>
  <c r="M42" i="18"/>
  <c r="N42" i="18"/>
  <c r="O42" i="18"/>
  <c r="P42" i="18"/>
  <c r="Q42" i="18"/>
  <c r="R42" i="18"/>
  <c r="S42" i="18"/>
  <c r="T42" i="18"/>
  <c r="U42" i="18"/>
  <c r="J43" i="18"/>
  <c r="K43" i="18"/>
  <c r="L43" i="18"/>
  <c r="M43" i="18"/>
  <c r="N43" i="18"/>
  <c r="O43" i="18"/>
  <c r="P43" i="18"/>
  <c r="Q43" i="18"/>
  <c r="R43" i="18"/>
  <c r="S43" i="18"/>
  <c r="T43" i="18"/>
  <c r="U43" i="18"/>
  <c r="J44" i="18"/>
  <c r="K44" i="18"/>
  <c r="L44" i="18"/>
  <c r="M44" i="18"/>
  <c r="N44" i="18"/>
  <c r="O44" i="18"/>
  <c r="P44" i="18"/>
  <c r="Q44" i="18"/>
  <c r="R44" i="18"/>
  <c r="S44" i="18"/>
  <c r="T44" i="18"/>
  <c r="U44" i="18"/>
  <c r="J45" i="18"/>
  <c r="K45" i="18"/>
  <c r="L45" i="18"/>
  <c r="M45" i="18"/>
  <c r="N45" i="18"/>
  <c r="O45" i="18"/>
  <c r="P45" i="18"/>
  <c r="Q45" i="18"/>
  <c r="R45" i="18"/>
  <c r="S45" i="18"/>
  <c r="T45" i="18"/>
  <c r="U45" i="18"/>
  <c r="J46" i="18"/>
  <c r="K46" i="18"/>
  <c r="L46" i="18"/>
  <c r="M46" i="18"/>
  <c r="N46" i="18"/>
  <c r="O46" i="18"/>
  <c r="P46" i="18"/>
  <c r="Q46" i="18"/>
  <c r="R46" i="18"/>
  <c r="S46" i="18"/>
  <c r="T46" i="18"/>
  <c r="U46" i="18"/>
  <c r="J47" i="18"/>
  <c r="K47" i="18"/>
  <c r="L47" i="18"/>
  <c r="M47" i="18"/>
  <c r="N47" i="18"/>
  <c r="O47" i="18"/>
  <c r="P47" i="18"/>
  <c r="Q47" i="18"/>
  <c r="R47" i="18"/>
  <c r="S47" i="18"/>
  <c r="T47" i="18"/>
  <c r="U47" i="18"/>
  <c r="J48" i="18"/>
  <c r="K48" i="18"/>
  <c r="L48" i="18"/>
  <c r="M48" i="18"/>
  <c r="N48" i="18"/>
  <c r="O48" i="18"/>
  <c r="P48" i="18"/>
  <c r="Q48" i="18"/>
  <c r="R48" i="18"/>
  <c r="S48" i="18"/>
  <c r="T48" i="18"/>
  <c r="U48" i="18"/>
  <c r="J49" i="18"/>
  <c r="K49" i="18"/>
  <c r="L49" i="18"/>
  <c r="M49" i="18"/>
  <c r="N49" i="18"/>
  <c r="O49" i="18"/>
  <c r="P49" i="18"/>
  <c r="Q49" i="18"/>
  <c r="R49" i="18"/>
  <c r="S49" i="18"/>
  <c r="T49" i="18"/>
  <c r="U49" i="18"/>
  <c r="J50" i="18"/>
  <c r="K50" i="18"/>
  <c r="L50" i="18"/>
  <c r="M50" i="18"/>
  <c r="N50" i="18"/>
  <c r="O50" i="18"/>
  <c r="P50" i="18"/>
  <c r="Q50" i="18"/>
  <c r="R50" i="18"/>
  <c r="S50" i="18"/>
  <c r="T50" i="18"/>
  <c r="U50" i="18"/>
  <c r="J51" i="18"/>
  <c r="K51" i="18"/>
  <c r="L51" i="18"/>
  <c r="M51" i="18"/>
  <c r="N51" i="18"/>
  <c r="O51" i="18"/>
  <c r="P51" i="18"/>
  <c r="Q51" i="18"/>
  <c r="R51" i="18"/>
  <c r="S51" i="18"/>
  <c r="T51" i="18"/>
  <c r="U51" i="18"/>
  <c r="J52" i="18"/>
  <c r="K52" i="18"/>
  <c r="L52" i="18"/>
  <c r="M52" i="18"/>
  <c r="N52" i="18"/>
  <c r="O52" i="18"/>
  <c r="P52" i="18"/>
  <c r="Q52" i="18"/>
  <c r="R52" i="18"/>
  <c r="S52" i="18"/>
  <c r="T52" i="18"/>
  <c r="U52" i="18"/>
  <c r="J53" i="18"/>
  <c r="K53" i="18"/>
  <c r="L53" i="18"/>
  <c r="M53" i="18"/>
  <c r="N53" i="18"/>
  <c r="O53" i="18"/>
  <c r="P53" i="18"/>
  <c r="Q53" i="18"/>
  <c r="R53" i="18"/>
  <c r="S53" i="18"/>
  <c r="T53" i="18"/>
  <c r="U53" i="18"/>
  <c r="J54" i="18"/>
  <c r="K54" i="18"/>
  <c r="L54" i="18"/>
  <c r="M54" i="18"/>
  <c r="N54" i="18"/>
  <c r="O54" i="18"/>
  <c r="P54" i="18"/>
  <c r="Q54" i="18"/>
  <c r="R54" i="18"/>
  <c r="S54" i="18"/>
  <c r="T54" i="18"/>
  <c r="U54" i="18"/>
  <c r="J55" i="18"/>
  <c r="K55" i="18"/>
  <c r="L55" i="18"/>
  <c r="M55" i="18"/>
  <c r="N55" i="18"/>
  <c r="O55" i="18"/>
  <c r="P55" i="18"/>
  <c r="Q55" i="18"/>
  <c r="R55" i="18"/>
  <c r="S55" i="18"/>
  <c r="T55" i="18"/>
  <c r="U55" i="18"/>
  <c r="J56" i="18"/>
  <c r="K56" i="18"/>
  <c r="L56" i="18"/>
  <c r="M56" i="18"/>
  <c r="N56" i="18"/>
  <c r="O56" i="18"/>
  <c r="P56" i="18"/>
  <c r="Q56" i="18"/>
  <c r="R56" i="18"/>
  <c r="S56" i="18"/>
  <c r="T56" i="18"/>
  <c r="U56" i="18"/>
  <c r="J57" i="18"/>
  <c r="K57" i="18"/>
  <c r="L57" i="18"/>
  <c r="M57" i="18"/>
  <c r="N57" i="18"/>
  <c r="O57" i="18"/>
  <c r="P57" i="18"/>
  <c r="Q57" i="18"/>
  <c r="R57" i="18"/>
  <c r="S57" i="18"/>
  <c r="T57" i="18"/>
  <c r="U57" i="18"/>
  <c r="J58" i="18"/>
  <c r="K58" i="18"/>
  <c r="L58" i="18"/>
  <c r="M58" i="18"/>
  <c r="N58" i="18"/>
  <c r="O58" i="18"/>
  <c r="P58" i="18"/>
  <c r="Q58" i="18"/>
  <c r="R58" i="18"/>
  <c r="S58" i="18"/>
  <c r="T58" i="18"/>
  <c r="U58" i="18"/>
  <c r="J59" i="18"/>
  <c r="K59" i="18"/>
  <c r="L59" i="18"/>
  <c r="M59" i="18"/>
  <c r="N59" i="18"/>
  <c r="O59" i="18"/>
  <c r="P59" i="18"/>
  <c r="Q59" i="18"/>
  <c r="R59" i="18"/>
  <c r="S59" i="18"/>
  <c r="T59" i="18"/>
  <c r="U59" i="18"/>
  <c r="J60" i="18"/>
  <c r="K60" i="18"/>
  <c r="L60" i="18"/>
  <c r="M60" i="18"/>
  <c r="N60" i="18"/>
  <c r="O60" i="18"/>
  <c r="P60" i="18"/>
  <c r="Q60" i="18"/>
  <c r="R60" i="18"/>
  <c r="S60" i="18"/>
  <c r="T60" i="18"/>
  <c r="U60" i="18"/>
  <c r="J61" i="18"/>
  <c r="K61" i="18"/>
  <c r="L61" i="18"/>
  <c r="M61" i="18"/>
  <c r="N61" i="18"/>
  <c r="O61" i="18"/>
  <c r="P61" i="18"/>
  <c r="Q61" i="18"/>
  <c r="R61" i="18"/>
  <c r="S61" i="18"/>
  <c r="T61" i="18"/>
  <c r="U61" i="18"/>
  <c r="J62" i="18"/>
  <c r="K62" i="18"/>
  <c r="L62" i="18"/>
  <c r="M62" i="18"/>
  <c r="N62" i="18"/>
  <c r="O62" i="18"/>
  <c r="P62" i="18"/>
  <c r="Q62" i="18"/>
  <c r="R62" i="18"/>
  <c r="S62" i="18"/>
  <c r="T62" i="18"/>
  <c r="U62" i="18"/>
  <c r="J63" i="18"/>
  <c r="K63" i="18"/>
  <c r="L63" i="18"/>
  <c r="M63" i="18"/>
  <c r="N63" i="18"/>
  <c r="O63" i="18"/>
  <c r="P63" i="18"/>
  <c r="Q63" i="18"/>
  <c r="R63" i="18"/>
  <c r="S63" i="18"/>
  <c r="T63" i="18"/>
  <c r="U63" i="18"/>
  <c r="J64" i="18"/>
  <c r="K64" i="18"/>
  <c r="L64" i="18"/>
  <c r="M64" i="18"/>
  <c r="N64" i="18"/>
  <c r="O64" i="18"/>
  <c r="P64" i="18"/>
  <c r="Q64" i="18"/>
  <c r="R64" i="18"/>
  <c r="S64" i="18"/>
  <c r="T64" i="18"/>
  <c r="U64" i="18"/>
  <c r="J65" i="18"/>
  <c r="K65" i="18"/>
  <c r="L65" i="18"/>
  <c r="M65" i="18"/>
  <c r="N65" i="18"/>
  <c r="O65" i="18"/>
  <c r="P65" i="18"/>
  <c r="Q65" i="18"/>
  <c r="R65" i="18"/>
  <c r="S65" i="18"/>
  <c r="T65" i="18"/>
  <c r="U65" i="18"/>
  <c r="J66" i="18"/>
  <c r="K66" i="18"/>
  <c r="L66" i="18"/>
  <c r="M66" i="18"/>
  <c r="N66" i="18"/>
  <c r="O66" i="18"/>
  <c r="P66" i="18"/>
  <c r="Q66" i="18"/>
  <c r="R66" i="18"/>
  <c r="S66" i="18"/>
  <c r="T66" i="18"/>
  <c r="U66" i="18"/>
  <c r="J67" i="18"/>
  <c r="K67" i="18"/>
  <c r="L67" i="18"/>
  <c r="M67" i="18"/>
  <c r="N67" i="18"/>
  <c r="O67" i="18"/>
  <c r="P67" i="18"/>
  <c r="Q67" i="18"/>
  <c r="R67" i="18"/>
  <c r="S67" i="18"/>
  <c r="T67" i="18"/>
  <c r="U67" i="18"/>
  <c r="J68" i="18"/>
  <c r="K68" i="18"/>
  <c r="L68" i="18"/>
  <c r="M68" i="18"/>
  <c r="N68" i="18"/>
  <c r="O68" i="18"/>
  <c r="P68" i="18"/>
  <c r="Q68" i="18"/>
  <c r="R68" i="18"/>
  <c r="S68" i="18"/>
  <c r="T68" i="18"/>
  <c r="U68" i="18"/>
  <c r="J69" i="18"/>
  <c r="K69" i="18"/>
  <c r="L69" i="18"/>
  <c r="M69" i="18"/>
  <c r="N69" i="18"/>
  <c r="O69" i="18"/>
  <c r="P69" i="18"/>
  <c r="Q69" i="18"/>
  <c r="R69" i="18"/>
  <c r="S69" i="18"/>
  <c r="T69" i="18"/>
  <c r="U69" i="18"/>
  <c r="J70" i="18"/>
  <c r="K70" i="18"/>
  <c r="L70" i="18"/>
  <c r="M70" i="18"/>
  <c r="N70" i="18"/>
  <c r="O70" i="18"/>
  <c r="P70" i="18"/>
  <c r="Q70" i="18"/>
  <c r="R70" i="18"/>
  <c r="S70" i="18"/>
  <c r="T70" i="18"/>
  <c r="U70" i="18"/>
  <c r="J71" i="18"/>
  <c r="K71" i="18"/>
  <c r="L71" i="18"/>
  <c r="M71" i="18"/>
  <c r="N71" i="18"/>
  <c r="O71" i="18"/>
  <c r="P71" i="18"/>
  <c r="Q71" i="18"/>
  <c r="R71" i="18"/>
  <c r="S71" i="18"/>
  <c r="T71" i="18"/>
  <c r="U71" i="18"/>
  <c r="J72" i="18"/>
  <c r="K72" i="18"/>
  <c r="L72" i="18"/>
  <c r="M72" i="18"/>
  <c r="N72" i="18"/>
  <c r="O72" i="18"/>
  <c r="P72" i="18"/>
  <c r="Q72" i="18"/>
  <c r="R72" i="18"/>
  <c r="S72" i="18"/>
  <c r="T72" i="18"/>
  <c r="U72" i="18"/>
  <c r="J73" i="18"/>
  <c r="K73" i="18"/>
  <c r="L73" i="18"/>
  <c r="M73" i="18"/>
  <c r="N73" i="18"/>
  <c r="O73" i="18"/>
  <c r="P73" i="18"/>
  <c r="Q73" i="18"/>
  <c r="R73" i="18"/>
  <c r="S73" i="18"/>
  <c r="T73" i="18"/>
  <c r="U73" i="18"/>
  <c r="J74" i="18"/>
  <c r="K74" i="18"/>
  <c r="L74" i="18"/>
  <c r="M74" i="18"/>
  <c r="N74" i="18"/>
  <c r="O74" i="18"/>
  <c r="P74" i="18"/>
  <c r="Q74" i="18"/>
  <c r="R74" i="18"/>
  <c r="S74" i="18"/>
  <c r="T74" i="18"/>
  <c r="U74" i="18"/>
  <c r="J75" i="18"/>
  <c r="K75" i="18"/>
  <c r="L75" i="18"/>
  <c r="M75" i="18"/>
  <c r="N75" i="18"/>
  <c r="O75" i="18"/>
  <c r="P75" i="18"/>
  <c r="Q75" i="18"/>
  <c r="R75" i="18"/>
  <c r="S75" i="18"/>
  <c r="T75" i="18"/>
  <c r="U75" i="18"/>
  <c r="J76" i="18"/>
  <c r="K76" i="18"/>
  <c r="L76" i="18"/>
  <c r="M76" i="18"/>
  <c r="N76" i="18"/>
  <c r="O76" i="18"/>
  <c r="P76" i="18"/>
  <c r="Q76" i="18"/>
  <c r="R76" i="18"/>
  <c r="S76" i="18"/>
  <c r="T76" i="18"/>
  <c r="U76" i="18"/>
  <c r="J77" i="18"/>
  <c r="K77" i="18"/>
  <c r="L77" i="18"/>
  <c r="M77" i="18"/>
  <c r="N77" i="18"/>
  <c r="O77" i="18"/>
  <c r="P77" i="18"/>
  <c r="Q77" i="18"/>
  <c r="R77" i="18"/>
  <c r="S77" i="18"/>
  <c r="T77" i="18"/>
  <c r="U77" i="18"/>
  <c r="J78" i="18"/>
  <c r="K78" i="18"/>
  <c r="L78" i="18"/>
  <c r="M78" i="18"/>
  <c r="N78" i="18"/>
  <c r="O78" i="18"/>
  <c r="P78" i="18"/>
  <c r="Q78" i="18"/>
  <c r="R78" i="18"/>
  <c r="S78" i="18"/>
  <c r="T78" i="18"/>
  <c r="U78" i="18"/>
  <c r="J79" i="18"/>
  <c r="K79" i="18"/>
  <c r="L79" i="18"/>
  <c r="M79" i="18"/>
  <c r="N79" i="18"/>
  <c r="O79" i="18"/>
  <c r="P79" i="18"/>
  <c r="Q79" i="18"/>
  <c r="R79" i="18"/>
  <c r="S79" i="18"/>
  <c r="T79" i="18"/>
  <c r="U79" i="18"/>
  <c r="J80" i="18"/>
  <c r="K80" i="18"/>
  <c r="L80" i="18"/>
  <c r="M80" i="18"/>
  <c r="N80" i="18"/>
  <c r="O80" i="18"/>
  <c r="P80" i="18"/>
  <c r="Q80" i="18"/>
  <c r="R80" i="18"/>
  <c r="S80" i="18"/>
  <c r="T80" i="18"/>
  <c r="U80" i="18"/>
  <c r="J81" i="18"/>
  <c r="K81" i="18"/>
  <c r="L81" i="18"/>
  <c r="M81" i="18"/>
  <c r="N81" i="18"/>
  <c r="O81" i="18"/>
  <c r="P81" i="18"/>
  <c r="Q81" i="18"/>
  <c r="R81" i="18"/>
  <c r="S81" i="18"/>
  <c r="T81" i="18"/>
  <c r="U81" i="18"/>
  <c r="J82" i="18"/>
  <c r="K82" i="18"/>
  <c r="L82" i="18"/>
  <c r="M82" i="18"/>
  <c r="N82" i="18"/>
  <c r="O82" i="18"/>
  <c r="P82" i="18"/>
  <c r="Q82" i="18"/>
  <c r="R82" i="18"/>
  <c r="S82" i="18"/>
  <c r="T82" i="18"/>
  <c r="U82" i="18"/>
  <c r="J83" i="18"/>
  <c r="K83" i="18"/>
  <c r="L83" i="18"/>
  <c r="M83" i="18"/>
  <c r="N83" i="18"/>
  <c r="O83" i="18"/>
  <c r="P83" i="18"/>
  <c r="Q83" i="18"/>
  <c r="R83" i="18"/>
  <c r="S83" i="18"/>
  <c r="T83" i="18"/>
  <c r="U83" i="18"/>
  <c r="J84" i="18"/>
  <c r="K84" i="18"/>
  <c r="L84" i="18"/>
  <c r="M84" i="18"/>
  <c r="N84" i="18"/>
  <c r="O84" i="18"/>
  <c r="P84" i="18"/>
  <c r="Q84" i="18"/>
  <c r="R84" i="18"/>
  <c r="S84" i="18"/>
  <c r="T84" i="18"/>
  <c r="U84" i="18"/>
  <c r="J85" i="18"/>
  <c r="K85" i="18"/>
  <c r="L85" i="18"/>
  <c r="M85" i="18"/>
  <c r="N85" i="18"/>
  <c r="O85" i="18"/>
  <c r="P85" i="18"/>
  <c r="Q85" i="18"/>
  <c r="R85" i="18"/>
  <c r="S85" i="18"/>
  <c r="T85" i="18"/>
  <c r="U85" i="18"/>
  <c r="J86" i="18"/>
  <c r="K86" i="18"/>
  <c r="L86" i="18"/>
  <c r="M86" i="18"/>
  <c r="N86" i="18"/>
  <c r="O86" i="18"/>
  <c r="P86" i="18"/>
  <c r="Q86" i="18"/>
  <c r="R86" i="18"/>
  <c r="S86" i="18"/>
  <c r="T86" i="18"/>
  <c r="U86" i="18"/>
  <c r="J87" i="18"/>
  <c r="K87" i="18"/>
  <c r="L87" i="18"/>
  <c r="M87" i="18"/>
  <c r="N87" i="18"/>
  <c r="O87" i="18"/>
  <c r="P87" i="18"/>
  <c r="Q87" i="18"/>
  <c r="R87" i="18"/>
  <c r="S87" i="18"/>
  <c r="T87" i="18"/>
  <c r="U87" i="18"/>
  <c r="J88" i="18"/>
  <c r="K88" i="18"/>
  <c r="L88" i="18"/>
  <c r="M88" i="18"/>
  <c r="N88" i="18"/>
  <c r="O88" i="18"/>
  <c r="P88" i="18"/>
  <c r="Q88" i="18"/>
  <c r="R88" i="18"/>
  <c r="S88" i="18"/>
  <c r="T88" i="18"/>
  <c r="U88" i="18"/>
  <c r="J89" i="18"/>
  <c r="K89" i="18"/>
  <c r="L89" i="18"/>
  <c r="M89" i="18"/>
  <c r="N89" i="18"/>
  <c r="O89" i="18"/>
  <c r="P89" i="18"/>
  <c r="Q89" i="18"/>
  <c r="R89" i="18"/>
  <c r="S89" i="18"/>
  <c r="T89" i="18"/>
  <c r="U89" i="18"/>
  <c r="J90" i="18"/>
  <c r="K90" i="18"/>
  <c r="L90" i="18"/>
  <c r="M90" i="18"/>
  <c r="N90" i="18"/>
  <c r="O90" i="18"/>
  <c r="P90" i="18"/>
  <c r="Q90" i="18"/>
  <c r="R90" i="18"/>
  <c r="S90" i="18"/>
  <c r="T90" i="18"/>
  <c r="U90" i="18"/>
  <c r="J91" i="18"/>
  <c r="K91" i="18"/>
  <c r="L91" i="18"/>
  <c r="M91" i="18"/>
  <c r="N91" i="18"/>
  <c r="O91" i="18"/>
  <c r="P91" i="18"/>
  <c r="Q91" i="18"/>
  <c r="R91" i="18"/>
  <c r="S91" i="18"/>
  <c r="T91" i="18"/>
  <c r="U91" i="18"/>
  <c r="J92" i="18"/>
  <c r="K92" i="18"/>
  <c r="L92" i="18"/>
  <c r="M92" i="18"/>
  <c r="N92" i="18"/>
  <c r="O92" i="18"/>
  <c r="P92" i="18"/>
  <c r="Q92" i="18"/>
  <c r="R92" i="18"/>
  <c r="S92" i="18"/>
  <c r="T92" i="18"/>
  <c r="U92" i="18"/>
  <c r="J93" i="18"/>
  <c r="K93" i="18"/>
  <c r="L93" i="18"/>
  <c r="M93" i="18"/>
  <c r="N93" i="18"/>
  <c r="O93" i="18"/>
  <c r="P93" i="18"/>
  <c r="Q93" i="18"/>
  <c r="R93" i="18"/>
  <c r="S93" i="18"/>
  <c r="T93" i="18"/>
  <c r="U93" i="18"/>
  <c r="J94" i="18"/>
  <c r="K94" i="18"/>
  <c r="L94" i="18"/>
  <c r="M94" i="18"/>
  <c r="N94" i="18"/>
  <c r="O94" i="18"/>
  <c r="P94" i="18"/>
  <c r="Q94" i="18"/>
  <c r="R94" i="18"/>
  <c r="S94" i="18"/>
  <c r="T94" i="18"/>
  <c r="U94" i="18"/>
  <c r="J95" i="18"/>
  <c r="K95" i="18"/>
  <c r="L95" i="18"/>
  <c r="M95" i="18"/>
  <c r="N95" i="18"/>
  <c r="O95" i="18"/>
  <c r="P95" i="18"/>
  <c r="Q95" i="18"/>
  <c r="R95" i="18"/>
  <c r="S95" i="18"/>
  <c r="T95" i="18"/>
  <c r="U95" i="18"/>
  <c r="J96" i="18"/>
  <c r="K96" i="18"/>
  <c r="L96" i="18"/>
  <c r="M96" i="18"/>
  <c r="N96" i="18"/>
  <c r="O96" i="18"/>
  <c r="P96" i="18"/>
  <c r="Q96" i="18"/>
  <c r="R96" i="18"/>
  <c r="S96" i="18"/>
  <c r="T96" i="18"/>
  <c r="U96" i="18"/>
  <c r="J97" i="18"/>
  <c r="K97" i="18"/>
  <c r="L97" i="18"/>
  <c r="M97" i="18"/>
  <c r="N97" i="18"/>
  <c r="O97" i="18"/>
  <c r="P97" i="18"/>
  <c r="Q97" i="18"/>
  <c r="R97" i="18"/>
  <c r="S97" i="18"/>
  <c r="T97" i="18"/>
  <c r="U97" i="18"/>
  <c r="J98" i="18"/>
  <c r="K98" i="18"/>
  <c r="L98" i="18"/>
  <c r="M98" i="18"/>
  <c r="N98" i="18"/>
  <c r="O98" i="18"/>
  <c r="P98" i="18"/>
  <c r="Q98" i="18"/>
  <c r="R98" i="18"/>
  <c r="S98" i="18"/>
  <c r="T98" i="18"/>
  <c r="U98" i="18"/>
  <c r="J99" i="18"/>
  <c r="K99" i="18"/>
  <c r="L99" i="18"/>
  <c r="M99" i="18"/>
  <c r="N99" i="18"/>
  <c r="O99" i="18"/>
  <c r="P99" i="18"/>
  <c r="Q99" i="18"/>
  <c r="R99" i="18"/>
  <c r="S99" i="18"/>
  <c r="T99" i="18"/>
  <c r="U99" i="18"/>
  <c r="J100" i="18"/>
  <c r="K100" i="18"/>
  <c r="L100" i="18"/>
  <c r="M100" i="18"/>
  <c r="N100" i="18"/>
  <c r="O100" i="18"/>
  <c r="P100" i="18"/>
  <c r="Q100" i="18"/>
  <c r="R100" i="18"/>
  <c r="S100" i="18"/>
  <c r="T100" i="18"/>
  <c r="U100" i="18"/>
  <c r="J101" i="18"/>
  <c r="K101" i="18"/>
  <c r="L101" i="18"/>
  <c r="M101" i="18"/>
  <c r="N101" i="18"/>
  <c r="O101" i="18"/>
  <c r="P101" i="18"/>
  <c r="Q101" i="18"/>
  <c r="R101" i="18"/>
  <c r="S101" i="18"/>
  <c r="T101" i="18"/>
  <c r="U101" i="18"/>
  <c r="J102" i="18"/>
  <c r="K102" i="18"/>
  <c r="L102" i="18"/>
  <c r="M102" i="18"/>
  <c r="N102" i="18"/>
  <c r="O102" i="18"/>
  <c r="P102" i="18"/>
  <c r="Q102" i="18"/>
  <c r="R102" i="18"/>
  <c r="S102" i="18"/>
  <c r="T102" i="18"/>
  <c r="U102" i="18"/>
  <c r="J103" i="18"/>
  <c r="K103" i="18"/>
  <c r="L103" i="18"/>
  <c r="M103" i="18"/>
  <c r="N103" i="18"/>
  <c r="O103" i="18"/>
  <c r="P103" i="18"/>
  <c r="Q103" i="18"/>
  <c r="R103" i="18"/>
  <c r="S103" i="18"/>
  <c r="T103" i="18"/>
  <c r="U103" i="18"/>
  <c r="J104" i="18"/>
  <c r="K104" i="18"/>
  <c r="L104" i="18"/>
  <c r="M104" i="18"/>
  <c r="N104" i="18"/>
  <c r="O104" i="18"/>
  <c r="P104" i="18"/>
  <c r="Q104" i="18"/>
  <c r="R104" i="18"/>
  <c r="S104" i="18"/>
  <c r="T104" i="18"/>
  <c r="U104" i="18"/>
  <c r="J105" i="18"/>
  <c r="K105" i="18"/>
  <c r="L105" i="18"/>
  <c r="M105" i="18"/>
  <c r="N105" i="18"/>
  <c r="O105" i="18"/>
  <c r="P105" i="18"/>
  <c r="Q105" i="18"/>
  <c r="R105" i="18"/>
  <c r="S105" i="18"/>
  <c r="T105" i="18"/>
  <c r="U105" i="18"/>
  <c r="J106" i="18"/>
  <c r="K106" i="18"/>
  <c r="L106" i="18"/>
  <c r="M106" i="18"/>
  <c r="N106" i="18"/>
  <c r="O106" i="18"/>
  <c r="P106" i="18"/>
  <c r="Q106" i="18"/>
  <c r="R106" i="18"/>
  <c r="S106" i="18"/>
  <c r="T106" i="18"/>
  <c r="U106" i="18"/>
  <c r="J107" i="18"/>
  <c r="K107" i="18"/>
  <c r="L107" i="18"/>
  <c r="M107" i="18"/>
  <c r="N107" i="18"/>
  <c r="O107" i="18"/>
  <c r="P107" i="18"/>
  <c r="Q107" i="18"/>
  <c r="R107" i="18"/>
  <c r="S107" i="18"/>
  <c r="T107" i="18"/>
  <c r="U107" i="18"/>
  <c r="J108" i="18"/>
  <c r="K108" i="18"/>
  <c r="L108" i="18"/>
  <c r="M108" i="18"/>
  <c r="N108" i="18"/>
  <c r="O108" i="18"/>
  <c r="P108" i="18"/>
  <c r="Q108" i="18"/>
  <c r="R108" i="18"/>
  <c r="S108" i="18"/>
  <c r="T108" i="18"/>
  <c r="U108" i="18"/>
  <c r="J109" i="18"/>
  <c r="K109" i="18"/>
  <c r="L109" i="18"/>
  <c r="M109" i="18"/>
  <c r="N109" i="18"/>
  <c r="O109" i="18"/>
  <c r="P109" i="18"/>
  <c r="Q109" i="18"/>
  <c r="R109" i="18"/>
  <c r="S109" i="18"/>
  <c r="T109" i="18"/>
  <c r="U109" i="18"/>
  <c r="J110" i="18"/>
  <c r="K110" i="18"/>
  <c r="L110" i="18"/>
  <c r="M110" i="18"/>
  <c r="N110" i="18"/>
  <c r="O110" i="18"/>
  <c r="P110" i="18"/>
  <c r="Q110" i="18"/>
  <c r="R110" i="18"/>
  <c r="S110" i="18"/>
  <c r="T110" i="18"/>
  <c r="U110" i="18"/>
  <c r="J111" i="18"/>
  <c r="K111" i="18"/>
  <c r="L111" i="18"/>
  <c r="M111" i="18"/>
  <c r="N111" i="18"/>
  <c r="O111" i="18"/>
  <c r="P111" i="18"/>
  <c r="Q111" i="18"/>
  <c r="R111" i="18"/>
  <c r="S111" i="18"/>
  <c r="T111" i="18"/>
  <c r="U111" i="18"/>
  <c r="J112" i="18"/>
  <c r="K112" i="18"/>
  <c r="L112" i="18"/>
  <c r="M112" i="18"/>
  <c r="N112" i="18"/>
  <c r="O112" i="18"/>
  <c r="P112" i="18"/>
  <c r="Q112" i="18"/>
  <c r="R112" i="18"/>
  <c r="S112" i="18"/>
  <c r="T112" i="18"/>
  <c r="U112" i="18"/>
  <c r="J113" i="18"/>
  <c r="K113" i="18"/>
  <c r="L113" i="18"/>
  <c r="M113" i="18"/>
  <c r="N113" i="18"/>
  <c r="O113" i="18"/>
  <c r="P113" i="18"/>
  <c r="Q113" i="18"/>
  <c r="R113" i="18"/>
  <c r="S113" i="18"/>
  <c r="T113" i="18"/>
  <c r="U113" i="18"/>
  <c r="J114" i="18"/>
  <c r="K114" i="18"/>
  <c r="L114" i="18"/>
  <c r="M114" i="18"/>
  <c r="N114" i="18"/>
  <c r="O114" i="18"/>
  <c r="P114" i="18"/>
  <c r="Q114" i="18"/>
  <c r="R114" i="18"/>
  <c r="S114" i="18"/>
  <c r="T114" i="18"/>
  <c r="U114" i="18"/>
  <c r="J115" i="18"/>
  <c r="K115" i="18"/>
  <c r="L115" i="18"/>
  <c r="M115" i="18"/>
  <c r="N115" i="18"/>
  <c r="O115" i="18"/>
  <c r="P115" i="18"/>
  <c r="Q115" i="18"/>
  <c r="R115" i="18"/>
  <c r="S115" i="18"/>
  <c r="T115" i="18"/>
  <c r="U115" i="18"/>
  <c r="K9" i="18"/>
  <c r="L9" i="18"/>
  <c r="M9" i="18"/>
  <c r="N9" i="18"/>
  <c r="O9" i="18"/>
  <c r="P9" i="18"/>
  <c r="Q9" i="18"/>
  <c r="R9" i="18"/>
  <c r="S9" i="18"/>
  <c r="T9" i="18"/>
  <c r="U9" i="18"/>
  <c r="J9" i="18"/>
  <c r="F9" i="18"/>
  <c r="G9" i="18"/>
  <c r="H9" i="18"/>
  <c r="E9" i="18"/>
  <c r="J55" i="38"/>
  <c r="J183" i="38"/>
  <c r="J182" i="38"/>
  <c r="J181" i="38"/>
  <c r="J176" i="38"/>
  <c r="J172" i="38"/>
  <c r="J170" i="38"/>
  <c r="J168" i="38"/>
  <c r="J165" i="38"/>
  <c r="J164" i="38"/>
  <c r="J163" i="38"/>
  <c r="J160" i="38"/>
  <c r="J158" i="38"/>
  <c r="J156" i="38"/>
  <c r="J155" i="38"/>
  <c r="J154" i="38"/>
  <c r="J152" i="38"/>
  <c r="J151" i="38"/>
  <c r="J150" i="38"/>
  <c r="J149" i="38"/>
  <c r="J148" i="38"/>
  <c r="J147" i="38"/>
  <c r="J146" i="38"/>
  <c r="J144" i="38"/>
  <c r="J142" i="38"/>
  <c r="J141" i="38"/>
  <c r="J138" i="38"/>
  <c r="J137" i="38"/>
  <c r="J136" i="38"/>
  <c r="J135" i="38"/>
  <c r="J134" i="38"/>
  <c r="J132" i="38"/>
  <c r="J129" i="38"/>
  <c r="J127" i="38"/>
  <c r="J124" i="38"/>
  <c r="J123" i="38"/>
  <c r="J122" i="38"/>
  <c r="J119" i="38"/>
  <c r="J117" i="38"/>
  <c r="J115" i="38"/>
  <c r="J113" i="38"/>
  <c r="J111" i="38"/>
  <c r="J109" i="38"/>
  <c r="J106" i="38"/>
  <c r="J103" i="38"/>
  <c r="J101" i="38"/>
  <c r="J99" i="38"/>
  <c r="J98" i="38"/>
  <c r="J94" i="38"/>
  <c r="J88" i="38"/>
  <c r="J85" i="38"/>
  <c r="J82" i="38"/>
  <c r="J79" i="38"/>
  <c r="J78" i="38"/>
  <c r="J76" i="38"/>
  <c r="J75" i="38"/>
  <c r="J64" i="38"/>
  <c r="J63" i="38"/>
  <c r="J60" i="38"/>
  <c r="J59" i="38"/>
  <c r="J58" i="38"/>
  <c r="J57" i="38"/>
  <c r="J54" i="38"/>
  <c r="J53" i="38"/>
  <c r="J48" i="38"/>
  <c r="J47" i="38"/>
  <c r="J46" i="38"/>
  <c r="J43" i="38"/>
  <c r="J41" i="38"/>
  <c r="J40" i="38"/>
  <c r="J39" i="38"/>
  <c r="J36" i="38"/>
  <c r="J34" i="38"/>
  <c r="J33" i="38"/>
  <c r="J32" i="38"/>
  <c r="J30" i="38"/>
  <c r="J28" i="38"/>
  <c r="J27" i="38"/>
  <c r="J26" i="38"/>
  <c r="J25" i="38"/>
  <c r="J24" i="38"/>
  <c r="J23" i="38"/>
  <c r="J22" i="38"/>
  <c r="J21" i="38"/>
  <c r="J20" i="38"/>
  <c r="J19" i="38"/>
  <c r="J18" i="38"/>
  <c r="J16" i="38"/>
  <c r="J14" i="38"/>
  <c r="J12" i="38"/>
  <c r="J11" i="38"/>
  <c r="AI9" i="38"/>
  <c r="AP10" i="31" s="1"/>
  <c r="J9" i="38"/>
  <c r="AO10" i="31" s="1"/>
  <c r="H12" i="24"/>
  <c r="H13" i="24"/>
  <c r="H14" i="24"/>
  <c r="H15" i="24"/>
  <c r="H16" i="24"/>
  <c r="H17" i="24"/>
  <c r="H18" i="24"/>
  <c r="H19" i="24"/>
  <c r="H20" i="24"/>
  <c r="H21" i="24"/>
  <c r="H22" i="24"/>
  <c r="H23" i="24"/>
  <c r="H24" i="24"/>
  <c r="H25" i="24"/>
  <c r="H26" i="24"/>
  <c r="H27" i="24"/>
  <c r="H28" i="24"/>
  <c r="H29" i="24"/>
  <c r="H30" i="24"/>
  <c r="H31" i="24"/>
  <c r="H32" i="24"/>
  <c r="H33" i="24"/>
  <c r="H34" i="24"/>
  <c r="H35" i="24"/>
  <c r="H36" i="24"/>
  <c r="H37" i="24"/>
  <c r="H38" i="24"/>
  <c r="H39" i="24"/>
  <c r="H40" i="24"/>
  <c r="H41" i="24"/>
  <c r="H42" i="24"/>
  <c r="H43" i="24"/>
  <c r="H44" i="24"/>
  <c r="H45" i="24"/>
  <c r="H46" i="24"/>
  <c r="H47" i="24"/>
  <c r="H48" i="24"/>
  <c r="H49" i="24"/>
  <c r="H50" i="24"/>
  <c r="H51" i="24"/>
  <c r="H52" i="24"/>
  <c r="H53" i="24"/>
  <c r="H54" i="24"/>
  <c r="H55" i="24"/>
  <c r="H56" i="24"/>
  <c r="H57" i="24"/>
  <c r="H58" i="24"/>
  <c r="H59" i="24"/>
  <c r="H60" i="24"/>
  <c r="H61" i="24"/>
  <c r="H62" i="24"/>
  <c r="H63" i="24"/>
  <c r="H64" i="24"/>
  <c r="H65" i="24"/>
  <c r="H66" i="24"/>
  <c r="H67" i="24"/>
  <c r="H68" i="24"/>
  <c r="H69" i="24"/>
  <c r="H70" i="24"/>
  <c r="H71" i="24"/>
  <c r="H72" i="24"/>
  <c r="H73" i="24"/>
  <c r="H74" i="24"/>
  <c r="H75" i="24"/>
  <c r="H76" i="24"/>
  <c r="H77" i="24"/>
  <c r="H78" i="24"/>
  <c r="H79" i="24"/>
  <c r="H80" i="24"/>
  <c r="H81" i="24"/>
  <c r="H82" i="24"/>
  <c r="H83" i="24"/>
  <c r="H84" i="24"/>
  <c r="H85" i="24"/>
  <c r="H86" i="24"/>
  <c r="H87" i="24"/>
  <c r="H88" i="24"/>
  <c r="H89" i="24"/>
  <c r="H90" i="24"/>
  <c r="H91" i="24"/>
  <c r="H92" i="24"/>
  <c r="H93" i="24"/>
  <c r="H94" i="24"/>
  <c r="H95" i="24"/>
  <c r="H96" i="24"/>
  <c r="H97" i="24"/>
  <c r="H98" i="24"/>
  <c r="H99" i="24"/>
  <c r="H100" i="24"/>
  <c r="H101" i="24"/>
  <c r="H102" i="24"/>
  <c r="H103" i="24"/>
  <c r="H104" i="24"/>
  <c r="H105" i="24"/>
  <c r="H106" i="24"/>
  <c r="H107" i="24"/>
  <c r="H108" i="24"/>
  <c r="H109" i="24"/>
  <c r="H110" i="24"/>
  <c r="H111" i="24"/>
  <c r="H112" i="24"/>
  <c r="H113" i="24"/>
  <c r="H114" i="24"/>
  <c r="H115" i="24"/>
  <c r="H116" i="24"/>
  <c r="H117" i="24"/>
  <c r="H118" i="24"/>
  <c r="H119" i="24"/>
  <c r="H120" i="24"/>
  <c r="H121" i="24"/>
  <c r="H122" i="24"/>
  <c r="H123" i="24"/>
  <c r="H124" i="24"/>
  <c r="H125" i="24"/>
  <c r="H126" i="24"/>
  <c r="H127" i="24"/>
  <c r="H128" i="24"/>
  <c r="H129" i="24"/>
  <c r="H130" i="24"/>
  <c r="H131" i="24"/>
  <c r="H132" i="24"/>
  <c r="H133" i="24"/>
  <c r="H134" i="24"/>
  <c r="H135" i="24"/>
  <c r="H136" i="24"/>
  <c r="H137" i="24"/>
  <c r="H138" i="24"/>
  <c r="H139" i="24"/>
  <c r="H140" i="24"/>
  <c r="H141" i="24"/>
  <c r="H142" i="24"/>
  <c r="H143" i="24"/>
  <c r="H144" i="24"/>
  <c r="H145" i="24"/>
  <c r="H146" i="24"/>
  <c r="H147" i="24"/>
  <c r="H148" i="24"/>
  <c r="H149" i="24"/>
  <c r="H150" i="24"/>
  <c r="H151" i="24"/>
  <c r="H152" i="24"/>
  <c r="H153" i="24"/>
  <c r="H154" i="24"/>
  <c r="H155" i="24"/>
  <c r="H156" i="24"/>
  <c r="H157" i="24"/>
  <c r="H158" i="24"/>
  <c r="H159" i="24"/>
  <c r="H160" i="24"/>
  <c r="H161" i="24"/>
  <c r="H162" i="24"/>
  <c r="H163" i="24"/>
  <c r="H164" i="24"/>
  <c r="H165" i="24"/>
  <c r="H166" i="24"/>
  <c r="H167" i="24"/>
  <c r="H168" i="24"/>
  <c r="H169" i="24"/>
  <c r="H170" i="24"/>
  <c r="H171" i="24"/>
  <c r="H172" i="24"/>
  <c r="H173" i="24"/>
  <c r="H174" i="24"/>
  <c r="H175" i="24"/>
  <c r="H176" i="24"/>
  <c r="H177" i="24"/>
  <c r="H178" i="24"/>
  <c r="H179" i="24"/>
  <c r="H180" i="24"/>
  <c r="H181" i="24"/>
  <c r="H182" i="24"/>
  <c r="H183" i="24"/>
  <c r="H184" i="24"/>
  <c r="H185" i="24"/>
  <c r="H186" i="24"/>
  <c r="L12" i="8"/>
  <c r="L13" i="8"/>
  <c r="L16" i="8"/>
  <c r="L17" i="8"/>
  <c r="L18" i="8"/>
  <c r="L19" i="8"/>
  <c r="L20" i="8"/>
  <c r="L21" i="8"/>
  <c r="L22" i="8"/>
  <c r="L23" i="8"/>
  <c r="L24" i="8"/>
  <c r="L25" i="8"/>
  <c r="L26" i="8"/>
  <c r="L27" i="8"/>
  <c r="L28" i="8"/>
  <c r="L29" i="8"/>
  <c r="L30" i="8"/>
  <c r="L31" i="8"/>
  <c r="L32" i="8"/>
  <c r="L33" i="8"/>
  <c r="L34" i="8"/>
  <c r="L35" i="8"/>
  <c r="L36" i="8"/>
  <c r="L37" i="8"/>
  <c r="L38" i="8"/>
  <c r="L39" i="8"/>
  <c r="L40" i="8"/>
  <c r="L41" i="8"/>
  <c r="L42" i="8"/>
  <c r="L43" i="8"/>
  <c r="L44" i="8"/>
  <c r="L45" i="8"/>
  <c r="L46" i="8"/>
  <c r="L47" i="8"/>
  <c r="L48" i="8"/>
  <c r="L49" i="8"/>
  <c r="L50" i="8"/>
  <c r="L51" i="8"/>
  <c r="L52" i="8"/>
  <c r="L53" i="8"/>
  <c r="L54" i="8"/>
  <c r="L55" i="8"/>
  <c r="L56" i="8"/>
  <c r="L57" i="8"/>
  <c r="L58" i="8"/>
  <c r="L59" i="8"/>
  <c r="L60" i="8"/>
  <c r="L61" i="8"/>
  <c r="L62" i="8"/>
  <c r="L63" i="8"/>
  <c r="L64" i="8"/>
  <c r="L65" i="8"/>
  <c r="L66" i="8"/>
  <c r="L67" i="8"/>
  <c r="L68" i="8"/>
  <c r="L69" i="8"/>
  <c r="L70" i="8"/>
  <c r="L71" i="8"/>
  <c r="L72" i="8"/>
  <c r="L73" i="8"/>
  <c r="L74" i="8"/>
  <c r="L75" i="8"/>
  <c r="L76" i="8"/>
  <c r="L77" i="8"/>
  <c r="L78" i="8"/>
  <c r="L79" i="8"/>
  <c r="L80" i="8"/>
  <c r="L81" i="8"/>
  <c r="L82" i="8"/>
  <c r="L83" i="8"/>
  <c r="L84" i="8"/>
  <c r="L85" i="8"/>
  <c r="L86" i="8"/>
  <c r="L87" i="8"/>
  <c r="L88" i="8"/>
  <c r="L89" i="8"/>
  <c r="L90" i="8"/>
  <c r="L91" i="8"/>
  <c r="L92" i="8"/>
  <c r="L93" i="8"/>
  <c r="L94" i="8"/>
  <c r="L95" i="8"/>
  <c r="L96" i="8"/>
  <c r="L97" i="8"/>
  <c r="L98" i="8"/>
  <c r="L99" i="8"/>
  <c r="L100" i="8"/>
  <c r="L101" i="8"/>
  <c r="L102" i="8"/>
  <c r="L103" i="8"/>
  <c r="L104" i="8"/>
  <c r="L105" i="8"/>
  <c r="L106" i="8"/>
  <c r="L107" i="8"/>
  <c r="L108" i="8"/>
  <c r="L109" i="8"/>
  <c r="L110" i="8"/>
  <c r="L111" i="8"/>
  <c r="L112" i="8"/>
  <c r="L113" i="8"/>
  <c r="L114" i="8"/>
  <c r="L115" i="8"/>
  <c r="L116" i="8"/>
  <c r="L117" i="8"/>
  <c r="L118" i="8"/>
  <c r="L119" i="8"/>
  <c r="L120" i="8"/>
  <c r="L121" i="8"/>
  <c r="L122" i="8"/>
  <c r="L123" i="8"/>
  <c r="L124" i="8"/>
  <c r="L125" i="8"/>
  <c r="L126" i="8"/>
  <c r="L127" i="8"/>
  <c r="L128" i="8"/>
  <c r="L129" i="8"/>
  <c r="L130" i="8"/>
  <c r="L131" i="8"/>
  <c r="L132" i="8"/>
  <c r="L133" i="8"/>
  <c r="L134" i="8"/>
  <c r="L135" i="8"/>
  <c r="L136" i="8"/>
  <c r="L137" i="8"/>
  <c r="L138" i="8"/>
  <c r="L139" i="8"/>
  <c r="L140" i="8"/>
  <c r="L141" i="8"/>
  <c r="L142" i="8"/>
  <c r="L143" i="8"/>
  <c r="L144" i="8"/>
  <c r="L145" i="8"/>
  <c r="L146" i="8"/>
  <c r="L147" i="8"/>
  <c r="L148" i="8"/>
  <c r="L149" i="8"/>
  <c r="L150" i="8"/>
  <c r="L151" i="8"/>
  <c r="L152" i="8"/>
  <c r="L153" i="8"/>
  <c r="L154" i="8"/>
  <c r="L155" i="8"/>
  <c r="L156" i="8"/>
  <c r="L157" i="8"/>
  <c r="L158" i="8"/>
  <c r="L159" i="8"/>
  <c r="L160" i="8"/>
  <c r="L161" i="8"/>
  <c r="L162" i="8"/>
  <c r="L163" i="8"/>
  <c r="L164" i="8"/>
  <c r="L165" i="8"/>
  <c r="L166" i="8"/>
  <c r="L167" i="8"/>
  <c r="L168" i="8"/>
  <c r="L169" i="8"/>
  <c r="L170" i="8"/>
  <c r="L171" i="8"/>
  <c r="L172" i="8"/>
  <c r="L173" i="8"/>
  <c r="L174" i="8"/>
  <c r="L175" i="8"/>
  <c r="L176" i="8"/>
  <c r="L177" i="8"/>
  <c r="L178" i="8"/>
  <c r="L179" i="8"/>
  <c r="L180" i="8"/>
  <c r="L181" i="8"/>
  <c r="L182" i="8"/>
  <c r="L183" i="8"/>
  <c r="L184" i="8"/>
  <c r="L185" i="8"/>
  <c r="L186" i="8"/>
  <c r="L11" i="8"/>
  <c r="AJ152" i="38" l="1"/>
  <c r="AJ53" i="38"/>
  <c r="AJ43" i="38"/>
  <c r="AJ103" i="38"/>
  <c r="AJ134" i="38"/>
  <c r="AJ106" i="38"/>
  <c r="AJ182" i="38"/>
  <c r="AJ137" i="38"/>
  <c r="AJ155" i="38"/>
  <c r="AJ28" i="38"/>
  <c r="AJ55" i="38"/>
  <c r="AJ78" i="38"/>
  <c r="AJ23" i="38"/>
  <c r="AJ176" i="38"/>
  <c r="AJ183" i="38"/>
  <c r="AJ25" i="38"/>
  <c r="AJ129" i="38"/>
  <c r="AJ24" i="38"/>
  <c r="AJ138" i="38"/>
  <c r="AJ46" i="38"/>
  <c r="AJ36" i="38"/>
  <c r="AJ165" i="38"/>
  <c r="AJ98" i="38"/>
  <c r="AJ58" i="38"/>
  <c r="AJ18" i="38"/>
  <c r="AJ19" i="38"/>
  <c r="AJ9" i="38"/>
  <c r="AQ10" i="31" s="1"/>
  <c r="AJ59" i="38"/>
  <c r="AJ122" i="38"/>
  <c r="AJ149" i="38"/>
  <c r="AJ20" i="38"/>
  <c r="AJ11" i="38"/>
  <c r="AJ39" i="38"/>
  <c r="AJ60" i="38"/>
  <c r="AJ123" i="38"/>
  <c r="AJ141" i="38"/>
  <c r="AJ168" i="38"/>
  <c r="AJ47" i="38"/>
  <c r="AJ26" i="38"/>
  <c r="AJ99" i="38"/>
  <c r="AJ111" i="38"/>
  <c r="AJ12" i="38"/>
  <c r="AJ40" i="38"/>
  <c r="AJ63" i="38"/>
  <c r="AJ124" i="38"/>
  <c r="AJ142" i="38"/>
  <c r="AJ160" i="38"/>
  <c r="AJ75" i="38"/>
  <c r="AJ170" i="38"/>
  <c r="AJ150" i="38"/>
  <c r="AJ156" i="38"/>
  <c r="AJ41" i="38"/>
  <c r="AJ64" i="38"/>
  <c r="AJ115" i="38"/>
  <c r="AJ135" i="38"/>
  <c r="AJ14" i="38"/>
  <c r="AJ32" i="38"/>
  <c r="AJ91" i="38"/>
  <c r="AJ144" i="38"/>
  <c r="AJ30" i="38"/>
  <c r="AJ127" i="38"/>
  <c r="AJ181" i="38"/>
  <c r="AJ57" i="38"/>
  <c r="AJ33" i="38"/>
  <c r="AJ117" i="38"/>
  <c r="AJ101" i="38"/>
  <c r="AJ27" i="38"/>
  <c r="AJ79" i="38"/>
  <c r="AJ16" i="38"/>
  <c r="AJ163" i="38"/>
  <c r="AJ148" i="38"/>
  <c r="AJ132" i="38"/>
  <c r="AJ54" i="38"/>
  <c r="AJ113" i="38"/>
  <c r="AJ34" i="38"/>
  <c r="AJ82" i="38"/>
  <c r="AJ172" i="38"/>
  <c r="AJ151" i="38"/>
  <c r="AJ76" i="38"/>
  <c r="AJ119" i="38"/>
  <c r="AJ147" i="38"/>
  <c r="AJ164" i="38"/>
  <c r="AJ22" i="38"/>
  <c r="AJ178" i="38"/>
  <c r="AJ109" i="38"/>
  <c r="AJ158" i="38"/>
  <c r="Q10" i="31"/>
  <c r="M11" i="8"/>
  <c r="N11" i="8"/>
  <c r="I115" i="18"/>
  <c r="I49" i="18"/>
  <c r="I109" i="18"/>
  <c r="I61" i="18"/>
  <c r="I45" i="18"/>
  <c r="I29" i="18"/>
  <c r="I19" i="18"/>
  <c r="I17" i="18"/>
  <c r="I172" i="18"/>
  <c r="I160" i="18"/>
  <c r="I156" i="18"/>
  <c r="I140" i="18"/>
  <c r="I128" i="18"/>
  <c r="I124" i="18"/>
  <c r="I99" i="18"/>
  <c r="I93" i="18"/>
  <c r="I81" i="18"/>
  <c r="I65" i="18"/>
  <c r="I144" i="18"/>
  <c r="I97" i="18"/>
  <c r="I83" i="18"/>
  <c r="I67" i="18"/>
  <c r="I51" i="18"/>
  <c r="I35" i="18"/>
  <c r="I176" i="18"/>
  <c r="I113" i="18"/>
  <c r="I33" i="18"/>
  <c r="I77" i="18"/>
  <c r="I13" i="18"/>
  <c r="I103" i="18"/>
  <c r="I87" i="18"/>
  <c r="I71" i="18"/>
  <c r="I55" i="18"/>
  <c r="I39" i="18"/>
  <c r="I23" i="18"/>
  <c r="I177" i="18"/>
  <c r="I129" i="18"/>
  <c r="I106" i="18"/>
  <c r="I90" i="18"/>
  <c r="I26" i="18"/>
  <c r="I107" i="18"/>
  <c r="I91" i="18"/>
  <c r="I75" i="18"/>
  <c r="I11" i="18"/>
  <c r="I154" i="18"/>
  <c r="I98" i="18"/>
  <c r="I82" i="18"/>
  <c r="I50" i="18"/>
  <c r="I78" i="18"/>
  <c r="I42" i="18"/>
  <c r="I125" i="18"/>
  <c r="I111" i="18"/>
  <c r="I95" i="18"/>
  <c r="I47" i="18"/>
  <c r="I126" i="18"/>
  <c r="I9" i="18"/>
  <c r="I105" i="18"/>
  <c r="I89" i="18"/>
  <c r="I73" i="18"/>
  <c r="I57" i="18"/>
  <c r="I41" i="18"/>
  <c r="I25" i="18"/>
  <c r="I169" i="18"/>
  <c r="I153" i="18"/>
  <c r="I137" i="18"/>
  <c r="I121" i="18"/>
  <c r="I110" i="18"/>
  <c r="I58" i="18"/>
  <c r="I157" i="18"/>
  <c r="I59" i="18"/>
  <c r="I15" i="18"/>
  <c r="I138" i="18"/>
  <c r="I104" i="18"/>
  <c r="I88" i="18"/>
  <c r="I72" i="18"/>
  <c r="I56" i="18"/>
  <c r="I40" i="18"/>
  <c r="I24" i="18"/>
  <c r="I184" i="18"/>
  <c r="I168" i="18"/>
  <c r="I152" i="18"/>
  <c r="I136" i="18"/>
  <c r="I120" i="18"/>
  <c r="I114" i="18"/>
  <c r="I66" i="18"/>
  <c r="I34" i="18"/>
  <c r="I178" i="18"/>
  <c r="I162" i="18"/>
  <c r="I130" i="18"/>
  <c r="I161" i="18"/>
  <c r="I62" i="18"/>
  <c r="I30" i="18"/>
  <c r="I14" i="18"/>
  <c r="I141" i="18"/>
  <c r="I79" i="18"/>
  <c r="I27" i="18"/>
  <c r="I158" i="18"/>
  <c r="I122" i="18"/>
  <c r="I112" i="18"/>
  <c r="I108" i="18"/>
  <c r="I100" i="18"/>
  <c r="I92" i="18"/>
  <c r="I84" i="18"/>
  <c r="I80" i="18"/>
  <c r="I76" i="18"/>
  <c r="I68" i="18"/>
  <c r="I64" i="18"/>
  <c r="I60" i="18"/>
  <c r="I52" i="18"/>
  <c r="I48" i="18"/>
  <c r="I44" i="18"/>
  <c r="I36" i="18"/>
  <c r="I32" i="18"/>
  <c r="I28" i="18"/>
  <c r="I20" i="18"/>
  <c r="I16" i="18"/>
  <c r="I12" i="18"/>
  <c r="I183" i="18"/>
  <c r="I179" i="18"/>
  <c r="I175" i="18"/>
  <c r="I171" i="18"/>
  <c r="I167" i="18"/>
  <c r="I163" i="18"/>
  <c r="I159" i="18"/>
  <c r="I155" i="18"/>
  <c r="I151" i="18"/>
  <c r="I147" i="18"/>
  <c r="I143" i="18"/>
  <c r="I139" i="18"/>
  <c r="I135" i="18"/>
  <c r="I131" i="18"/>
  <c r="I127" i="18"/>
  <c r="I123" i="18"/>
  <c r="I119" i="18"/>
  <c r="I146" i="18"/>
  <c r="I145" i="18"/>
  <c r="I94" i="18"/>
  <c r="I74" i="18"/>
  <c r="I173" i="18"/>
  <c r="I63" i="18"/>
  <c r="I43" i="18"/>
  <c r="I31" i="18"/>
  <c r="I170" i="18"/>
  <c r="I142" i="18"/>
  <c r="I102" i="18"/>
  <c r="I86" i="18"/>
  <c r="I70" i="18"/>
  <c r="I54" i="18"/>
  <c r="I38" i="18"/>
  <c r="I22" i="18"/>
  <c r="I182" i="18"/>
  <c r="I166" i="18"/>
  <c r="I150" i="18"/>
  <c r="I134" i="18"/>
  <c r="I118" i="18"/>
  <c r="I18" i="18"/>
  <c r="I46" i="18"/>
  <c r="I10" i="18"/>
  <c r="I101" i="18"/>
  <c r="I85" i="18"/>
  <c r="I69" i="18"/>
  <c r="I53" i="18"/>
  <c r="I37" i="18"/>
  <c r="I21" i="18"/>
  <c r="I181" i="18"/>
  <c r="I165" i="18"/>
  <c r="I149" i="18"/>
  <c r="I133" i="18"/>
  <c r="I117" i="18"/>
  <c r="I180" i="18"/>
  <c r="I164" i="18"/>
  <c r="I148" i="18"/>
  <c r="I132" i="18"/>
  <c r="I116" i="18"/>
  <c r="I174" i="18"/>
  <c r="I96" i="18"/>
  <c r="N12" i="8"/>
  <c r="N13" i="8"/>
  <c r="N16" i="8"/>
  <c r="N17" i="8"/>
  <c r="N18" i="8"/>
  <c r="N19" i="8"/>
  <c r="N21" i="8"/>
  <c r="N29" i="8"/>
  <c r="N31" i="8"/>
  <c r="N32" i="8"/>
  <c r="N33" i="8"/>
  <c r="N34" i="8"/>
  <c r="N35" i="8"/>
  <c r="N37" i="8"/>
  <c r="N38" i="8"/>
  <c r="N39" i="8"/>
  <c r="N45" i="8"/>
  <c r="N49" i="8"/>
  <c r="N50" i="8"/>
  <c r="N51" i="8"/>
  <c r="N53" i="8"/>
  <c r="N54" i="8"/>
  <c r="N55" i="8"/>
  <c r="N56" i="8"/>
  <c r="N57" i="8"/>
  <c r="N61" i="8"/>
  <c r="N63" i="8"/>
  <c r="N64" i="8"/>
  <c r="N67" i="8"/>
  <c r="N69" i="8"/>
  <c r="N70" i="8"/>
  <c r="N71" i="8"/>
  <c r="N72" i="8"/>
  <c r="N73" i="8"/>
  <c r="N74" i="8"/>
  <c r="N75" i="8"/>
  <c r="N77" i="8"/>
  <c r="N93" i="8"/>
  <c r="N99" i="8"/>
  <c r="N109" i="8"/>
  <c r="N111" i="8"/>
  <c r="N112" i="8"/>
  <c r="N115" i="8"/>
  <c r="N125" i="8"/>
  <c r="N127" i="8"/>
  <c r="N128" i="8"/>
  <c r="N129" i="8"/>
  <c r="N130" i="8"/>
  <c r="N141" i="8"/>
  <c r="N143" i="8"/>
  <c r="N144" i="8"/>
  <c r="N145" i="8"/>
  <c r="N146" i="8"/>
  <c r="N147" i="8"/>
  <c r="N149" i="8"/>
  <c r="N157" i="8"/>
  <c r="N159" i="8"/>
  <c r="N160" i="8"/>
  <c r="N161" i="8"/>
  <c r="N162" i="8"/>
  <c r="N163" i="8"/>
  <c r="N165" i="8"/>
  <c r="N166" i="8"/>
  <c r="N167" i="8"/>
  <c r="N173" i="8"/>
  <c r="N177" i="8"/>
  <c r="N178" i="8"/>
  <c r="N179" i="8"/>
  <c r="N181" i="8"/>
  <c r="N182" i="8"/>
  <c r="N183" i="8"/>
  <c r="N184" i="8"/>
  <c r="N185" i="8"/>
  <c r="I12" i="8"/>
  <c r="I13" i="8"/>
  <c r="I16" i="8"/>
  <c r="I17" i="8"/>
  <c r="I18" i="8"/>
  <c r="I19" i="8"/>
  <c r="I20" i="8"/>
  <c r="N20" i="8" s="1"/>
  <c r="I21" i="8"/>
  <c r="I22" i="8"/>
  <c r="N22" i="8" s="1"/>
  <c r="I23" i="8"/>
  <c r="N23" i="8" s="1"/>
  <c r="I24" i="8"/>
  <c r="N24" i="8" s="1"/>
  <c r="I25" i="8"/>
  <c r="N25" i="8" s="1"/>
  <c r="I26" i="8"/>
  <c r="N26" i="8" s="1"/>
  <c r="I27" i="8"/>
  <c r="N27" i="8" s="1"/>
  <c r="I28" i="8"/>
  <c r="N28" i="8" s="1"/>
  <c r="I29" i="8"/>
  <c r="I30" i="8"/>
  <c r="N30" i="8" s="1"/>
  <c r="I31" i="8"/>
  <c r="I32" i="8"/>
  <c r="I33" i="8"/>
  <c r="I34" i="8"/>
  <c r="I35" i="8"/>
  <c r="I36" i="8"/>
  <c r="N36" i="8" s="1"/>
  <c r="I37" i="8"/>
  <c r="I38" i="8"/>
  <c r="I39" i="8"/>
  <c r="I40" i="8"/>
  <c r="N40" i="8" s="1"/>
  <c r="I41" i="8"/>
  <c r="N41" i="8" s="1"/>
  <c r="I42" i="8"/>
  <c r="N42" i="8" s="1"/>
  <c r="I43" i="8"/>
  <c r="N43" i="8" s="1"/>
  <c r="I44" i="8"/>
  <c r="N44" i="8" s="1"/>
  <c r="I45" i="8"/>
  <c r="I46" i="8"/>
  <c r="N46" i="8" s="1"/>
  <c r="I47" i="8"/>
  <c r="N47" i="8" s="1"/>
  <c r="I48" i="8"/>
  <c r="N48" i="8" s="1"/>
  <c r="I49" i="8"/>
  <c r="I50" i="8"/>
  <c r="I51" i="8"/>
  <c r="I52" i="8"/>
  <c r="N52" i="8" s="1"/>
  <c r="I53" i="8"/>
  <c r="I54" i="8"/>
  <c r="I55" i="8"/>
  <c r="I56" i="8"/>
  <c r="I57" i="8"/>
  <c r="I58" i="8"/>
  <c r="N58" i="8" s="1"/>
  <c r="I59" i="8"/>
  <c r="N59" i="8" s="1"/>
  <c r="I60" i="8"/>
  <c r="N60" i="8" s="1"/>
  <c r="I61" i="8"/>
  <c r="I62" i="8"/>
  <c r="N62" i="8" s="1"/>
  <c r="I63" i="8"/>
  <c r="I64" i="8"/>
  <c r="I65" i="8"/>
  <c r="N65" i="8" s="1"/>
  <c r="I66" i="8"/>
  <c r="N66" i="8" s="1"/>
  <c r="I67" i="8"/>
  <c r="I68" i="8"/>
  <c r="N68" i="8" s="1"/>
  <c r="I69" i="8"/>
  <c r="I70" i="8"/>
  <c r="I71" i="8"/>
  <c r="I72" i="8"/>
  <c r="I73" i="8"/>
  <c r="I74" i="8"/>
  <c r="I75" i="8"/>
  <c r="I76" i="8"/>
  <c r="N76" i="8" s="1"/>
  <c r="I77" i="8"/>
  <c r="I78" i="8"/>
  <c r="N78" i="8" s="1"/>
  <c r="I79" i="8"/>
  <c r="N79" i="8" s="1"/>
  <c r="I80" i="8"/>
  <c r="N80" i="8" s="1"/>
  <c r="I81" i="8"/>
  <c r="N81" i="8" s="1"/>
  <c r="I82" i="8"/>
  <c r="N82" i="8" s="1"/>
  <c r="I83" i="8"/>
  <c r="N83" i="8" s="1"/>
  <c r="I84" i="8"/>
  <c r="N84" i="8" s="1"/>
  <c r="I85" i="8"/>
  <c r="N85" i="8" s="1"/>
  <c r="I86" i="8"/>
  <c r="N86" i="8" s="1"/>
  <c r="I87" i="8"/>
  <c r="N87" i="8" s="1"/>
  <c r="I88" i="8"/>
  <c r="N88" i="8" s="1"/>
  <c r="I89" i="8"/>
  <c r="N89" i="8" s="1"/>
  <c r="I90" i="8"/>
  <c r="N90" i="8" s="1"/>
  <c r="I91" i="8"/>
  <c r="N91" i="8" s="1"/>
  <c r="I92" i="8"/>
  <c r="N92" i="8" s="1"/>
  <c r="I93" i="8"/>
  <c r="I94" i="8"/>
  <c r="N94" i="8" s="1"/>
  <c r="I95" i="8"/>
  <c r="N95" i="8" s="1"/>
  <c r="I96" i="8"/>
  <c r="N96" i="8" s="1"/>
  <c r="I97" i="8"/>
  <c r="N97" i="8" s="1"/>
  <c r="I98" i="8"/>
  <c r="N98" i="8" s="1"/>
  <c r="I99" i="8"/>
  <c r="I100" i="8"/>
  <c r="N100" i="8" s="1"/>
  <c r="I101" i="8"/>
  <c r="N101" i="8" s="1"/>
  <c r="I102" i="8"/>
  <c r="N102" i="8" s="1"/>
  <c r="I103" i="8"/>
  <c r="N103" i="8" s="1"/>
  <c r="I104" i="8"/>
  <c r="N104" i="8" s="1"/>
  <c r="I105" i="8"/>
  <c r="N105" i="8" s="1"/>
  <c r="I106" i="8"/>
  <c r="N106" i="8" s="1"/>
  <c r="I107" i="8"/>
  <c r="N107" i="8" s="1"/>
  <c r="I108" i="8"/>
  <c r="N108" i="8" s="1"/>
  <c r="I109" i="8"/>
  <c r="I110" i="8"/>
  <c r="N110" i="8" s="1"/>
  <c r="I111" i="8"/>
  <c r="I112" i="8"/>
  <c r="I113" i="8"/>
  <c r="N113" i="8" s="1"/>
  <c r="I114" i="8"/>
  <c r="N114" i="8" s="1"/>
  <c r="I115" i="8"/>
  <c r="I116" i="8"/>
  <c r="N116" i="8" s="1"/>
  <c r="I117" i="8"/>
  <c r="N117" i="8" s="1"/>
  <c r="I118" i="8"/>
  <c r="N118" i="8" s="1"/>
  <c r="I119" i="8"/>
  <c r="N119" i="8" s="1"/>
  <c r="I120" i="8"/>
  <c r="N120" i="8" s="1"/>
  <c r="I121" i="8"/>
  <c r="N121" i="8" s="1"/>
  <c r="I122" i="8"/>
  <c r="N122" i="8" s="1"/>
  <c r="I123" i="8"/>
  <c r="N123" i="8" s="1"/>
  <c r="I124" i="8"/>
  <c r="N124" i="8" s="1"/>
  <c r="I125" i="8"/>
  <c r="I126" i="8"/>
  <c r="N126" i="8" s="1"/>
  <c r="I127" i="8"/>
  <c r="I128" i="8"/>
  <c r="I129" i="8"/>
  <c r="I130" i="8"/>
  <c r="I131" i="8"/>
  <c r="N131" i="8" s="1"/>
  <c r="I132" i="8"/>
  <c r="N132" i="8" s="1"/>
  <c r="I133" i="8"/>
  <c r="N133" i="8" s="1"/>
  <c r="I134" i="8"/>
  <c r="N134" i="8" s="1"/>
  <c r="I135" i="8"/>
  <c r="N135" i="8" s="1"/>
  <c r="I136" i="8"/>
  <c r="N136" i="8" s="1"/>
  <c r="I137" i="8"/>
  <c r="N137" i="8" s="1"/>
  <c r="I138" i="8"/>
  <c r="N138" i="8" s="1"/>
  <c r="I139" i="8"/>
  <c r="N139" i="8" s="1"/>
  <c r="I140" i="8"/>
  <c r="N140" i="8" s="1"/>
  <c r="I141" i="8"/>
  <c r="I142" i="8"/>
  <c r="N142" i="8" s="1"/>
  <c r="I143" i="8"/>
  <c r="I144" i="8"/>
  <c r="I145" i="8"/>
  <c r="I146" i="8"/>
  <c r="I147" i="8"/>
  <c r="I148" i="8"/>
  <c r="N148" i="8" s="1"/>
  <c r="I149" i="8"/>
  <c r="I150" i="8"/>
  <c r="N150" i="8" s="1"/>
  <c r="I151" i="8"/>
  <c r="N151" i="8" s="1"/>
  <c r="I152" i="8"/>
  <c r="N152" i="8" s="1"/>
  <c r="I153" i="8"/>
  <c r="N153" i="8" s="1"/>
  <c r="I154" i="8"/>
  <c r="N154" i="8" s="1"/>
  <c r="I155" i="8"/>
  <c r="N155" i="8" s="1"/>
  <c r="I156" i="8"/>
  <c r="N156" i="8" s="1"/>
  <c r="I157" i="8"/>
  <c r="I158" i="8"/>
  <c r="N158" i="8" s="1"/>
  <c r="I159" i="8"/>
  <c r="I160" i="8"/>
  <c r="I161" i="8"/>
  <c r="I162" i="8"/>
  <c r="I163" i="8"/>
  <c r="I164" i="8"/>
  <c r="N164" i="8" s="1"/>
  <c r="I165" i="8"/>
  <c r="I166" i="8"/>
  <c r="I167" i="8"/>
  <c r="I168" i="8"/>
  <c r="N168" i="8" s="1"/>
  <c r="I169" i="8"/>
  <c r="N169" i="8" s="1"/>
  <c r="I170" i="8"/>
  <c r="N170" i="8" s="1"/>
  <c r="I171" i="8"/>
  <c r="N171" i="8" s="1"/>
  <c r="I172" i="8"/>
  <c r="N172" i="8" s="1"/>
  <c r="I173" i="8"/>
  <c r="I174" i="8"/>
  <c r="N174" i="8" s="1"/>
  <c r="I175" i="8"/>
  <c r="N175" i="8" s="1"/>
  <c r="I176" i="8"/>
  <c r="N176" i="8" s="1"/>
  <c r="I177" i="8"/>
  <c r="I178" i="8"/>
  <c r="I179" i="8"/>
  <c r="I180" i="8"/>
  <c r="N180" i="8" s="1"/>
  <c r="I181" i="8"/>
  <c r="I182" i="8"/>
  <c r="I183" i="8"/>
  <c r="I184" i="8"/>
  <c r="I185" i="8"/>
  <c r="I186" i="8"/>
  <c r="N186" i="8" s="1"/>
  <c r="R10" i="31" l="1"/>
  <c r="T11" i="12"/>
  <c r="U11" i="12" s="1"/>
  <c r="T12" i="12"/>
  <c r="I148" i="24"/>
  <c r="I116" i="24"/>
  <c r="I100" i="24"/>
  <c r="I52" i="24"/>
  <c r="I20" i="24"/>
  <c r="I164" i="24"/>
  <c r="I132" i="24"/>
  <c r="I84" i="24"/>
  <c r="I68" i="24"/>
  <c r="I36" i="24"/>
  <c r="I174" i="24"/>
  <c r="I110" i="24"/>
  <c r="I62" i="24"/>
  <c r="I180" i="24"/>
  <c r="I158" i="24"/>
  <c r="I142" i="24"/>
  <c r="I126" i="24"/>
  <c r="I94" i="24"/>
  <c r="I78" i="24"/>
  <c r="I46" i="24"/>
  <c r="I30" i="24"/>
  <c r="I173" i="24"/>
  <c r="I141" i="24"/>
  <c r="I45" i="24"/>
  <c r="I92" i="24"/>
  <c r="I60" i="24"/>
  <c r="I139" i="24"/>
  <c r="I27" i="24"/>
  <c r="I122" i="24"/>
  <c r="I42" i="24"/>
  <c r="I137" i="24"/>
  <c r="I57" i="24"/>
  <c r="I184" i="24"/>
  <c r="I152" i="24"/>
  <c r="I72" i="24"/>
  <c r="I135" i="24"/>
  <c r="I23" i="24"/>
  <c r="I102" i="24"/>
  <c r="I86" i="24"/>
  <c r="I70" i="24"/>
  <c r="I54" i="24"/>
  <c r="I38" i="24"/>
  <c r="I22" i="24"/>
  <c r="I181" i="24"/>
  <c r="I165" i="24"/>
  <c r="I149" i="24"/>
  <c r="I133" i="24"/>
  <c r="I117" i="24"/>
  <c r="I101" i="24"/>
  <c r="I85" i="24"/>
  <c r="I69" i="24"/>
  <c r="I53" i="24"/>
  <c r="I37" i="24"/>
  <c r="I21" i="24"/>
  <c r="I125" i="24"/>
  <c r="I29" i="24"/>
  <c r="I140" i="24"/>
  <c r="I28" i="24"/>
  <c r="I107" i="24"/>
  <c r="I75" i="24"/>
  <c r="I106" i="24"/>
  <c r="I58" i="24"/>
  <c r="I105" i="24"/>
  <c r="I41" i="24"/>
  <c r="I104" i="24"/>
  <c r="I40" i="24"/>
  <c r="I167" i="24"/>
  <c r="I151" i="24"/>
  <c r="I55" i="24"/>
  <c r="I150" i="24"/>
  <c r="I163" i="24"/>
  <c r="I83" i="24"/>
  <c r="I19" i="24"/>
  <c r="I178" i="24"/>
  <c r="I130" i="24"/>
  <c r="I34" i="24"/>
  <c r="I161" i="24"/>
  <c r="I113" i="24"/>
  <c r="I65" i="24"/>
  <c r="I17" i="24"/>
  <c r="I144" i="24"/>
  <c r="I48" i="24"/>
  <c r="I93" i="24"/>
  <c r="I13" i="24"/>
  <c r="I108" i="24"/>
  <c r="I12" i="24"/>
  <c r="I171" i="24"/>
  <c r="I155" i="24"/>
  <c r="I43" i="24"/>
  <c r="I138" i="24"/>
  <c r="I26" i="24"/>
  <c r="I169" i="24"/>
  <c r="I121" i="24"/>
  <c r="I25" i="24"/>
  <c r="I136" i="24"/>
  <c r="I24" i="24"/>
  <c r="I103" i="24"/>
  <c r="I39" i="24"/>
  <c r="I166" i="24"/>
  <c r="I118" i="24"/>
  <c r="I115" i="24"/>
  <c r="I51" i="24"/>
  <c r="I162" i="24"/>
  <c r="I98" i="24"/>
  <c r="I66" i="24"/>
  <c r="I177" i="24"/>
  <c r="I81" i="24"/>
  <c r="I33" i="24"/>
  <c r="I160" i="24"/>
  <c r="I96" i="24"/>
  <c r="I32" i="24"/>
  <c r="I143" i="24"/>
  <c r="I111" i="24"/>
  <c r="I63" i="24"/>
  <c r="I31" i="24"/>
  <c r="I157" i="24"/>
  <c r="I109" i="24"/>
  <c r="I77" i="24"/>
  <c r="I61" i="24"/>
  <c r="I172" i="24"/>
  <c r="I156" i="24"/>
  <c r="I124" i="24"/>
  <c r="I76" i="24"/>
  <c r="I44" i="24"/>
  <c r="I123" i="24"/>
  <c r="I91" i="24"/>
  <c r="I59" i="24"/>
  <c r="I186" i="24"/>
  <c r="I170" i="24"/>
  <c r="I154" i="24"/>
  <c r="I90" i="24"/>
  <c r="I74" i="24"/>
  <c r="I185" i="24"/>
  <c r="I153" i="24"/>
  <c r="I89" i="24"/>
  <c r="I73" i="24"/>
  <c r="I168" i="24"/>
  <c r="I120" i="24"/>
  <c r="I88" i="24"/>
  <c r="I56" i="24"/>
  <c r="I183" i="24"/>
  <c r="I119" i="24"/>
  <c r="I87" i="24"/>
  <c r="I71" i="24"/>
  <c r="I182" i="24"/>
  <c r="I134" i="24"/>
  <c r="I179" i="24"/>
  <c r="I147" i="24"/>
  <c r="I131" i="24"/>
  <c r="I99" i="24"/>
  <c r="I67" i="24"/>
  <c r="I35" i="24"/>
  <c r="I146" i="24"/>
  <c r="I114" i="24"/>
  <c r="I82" i="24"/>
  <c r="I50" i="24"/>
  <c r="I18" i="24"/>
  <c r="I145" i="24"/>
  <c r="I129" i="24"/>
  <c r="I97" i="24"/>
  <c r="I49" i="24"/>
  <c r="I176" i="24"/>
  <c r="I128" i="24"/>
  <c r="I112" i="24"/>
  <c r="I80" i="24"/>
  <c r="I64" i="24"/>
  <c r="I16" i="24"/>
  <c r="I175" i="24"/>
  <c r="I159" i="24"/>
  <c r="I127" i="24"/>
  <c r="I95" i="24"/>
  <c r="I79" i="24"/>
  <c r="I47" i="24"/>
  <c r="B12" i="24" l="1"/>
  <c r="C12" i="24"/>
  <c r="D12" i="24"/>
  <c r="E12" i="24"/>
  <c r="F12" i="24"/>
  <c r="G12" i="24"/>
  <c r="B13" i="24"/>
  <c r="C13" i="24"/>
  <c r="D13" i="24"/>
  <c r="E13" i="24"/>
  <c r="F13" i="24"/>
  <c r="G13" i="24"/>
  <c r="B14" i="24"/>
  <c r="C14" i="24"/>
  <c r="D14" i="24"/>
  <c r="E14" i="24"/>
  <c r="F14" i="24"/>
  <c r="G14" i="24"/>
  <c r="B15" i="24"/>
  <c r="C15" i="24"/>
  <c r="D15" i="24"/>
  <c r="E15" i="24"/>
  <c r="F15" i="24"/>
  <c r="G15" i="24"/>
  <c r="B16" i="24"/>
  <c r="C16" i="24"/>
  <c r="D16" i="24"/>
  <c r="E16" i="24"/>
  <c r="F16" i="24"/>
  <c r="G16" i="24"/>
  <c r="B17" i="24"/>
  <c r="C17" i="24"/>
  <c r="D17" i="24"/>
  <c r="E17" i="24"/>
  <c r="F17" i="24"/>
  <c r="G17" i="24"/>
  <c r="B18" i="24"/>
  <c r="C18" i="24"/>
  <c r="D18" i="24"/>
  <c r="E18" i="24"/>
  <c r="F18" i="24"/>
  <c r="G18" i="24"/>
  <c r="B19" i="24"/>
  <c r="C19" i="24"/>
  <c r="D19" i="24"/>
  <c r="E19" i="24"/>
  <c r="F19" i="24"/>
  <c r="G19" i="24"/>
  <c r="B20" i="24"/>
  <c r="C20" i="24"/>
  <c r="D20" i="24"/>
  <c r="E20" i="24"/>
  <c r="F20" i="24"/>
  <c r="G20" i="24"/>
  <c r="B21" i="24"/>
  <c r="C21" i="24"/>
  <c r="D21" i="24"/>
  <c r="E21" i="24"/>
  <c r="F21" i="24"/>
  <c r="G21" i="24"/>
  <c r="B22" i="24"/>
  <c r="C22" i="24"/>
  <c r="D22" i="24"/>
  <c r="E22" i="24"/>
  <c r="F22" i="24"/>
  <c r="G22" i="24"/>
  <c r="B23" i="24"/>
  <c r="C23" i="24"/>
  <c r="D23" i="24"/>
  <c r="E23" i="24"/>
  <c r="F23" i="24"/>
  <c r="G23" i="24"/>
  <c r="B24" i="24"/>
  <c r="C24" i="24"/>
  <c r="D24" i="24"/>
  <c r="E24" i="24"/>
  <c r="F24" i="24"/>
  <c r="G24" i="24"/>
  <c r="B25" i="24"/>
  <c r="C25" i="24"/>
  <c r="D25" i="24"/>
  <c r="E25" i="24"/>
  <c r="F25" i="24"/>
  <c r="G25" i="24"/>
  <c r="B26" i="24"/>
  <c r="C26" i="24"/>
  <c r="D26" i="24"/>
  <c r="E26" i="24"/>
  <c r="F26" i="24"/>
  <c r="G26" i="24"/>
  <c r="B27" i="24"/>
  <c r="C27" i="24"/>
  <c r="D27" i="24"/>
  <c r="E27" i="24"/>
  <c r="F27" i="24"/>
  <c r="G27" i="24"/>
  <c r="B28" i="24"/>
  <c r="C28" i="24"/>
  <c r="D28" i="24"/>
  <c r="E28" i="24"/>
  <c r="F28" i="24"/>
  <c r="G28" i="24"/>
  <c r="B29" i="24"/>
  <c r="C29" i="24"/>
  <c r="D29" i="24"/>
  <c r="E29" i="24"/>
  <c r="F29" i="24"/>
  <c r="G29" i="24"/>
  <c r="B30" i="24"/>
  <c r="C30" i="24"/>
  <c r="D30" i="24"/>
  <c r="E30" i="24"/>
  <c r="F30" i="24"/>
  <c r="G30" i="24"/>
  <c r="B31" i="24"/>
  <c r="C31" i="24"/>
  <c r="D31" i="24"/>
  <c r="E31" i="24"/>
  <c r="F31" i="24"/>
  <c r="G31" i="24"/>
  <c r="B32" i="24"/>
  <c r="C32" i="24"/>
  <c r="D32" i="24"/>
  <c r="E32" i="24"/>
  <c r="F32" i="24"/>
  <c r="G32" i="24"/>
  <c r="B33" i="24"/>
  <c r="C33" i="24"/>
  <c r="D33" i="24"/>
  <c r="E33" i="24"/>
  <c r="F33" i="24"/>
  <c r="G33" i="24"/>
  <c r="B34" i="24"/>
  <c r="C34" i="24"/>
  <c r="D34" i="24"/>
  <c r="E34" i="24"/>
  <c r="F34" i="24"/>
  <c r="G34" i="24"/>
  <c r="B35" i="24"/>
  <c r="C35" i="24"/>
  <c r="D35" i="24"/>
  <c r="E35" i="24"/>
  <c r="F35" i="24"/>
  <c r="G35" i="24"/>
  <c r="B36" i="24"/>
  <c r="C36" i="24"/>
  <c r="D36" i="24"/>
  <c r="E36" i="24"/>
  <c r="F36" i="24"/>
  <c r="G36" i="24"/>
  <c r="B37" i="24"/>
  <c r="C37" i="24"/>
  <c r="D37" i="24"/>
  <c r="E37" i="24"/>
  <c r="F37" i="24"/>
  <c r="G37" i="24"/>
  <c r="B38" i="24"/>
  <c r="C38" i="24"/>
  <c r="D38" i="24"/>
  <c r="E38" i="24"/>
  <c r="F38" i="24"/>
  <c r="G38" i="24"/>
  <c r="B39" i="24"/>
  <c r="C39" i="24"/>
  <c r="D39" i="24"/>
  <c r="E39" i="24"/>
  <c r="F39" i="24"/>
  <c r="G39" i="24"/>
  <c r="B40" i="24"/>
  <c r="C40" i="24"/>
  <c r="D40" i="24"/>
  <c r="E40" i="24"/>
  <c r="F40" i="24"/>
  <c r="G40" i="24"/>
  <c r="B41" i="24"/>
  <c r="C41" i="24"/>
  <c r="D41" i="24"/>
  <c r="E41" i="24"/>
  <c r="F41" i="24"/>
  <c r="G41" i="24"/>
  <c r="B42" i="24"/>
  <c r="C42" i="24"/>
  <c r="D42" i="24"/>
  <c r="E42" i="24"/>
  <c r="F42" i="24"/>
  <c r="G42" i="24"/>
  <c r="B43" i="24"/>
  <c r="C43" i="24"/>
  <c r="D43" i="24"/>
  <c r="E43" i="24"/>
  <c r="F43" i="24"/>
  <c r="G43" i="24"/>
  <c r="B44" i="24"/>
  <c r="C44" i="24"/>
  <c r="D44" i="24"/>
  <c r="E44" i="24"/>
  <c r="F44" i="24"/>
  <c r="G44" i="24"/>
  <c r="B45" i="24"/>
  <c r="C45" i="24"/>
  <c r="D45" i="24"/>
  <c r="E45" i="24"/>
  <c r="F45" i="24"/>
  <c r="G45" i="24"/>
  <c r="B46" i="24"/>
  <c r="C46" i="24"/>
  <c r="D46" i="24"/>
  <c r="E46" i="24"/>
  <c r="F46" i="24"/>
  <c r="G46" i="24"/>
  <c r="B47" i="24"/>
  <c r="C47" i="24"/>
  <c r="D47" i="24"/>
  <c r="E47" i="24"/>
  <c r="F47" i="24"/>
  <c r="G47" i="24"/>
  <c r="B48" i="24"/>
  <c r="C48" i="24"/>
  <c r="D48" i="24"/>
  <c r="E48" i="24"/>
  <c r="F48" i="24"/>
  <c r="G48" i="24"/>
  <c r="B49" i="24"/>
  <c r="C49" i="24"/>
  <c r="D49" i="24"/>
  <c r="E49" i="24"/>
  <c r="F49" i="24"/>
  <c r="G49" i="24"/>
  <c r="B50" i="24"/>
  <c r="C50" i="24"/>
  <c r="D50" i="24"/>
  <c r="E50" i="24"/>
  <c r="F50" i="24"/>
  <c r="G50" i="24"/>
  <c r="B51" i="24"/>
  <c r="C51" i="24"/>
  <c r="D51" i="24"/>
  <c r="E51" i="24"/>
  <c r="F51" i="24"/>
  <c r="G51" i="24"/>
  <c r="B52" i="24"/>
  <c r="C52" i="24"/>
  <c r="D52" i="24"/>
  <c r="E52" i="24"/>
  <c r="F52" i="24"/>
  <c r="G52" i="24"/>
  <c r="B53" i="24"/>
  <c r="C53" i="24"/>
  <c r="D53" i="24"/>
  <c r="E53" i="24"/>
  <c r="F53" i="24"/>
  <c r="G53" i="24"/>
  <c r="B54" i="24"/>
  <c r="C54" i="24"/>
  <c r="D54" i="24"/>
  <c r="E54" i="24"/>
  <c r="F54" i="24"/>
  <c r="G54" i="24"/>
  <c r="B55" i="24"/>
  <c r="C55" i="24"/>
  <c r="D55" i="24"/>
  <c r="E55" i="24"/>
  <c r="F55" i="24"/>
  <c r="G55" i="24"/>
  <c r="B56" i="24"/>
  <c r="C56" i="24"/>
  <c r="D56" i="24"/>
  <c r="E56" i="24"/>
  <c r="F56" i="24"/>
  <c r="G56" i="24"/>
  <c r="B57" i="24"/>
  <c r="C57" i="24"/>
  <c r="D57" i="24"/>
  <c r="E57" i="24"/>
  <c r="F57" i="24"/>
  <c r="G57" i="24"/>
  <c r="B58" i="24"/>
  <c r="C58" i="24"/>
  <c r="D58" i="24"/>
  <c r="E58" i="24"/>
  <c r="F58" i="24"/>
  <c r="G58" i="24"/>
  <c r="B59" i="24"/>
  <c r="C59" i="24"/>
  <c r="D59" i="24"/>
  <c r="E59" i="24"/>
  <c r="F59" i="24"/>
  <c r="G59" i="24"/>
  <c r="B60" i="24"/>
  <c r="C60" i="24"/>
  <c r="D60" i="24"/>
  <c r="E60" i="24"/>
  <c r="F60" i="24"/>
  <c r="G60" i="24"/>
  <c r="B61" i="24"/>
  <c r="C61" i="24"/>
  <c r="D61" i="24"/>
  <c r="E61" i="24"/>
  <c r="F61" i="24"/>
  <c r="G61" i="24"/>
  <c r="B62" i="24"/>
  <c r="C62" i="24"/>
  <c r="D62" i="24"/>
  <c r="E62" i="24"/>
  <c r="F62" i="24"/>
  <c r="G62" i="24"/>
  <c r="B63" i="24"/>
  <c r="C63" i="24"/>
  <c r="D63" i="24"/>
  <c r="E63" i="24"/>
  <c r="F63" i="24"/>
  <c r="G63" i="24"/>
  <c r="B64" i="24"/>
  <c r="C64" i="24"/>
  <c r="D64" i="24"/>
  <c r="E64" i="24"/>
  <c r="F64" i="24"/>
  <c r="G64" i="24"/>
  <c r="B65" i="24"/>
  <c r="C65" i="24"/>
  <c r="D65" i="24"/>
  <c r="E65" i="24"/>
  <c r="F65" i="24"/>
  <c r="G65" i="24"/>
  <c r="B66" i="24"/>
  <c r="C66" i="24"/>
  <c r="D66" i="24"/>
  <c r="E66" i="24"/>
  <c r="F66" i="24"/>
  <c r="G66" i="24"/>
  <c r="B67" i="24"/>
  <c r="C67" i="24"/>
  <c r="D67" i="24"/>
  <c r="E67" i="24"/>
  <c r="F67" i="24"/>
  <c r="G67" i="24"/>
  <c r="B68" i="24"/>
  <c r="C68" i="24"/>
  <c r="D68" i="24"/>
  <c r="E68" i="24"/>
  <c r="F68" i="24"/>
  <c r="G68" i="24"/>
  <c r="B69" i="24"/>
  <c r="C69" i="24"/>
  <c r="D69" i="24"/>
  <c r="E69" i="24"/>
  <c r="F69" i="24"/>
  <c r="G69" i="24"/>
  <c r="B70" i="24"/>
  <c r="C70" i="24"/>
  <c r="D70" i="24"/>
  <c r="E70" i="24"/>
  <c r="F70" i="24"/>
  <c r="G70" i="24"/>
  <c r="B71" i="24"/>
  <c r="C71" i="24"/>
  <c r="D71" i="24"/>
  <c r="E71" i="24"/>
  <c r="F71" i="24"/>
  <c r="G71" i="24"/>
  <c r="B72" i="24"/>
  <c r="C72" i="24"/>
  <c r="D72" i="24"/>
  <c r="E72" i="24"/>
  <c r="F72" i="24"/>
  <c r="G72" i="24"/>
  <c r="B73" i="24"/>
  <c r="C73" i="24"/>
  <c r="D73" i="24"/>
  <c r="E73" i="24"/>
  <c r="F73" i="24"/>
  <c r="G73" i="24"/>
  <c r="B74" i="24"/>
  <c r="C74" i="24"/>
  <c r="D74" i="24"/>
  <c r="E74" i="24"/>
  <c r="F74" i="24"/>
  <c r="G74" i="24"/>
  <c r="B75" i="24"/>
  <c r="C75" i="24"/>
  <c r="D75" i="24"/>
  <c r="E75" i="24"/>
  <c r="F75" i="24"/>
  <c r="G75" i="24"/>
  <c r="B76" i="24"/>
  <c r="C76" i="24"/>
  <c r="D76" i="24"/>
  <c r="E76" i="24"/>
  <c r="F76" i="24"/>
  <c r="G76" i="24"/>
  <c r="B77" i="24"/>
  <c r="C77" i="24"/>
  <c r="D77" i="24"/>
  <c r="E77" i="24"/>
  <c r="F77" i="24"/>
  <c r="G77" i="24"/>
  <c r="B78" i="24"/>
  <c r="C78" i="24"/>
  <c r="D78" i="24"/>
  <c r="E78" i="24"/>
  <c r="F78" i="24"/>
  <c r="G78" i="24"/>
  <c r="B79" i="24"/>
  <c r="C79" i="24"/>
  <c r="D79" i="24"/>
  <c r="E79" i="24"/>
  <c r="F79" i="24"/>
  <c r="G79" i="24"/>
  <c r="B80" i="24"/>
  <c r="C80" i="24"/>
  <c r="D80" i="24"/>
  <c r="E80" i="24"/>
  <c r="F80" i="24"/>
  <c r="G80" i="24"/>
  <c r="B81" i="24"/>
  <c r="C81" i="24"/>
  <c r="D81" i="24"/>
  <c r="E81" i="24"/>
  <c r="F81" i="24"/>
  <c r="G81" i="24"/>
  <c r="B82" i="24"/>
  <c r="C82" i="24"/>
  <c r="D82" i="24"/>
  <c r="E82" i="24"/>
  <c r="F82" i="24"/>
  <c r="G82" i="24"/>
  <c r="B83" i="24"/>
  <c r="C83" i="24"/>
  <c r="D83" i="24"/>
  <c r="E83" i="24"/>
  <c r="F83" i="24"/>
  <c r="G83" i="24"/>
  <c r="B84" i="24"/>
  <c r="C84" i="24"/>
  <c r="D84" i="24"/>
  <c r="E84" i="24"/>
  <c r="F84" i="24"/>
  <c r="G84" i="24"/>
  <c r="B85" i="24"/>
  <c r="C85" i="24"/>
  <c r="D85" i="24"/>
  <c r="E85" i="24"/>
  <c r="F85" i="24"/>
  <c r="G85" i="24"/>
  <c r="B86" i="24"/>
  <c r="C86" i="24"/>
  <c r="D86" i="24"/>
  <c r="E86" i="24"/>
  <c r="F86" i="24"/>
  <c r="G86" i="24"/>
  <c r="B87" i="24"/>
  <c r="C87" i="24"/>
  <c r="D87" i="24"/>
  <c r="E87" i="24"/>
  <c r="F87" i="24"/>
  <c r="G87" i="24"/>
  <c r="B88" i="24"/>
  <c r="C88" i="24"/>
  <c r="D88" i="24"/>
  <c r="E88" i="24"/>
  <c r="F88" i="24"/>
  <c r="G88" i="24"/>
  <c r="B89" i="24"/>
  <c r="C89" i="24"/>
  <c r="D89" i="24"/>
  <c r="E89" i="24"/>
  <c r="F89" i="24"/>
  <c r="G89" i="24"/>
  <c r="B90" i="24"/>
  <c r="C90" i="24"/>
  <c r="D90" i="24"/>
  <c r="E90" i="24"/>
  <c r="F90" i="24"/>
  <c r="G90" i="24"/>
  <c r="B91" i="24"/>
  <c r="C91" i="24"/>
  <c r="D91" i="24"/>
  <c r="E91" i="24"/>
  <c r="F91" i="24"/>
  <c r="G91" i="24"/>
  <c r="B92" i="24"/>
  <c r="C92" i="24"/>
  <c r="D92" i="24"/>
  <c r="E92" i="24"/>
  <c r="F92" i="24"/>
  <c r="G92" i="24"/>
  <c r="B93" i="24"/>
  <c r="C93" i="24"/>
  <c r="D93" i="24"/>
  <c r="E93" i="24"/>
  <c r="F93" i="24"/>
  <c r="G93" i="24"/>
  <c r="B94" i="24"/>
  <c r="C94" i="24"/>
  <c r="D94" i="24"/>
  <c r="E94" i="24"/>
  <c r="F94" i="24"/>
  <c r="G94" i="24"/>
  <c r="B95" i="24"/>
  <c r="C95" i="24"/>
  <c r="D95" i="24"/>
  <c r="E95" i="24"/>
  <c r="F95" i="24"/>
  <c r="G95" i="24"/>
  <c r="B96" i="24"/>
  <c r="C96" i="24"/>
  <c r="D96" i="24"/>
  <c r="E96" i="24"/>
  <c r="F96" i="24"/>
  <c r="G96" i="24"/>
  <c r="B97" i="24"/>
  <c r="C97" i="24"/>
  <c r="D97" i="24"/>
  <c r="E97" i="24"/>
  <c r="F97" i="24"/>
  <c r="G97" i="24"/>
  <c r="B98" i="24"/>
  <c r="C98" i="24"/>
  <c r="D98" i="24"/>
  <c r="E98" i="24"/>
  <c r="F98" i="24"/>
  <c r="G98" i="24"/>
  <c r="B99" i="24"/>
  <c r="C99" i="24"/>
  <c r="D99" i="24"/>
  <c r="E99" i="24"/>
  <c r="F99" i="24"/>
  <c r="G99" i="24"/>
  <c r="B100" i="24"/>
  <c r="C100" i="24"/>
  <c r="D100" i="24"/>
  <c r="E100" i="24"/>
  <c r="F100" i="24"/>
  <c r="G100" i="24"/>
  <c r="B101" i="24"/>
  <c r="C101" i="24"/>
  <c r="D101" i="24"/>
  <c r="E101" i="24"/>
  <c r="F101" i="24"/>
  <c r="G101" i="24"/>
  <c r="B102" i="24"/>
  <c r="C102" i="24"/>
  <c r="D102" i="24"/>
  <c r="E102" i="24"/>
  <c r="F102" i="24"/>
  <c r="G102" i="24"/>
  <c r="B103" i="24"/>
  <c r="C103" i="24"/>
  <c r="D103" i="24"/>
  <c r="E103" i="24"/>
  <c r="F103" i="24"/>
  <c r="G103" i="24"/>
  <c r="B104" i="24"/>
  <c r="C104" i="24"/>
  <c r="D104" i="24"/>
  <c r="E104" i="24"/>
  <c r="F104" i="24"/>
  <c r="G104" i="24"/>
  <c r="B105" i="24"/>
  <c r="C105" i="24"/>
  <c r="D105" i="24"/>
  <c r="E105" i="24"/>
  <c r="F105" i="24"/>
  <c r="G105" i="24"/>
  <c r="B106" i="24"/>
  <c r="C106" i="24"/>
  <c r="D106" i="24"/>
  <c r="E106" i="24"/>
  <c r="F106" i="24"/>
  <c r="G106" i="24"/>
  <c r="B107" i="24"/>
  <c r="C107" i="24"/>
  <c r="D107" i="24"/>
  <c r="E107" i="24"/>
  <c r="F107" i="24"/>
  <c r="G107" i="24"/>
  <c r="B108" i="24"/>
  <c r="C108" i="24"/>
  <c r="D108" i="24"/>
  <c r="E108" i="24"/>
  <c r="F108" i="24"/>
  <c r="G108" i="24"/>
  <c r="B109" i="24"/>
  <c r="C109" i="24"/>
  <c r="D109" i="24"/>
  <c r="E109" i="24"/>
  <c r="F109" i="24"/>
  <c r="G109" i="24"/>
  <c r="B110" i="24"/>
  <c r="C110" i="24"/>
  <c r="D110" i="24"/>
  <c r="E110" i="24"/>
  <c r="F110" i="24"/>
  <c r="G110" i="24"/>
  <c r="B111" i="24"/>
  <c r="C111" i="24"/>
  <c r="D111" i="24"/>
  <c r="E111" i="24"/>
  <c r="F111" i="24"/>
  <c r="G111" i="24"/>
  <c r="B112" i="24"/>
  <c r="C112" i="24"/>
  <c r="D112" i="24"/>
  <c r="E112" i="24"/>
  <c r="F112" i="24"/>
  <c r="G112" i="24"/>
  <c r="B113" i="24"/>
  <c r="C113" i="24"/>
  <c r="D113" i="24"/>
  <c r="E113" i="24"/>
  <c r="F113" i="24"/>
  <c r="G113" i="24"/>
  <c r="B114" i="24"/>
  <c r="C114" i="24"/>
  <c r="D114" i="24"/>
  <c r="E114" i="24"/>
  <c r="F114" i="24"/>
  <c r="G114" i="24"/>
  <c r="B115" i="24"/>
  <c r="C115" i="24"/>
  <c r="D115" i="24"/>
  <c r="E115" i="24"/>
  <c r="F115" i="24"/>
  <c r="G115" i="24"/>
  <c r="B116" i="24"/>
  <c r="C116" i="24"/>
  <c r="D116" i="24"/>
  <c r="E116" i="24"/>
  <c r="F116" i="24"/>
  <c r="G116" i="24"/>
  <c r="B117" i="24"/>
  <c r="C117" i="24"/>
  <c r="D117" i="24"/>
  <c r="E117" i="24"/>
  <c r="F117" i="24"/>
  <c r="G117" i="24"/>
  <c r="B118" i="24"/>
  <c r="C118" i="24"/>
  <c r="D118" i="24"/>
  <c r="E118" i="24"/>
  <c r="F118" i="24"/>
  <c r="G118" i="24"/>
  <c r="B119" i="24"/>
  <c r="C119" i="24"/>
  <c r="D119" i="24"/>
  <c r="E119" i="24"/>
  <c r="F119" i="24"/>
  <c r="G119" i="24"/>
  <c r="B120" i="24"/>
  <c r="C120" i="24"/>
  <c r="D120" i="24"/>
  <c r="E120" i="24"/>
  <c r="F120" i="24"/>
  <c r="G120" i="24"/>
  <c r="B121" i="24"/>
  <c r="C121" i="24"/>
  <c r="D121" i="24"/>
  <c r="E121" i="24"/>
  <c r="F121" i="24"/>
  <c r="G121" i="24"/>
  <c r="B122" i="24"/>
  <c r="C122" i="24"/>
  <c r="D122" i="24"/>
  <c r="E122" i="24"/>
  <c r="F122" i="24"/>
  <c r="G122" i="24"/>
  <c r="B123" i="24"/>
  <c r="C123" i="24"/>
  <c r="D123" i="24"/>
  <c r="E123" i="24"/>
  <c r="F123" i="24"/>
  <c r="G123" i="24"/>
  <c r="B124" i="24"/>
  <c r="C124" i="24"/>
  <c r="D124" i="24"/>
  <c r="E124" i="24"/>
  <c r="F124" i="24"/>
  <c r="G124" i="24"/>
  <c r="B125" i="24"/>
  <c r="C125" i="24"/>
  <c r="D125" i="24"/>
  <c r="E125" i="24"/>
  <c r="F125" i="24"/>
  <c r="G125" i="24"/>
  <c r="B126" i="24"/>
  <c r="C126" i="24"/>
  <c r="D126" i="24"/>
  <c r="E126" i="24"/>
  <c r="F126" i="24"/>
  <c r="G126" i="24"/>
  <c r="B127" i="24"/>
  <c r="C127" i="24"/>
  <c r="D127" i="24"/>
  <c r="E127" i="24"/>
  <c r="F127" i="24"/>
  <c r="G127" i="24"/>
  <c r="B128" i="24"/>
  <c r="C128" i="24"/>
  <c r="D128" i="24"/>
  <c r="E128" i="24"/>
  <c r="F128" i="24"/>
  <c r="G128" i="24"/>
  <c r="B129" i="24"/>
  <c r="C129" i="24"/>
  <c r="D129" i="24"/>
  <c r="E129" i="24"/>
  <c r="F129" i="24"/>
  <c r="G129" i="24"/>
  <c r="B130" i="24"/>
  <c r="C130" i="24"/>
  <c r="D130" i="24"/>
  <c r="E130" i="24"/>
  <c r="F130" i="24"/>
  <c r="G130" i="24"/>
  <c r="B131" i="24"/>
  <c r="C131" i="24"/>
  <c r="D131" i="24"/>
  <c r="E131" i="24"/>
  <c r="F131" i="24"/>
  <c r="G131" i="24"/>
  <c r="B132" i="24"/>
  <c r="C132" i="24"/>
  <c r="D132" i="24"/>
  <c r="E132" i="24"/>
  <c r="F132" i="24"/>
  <c r="G132" i="24"/>
  <c r="B133" i="24"/>
  <c r="C133" i="24"/>
  <c r="D133" i="24"/>
  <c r="E133" i="24"/>
  <c r="F133" i="24"/>
  <c r="G133" i="24"/>
  <c r="B134" i="24"/>
  <c r="C134" i="24"/>
  <c r="D134" i="24"/>
  <c r="E134" i="24"/>
  <c r="F134" i="24"/>
  <c r="G134" i="24"/>
  <c r="B135" i="24"/>
  <c r="C135" i="24"/>
  <c r="D135" i="24"/>
  <c r="E135" i="24"/>
  <c r="F135" i="24"/>
  <c r="G135" i="24"/>
  <c r="B136" i="24"/>
  <c r="C136" i="24"/>
  <c r="D136" i="24"/>
  <c r="E136" i="24"/>
  <c r="F136" i="24"/>
  <c r="G136" i="24"/>
  <c r="B137" i="24"/>
  <c r="C137" i="24"/>
  <c r="D137" i="24"/>
  <c r="E137" i="24"/>
  <c r="F137" i="24"/>
  <c r="G137" i="24"/>
  <c r="B138" i="24"/>
  <c r="C138" i="24"/>
  <c r="D138" i="24"/>
  <c r="E138" i="24"/>
  <c r="F138" i="24"/>
  <c r="G138" i="24"/>
  <c r="B139" i="24"/>
  <c r="C139" i="24"/>
  <c r="D139" i="24"/>
  <c r="E139" i="24"/>
  <c r="F139" i="24"/>
  <c r="G139" i="24"/>
  <c r="B140" i="24"/>
  <c r="C140" i="24"/>
  <c r="D140" i="24"/>
  <c r="E140" i="24"/>
  <c r="F140" i="24"/>
  <c r="G140" i="24"/>
  <c r="B141" i="24"/>
  <c r="C141" i="24"/>
  <c r="D141" i="24"/>
  <c r="E141" i="24"/>
  <c r="F141" i="24"/>
  <c r="G141" i="24"/>
  <c r="B142" i="24"/>
  <c r="C142" i="24"/>
  <c r="D142" i="24"/>
  <c r="E142" i="24"/>
  <c r="F142" i="24"/>
  <c r="G142" i="24"/>
  <c r="B143" i="24"/>
  <c r="C143" i="24"/>
  <c r="D143" i="24"/>
  <c r="E143" i="24"/>
  <c r="F143" i="24"/>
  <c r="G143" i="24"/>
  <c r="B144" i="24"/>
  <c r="C144" i="24"/>
  <c r="D144" i="24"/>
  <c r="E144" i="24"/>
  <c r="F144" i="24"/>
  <c r="G144" i="24"/>
  <c r="B145" i="24"/>
  <c r="C145" i="24"/>
  <c r="D145" i="24"/>
  <c r="E145" i="24"/>
  <c r="F145" i="24"/>
  <c r="G145" i="24"/>
  <c r="B146" i="24"/>
  <c r="C146" i="24"/>
  <c r="D146" i="24"/>
  <c r="E146" i="24"/>
  <c r="F146" i="24"/>
  <c r="G146" i="24"/>
  <c r="B147" i="24"/>
  <c r="C147" i="24"/>
  <c r="D147" i="24"/>
  <c r="E147" i="24"/>
  <c r="F147" i="24"/>
  <c r="G147" i="24"/>
  <c r="B148" i="24"/>
  <c r="C148" i="24"/>
  <c r="D148" i="24"/>
  <c r="E148" i="24"/>
  <c r="F148" i="24"/>
  <c r="G148" i="24"/>
  <c r="B149" i="24"/>
  <c r="C149" i="24"/>
  <c r="D149" i="24"/>
  <c r="E149" i="24"/>
  <c r="F149" i="24"/>
  <c r="G149" i="24"/>
  <c r="B150" i="24"/>
  <c r="C150" i="24"/>
  <c r="D150" i="24"/>
  <c r="E150" i="24"/>
  <c r="F150" i="24"/>
  <c r="G150" i="24"/>
  <c r="B151" i="24"/>
  <c r="C151" i="24"/>
  <c r="D151" i="24"/>
  <c r="E151" i="24"/>
  <c r="F151" i="24"/>
  <c r="G151" i="24"/>
  <c r="B152" i="24"/>
  <c r="C152" i="24"/>
  <c r="D152" i="24"/>
  <c r="E152" i="24"/>
  <c r="F152" i="24"/>
  <c r="G152" i="24"/>
  <c r="B153" i="24"/>
  <c r="C153" i="24"/>
  <c r="D153" i="24"/>
  <c r="E153" i="24"/>
  <c r="F153" i="24"/>
  <c r="G153" i="24"/>
  <c r="B154" i="24"/>
  <c r="C154" i="24"/>
  <c r="D154" i="24"/>
  <c r="E154" i="24"/>
  <c r="F154" i="24"/>
  <c r="G154" i="24"/>
  <c r="B155" i="24"/>
  <c r="C155" i="24"/>
  <c r="D155" i="24"/>
  <c r="E155" i="24"/>
  <c r="F155" i="24"/>
  <c r="G155" i="24"/>
  <c r="B156" i="24"/>
  <c r="C156" i="24"/>
  <c r="D156" i="24"/>
  <c r="E156" i="24"/>
  <c r="F156" i="24"/>
  <c r="G156" i="24"/>
  <c r="B157" i="24"/>
  <c r="C157" i="24"/>
  <c r="D157" i="24"/>
  <c r="E157" i="24"/>
  <c r="F157" i="24"/>
  <c r="G157" i="24"/>
  <c r="B158" i="24"/>
  <c r="C158" i="24"/>
  <c r="D158" i="24"/>
  <c r="E158" i="24"/>
  <c r="F158" i="24"/>
  <c r="G158" i="24"/>
  <c r="B159" i="24"/>
  <c r="C159" i="24"/>
  <c r="D159" i="24"/>
  <c r="E159" i="24"/>
  <c r="F159" i="24"/>
  <c r="G159" i="24"/>
  <c r="B160" i="24"/>
  <c r="C160" i="24"/>
  <c r="D160" i="24"/>
  <c r="E160" i="24"/>
  <c r="F160" i="24"/>
  <c r="G160" i="24"/>
  <c r="B161" i="24"/>
  <c r="C161" i="24"/>
  <c r="D161" i="24"/>
  <c r="E161" i="24"/>
  <c r="F161" i="24"/>
  <c r="G161" i="24"/>
  <c r="B162" i="24"/>
  <c r="C162" i="24"/>
  <c r="D162" i="24"/>
  <c r="E162" i="24"/>
  <c r="F162" i="24"/>
  <c r="G162" i="24"/>
  <c r="B163" i="24"/>
  <c r="C163" i="24"/>
  <c r="D163" i="24"/>
  <c r="E163" i="24"/>
  <c r="F163" i="24"/>
  <c r="G163" i="24"/>
  <c r="B164" i="24"/>
  <c r="C164" i="24"/>
  <c r="D164" i="24"/>
  <c r="E164" i="24"/>
  <c r="F164" i="24"/>
  <c r="G164" i="24"/>
  <c r="B165" i="24"/>
  <c r="C165" i="24"/>
  <c r="D165" i="24"/>
  <c r="E165" i="24"/>
  <c r="F165" i="24"/>
  <c r="G165" i="24"/>
  <c r="B166" i="24"/>
  <c r="C166" i="24"/>
  <c r="D166" i="24"/>
  <c r="E166" i="24"/>
  <c r="F166" i="24"/>
  <c r="G166" i="24"/>
  <c r="B167" i="24"/>
  <c r="C167" i="24"/>
  <c r="D167" i="24"/>
  <c r="E167" i="24"/>
  <c r="F167" i="24"/>
  <c r="G167" i="24"/>
  <c r="B168" i="24"/>
  <c r="C168" i="24"/>
  <c r="D168" i="24"/>
  <c r="E168" i="24"/>
  <c r="F168" i="24"/>
  <c r="G168" i="24"/>
  <c r="B169" i="24"/>
  <c r="C169" i="24"/>
  <c r="D169" i="24"/>
  <c r="E169" i="24"/>
  <c r="F169" i="24"/>
  <c r="G169" i="24"/>
  <c r="B170" i="24"/>
  <c r="C170" i="24"/>
  <c r="D170" i="24"/>
  <c r="E170" i="24"/>
  <c r="F170" i="24"/>
  <c r="G170" i="24"/>
  <c r="B171" i="24"/>
  <c r="C171" i="24"/>
  <c r="D171" i="24"/>
  <c r="E171" i="24"/>
  <c r="F171" i="24"/>
  <c r="G171" i="24"/>
  <c r="B172" i="24"/>
  <c r="C172" i="24"/>
  <c r="D172" i="24"/>
  <c r="E172" i="24"/>
  <c r="F172" i="24"/>
  <c r="G172" i="24"/>
  <c r="B173" i="24"/>
  <c r="C173" i="24"/>
  <c r="D173" i="24"/>
  <c r="E173" i="24"/>
  <c r="F173" i="24"/>
  <c r="G173" i="24"/>
  <c r="B174" i="24"/>
  <c r="C174" i="24"/>
  <c r="D174" i="24"/>
  <c r="E174" i="24"/>
  <c r="F174" i="24"/>
  <c r="G174" i="24"/>
  <c r="B175" i="24"/>
  <c r="C175" i="24"/>
  <c r="D175" i="24"/>
  <c r="E175" i="24"/>
  <c r="F175" i="24"/>
  <c r="G175" i="24"/>
  <c r="B176" i="24"/>
  <c r="C176" i="24"/>
  <c r="D176" i="24"/>
  <c r="E176" i="24"/>
  <c r="F176" i="24"/>
  <c r="G176" i="24"/>
  <c r="B177" i="24"/>
  <c r="C177" i="24"/>
  <c r="D177" i="24"/>
  <c r="E177" i="24"/>
  <c r="F177" i="24"/>
  <c r="G177" i="24"/>
  <c r="B178" i="24"/>
  <c r="C178" i="24"/>
  <c r="D178" i="24"/>
  <c r="E178" i="24"/>
  <c r="F178" i="24"/>
  <c r="G178" i="24"/>
  <c r="B179" i="24"/>
  <c r="C179" i="24"/>
  <c r="D179" i="24"/>
  <c r="E179" i="24"/>
  <c r="F179" i="24"/>
  <c r="G179" i="24"/>
  <c r="B180" i="24"/>
  <c r="C180" i="24"/>
  <c r="D180" i="24"/>
  <c r="E180" i="24"/>
  <c r="F180" i="24"/>
  <c r="G180" i="24"/>
  <c r="B181" i="24"/>
  <c r="C181" i="24"/>
  <c r="D181" i="24"/>
  <c r="E181" i="24"/>
  <c r="F181" i="24"/>
  <c r="G181" i="24"/>
  <c r="B182" i="24"/>
  <c r="C182" i="24"/>
  <c r="D182" i="24"/>
  <c r="E182" i="24"/>
  <c r="F182" i="24"/>
  <c r="G182" i="24"/>
  <c r="B183" i="24"/>
  <c r="C183" i="24"/>
  <c r="D183" i="24"/>
  <c r="E183" i="24"/>
  <c r="F183" i="24"/>
  <c r="G183" i="24"/>
  <c r="B184" i="24"/>
  <c r="C184" i="24"/>
  <c r="D184" i="24"/>
  <c r="E184" i="24"/>
  <c r="F184" i="24"/>
  <c r="G184" i="24"/>
  <c r="B185" i="24"/>
  <c r="C185" i="24"/>
  <c r="D185" i="24"/>
  <c r="E185" i="24"/>
  <c r="F185" i="24"/>
  <c r="G185" i="24"/>
  <c r="B186" i="24"/>
  <c r="C186" i="24"/>
  <c r="D186" i="24"/>
  <c r="E186" i="24"/>
  <c r="F186" i="24"/>
  <c r="G186" i="24"/>
  <c r="N176" i="12" l="1"/>
  <c r="L176" i="12"/>
  <c r="AX10" i="31"/>
  <c r="AY10" i="31"/>
  <c r="AZ10" i="31"/>
  <c r="BA10" i="31"/>
  <c r="AU10" i="31"/>
  <c r="AT10" i="31"/>
  <c r="AS10" i="31"/>
  <c r="P10" i="31"/>
  <c r="M10" i="31"/>
  <c r="T176" i="12" l="1"/>
  <c r="R176" i="12"/>
  <c r="N135" i="12"/>
  <c r="L135" i="12"/>
  <c r="N134" i="12"/>
  <c r="L134" i="12"/>
  <c r="L133" i="12"/>
  <c r="N133" i="12"/>
  <c r="L98" i="12"/>
  <c r="N98" i="12"/>
  <c r="L99" i="12"/>
  <c r="N99" i="12"/>
  <c r="N97" i="12"/>
  <c r="L97" i="12"/>
  <c r="B12" i="8"/>
  <c r="B12" i="12" s="1"/>
  <c r="B10" i="38" s="1"/>
  <c r="B10" i="18" s="1"/>
  <c r="C12" i="8"/>
  <c r="C12" i="12" s="1"/>
  <c r="C12" i="21" s="1"/>
  <c r="D12" i="8"/>
  <c r="D12" i="12" s="1"/>
  <c r="C10" i="38" s="1"/>
  <c r="C10" i="18" s="1"/>
  <c r="E12" i="8"/>
  <c r="E12" i="12" s="1"/>
  <c r="D10" i="38" s="1"/>
  <c r="D10" i="18" s="1"/>
  <c r="F12" i="8"/>
  <c r="F12" i="12" s="1"/>
  <c r="F12" i="21" s="1"/>
  <c r="G12" i="8"/>
  <c r="G12" i="12" s="1"/>
  <c r="E10" i="38" s="1"/>
  <c r="B13" i="8"/>
  <c r="B13" i="12" s="1"/>
  <c r="B11" i="38" s="1"/>
  <c r="B11" i="18" s="1"/>
  <c r="C13" i="8"/>
  <c r="C13" i="12" s="1"/>
  <c r="C13" i="21" s="1"/>
  <c r="D13" i="8"/>
  <c r="D13" i="12" s="1"/>
  <c r="C11" i="38" s="1"/>
  <c r="C11" i="18" s="1"/>
  <c r="E13" i="8"/>
  <c r="E13" i="12" s="1"/>
  <c r="D11" i="38" s="1"/>
  <c r="D11" i="18" s="1"/>
  <c r="F13" i="8"/>
  <c r="F13" i="12" s="1"/>
  <c r="F13" i="21" s="1"/>
  <c r="G13" i="8"/>
  <c r="G13" i="12" s="1"/>
  <c r="E11" i="38" s="1"/>
  <c r="B14" i="8"/>
  <c r="B14" i="12" s="1"/>
  <c r="B12" i="38" s="1"/>
  <c r="B12" i="18" s="1"/>
  <c r="C14" i="8"/>
  <c r="C14" i="12" s="1"/>
  <c r="C14" i="21" s="1"/>
  <c r="D14" i="8"/>
  <c r="D14" i="12" s="1"/>
  <c r="C12" i="38" s="1"/>
  <c r="C12" i="18" s="1"/>
  <c r="E14" i="8"/>
  <c r="E14" i="12" s="1"/>
  <c r="D12" i="38" s="1"/>
  <c r="D12" i="18" s="1"/>
  <c r="F14" i="8"/>
  <c r="F14" i="12" s="1"/>
  <c r="F14" i="21" s="1"/>
  <c r="G14" i="8"/>
  <c r="G14" i="12" s="1"/>
  <c r="E12" i="38" s="1"/>
  <c r="B15" i="8"/>
  <c r="B15" i="12" s="1"/>
  <c r="B13" i="38" s="1"/>
  <c r="B13" i="18" s="1"/>
  <c r="C15" i="8"/>
  <c r="C15" i="12" s="1"/>
  <c r="C15" i="21" s="1"/>
  <c r="D15" i="8"/>
  <c r="D15" i="12" s="1"/>
  <c r="C13" i="38" s="1"/>
  <c r="C13" i="18" s="1"/>
  <c r="E15" i="8"/>
  <c r="E15" i="12" s="1"/>
  <c r="D13" i="38" s="1"/>
  <c r="D13" i="18" s="1"/>
  <c r="F15" i="8"/>
  <c r="F15" i="12" s="1"/>
  <c r="F15" i="21" s="1"/>
  <c r="G15" i="8"/>
  <c r="G15" i="12" s="1"/>
  <c r="E13" i="38" s="1"/>
  <c r="B16" i="8"/>
  <c r="B16" i="12" s="1"/>
  <c r="B14" i="38" s="1"/>
  <c r="B14" i="18" s="1"/>
  <c r="C16" i="8"/>
  <c r="C16" i="12" s="1"/>
  <c r="C16" i="21" s="1"/>
  <c r="D16" i="8"/>
  <c r="D16" i="12" s="1"/>
  <c r="C14" i="38" s="1"/>
  <c r="C14" i="18" s="1"/>
  <c r="E16" i="8"/>
  <c r="E16" i="12" s="1"/>
  <c r="D14" i="38" s="1"/>
  <c r="D14" i="18" s="1"/>
  <c r="F16" i="8"/>
  <c r="F16" i="12" s="1"/>
  <c r="F16" i="21" s="1"/>
  <c r="G16" i="8"/>
  <c r="G16" i="12" s="1"/>
  <c r="E14" i="38" s="1"/>
  <c r="B17" i="8"/>
  <c r="B17" i="12" s="1"/>
  <c r="B15" i="38" s="1"/>
  <c r="B15" i="18" s="1"/>
  <c r="C17" i="8"/>
  <c r="C17" i="12" s="1"/>
  <c r="C17" i="21" s="1"/>
  <c r="D17" i="8"/>
  <c r="D17" i="12" s="1"/>
  <c r="C15" i="38" s="1"/>
  <c r="C15" i="18" s="1"/>
  <c r="E17" i="8"/>
  <c r="E17" i="12" s="1"/>
  <c r="D15" i="38" s="1"/>
  <c r="D15" i="18" s="1"/>
  <c r="F17" i="8"/>
  <c r="F17" i="12" s="1"/>
  <c r="F17" i="21" s="1"/>
  <c r="G17" i="8"/>
  <c r="G17" i="12" s="1"/>
  <c r="E15" i="38" s="1"/>
  <c r="B18" i="8"/>
  <c r="B18" i="12" s="1"/>
  <c r="B16" i="38" s="1"/>
  <c r="B16" i="18" s="1"/>
  <c r="C18" i="8"/>
  <c r="C18" i="12" s="1"/>
  <c r="C18" i="21" s="1"/>
  <c r="D18" i="8"/>
  <c r="D18" i="12" s="1"/>
  <c r="C16" i="38" s="1"/>
  <c r="C16" i="18" s="1"/>
  <c r="E18" i="8"/>
  <c r="E18" i="12" s="1"/>
  <c r="D16" i="38" s="1"/>
  <c r="D16" i="18" s="1"/>
  <c r="F18" i="8"/>
  <c r="F18" i="12" s="1"/>
  <c r="F18" i="21" s="1"/>
  <c r="G18" i="8"/>
  <c r="G18" i="12" s="1"/>
  <c r="E16" i="38" s="1"/>
  <c r="B19" i="8"/>
  <c r="B19" i="12" s="1"/>
  <c r="B17" i="38" s="1"/>
  <c r="B17" i="18" s="1"/>
  <c r="C19" i="8"/>
  <c r="C19" i="12" s="1"/>
  <c r="C19" i="21" s="1"/>
  <c r="D19" i="8"/>
  <c r="D19" i="12" s="1"/>
  <c r="C17" i="38" s="1"/>
  <c r="C17" i="18" s="1"/>
  <c r="E19" i="8"/>
  <c r="E19" i="12" s="1"/>
  <c r="D17" i="38" s="1"/>
  <c r="D17" i="18" s="1"/>
  <c r="F19" i="8"/>
  <c r="F19" i="12" s="1"/>
  <c r="F19" i="21" s="1"/>
  <c r="G19" i="8"/>
  <c r="G19" i="12" s="1"/>
  <c r="E17" i="38" s="1"/>
  <c r="B20" i="8"/>
  <c r="B20" i="12" s="1"/>
  <c r="B18" i="38" s="1"/>
  <c r="B18" i="18" s="1"/>
  <c r="C20" i="8"/>
  <c r="C20" i="12" s="1"/>
  <c r="C20" i="21" s="1"/>
  <c r="D20" i="8"/>
  <c r="D20" i="12" s="1"/>
  <c r="C18" i="38" s="1"/>
  <c r="C18" i="18" s="1"/>
  <c r="E20" i="8"/>
  <c r="E20" i="12" s="1"/>
  <c r="D18" i="38" s="1"/>
  <c r="D18" i="18" s="1"/>
  <c r="F20" i="8"/>
  <c r="F20" i="12" s="1"/>
  <c r="F20" i="21" s="1"/>
  <c r="G20" i="8"/>
  <c r="G20" i="12" s="1"/>
  <c r="E18" i="38" s="1"/>
  <c r="B21" i="8"/>
  <c r="B21" i="12" s="1"/>
  <c r="B19" i="38" s="1"/>
  <c r="B19" i="18" s="1"/>
  <c r="C21" i="8"/>
  <c r="C21" i="12" s="1"/>
  <c r="C21" i="21" s="1"/>
  <c r="D21" i="8"/>
  <c r="D21" i="12" s="1"/>
  <c r="C19" i="38" s="1"/>
  <c r="C19" i="18" s="1"/>
  <c r="E21" i="8"/>
  <c r="E21" i="12" s="1"/>
  <c r="D19" i="38" s="1"/>
  <c r="D19" i="18" s="1"/>
  <c r="F21" i="8"/>
  <c r="F21" i="12" s="1"/>
  <c r="F21" i="21" s="1"/>
  <c r="G21" i="8"/>
  <c r="G21" i="12" s="1"/>
  <c r="E19" i="38" s="1"/>
  <c r="B22" i="8"/>
  <c r="B22" i="12" s="1"/>
  <c r="B20" i="38" s="1"/>
  <c r="B20" i="18" s="1"/>
  <c r="C22" i="8"/>
  <c r="C22" i="12" s="1"/>
  <c r="C22" i="21" s="1"/>
  <c r="D22" i="8"/>
  <c r="D22" i="12" s="1"/>
  <c r="C20" i="38" s="1"/>
  <c r="C20" i="18" s="1"/>
  <c r="E22" i="8"/>
  <c r="E22" i="12" s="1"/>
  <c r="D20" i="38" s="1"/>
  <c r="D20" i="18" s="1"/>
  <c r="F22" i="8"/>
  <c r="F22" i="12" s="1"/>
  <c r="F22" i="21" s="1"/>
  <c r="G22" i="8"/>
  <c r="G22" i="12" s="1"/>
  <c r="E20" i="38" s="1"/>
  <c r="B23" i="8"/>
  <c r="B23" i="12" s="1"/>
  <c r="B21" i="38" s="1"/>
  <c r="B21" i="18" s="1"/>
  <c r="C23" i="8"/>
  <c r="C23" i="12" s="1"/>
  <c r="C23" i="21" s="1"/>
  <c r="D23" i="8"/>
  <c r="D23" i="12" s="1"/>
  <c r="C21" i="38" s="1"/>
  <c r="C21" i="18" s="1"/>
  <c r="E23" i="8"/>
  <c r="E23" i="12" s="1"/>
  <c r="D21" i="38" s="1"/>
  <c r="D21" i="18" s="1"/>
  <c r="F23" i="8"/>
  <c r="F23" i="12" s="1"/>
  <c r="F23" i="21" s="1"/>
  <c r="G23" i="8"/>
  <c r="G23" i="12" s="1"/>
  <c r="E21" i="38" s="1"/>
  <c r="B24" i="8"/>
  <c r="B24" i="12" s="1"/>
  <c r="B22" i="38" s="1"/>
  <c r="B22" i="18" s="1"/>
  <c r="C24" i="8"/>
  <c r="C24" i="12" s="1"/>
  <c r="C24" i="21" s="1"/>
  <c r="D24" i="8"/>
  <c r="D24" i="12" s="1"/>
  <c r="C22" i="38" s="1"/>
  <c r="C22" i="18" s="1"/>
  <c r="E24" i="8"/>
  <c r="E24" i="12" s="1"/>
  <c r="D22" i="38" s="1"/>
  <c r="D22" i="18" s="1"/>
  <c r="F24" i="8"/>
  <c r="F24" i="12" s="1"/>
  <c r="F24" i="21" s="1"/>
  <c r="G24" i="8"/>
  <c r="G24" i="12" s="1"/>
  <c r="E22" i="38" s="1"/>
  <c r="B25" i="8"/>
  <c r="B25" i="12" s="1"/>
  <c r="B23" i="38" s="1"/>
  <c r="B23" i="18" s="1"/>
  <c r="C25" i="8"/>
  <c r="C25" i="12" s="1"/>
  <c r="C25" i="21" s="1"/>
  <c r="D25" i="8"/>
  <c r="D25" i="12" s="1"/>
  <c r="C23" i="38" s="1"/>
  <c r="C23" i="18" s="1"/>
  <c r="E25" i="8"/>
  <c r="E25" i="12" s="1"/>
  <c r="D23" i="38" s="1"/>
  <c r="D23" i="18" s="1"/>
  <c r="F25" i="8"/>
  <c r="F25" i="12" s="1"/>
  <c r="F25" i="21" s="1"/>
  <c r="G25" i="8"/>
  <c r="G25" i="12" s="1"/>
  <c r="E23" i="38" s="1"/>
  <c r="B26" i="8"/>
  <c r="B26" i="12" s="1"/>
  <c r="B24" i="38" s="1"/>
  <c r="B24" i="18" s="1"/>
  <c r="C26" i="8"/>
  <c r="C26" i="12" s="1"/>
  <c r="C26" i="21" s="1"/>
  <c r="D26" i="8"/>
  <c r="D26" i="12" s="1"/>
  <c r="C24" i="38" s="1"/>
  <c r="C24" i="18" s="1"/>
  <c r="E26" i="8"/>
  <c r="E26" i="12" s="1"/>
  <c r="D24" i="38" s="1"/>
  <c r="D24" i="18" s="1"/>
  <c r="F26" i="8"/>
  <c r="F26" i="12" s="1"/>
  <c r="F26" i="21" s="1"/>
  <c r="G26" i="8"/>
  <c r="G26" i="12" s="1"/>
  <c r="E24" i="38" s="1"/>
  <c r="B27" i="8"/>
  <c r="B27" i="12" s="1"/>
  <c r="B25" i="38" s="1"/>
  <c r="B25" i="18" s="1"/>
  <c r="C27" i="8"/>
  <c r="C27" i="12" s="1"/>
  <c r="C27" i="21" s="1"/>
  <c r="D27" i="8"/>
  <c r="D27" i="12" s="1"/>
  <c r="C25" i="38" s="1"/>
  <c r="C25" i="18" s="1"/>
  <c r="E27" i="8"/>
  <c r="E27" i="12" s="1"/>
  <c r="D25" i="38" s="1"/>
  <c r="D25" i="18" s="1"/>
  <c r="F27" i="8"/>
  <c r="F27" i="12" s="1"/>
  <c r="F27" i="21" s="1"/>
  <c r="G27" i="8"/>
  <c r="G27" i="12" s="1"/>
  <c r="E25" i="38" s="1"/>
  <c r="B28" i="8"/>
  <c r="B28" i="12" s="1"/>
  <c r="B26" i="38" s="1"/>
  <c r="B26" i="18" s="1"/>
  <c r="C28" i="8"/>
  <c r="C28" i="12" s="1"/>
  <c r="C28" i="21" s="1"/>
  <c r="D28" i="8"/>
  <c r="D28" i="12" s="1"/>
  <c r="C26" i="38" s="1"/>
  <c r="C26" i="18" s="1"/>
  <c r="E28" i="8"/>
  <c r="E28" i="12" s="1"/>
  <c r="D26" i="38" s="1"/>
  <c r="D26" i="18" s="1"/>
  <c r="F28" i="8"/>
  <c r="F28" i="12" s="1"/>
  <c r="F28" i="21" s="1"/>
  <c r="G28" i="8"/>
  <c r="G28" i="12" s="1"/>
  <c r="E26" i="38" s="1"/>
  <c r="B29" i="8"/>
  <c r="B29" i="12" s="1"/>
  <c r="B27" i="38" s="1"/>
  <c r="B27" i="18" s="1"/>
  <c r="C29" i="8"/>
  <c r="C29" i="12" s="1"/>
  <c r="C29" i="21" s="1"/>
  <c r="D29" i="8"/>
  <c r="D29" i="12" s="1"/>
  <c r="C27" i="38" s="1"/>
  <c r="C27" i="18" s="1"/>
  <c r="E29" i="8"/>
  <c r="E29" i="12" s="1"/>
  <c r="D27" i="38" s="1"/>
  <c r="D27" i="18" s="1"/>
  <c r="F29" i="8"/>
  <c r="F29" i="12" s="1"/>
  <c r="F29" i="21" s="1"/>
  <c r="G29" i="8"/>
  <c r="G29" i="12" s="1"/>
  <c r="E27" i="38" s="1"/>
  <c r="B30" i="8"/>
  <c r="B30" i="12" s="1"/>
  <c r="B28" i="38" s="1"/>
  <c r="B28" i="18" s="1"/>
  <c r="C30" i="8"/>
  <c r="C30" i="12" s="1"/>
  <c r="C30" i="21" s="1"/>
  <c r="D30" i="8"/>
  <c r="D30" i="12" s="1"/>
  <c r="C28" i="38" s="1"/>
  <c r="C28" i="18" s="1"/>
  <c r="E30" i="8"/>
  <c r="E30" i="12" s="1"/>
  <c r="D28" i="38" s="1"/>
  <c r="D28" i="18" s="1"/>
  <c r="F30" i="8"/>
  <c r="F30" i="12" s="1"/>
  <c r="F30" i="21" s="1"/>
  <c r="G30" i="8"/>
  <c r="G30" i="12" s="1"/>
  <c r="E28" i="38" s="1"/>
  <c r="B31" i="8"/>
  <c r="B31" i="12" s="1"/>
  <c r="B29" i="38" s="1"/>
  <c r="B29" i="18" s="1"/>
  <c r="C31" i="8"/>
  <c r="C31" i="12" s="1"/>
  <c r="C31" i="21" s="1"/>
  <c r="D31" i="8"/>
  <c r="D31" i="12" s="1"/>
  <c r="C29" i="38" s="1"/>
  <c r="C29" i="18" s="1"/>
  <c r="E31" i="8"/>
  <c r="E31" i="12" s="1"/>
  <c r="D29" i="38" s="1"/>
  <c r="D29" i="18" s="1"/>
  <c r="F31" i="8"/>
  <c r="F31" i="12" s="1"/>
  <c r="F31" i="21" s="1"/>
  <c r="G31" i="8"/>
  <c r="G31" i="12" s="1"/>
  <c r="E29" i="38" s="1"/>
  <c r="B32" i="8"/>
  <c r="B32" i="12" s="1"/>
  <c r="B30" i="38" s="1"/>
  <c r="B30" i="18" s="1"/>
  <c r="C32" i="8"/>
  <c r="C32" i="12" s="1"/>
  <c r="C32" i="21" s="1"/>
  <c r="D32" i="8"/>
  <c r="D32" i="12" s="1"/>
  <c r="C30" i="38" s="1"/>
  <c r="C30" i="18" s="1"/>
  <c r="E32" i="8"/>
  <c r="E32" i="12" s="1"/>
  <c r="D30" i="38" s="1"/>
  <c r="D30" i="18" s="1"/>
  <c r="F32" i="8"/>
  <c r="F32" i="12" s="1"/>
  <c r="F32" i="21" s="1"/>
  <c r="G32" i="8"/>
  <c r="G32" i="12" s="1"/>
  <c r="E30" i="38" s="1"/>
  <c r="B33" i="8"/>
  <c r="B33" i="12" s="1"/>
  <c r="B31" i="38" s="1"/>
  <c r="B31" i="18" s="1"/>
  <c r="C33" i="8"/>
  <c r="C33" i="12" s="1"/>
  <c r="C33" i="21" s="1"/>
  <c r="D33" i="8"/>
  <c r="D33" i="12" s="1"/>
  <c r="C31" i="38" s="1"/>
  <c r="C31" i="18" s="1"/>
  <c r="E33" i="8"/>
  <c r="E33" i="12" s="1"/>
  <c r="D31" i="38" s="1"/>
  <c r="D31" i="18" s="1"/>
  <c r="F33" i="8"/>
  <c r="F33" i="12" s="1"/>
  <c r="F33" i="21" s="1"/>
  <c r="G33" i="8"/>
  <c r="G33" i="12" s="1"/>
  <c r="E31" i="38" s="1"/>
  <c r="B34" i="8"/>
  <c r="B34" i="12" s="1"/>
  <c r="B32" i="38" s="1"/>
  <c r="B32" i="18" s="1"/>
  <c r="C34" i="8"/>
  <c r="C34" i="12" s="1"/>
  <c r="C34" i="21" s="1"/>
  <c r="D34" i="8"/>
  <c r="D34" i="12" s="1"/>
  <c r="C32" i="38" s="1"/>
  <c r="C32" i="18" s="1"/>
  <c r="E34" i="8"/>
  <c r="E34" i="12" s="1"/>
  <c r="D32" i="38" s="1"/>
  <c r="D32" i="18" s="1"/>
  <c r="F34" i="8"/>
  <c r="F34" i="12" s="1"/>
  <c r="F34" i="21" s="1"/>
  <c r="G34" i="8"/>
  <c r="G34" i="12" s="1"/>
  <c r="E32" i="38" s="1"/>
  <c r="B35" i="8"/>
  <c r="B35" i="12" s="1"/>
  <c r="B33" i="38" s="1"/>
  <c r="B33" i="18" s="1"/>
  <c r="C35" i="8"/>
  <c r="C35" i="12" s="1"/>
  <c r="C35" i="21" s="1"/>
  <c r="D35" i="8"/>
  <c r="D35" i="12" s="1"/>
  <c r="C33" i="38" s="1"/>
  <c r="C33" i="18" s="1"/>
  <c r="E35" i="8"/>
  <c r="E35" i="12" s="1"/>
  <c r="D33" i="38" s="1"/>
  <c r="D33" i="18" s="1"/>
  <c r="F35" i="8"/>
  <c r="F35" i="12" s="1"/>
  <c r="F35" i="21" s="1"/>
  <c r="G35" i="8"/>
  <c r="G35" i="12" s="1"/>
  <c r="E33" i="38" s="1"/>
  <c r="B36" i="8"/>
  <c r="B36" i="12" s="1"/>
  <c r="B34" i="38" s="1"/>
  <c r="B34" i="18" s="1"/>
  <c r="C36" i="8"/>
  <c r="C36" i="12" s="1"/>
  <c r="C36" i="21" s="1"/>
  <c r="D36" i="8"/>
  <c r="D36" i="12" s="1"/>
  <c r="C34" i="38" s="1"/>
  <c r="C34" i="18" s="1"/>
  <c r="E36" i="8"/>
  <c r="E36" i="12" s="1"/>
  <c r="D34" i="38" s="1"/>
  <c r="D34" i="18" s="1"/>
  <c r="F36" i="8"/>
  <c r="F36" i="12" s="1"/>
  <c r="F36" i="21" s="1"/>
  <c r="G36" i="8"/>
  <c r="G36" i="12" s="1"/>
  <c r="E34" i="38" s="1"/>
  <c r="B37" i="8"/>
  <c r="B37" i="12" s="1"/>
  <c r="B35" i="38" s="1"/>
  <c r="B35" i="18" s="1"/>
  <c r="C37" i="8"/>
  <c r="C37" i="12" s="1"/>
  <c r="C37" i="21" s="1"/>
  <c r="D37" i="8"/>
  <c r="D37" i="12" s="1"/>
  <c r="C35" i="38" s="1"/>
  <c r="C35" i="18" s="1"/>
  <c r="E37" i="8"/>
  <c r="E37" i="12" s="1"/>
  <c r="D35" i="38" s="1"/>
  <c r="D35" i="18" s="1"/>
  <c r="F37" i="8"/>
  <c r="F37" i="12" s="1"/>
  <c r="F37" i="21" s="1"/>
  <c r="G37" i="8"/>
  <c r="G37" i="12" s="1"/>
  <c r="E35" i="38" s="1"/>
  <c r="B38" i="8"/>
  <c r="B38" i="12" s="1"/>
  <c r="B36" i="38" s="1"/>
  <c r="B36" i="18" s="1"/>
  <c r="C38" i="8"/>
  <c r="C38" i="12" s="1"/>
  <c r="C38" i="21" s="1"/>
  <c r="D38" i="8"/>
  <c r="D38" i="12" s="1"/>
  <c r="C36" i="38" s="1"/>
  <c r="C36" i="18" s="1"/>
  <c r="E38" i="8"/>
  <c r="E38" i="12" s="1"/>
  <c r="D36" i="38" s="1"/>
  <c r="D36" i="18" s="1"/>
  <c r="F38" i="8"/>
  <c r="F38" i="12" s="1"/>
  <c r="F38" i="21" s="1"/>
  <c r="G38" i="8"/>
  <c r="G38" i="12" s="1"/>
  <c r="E36" i="38" s="1"/>
  <c r="B39" i="8"/>
  <c r="B39" i="12" s="1"/>
  <c r="B37" i="38" s="1"/>
  <c r="B37" i="18" s="1"/>
  <c r="C39" i="8"/>
  <c r="C39" i="12" s="1"/>
  <c r="C39" i="21" s="1"/>
  <c r="D39" i="8"/>
  <c r="D39" i="12" s="1"/>
  <c r="C37" i="38" s="1"/>
  <c r="C37" i="18" s="1"/>
  <c r="E39" i="8"/>
  <c r="E39" i="12" s="1"/>
  <c r="D37" i="38" s="1"/>
  <c r="D37" i="18" s="1"/>
  <c r="F39" i="8"/>
  <c r="F39" i="12" s="1"/>
  <c r="F39" i="21" s="1"/>
  <c r="G39" i="8"/>
  <c r="G39" i="12" s="1"/>
  <c r="E37" i="38" s="1"/>
  <c r="B40" i="8"/>
  <c r="B40" i="12" s="1"/>
  <c r="B38" i="38" s="1"/>
  <c r="B38" i="18" s="1"/>
  <c r="C40" i="8"/>
  <c r="C40" i="12" s="1"/>
  <c r="C40" i="21" s="1"/>
  <c r="D40" i="8"/>
  <c r="D40" i="12" s="1"/>
  <c r="C38" i="38" s="1"/>
  <c r="C38" i="18" s="1"/>
  <c r="E40" i="8"/>
  <c r="E40" i="12" s="1"/>
  <c r="D38" i="38" s="1"/>
  <c r="D38" i="18" s="1"/>
  <c r="F40" i="8"/>
  <c r="F40" i="12" s="1"/>
  <c r="F40" i="21" s="1"/>
  <c r="G40" i="8"/>
  <c r="G40" i="12" s="1"/>
  <c r="E38" i="38" s="1"/>
  <c r="B41" i="8"/>
  <c r="B41" i="12" s="1"/>
  <c r="B39" i="38" s="1"/>
  <c r="B39" i="18" s="1"/>
  <c r="C41" i="8"/>
  <c r="C41" i="12" s="1"/>
  <c r="C41" i="21" s="1"/>
  <c r="D41" i="8"/>
  <c r="D41" i="12" s="1"/>
  <c r="C39" i="38" s="1"/>
  <c r="C39" i="18" s="1"/>
  <c r="E41" i="8"/>
  <c r="E41" i="12" s="1"/>
  <c r="D39" i="38" s="1"/>
  <c r="D39" i="18" s="1"/>
  <c r="F41" i="8"/>
  <c r="F41" i="12" s="1"/>
  <c r="F41" i="21" s="1"/>
  <c r="G41" i="8"/>
  <c r="G41" i="12" s="1"/>
  <c r="E39" i="38" s="1"/>
  <c r="B42" i="8"/>
  <c r="B42" i="12" s="1"/>
  <c r="B40" i="38" s="1"/>
  <c r="B40" i="18" s="1"/>
  <c r="C42" i="8"/>
  <c r="C42" i="12" s="1"/>
  <c r="C42" i="21" s="1"/>
  <c r="D42" i="8"/>
  <c r="D42" i="12" s="1"/>
  <c r="C40" i="38" s="1"/>
  <c r="C40" i="18" s="1"/>
  <c r="E42" i="8"/>
  <c r="E42" i="12" s="1"/>
  <c r="D40" i="38" s="1"/>
  <c r="D40" i="18" s="1"/>
  <c r="F42" i="8"/>
  <c r="F42" i="12" s="1"/>
  <c r="F42" i="21" s="1"/>
  <c r="G42" i="8"/>
  <c r="G42" i="12" s="1"/>
  <c r="E40" i="38" s="1"/>
  <c r="B43" i="8"/>
  <c r="B43" i="12" s="1"/>
  <c r="B41" i="38" s="1"/>
  <c r="B41" i="18" s="1"/>
  <c r="C43" i="8"/>
  <c r="C43" i="12" s="1"/>
  <c r="C43" i="21" s="1"/>
  <c r="D43" i="8"/>
  <c r="D43" i="12" s="1"/>
  <c r="C41" i="38" s="1"/>
  <c r="C41" i="18" s="1"/>
  <c r="E43" i="8"/>
  <c r="E43" i="12" s="1"/>
  <c r="D41" i="38" s="1"/>
  <c r="D41" i="18" s="1"/>
  <c r="F43" i="8"/>
  <c r="F43" i="12" s="1"/>
  <c r="F43" i="21" s="1"/>
  <c r="G43" i="8"/>
  <c r="G43" i="12" s="1"/>
  <c r="E41" i="38" s="1"/>
  <c r="B44" i="8"/>
  <c r="B44" i="12" s="1"/>
  <c r="B42" i="38" s="1"/>
  <c r="B42" i="18" s="1"/>
  <c r="C44" i="8"/>
  <c r="C44" i="12" s="1"/>
  <c r="C44" i="21" s="1"/>
  <c r="D44" i="8"/>
  <c r="D44" i="12" s="1"/>
  <c r="C42" i="38" s="1"/>
  <c r="C42" i="18" s="1"/>
  <c r="E44" i="8"/>
  <c r="E44" i="12" s="1"/>
  <c r="D42" i="38" s="1"/>
  <c r="D42" i="18" s="1"/>
  <c r="F44" i="8"/>
  <c r="F44" i="12" s="1"/>
  <c r="F44" i="21" s="1"/>
  <c r="G44" i="8"/>
  <c r="G44" i="12" s="1"/>
  <c r="E42" i="38" s="1"/>
  <c r="B45" i="8"/>
  <c r="B45" i="12" s="1"/>
  <c r="B43" i="38" s="1"/>
  <c r="B43" i="18" s="1"/>
  <c r="C45" i="8"/>
  <c r="C45" i="12" s="1"/>
  <c r="C45" i="21" s="1"/>
  <c r="D45" i="8"/>
  <c r="D45" i="12" s="1"/>
  <c r="C43" i="38" s="1"/>
  <c r="C43" i="18" s="1"/>
  <c r="E45" i="8"/>
  <c r="E45" i="12" s="1"/>
  <c r="D43" i="38" s="1"/>
  <c r="D43" i="18" s="1"/>
  <c r="F45" i="8"/>
  <c r="F45" i="12" s="1"/>
  <c r="F45" i="21" s="1"/>
  <c r="G45" i="8"/>
  <c r="G45" i="12" s="1"/>
  <c r="E43" i="38" s="1"/>
  <c r="B46" i="8"/>
  <c r="B46" i="12" s="1"/>
  <c r="B44" i="38" s="1"/>
  <c r="B44" i="18" s="1"/>
  <c r="C46" i="8"/>
  <c r="C46" i="12" s="1"/>
  <c r="C46" i="21" s="1"/>
  <c r="D46" i="8"/>
  <c r="D46" i="12" s="1"/>
  <c r="C44" i="38" s="1"/>
  <c r="C44" i="18" s="1"/>
  <c r="E46" i="8"/>
  <c r="E46" i="12" s="1"/>
  <c r="D44" i="38" s="1"/>
  <c r="D44" i="18" s="1"/>
  <c r="F46" i="8"/>
  <c r="F46" i="12" s="1"/>
  <c r="F46" i="21" s="1"/>
  <c r="G46" i="8"/>
  <c r="G46" i="12" s="1"/>
  <c r="E44" i="38" s="1"/>
  <c r="B47" i="8"/>
  <c r="B47" i="12" s="1"/>
  <c r="B45" i="38" s="1"/>
  <c r="B45" i="18" s="1"/>
  <c r="C47" i="8"/>
  <c r="C47" i="12" s="1"/>
  <c r="C47" i="21" s="1"/>
  <c r="D47" i="8"/>
  <c r="D47" i="12" s="1"/>
  <c r="C45" i="38" s="1"/>
  <c r="C45" i="18" s="1"/>
  <c r="E47" i="8"/>
  <c r="E47" i="12" s="1"/>
  <c r="D45" i="38" s="1"/>
  <c r="D45" i="18" s="1"/>
  <c r="F47" i="8"/>
  <c r="F47" i="12" s="1"/>
  <c r="F47" i="21" s="1"/>
  <c r="G47" i="8"/>
  <c r="G47" i="12" s="1"/>
  <c r="E45" i="38" s="1"/>
  <c r="B48" i="8"/>
  <c r="B48" i="12" s="1"/>
  <c r="B46" i="38" s="1"/>
  <c r="B46" i="18" s="1"/>
  <c r="C48" i="8"/>
  <c r="C48" i="12" s="1"/>
  <c r="C48" i="21" s="1"/>
  <c r="D48" i="8"/>
  <c r="D48" i="12" s="1"/>
  <c r="C46" i="38" s="1"/>
  <c r="C46" i="18" s="1"/>
  <c r="E48" i="8"/>
  <c r="E48" i="12" s="1"/>
  <c r="D46" i="38" s="1"/>
  <c r="D46" i="18" s="1"/>
  <c r="F48" i="8"/>
  <c r="F48" i="12" s="1"/>
  <c r="F48" i="21" s="1"/>
  <c r="G48" i="8"/>
  <c r="G48" i="12" s="1"/>
  <c r="E46" i="38" s="1"/>
  <c r="B49" i="8"/>
  <c r="B49" i="12" s="1"/>
  <c r="B47" i="38" s="1"/>
  <c r="B47" i="18" s="1"/>
  <c r="C49" i="8"/>
  <c r="C49" i="12" s="1"/>
  <c r="C49" i="21" s="1"/>
  <c r="D49" i="8"/>
  <c r="D49" i="12" s="1"/>
  <c r="C47" i="38" s="1"/>
  <c r="C47" i="18" s="1"/>
  <c r="E49" i="8"/>
  <c r="E49" i="12" s="1"/>
  <c r="D47" i="38" s="1"/>
  <c r="D47" i="18" s="1"/>
  <c r="F49" i="8"/>
  <c r="F49" i="12" s="1"/>
  <c r="F49" i="21" s="1"/>
  <c r="G49" i="8"/>
  <c r="G49" i="12" s="1"/>
  <c r="E47" i="38" s="1"/>
  <c r="B50" i="8"/>
  <c r="B50" i="12" s="1"/>
  <c r="B48" i="38" s="1"/>
  <c r="B48" i="18" s="1"/>
  <c r="C50" i="8"/>
  <c r="C50" i="12" s="1"/>
  <c r="C50" i="21" s="1"/>
  <c r="D50" i="8"/>
  <c r="D50" i="12" s="1"/>
  <c r="C48" i="38" s="1"/>
  <c r="C48" i="18" s="1"/>
  <c r="E50" i="8"/>
  <c r="E50" i="12" s="1"/>
  <c r="D48" i="38" s="1"/>
  <c r="D48" i="18" s="1"/>
  <c r="F50" i="8"/>
  <c r="F50" i="12" s="1"/>
  <c r="F50" i="21" s="1"/>
  <c r="G50" i="8"/>
  <c r="G50" i="12" s="1"/>
  <c r="E48" i="38" s="1"/>
  <c r="B51" i="8"/>
  <c r="B51" i="12" s="1"/>
  <c r="B49" i="38" s="1"/>
  <c r="B49" i="18" s="1"/>
  <c r="C51" i="8"/>
  <c r="C51" i="12" s="1"/>
  <c r="C51" i="21" s="1"/>
  <c r="D51" i="8"/>
  <c r="D51" i="12" s="1"/>
  <c r="C49" i="38" s="1"/>
  <c r="C49" i="18" s="1"/>
  <c r="E51" i="8"/>
  <c r="E51" i="12" s="1"/>
  <c r="D49" i="38" s="1"/>
  <c r="D49" i="18" s="1"/>
  <c r="F51" i="8"/>
  <c r="F51" i="12" s="1"/>
  <c r="F51" i="21" s="1"/>
  <c r="G51" i="8"/>
  <c r="G51" i="12" s="1"/>
  <c r="E49" i="38" s="1"/>
  <c r="B52" i="8"/>
  <c r="B52" i="12" s="1"/>
  <c r="B50" i="38" s="1"/>
  <c r="B50" i="18" s="1"/>
  <c r="C52" i="8"/>
  <c r="C52" i="12" s="1"/>
  <c r="C52" i="21" s="1"/>
  <c r="D52" i="8"/>
  <c r="D52" i="12" s="1"/>
  <c r="C50" i="38" s="1"/>
  <c r="C50" i="18" s="1"/>
  <c r="E52" i="8"/>
  <c r="E52" i="12" s="1"/>
  <c r="D50" i="38" s="1"/>
  <c r="D50" i="18" s="1"/>
  <c r="F52" i="8"/>
  <c r="F52" i="12" s="1"/>
  <c r="F52" i="21" s="1"/>
  <c r="G52" i="8"/>
  <c r="G52" i="12" s="1"/>
  <c r="E50" i="38" s="1"/>
  <c r="B53" i="8"/>
  <c r="B53" i="12" s="1"/>
  <c r="B51" i="38" s="1"/>
  <c r="B51" i="18" s="1"/>
  <c r="C53" i="8"/>
  <c r="C53" i="12" s="1"/>
  <c r="C53" i="21" s="1"/>
  <c r="D53" i="8"/>
  <c r="D53" i="12" s="1"/>
  <c r="C51" i="38" s="1"/>
  <c r="C51" i="18" s="1"/>
  <c r="E53" i="8"/>
  <c r="E53" i="12" s="1"/>
  <c r="D51" i="38" s="1"/>
  <c r="D51" i="18" s="1"/>
  <c r="F53" i="8"/>
  <c r="F53" i="12" s="1"/>
  <c r="F53" i="21" s="1"/>
  <c r="G53" i="8"/>
  <c r="G53" i="12" s="1"/>
  <c r="E51" i="38" s="1"/>
  <c r="B54" i="8"/>
  <c r="B54" i="12" s="1"/>
  <c r="B52" i="38" s="1"/>
  <c r="B52" i="18" s="1"/>
  <c r="C54" i="8"/>
  <c r="C54" i="12" s="1"/>
  <c r="C54" i="21" s="1"/>
  <c r="D54" i="8"/>
  <c r="D54" i="12" s="1"/>
  <c r="C52" i="38" s="1"/>
  <c r="C52" i="18" s="1"/>
  <c r="E54" i="8"/>
  <c r="E54" i="12" s="1"/>
  <c r="D52" i="38" s="1"/>
  <c r="D52" i="18" s="1"/>
  <c r="F54" i="8"/>
  <c r="F54" i="12" s="1"/>
  <c r="F54" i="21" s="1"/>
  <c r="G54" i="8"/>
  <c r="G54" i="12" s="1"/>
  <c r="E52" i="38" s="1"/>
  <c r="B55" i="8"/>
  <c r="B55" i="12" s="1"/>
  <c r="B53" i="38" s="1"/>
  <c r="B53" i="18" s="1"/>
  <c r="C55" i="8"/>
  <c r="C55" i="12" s="1"/>
  <c r="C55" i="21" s="1"/>
  <c r="D55" i="8"/>
  <c r="D55" i="12" s="1"/>
  <c r="C53" i="38" s="1"/>
  <c r="C53" i="18" s="1"/>
  <c r="E55" i="8"/>
  <c r="E55" i="12" s="1"/>
  <c r="D53" i="38" s="1"/>
  <c r="D53" i="18" s="1"/>
  <c r="F55" i="8"/>
  <c r="F55" i="12" s="1"/>
  <c r="F55" i="21" s="1"/>
  <c r="G55" i="8"/>
  <c r="G55" i="12" s="1"/>
  <c r="E53" i="38" s="1"/>
  <c r="B56" i="8"/>
  <c r="B56" i="12" s="1"/>
  <c r="B54" i="38" s="1"/>
  <c r="B54" i="18" s="1"/>
  <c r="C56" i="8"/>
  <c r="C56" i="12" s="1"/>
  <c r="C56" i="21" s="1"/>
  <c r="D56" i="8"/>
  <c r="D56" i="12" s="1"/>
  <c r="C54" i="38" s="1"/>
  <c r="C54" i="18" s="1"/>
  <c r="E56" i="8"/>
  <c r="E56" i="12" s="1"/>
  <c r="D54" i="38" s="1"/>
  <c r="D54" i="18" s="1"/>
  <c r="F56" i="8"/>
  <c r="F56" i="12" s="1"/>
  <c r="F56" i="21" s="1"/>
  <c r="G56" i="8"/>
  <c r="G56" i="12" s="1"/>
  <c r="E54" i="38" s="1"/>
  <c r="B57" i="8"/>
  <c r="B57" i="12" s="1"/>
  <c r="B55" i="38" s="1"/>
  <c r="B55" i="18" s="1"/>
  <c r="C57" i="8"/>
  <c r="C57" i="12" s="1"/>
  <c r="C57" i="21" s="1"/>
  <c r="D57" i="8"/>
  <c r="D57" i="12" s="1"/>
  <c r="C55" i="38" s="1"/>
  <c r="C55" i="18" s="1"/>
  <c r="E57" i="8"/>
  <c r="E57" i="12" s="1"/>
  <c r="D55" i="38" s="1"/>
  <c r="D55" i="18" s="1"/>
  <c r="F57" i="8"/>
  <c r="F57" i="12" s="1"/>
  <c r="F57" i="21" s="1"/>
  <c r="G57" i="8"/>
  <c r="G57" i="12" s="1"/>
  <c r="E55" i="38" s="1"/>
  <c r="B58" i="8"/>
  <c r="B58" i="12" s="1"/>
  <c r="B56" i="38" s="1"/>
  <c r="B56" i="18" s="1"/>
  <c r="C58" i="8"/>
  <c r="C58" i="12" s="1"/>
  <c r="C58" i="21" s="1"/>
  <c r="D58" i="8"/>
  <c r="D58" i="12" s="1"/>
  <c r="C56" i="38" s="1"/>
  <c r="C56" i="18" s="1"/>
  <c r="E58" i="8"/>
  <c r="E58" i="12" s="1"/>
  <c r="D56" i="38" s="1"/>
  <c r="D56" i="18" s="1"/>
  <c r="F58" i="8"/>
  <c r="F58" i="12" s="1"/>
  <c r="F58" i="21" s="1"/>
  <c r="G58" i="8"/>
  <c r="G58" i="12" s="1"/>
  <c r="E56" i="38" s="1"/>
  <c r="B59" i="8"/>
  <c r="B59" i="12" s="1"/>
  <c r="B57" i="38" s="1"/>
  <c r="B57" i="18" s="1"/>
  <c r="C59" i="8"/>
  <c r="C59" i="12" s="1"/>
  <c r="C59" i="21" s="1"/>
  <c r="D59" i="8"/>
  <c r="D59" i="12" s="1"/>
  <c r="C57" i="38" s="1"/>
  <c r="C57" i="18" s="1"/>
  <c r="E59" i="8"/>
  <c r="E59" i="12" s="1"/>
  <c r="D57" i="38" s="1"/>
  <c r="D57" i="18" s="1"/>
  <c r="F59" i="8"/>
  <c r="F59" i="12" s="1"/>
  <c r="F59" i="21" s="1"/>
  <c r="G59" i="8"/>
  <c r="G59" i="12" s="1"/>
  <c r="E57" i="38" s="1"/>
  <c r="B60" i="8"/>
  <c r="B60" i="12" s="1"/>
  <c r="B58" i="38" s="1"/>
  <c r="B58" i="18" s="1"/>
  <c r="C60" i="8"/>
  <c r="C60" i="12" s="1"/>
  <c r="C60" i="21" s="1"/>
  <c r="D60" i="8"/>
  <c r="D60" i="12" s="1"/>
  <c r="C58" i="38" s="1"/>
  <c r="C58" i="18" s="1"/>
  <c r="E60" i="8"/>
  <c r="E60" i="12" s="1"/>
  <c r="D58" i="38" s="1"/>
  <c r="D58" i="18" s="1"/>
  <c r="F60" i="8"/>
  <c r="F60" i="12" s="1"/>
  <c r="F60" i="21" s="1"/>
  <c r="G60" i="8"/>
  <c r="G60" i="12" s="1"/>
  <c r="E58" i="38" s="1"/>
  <c r="B61" i="8"/>
  <c r="B61" i="12" s="1"/>
  <c r="B59" i="38" s="1"/>
  <c r="B59" i="18" s="1"/>
  <c r="C61" i="8"/>
  <c r="C61" i="12" s="1"/>
  <c r="C61" i="21" s="1"/>
  <c r="D61" i="8"/>
  <c r="D61" i="12" s="1"/>
  <c r="C59" i="38" s="1"/>
  <c r="C59" i="18" s="1"/>
  <c r="E61" i="8"/>
  <c r="E61" i="12" s="1"/>
  <c r="D59" i="38" s="1"/>
  <c r="D59" i="18" s="1"/>
  <c r="F61" i="8"/>
  <c r="F61" i="12" s="1"/>
  <c r="F61" i="21" s="1"/>
  <c r="G61" i="8"/>
  <c r="G61" i="12" s="1"/>
  <c r="E59" i="38" s="1"/>
  <c r="B62" i="8"/>
  <c r="B62" i="12" s="1"/>
  <c r="B60" i="38" s="1"/>
  <c r="B60" i="18" s="1"/>
  <c r="C62" i="8"/>
  <c r="C62" i="12" s="1"/>
  <c r="C62" i="21" s="1"/>
  <c r="D62" i="8"/>
  <c r="D62" i="12" s="1"/>
  <c r="C60" i="38" s="1"/>
  <c r="C60" i="18" s="1"/>
  <c r="E62" i="8"/>
  <c r="E62" i="12" s="1"/>
  <c r="D60" i="38" s="1"/>
  <c r="D60" i="18" s="1"/>
  <c r="F62" i="8"/>
  <c r="F62" i="12" s="1"/>
  <c r="F62" i="21" s="1"/>
  <c r="G62" i="8"/>
  <c r="G62" i="12" s="1"/>
  <c r="E60" i="38" s="1"/>
  <c r="B63" i="8"/>
  <c r="B63" i="12" s="1"/>
  <c r="B61" i="38" s="1"/>
  <c r="B61" i="18" s="1"/>
  <c r="C63" i="8"/>
  <c r="C63" i="12" s="1"/>
  <c r="C63" i="21" s="1"/>
  <c r="D63" i="8"/>
  <c r="D63" i="12" s="1"/>
  <c r="C61" i="38" s="1"/>
  <c r="C61" i="18" s="1"/>
  <c r="E63" i="8"/>
  <c r="E63" i="12" s="1"/>
  <c r="D61" i="38" s="1"/>
  <c r="D61" i="18" s="1"/>
  <c r="F63" i="8"/>
  <c r="F63" i="12" s="1"/>
  <c r="F63" i="21" s="1"/>
  <c r="G63" i="8"/>
  <c r="G63" i="12" s="1"/>
  <c r="E61" i="38" s="1"/>
  <c r="B64" i="8"/>
  <c r="B64" i="12" s="1"/>
  <c r="B62" i="38" s="1"/>
  <c r="B62" i="18" s="1"/>
  <c r="C64" i="8"/>
  <c r="C64" i="12" s="1"/>
  <c r="C64" i="21" s="1"/>
  <c r="D64" i="8"/>
  <c r="D64" i="12" s="1"/>
  <c r="C62" i="38" s="1"/>
  <c r="C62" i="18" s="1"/>
  <c r="E64" i="8"/>
  <c r="E64" i="12" s="1"/>
  <c r="D62" i="38" s="1"/>
  <c r="D62" i="18" s="1"/>
  <c r="F64" i="8"/>
  <c r="F64" i="12" s="1"/>
  <c r="F64" i="21" s="1"/>
  <c r="G64" i="8"/>
  <c r="G64" i="12" s="1"/>
  <c r="E62" i="38" s="1"/>
  <c r="B65" i="8"/>
  <c r="B65" i="12" s="1"/>
  <c r="B63" i="38" s="1"/>
  <c r="B63" i="18" s="1"/>
  <c r="C65" i="8"/>
  <c r="C65" i="12" s="1"/>
  <c r="C65" i="21" s="1"/>
  <c r="D65" i="8"/>
  <c r="D65" i="12" s="1"/>
  <c r="C63" i="38" s="1"/>
  <c r="C63" i="18" s="1"/>
  <c r="E65" i="8"/>
  <c r="E65" i="12" s="1"/>
  <c r="D63" i="38" s="1"/>
  <c r="D63" i="18" s="1"/>
  <c r="F65" i="8"/>
  <c r="F65" i="12" s="1"/>
  <c r="F65" i="21" s="1"/>
  <c r="G65" i="8"/>
  <c r="G65" i="12" s="1"/>
  <c r="E63" i="38" s="1"/>
  <c r="B66" i="8"/>
  <c r="B66" i="12" s="1"/>
  <c r="B64" i="38" s="1"/>
  <c r="B64" i="18" s="1"/>
  <c r="C66" i="8"/>
  <c r="C66" i="12" s="1"/>
  <c r="C66" i="21" s="1"/>
  <c r="D66" i="8"/>
  <c r="D66" i="12" s="1"/>
  <c r="C64" i="38" s="1"/>
  <c r="C64" i="18" s="1"/>
  <c r="E66" i="8"/>
  <c r="E66" i="12" s="1"/>
  <c r="D64" i="38" s="1"/>
  <c r="D64" i="18" s="1"/>
  <c r="F66" i="8"/>
  <c r="F66" i="12" s="1"/>
  <c r="F66" i="21" s="1"/>
  <c r="G66" i="8"/>
  <c r="G66" i="12" s="1"/>
  <c r="E64" i="38" s="1"/>
  <c r="B67" i="8"/>
  <c r="B67" i="12" s="1"/>
  <c r="B65" i="38" s="1"/>
  <c r="B65" i="18" s="1"/>
  <c r="C67" i="8"/>
  <c r="C67" i="12" s="1"/>
  <c r="C67" i="21" s="1"/>
  <c r="D67" i="8"/>
  <c r="D67" i="12" s="1"/>
  <c r="C65" i="38" s="1"/>
  <c r="C65" i="18" s="1"/>
  <c r="E67" i="8"/>
  <c r="E67" i="12" s="1"/>
  <c r="D65" i="38" s="1"/>
  <c r="D65" i="18" s="1"/>
  <c r="F67" i="8"/>
  <c r="F67" i="12" s="1"/>
  <c r="F67" i="21" s="1"/>
  <c r="G67" i="8"/>
  <c r="G67" i="12" s="1"/>
  <c r="E65" i="38" s="1"/>
  <c r="B68" i="8"/>
  <c r="B68" i="12" s="1"/>
  <c r="B66" i="38" s="1"/>
  <c r="B66" i="18" s="1"/>
  <c r="C68" i="8"/>
  <c r="C68" i="12" s="1"/>
  <c r="C68" i="21" s="1"/>
  <c r="D68" i="8"/>
  <c r="D68" i="12" s="1"/>
  <c r="C66" i="38" s="1"/>
  <c r="C66" i="18" s="1"/>
  <c r="E68" i="8"/>
  <c r="E68" i="12" s="1"/>
  <c r="D66" i="38" s="1"/>
  <c r="D66" i="18" s="1"/>
  <c r="F68" i="8"/>
  <c r="F68" i="12" s="1"/>
  <c r="F68" i="21" s="1"/>
  <c r="G68" i="8"/>
  <c r="G68" i="12" s="1"/>
  <c r="E66" i="38" s="1"/>
  <c r="B69" i="8"/>
  <c r="B69" i="12" s="1"/>
  <c r="B67" i="38" s="1"/>
  <c r="B67" i="18" s="1"/>
  <c r="C69" i="8"/>
  <c r="C69" i="12" s="1"/>
  <c r="C69" i="21" s="1"/>
  <c r="D69" i="8"/>
  <c r="D69" i="12" s="1"/>
  <c r="C67" i="38" s="1"/>
  <c r="C67" i="18" s="1"/>
  <c r="E69" i="8"/>
  <c r="E69" i="12" s="1"/>
  <c r="D67" i="38" s="1"/>
  <c r="D67" i="18" s="1"/>
  <c r="F69" i="8"/>
  <c r="F69" i="12" s="1"/>
  <c r="F69" i="21" s="1"/>
  <c r="G69" i="8"/>
  <c r="G69" i="12" s="1"/>
  <c r="E67" i="38" s="1"/>
  <c r="B70" i="8"/>
  <c r="B70" i="12" s="1"/>
  <c r="B68" i="38" s="1"/>
  <c r="B68" i="18" s="1"/>
  <c r="C70" i="8"/>
  <c r="C70" i="12" s="1"/>
  <c r="C70" i="21" s="1"/>
  <c r="D70" i="8"/>
  <c r="D70" i="12" s="1"/>
  <c r="C68" i="38" s="1"/>
  <c r="C68" i="18" s="1"/>
  <c r="E70" i="8"/>
  <c r="E70" i="12" s="1"/>
  <c r="D68" i="38" s="1"/>
  <c r="D68" i="18" s="1"/>
  <c r="F70" i="8"/>
  <c r="F70" i="12" s="1"/>
  <c r="F70" i="21" s="1"/>
  <c r="G70" i="8"/>
  <c r="G70" i="12" s="1"/>
  <c r="E68" i="38" s="1"/>
  <c r="B71" i="8"/>
  <c r="B71" i="12" s="1"/>
  <c r="B69" i="38" s="1"/>
  <c r="B69" i="18" s="1"/>
  <c r="C71" i="8"/>
  <c r="C71" i="12" s="1"/>
  <c r="C71" i="21" s="1"/>
  <c r="D71" i="8"/>
  <c r="D71" i="12" s="1"/>
  <c r="C69" i="38" s="1"/>
  <c r="C69" i="18" s="1"/>
  <c r="E71" i="8"/>
  <c r="E71" i="12" s="1"/>
  <c r="D69" i="38" s="1"/>
  <c r="D69" i="18" s="1"/>
  <c r="F71" i="8"/>
  <c r="F71" i="12" s="1"/>
  <c r="F71" i="21" s="1"/>
  <c r="G71" i="8"/>
  <c r="G71" i="12" s="1"/>
  <c r="E69" i="38" s="1"/>
  <c r="B72" i="8"/>
  <c r="B72" i="12" s="1"/>
  <c r="B70" i="38" s="1"/>
  <c r="B70" i="18" s="1"/>
  <c r="C72" i="8"/>
  <c r="C72" i="12" s="1"/>
  <c r="C72" i="21" s="1"/>
  <c r="D72" i="8"/>
  <c r="D72" i="12" s="1"/>
  <c r="C70" i="38" s="1"/>
  <c r="C70" i="18" s="1"/>
  <c r="E72" i="8"/>
  <c r="E72" i="12" s="1"/>
  <c r="D70" i="38" s="1"/>
  <c r="D70" i="18" s="1"/>
  <c r="F72" i="8"/>
  <c r="F72" i="12" s="1"/>
  <c r="F72" i="21" s="1"/>
  <c r="G72" i="8"/>
  <c r="G72" i="12" s="1"/>
  <c r="E70" i="38" s="1"/>
  <c r="B73" i="8"/>
  <c r="B73" i="12" s="1"/>
  <c r="B71" i="38" s="1"/>
  <c r="B71" i="18" s="1"/>
  <c r="C73" i="8"/>
  <c r="C73" i="12" s="1"/>
  <c r="C73" i="21" s="1"/>
  <c r="D73" i="8"/>
  <c r="D73" i="12" s="1"/>
  <c r="C71" i="38" s="1"/>
  <c r="C71" i="18" s="1"/>
  <c r="E73" i="8"/>
  <c r="E73" i="12" s="1"/>
  <c r="D71" i="38" s="1"/>
  <c r="D71" i="18" s="1"/>
  <c r="F73" i="8"/>
  <c r="F73" i="12" s="1"/>
  <c r="F73" i="21" s="1"/>
  <c r="G73" i="8"/>
  <c r="G73" i="12" s="1"/>
  <c r="E71" i="38" s="1"/>
  <c r="B74" i="8"/>
  <c r="B74" i="12" s="1"/>
  <c r="B72" i="38" s="1"/>
  <c r="B72" i="18" s="1"/>
  <c r="C74" i="8"/>
  <c r="C74" i="12" s="1"/>
  <c r="C74" i="21" s="1"/>
  <c r="D74" i="8"/>
  <c r="D74" i="12" s="1"/>
  <c r="C72" i="38" s="1"/>
  <c r="C72" i="18" s="1"/>
  <c r="E74" i="8"/>
  <c r="E74" i="12" s="1"/>
  <c r="D72" i="38" s="1"/>
  <c r="D72" i="18" s="1"/>
  <c r="F74" i="8"/>
  <c r="F74" i="12" s="1"/>
  <c r="F74" i="21" s="1"/>
  <c r="G74" i="8"/>
  <c r="G74" i="12" s="1"/>
  <c r="E72" i="38" s="1"/>
  <c r="B75" i="8"/>
  <c r="B75" i="12" s="1"/>
  <c r="B73" i="38" s="1"/>
  <c r="B73" i="18" s="1"/>
  <c r="C75" i="8"/>
  <c r="C75" i="12" s="1"/>
  <c r="C75" i="21" s="1"/>
  <c r="D75" i="8"/>
  <c r="D75" i="12" s="1"/>
  <c r="C73" i="38" s="1"/>
  <c r="C73" i="18" s="1"/>
  <c r="E75" i="8"/>
  <c r="E75" i="12" s="1"/>
  <c r="D73" i="38" s="1"/>
  <c r="D73" i="18" s="1"/>
  <c r="F75" i="8"/>
  <c r="F75" i="12" s="1"/>
  <c r="F75" i="21" s="1"/>
  <c r="G75" i="8"/>
  <c r="G75" i="12" s="1"/>
  <c r="E73" i="38" s="1"/>
  <c r="B76" i="8"/>
  <c r="B76" i="12" s="1"/>
  <c r="B74" i="38" s="1"/>
  <c r="B74" i="18" s="1"/>
  <c r="C76" i="8"/>
  <c r="C76" i="12" s="1"/>
  <c r="C76" i="21" s="1"/>
  <c r="D76" i="8"/>
  <c r="D76" i="12" s="1"/>
  <c r="C74" i="38" s="1"/>
  <c r="C74" i="18" s="1"/>
  <c r="E76" i="8"/>
  <c r="E76" i="12" s="1"/>
  <c r="D74" i="38" s="1"/>
  <c r="D74" i="18" s="1"/>
  <c r="F76" i="8"/>
  <c r="F76" i="12" s="1"/>
  <c r="F76" i="21" s="1"/>
  <c r="G76" i="8"/>
  <c r="G76" i="12" s="1"/>
  <c r="E74" i="38" s="1"/>
  <c r="B77" i="8"/>
  <c r="B77" i="12" s="1"/>
  <c r="B75" i="38" s="1"/>
  <c r="B75" i="18" s="1"/>
  <c r="C77" i="8"/>
  <c r="C77" i="12" s="1"/>
  <c r="C77" i="21" s="1"/>
  <c r="D77" i="8"/>
  <c r="D77" i="12" s="1"/>
  <c r="C75" i="38" s="1"/>
  <c r="C75" i="18" s="1"/>
  <c r="E77" i="8"/>
  <c r="E77" i="12" s="1"/>
  <c r="D75" i="38" s="1"/>
  <c r="D75" i="18" s="1"/>
  <c r="F77" i="8"/>
  <c r="F77" i="12" s="1"/>
  <c r="F77" i="21" s="1"/>
  <c r="G77" i="8"/>
  <c r="G77" i="12" s="1"/>
  <c r="E75" i="38" s="1"/>
  <c r="B78" i="8"/>
  <c r="B78" i="12" s="1"/>
  <c r="B76" i="38" s="1"/>
  <c r="B76" i="18" s="1"/>
  <c r="C78" i="8"/>
  <c r="C78" i="12" s="1"/>
  <c r="C78" i="21" s="1"/>
  <c r="D78" i="8"/>
  <c r="D78" i="12" s="1"/>
  <c r="C76" i="38" s="1"/>
  <c r="C76" i="18" s="1"/>
  <c r="E78" i="8"/>
  <c r="E78" i="12" s="1"/>
  <c r="D76" i="38" s="1"/>
  <c r="D76" i="18" s="1"/>
  <c r="F78" i="8"/>
  <c r="F78" i="12" s="1"/>
  <c r="F78" i="21" s="1"/>
  <c r="G78" i="8"/>
  <c r="G78" i="12" s="1"/>
  <c r="E76" i="38" s="1"/>
  <c r="B79" i="8"/>
  <c r="B79" i="12" s="1"/>
  <c r="B77" i="38" s="1"/>
  <c r="B77" i="18" s="1"/>
  <c r="C79" i="8"/>
  <c r="C79" i="12" s="1"/>
  <c r="C79" i="21" s="1"/>
  <c r="D79" i="8"/>
  <c r="D79" i="12" s="1"/>
  <c r="C77" i="38" s="1"/>
  <c r="C77" i="18" s="1"/>
  <c r="E79" i="8"/>
  <c r="E79" i="12" s="1"/>
  <c r="D77" i="38" s="1"/>
  <c r="D77" i="18" s="1"/>
  <c r="F79" i="8"/>
  <c r="F79" i="12" s="1"/>
  <c r="F79" i="21" s="1"/>
  <c r="G79" i="8"/>
  <c r="G79" i="12" s="1"/>
  <c r="E77" i="38" s="1"/>
  <c r="B80" i="8"/>
  <c r="B80" i="12" s="1"/>
  <c r="B78" i="38" s="1"/>
  <c r="B78" i="18" s="1"/>
  <c r="C80" i="8"/>
  <c r="C80" i="12" s="1"/>
  <c r="C80" i="21" s="1"/>
  <c r="D80" i="8"/>
  <c r="D80" i="12" s="1"/>
  <c r="C78" i="38" s="1"/>
  <c r="C78" i="18" s="1"/>
  <c r="E80" i="8"/>
  <c r="E80" i="12" s="1"/>
  <c r="D78" i="38" s="1"/>
  <c r="D78" i="18" s="1"/>
  <c r="F80" i="8"/>
  <c r="F80" i="12" s="1"/>
  <c r="F80" i="21" s="1"/>
  <c r="G80" i="8"/>
  <c r="G80" i="12" s="1"/>
  <c r="E78" i="38" s="1"/>
  <c r="B81" i="8"/>
  <c r="B81" i="12" s="1"/>
  <c r="B79" i="38" s="1"/>
  <c r="B79" i="18" s="1"/>
  <c r="C81" i="8"/>
  <c r="C81" i="12" s="1"/>
  <c r="C81" i="21" s="1"/>
  <c r="D81" i="8"/>
  <c r="D81" i="12" s="1"/>
  <c r="C79" i="38" s="1"/>
  <c r="C79" i="18" s="1"/>
  <c r="E81" i="8"/>
  <c r="E81" i="12" s="1"/>
  <c r="D79" i="38" s="1"/>
  <c r="D79" i="18" s="1"/>
  <c r="F81" i="8"/>
  <c r="F81" i="12" s="1"/>
  <c r="F81" i="21" s="1"/>
  <c r="G81" i="8"/>
  <c r="G81" i="12" s="1"/>
  <c r="E79" i="38" s="1"/>
  <c r="B82" i="8"/>
  <c r="B82" i="12" s="1"/>
  <c r="B80" i="38" s="1"/>
  <c r="B80" i="18" s="1"/>
  <c r="C82" i="8"/>
  <c r="C82" i="12" s="1"/>
  <c r="C82" i="21" s="1"/>
  <c r="D82" i="8"/>
  <c r="D82" i="12" s="1"/>
  <c r="C80" i="38" s="1"/>
  <c r="C80" i="18" s="1"/>
  <c r="E82" i="8"/>
  <c r="E82" i="12" s="1"/>
  <c r="D80" i="38" s="1"/>
  <c r="D80" i="18" s="1"/>
  <c r="F82" i="8"/>
  <c r="F82" i="12" s="1"/>
  <c r="F82" i="21" s="1"/>
  <c r="G82" i="8"/>
  <c r="G82" i="12" s="1"/>
  <c r="E80" i="38" s="1"/>
  <c r="B83" i="8"/>
  <c r="B83" i="12" s="1"/>
  <c r="B81" i="38" s="1"/>
  <c r="B81" i="18" s="1"/>
  <c r="C83" i="8"/>
  <c r="C83" i="12" s="1"/>
  <c r="C83" i="21" s="1"/>
  <c r="D83" i="8"/>
  <c r="D83" i="12" s="1"/>
  <c r="C81" i="38" s="1"/>
  <c r="C81" i="18" s="1"/>
  <c r="E83" i="8"/>
  <c r="E83" i="12" s="1"/>
  <c r="D81" i="38" s="1"/>
  <c r="D81" i="18" s="1"/>
  <c r="F83" i="8"/>
  <c r="F83" i="12" s="1"/>
  <c r="F83" i="21" s="1"/>
  <c r="G83" i="8"/>
  <c r="G83" i="12" s="1"/>
  <c r="E81" i="38" s="1"/>
  <c r="B84" i="8"/>
  <c r="B84" i="12" s="1"/>
  <c r="B82" i="38" s="1"/>
  <c r="B82" i="18" s="1"/>
  <c r="C84" i="8"/>
  <c r="C84" i="12" s="1"/>
  <c r="C84" i="21" s="1"/>
  <c r="D84" i="8"/>
  <c r="D84" i="12" s="1"/>
  <c r="C82" i="38" s="1"/>
  <c r="C82" i="18" s="1"/>
  <c r="E84" i="8"/>
  <c r="E84" i="12" s="1"/>
  <c r="D82" i="38" s="1"/>
  <c r="D82" i="18" s="1"/>
  <c r="F84" i="8"/>
  <c r="F84" i="12" s="1"/>
  <c r="F84" i="21" s="1"/>
  <c r="G84" i="8"/>
  <c r="G84" i="12" s="1"/>
  <c r="E82" i="38" s="1"/>
  <c r="B85" i="8"/>
  <c r="B85" i="12" s="1"/>
  <c r="B83" i="38" s="1"/>
  <c r="B83" i="18" s="1"/>
  <c r="C85" i="8"/>
  <c r="C85" i="12" s="1"/>
  <c r="C85" i="21" s="1"/>
  <c r="D85" i="8"/>
  <c r="D85" i="12" s="1"/>
  <c r="C83" i="38" s="1"/>
  <c r="C83" i="18" s="1"/>
  <c r="E85" i="8"/>
  <c r="E85" i="12" s="1"/>
  <c r="D83" i="38" s="1"/>
  <c r="D83" i="18" s="1"/>
  <c r="F85" i="8"/>
  <c r="F85" i="12" s="1"/>
  <c r="F85" i="21" s="1"/>
  <c r="G85" i="8"/>
  <c r="G85" i="12" s="1"/>
  <c r="E83" i="38" s="1"/>
  <c r="B86" i="8"/>
  <c r="B86" i="12" s="1"/>
  <c r="B84" i="38" s="1"/>
  <c r="B84" i="18" s="1"/>
  <c r="C86" i="8"/>
  <c r="C86" i="12" s="1"/>
  <c r="C86" i="21" s="1"/>
  <c r="D86" i="8"/>
  <c r="D86" i="12" s="1"/>
  <c r="C84" i="38" s="1"/>
  <c r="C84" i="18" s="1"/>
  <c r="E86" i="8"/>
  <c r="E86" i="12" s="1"/>
  <c r="D84" i="38" s="1"/>
  <c r="D84" i="18" s="1"/>
  <c r="F86" i="8"/>
  <c r="F86" i="12" s="1"/>
  <c r="F86" i="21" s="1"/>
  <c r="G86" i="8"/>
  <c r="G86" i="12" s="1"/>
  <c r="E84" i="38" s="1"/>
  <c r="B87" i="8"/>
  <c r="B87" i="12" s="1"/>
  <c r="B85" i="38" s="1"/>
  <c r="B85" i="18" s="1"/>
  <c r="C87" i="8"/>
  <c r="C87" i="12" s="1"/>
  <c r="C87" i="21" s="1"/>
  <c r="D87" i="8"/>
  <c r="D87" i="12" s="1"/>
  <c r="C85" i="38" s="1"/>
  <c r="C85" i="18" s="1"/>
  <c r="E87" i="8"/>
  <c r="E87" i="12" s="1"/>
  <c r="D85" i="38" s="1"/>
  <c r="D85" i="18" s="1"/>
  <c r="F87" i="8"/>
  <c r="F87" i="12" s="1"/>
  <c r="F87" i="21" s="1"/>
  <c r="G87" i="8"/>
  <c r="G87" i="12" s="1"/>
  <c r="E85" i="38" s="1"/>
  <c r="B88" i="8"/>
  <c r="B88" i="12" s="1"/>
  <c r="B86" i="38" s="1"/>
  <c r="B86" i="18" s="1"/>
  <c r="C88" i="8"/>
  <c r="C88" i="12" s="1"/>
  <c r="C88" i="21" s="1"/>
  <c r="D88" i="8"/>
  <c r="D88" i="12" s="1"/>
  <c r="C86" i="38" s="1"/>
  <c r="C86" i="18" s="1"/>
  <c r="E88" i="8"/>
  <c r="E88" i="12" s="1"/>
  <c r="D86" i="38" s="1"/>
  <c r="D86" i="18" s="1"/>
  <c r="F88" i="8"/>
  <c r="F88" i="12" s="1"/>
  <c r="F88" i="21" s="1"/>
  <c r="G88" i="8"/>
  <c r="G88" i="12" s="1"/>
  <c r="E86" i="38" s="1"/>
  <c r="B89" i="8"/>
  <c r="B89" i="12" s="1"/>
  <c r="B87" i="38" s="1"/>
  <c r="B87" i="18" s="1"/>
  <c r="C89" i="8"/>
  <c r="C89" i="12" s="1"/>
  <c r="C89" i="21" s="1"/>
  <c r="D89" i="8"/>
  <c r="D89" i="12" s="1"/>
  <c r="C87" i="38" s="1"/>
  <c r="C87" i="18" s="1"/>
  <c r="E89" i="8"/>
  <c r="E89" i="12" s="1"/>
  <c r="D87" i="38" s="1"/>
  <c r="D87" i="18" s="1"/>
  <c r="F89" i="8"/>
  <c r="F89" i="12" s="1"/>
  <c r="F89" i="21" s="1"/>
  <c r="G89" i="8"/>
  <c r="G89" i="12" s="1"/>
  <c r="E87" i="38" s="1"/>
  <c r="B90" i="8"/>
  <c r="B90" i="12" s="1"/>
  <c r="B88" i="38" s="1"/>
  <c r="B88" i="18" s="1"/>
  <c r="C90" i="8"/>
  <c r="C90" i="12" s="1"/>
  <c r="C90" i="21" s="1"/>
  <c r="D90" i="8"/>
  <c r="D90" i="12" s="1"/>
  <c r="C88" i="38" s="1"/>
  <c r="C88" i="18" s="1"/>
  <c r="E90" i="8"/>
  <c r="E90" i="12" s="1"/>
  <c r="D88" i="38" s="1"/>
  <c r="D88" i="18" s="1"/>
  <c r="F90" i="8"/>
  <c r="F90" i="12" s="1"/>
  <c r="F90" i="21" s="1"/>
  <c r="G90" i="8"/>
  <c r="G90" i="12" s="1"/>
  <c r="E88" i="38" s="1"/>
  <c r="B91" i="8"/>
  <c r="B91" i="12" s="1"/>
  <c r="B89" i="38" s="1"/>
  <c r="B89" i="18" s="1"/>
  <c r="C91" i="8"/>
  <c r="C91" i="12" s="1"/>
  <c r="C91" i="21" s="1"/>
  <c r="D91" i="8"/>
  <c r="D91" i="12" s="1"/>
  <c r="C89" i="38" s="1"/>
  <c r="C89" i="18" s="1"/>
  <c r="E91" i="8"/>
  <c r="E91" i="12" s="1"/>
  <c r="D89" i="38" s="1"/>
  <c r="D89" i="18" s="1"/>
  <c r="F91" i="8"/>
  <c r="F91" i="12" s="1"/>
  <c r="F91" i="21" s="1"/>
  <c r="G91" i="8"/>
  <c r="G91" i="12" s="1"/>
  <c r="E89" i="38" s="1"/>
  <c r="B92" i="8"/>
  <c r="B92" i="12" s="1"/>
  <c r="B90" i="38" s="1"/>
  <c r="B90" i="18" s="1"/>
  <c r="C92" i="8"/>
  <c r="C92" i="12" s="1"/>
  <c r="C92" i="21" s="1"/>
  <c r="D92" i="8"/>
  <c r="D92" i="12" s="1"/>
  <c r="C90" i="38" s="1"/>
  <c r="C90" i="18" s="1"/>
  <c r="E92" i="8"/>
  <c r="E92" i="12" s="1"/>
  <c r="D90" i="38" s="1"/>
  <c r="D90" i="18" s="1"/>
  <c r="F92" i="8"/>
  <c r="F92" i="12" s="1"/>
  <c r="F92" i="21" s="1"/>
  <c r="G92" i="8"/>
  <c r="G92" i="12" s="1"/>
  <c r="E90" i="38" s="1"/>
  <c r="B93" i="8"/>
  <c r="B93" i="12" s="1"/>
  <c r="B91" i="38" s="1"/>
  <c r="B91" i="18" s="1"/>
  <c r="C93" i="8"/>
  <c r="C93" i="12" s="1"/>
  <c r="C93" i="21" s="1"/>
  <c r="D93" i="8"/>
  <c r="D93" i="12" s="1"/>
  <c r="C91" i="38" s="1"/>
  <c r="C91" i="18" s="1"/>
  <c r="E93" i="8"/>
  <c r="E93" i="12" s="1"/>
  <c r="D91" i="38" s="1"/>
  <c r="D91" i="18" s="1"/>
  <c r="F93" i="8"/>
  <c r="F93" i="12" s="1"/>
  <c r="F93" i="21" s="1"/>
  <c r="G93" i="8"/>
  <c r="G93" i="12" s="1"/>
  <c r="E91" i="38" s="1"/>
  <c r="B94" i="8"/>
  <c r="B94" i="12" s="1"/>
  <c r="B92" i="38" s="1"/>
  <c r="B92" i="18" s="1"/>
  <c r="C94" i="8"/>
  <c r="C94" i="12" s="1"/>
  <c r="C94" i="21" s="1"/>
  <c r="D94" i="8"/>
  <c r="D94" i="12" s="1"/>
  <c r="C92" i="38" s="1"/>
  <c r="C92" i="18" s="1"/>
  <c r="E94" i="8"/>
  <c r="E94" i="12" s="1"/>
  <c r="D92" i="38" s="1"/>
  <c r="D92" i="18" s="1"/>
  <c r="F94" i="8"/>
  <c r="F94" i="12" s="1"/>
  <c r="F94" i="21" s="1"/>
  <c r="G94" i="8"/>
  <c r="G94" i="12" s="1"/>
  <c r="E92" i="38" s="1"/>
  <c r="B95" i="8"/>
  <c r="B95" i="12" s="1"/>
  <c r="B93" i="38" s="1"/>
  <c r="B93" i="18" s="1"/>
  <c r="C95" i="8"/>
  <c r="C95" i="12" s="1"/>
  <c r="C95" i="21" s="1"/>
  <c r="D95" i="8"/>
  <c r="D95" i="12" s="1"/>
  <c r="C93" i="38" s="1"/>
  <c r="C93" i="18" s="1"/>
  <c r="E95" i="8"/>
  <c r="E95" i="12" s="1"/>
  <c r="D93" i="38" s="1"/>
  <c r="D93" i="18" s="1"/>
  <c r="F95" i="8"/>
  <c r="F95" i="12" s="1"/>
  <c r="F95" i="21" s="1"/>
  <c r="G95" i="8"/>
  <c r="G95" i="12" s="1"/>
  <c r="E93" i="38" s="1"/>
  <c r="B96" i="8"/>
  <c r="B96" i="12" s="1"/>
  <c r="B94" i="38" s="1"/>
  <c r="B94" i="18" s="1"/>
  <c r="C96" i="8"/>
  <c r="C96" i="12" s="1"/>
  <c r="C96" i="21" s="1"/>
  <c r="D96" i="8"/>
  <c r="D96" i="12" s="1"/>
  <c r="C94" i="38" s="1"/>
  <c r="C94" i="18" s="1"/>
  <c r="E96" i="8"/>
  <c r="E96" i="12" s="1"/>
  <c r="D94" i="38" s="1"/>
  <c r="D94" i="18" s="1"/>
  <c r="F96" i="8"/>
  <c r="F96" i="12" s="1"/>
  <c r="F96" i="21" s="1"/>
  <c r="G96" i="8"/>
  <c r="G96" i="12" s="1"/>
  <c r="E94" i="38" s="1"/>
  <c r="B97" i="8"/>
  <c r="B97" i="12" s="1"/>
  <c r="B95" i="38" s="1"/>
  <c r="B95" i="18" s="1"/>
  <c r="C97" i="8"/>
  <c r="C97" i="12" s="1"/>
  <c r="C97" i="21" s="1"/>
  <c r="D97" i="8"/>
  <c r="D97" i="12" s="1"/>
  <c r="C95" i="38" s="1"/>
  <c r="C95" i="18" s="1"/>
  <c r="E97" i="8"/>
  <c r="E97" i="12" s="1"/>
  <c r="D95" i="38" s="1"/>
  <c r="D95" i="18" s="1"/>
  <c r="F97" i="8"/>
  <c r="F97" i="12" s="1"/>
  <c r="F97" i="21" s="1"/>
  <c r="G97" i="8"/>
  <c r="G97" i="12" s="1"/>
  <c r="E95" i="38" s="1"/>
  <c r="B98" i="8"/>
  <c r="B98" i="12" s="1"/>
  <c r="B96" i="38" s="1"/>
  <c r="B96" i="18" s="1"/>
  <c r="C98" i="8"/>
  <c r="C98" i="12" s="1"/>
  <c r="C98" i="21" s="1"/>
  <c r="D98" i="8"/>
  <c r="D98" i="12" s="1"/>
  <c r="C96" i="38" s="1"/>
  <c r="C96" i="18" s="1"/>
  <c r="E98" i="8"/>
  <c r="E98" i="12" s="1"/>
  <c r="D96" i="38" s="1"/>
  <c r="D96" i="18" s="1"/>
  <c r="F98" i="8"/>
  <c r="F98" i="12" s="1"/>
  <c r="F98" i="21" s="1"/>
  <c r="G98" i="8"/>
  <c r="G98" i="12" s="1"/>
  <c r="E96" i="38" s="1"/>
  <c r="B99" i="8"/>
  <c r="B99" i="12" s="1"/>
  <c r="B97" i="38" s="1"/>
  <c r="B97" i="18" s="1"/>
  <c r="C99" i="8"/>
  <c r="C99" i="12" s="1"/>
  <c r="C99" i="21" s="1"/>
  <c r="D99" i="8"/>
  <c r="D99" i="12" s="1"/>
  <c r="C97" i="38" s="1"/>
  <c r="C97" i="18" s="1"/>
  <c r="E99" i="8"/>
  <c r="E99" i="12" s="1"/>
  <c r="D97" i="38" s="1"/>
  <c r="D97" i="18" s="1"/>
  <c r="F99" i="8"/>
  <c r="F99" i="12" s="1"/>
  <c r="F99" i="21" s="1"/>
  <c r="G99" i="8"/>
  <c r="G99" i="12" s="1"/>
  <c r="E97" i="38" s="1"/>
  <c r="B100" i="8"/>
  <c r="B100" i="12" s="1"/>
  <c r="B98" i="38" s="1"/>
  <c r="B98" i="18" s="1"/>
  <c r="C100" i="8"/>
  <c r="C100" i="12" s="1"/>
  <c r="C100" i="21" s="1"/>
  <c r="D100" i="8"/>
  <c r="D100" i="12" s="1"/>
  <c r="C98" i="38" s="1"/>
  <c r="C98" i="18" s="1"/>
  <c r="E100" i="8"/>
  <c r="E100" i="12" s="1"/>
  <c r="D98" i="38" s="1"/>
  <c r="D98" i="18" s="1"/>
  <c r="F100" i="8"/>
  <c r="F100" i="12" s="1"/>
  <c r="F100" i="21" s="1"/>
  <c r="G100" i="8"/>
  <c r="G100" i="12" s="1"/>
  <c r="E98" i="38" s="1"/>
  <c r="B101" i="8"/>
  <c r="B101" i="12" s="1"/>
  <c r="B99" i="38" s="1"/>
  <c r="B99" i="18" s="1"/>
  <c r="C101" i="8"/>
  <c r="C101" i="12" s="1"/>
  <c r="C101" i="21" s="1"/>
  <c r="D101" i="8"/>
  <c r="D101" i="12" s="1"/>
  <c r="C99" i="38" s="1"/>
  <c r="C99" i="18" s="1"/>
  <c r="E101" i="8"/>
  <c r="E101" i="12" s="1"/>
  <c r="D99" i="38" s="1"/>
  <c r="D99" i="18" s="1"/>
  <c r="F101" i="8"/>
  <c r="F101" i="12" s="1"/>
  <c r="F101" i="21" s="1"/>
  <c r="G101" i="8"/>
  <c r="G101" i="12" s="1"/>
  <c r="E99" i="38" s="1"/>
  <c r="B102" i="8"/>
  <c r="B102" i="12" s="1"/>
  <c r="B100" i="38" s="1"/>
  <c r="B100" i="18" s="1"/>
  <c r="C102" i="8"/>
  <c r="C102" i="12" s="1"/>
  <c r="C102" i="21" s="1"/>
  <c r="D102" i="8"/>
  <c r="D102" i="12" s="1"/>
  <c r="C100" i="38" s="1"/>
  <c r="C100" i="18" s="1"/>
  <c r="E102" i="8"/>
  <c r="E102" i="12" s="1"/>
  <c r="D100" i="38" s="1"/>
  <c r="D100" i="18" s="1"/>
  <c r="F102" i="8"/>
  <c r="F102" i="12" s="1"/>
  <c r="F102" i="21" s="1"/>
  <c r="G102" i="8"/>
  <c r="G102" i="12" s="1"/>
  <c r="E100" i="38" s="1"/>
  <c r="B103" i="8"/>
  <c r="B103" i="12" s="1"/>
  <c r="B101" i="38" s="1"/>
  <c r="B101" i="18" s="1"/>
  <c r="C103" i="8"/>
  <c r="C103" i="12" s="1"/>
  <c r="C103" i="21" s="1"/>
  <c r="D103" i="8"/>
  <c r="D103" i="12" s="1"/>
  <c r="C101" i="38" s="1"/>
  <c r="C101" i="18" s="1"/>
  <c r="E103" i="8"/>
  <c r="E103" i="12" s="1"/>
  <c r="D101" i="38" s="1"/>
  <c r="D101" i="18" s="1"/>
  <c r="F103" i="8"/>
  <c r="F103" i="12" s="1"/>
  <c r="F103" i="21" s="1"/>
  <c r="G103" i="8"/>
  <c r="G103" i="12" s="1"/>
  <c r="E101" i="38" s="1"/>
  <c r="B104" i="8"/>
  <c r="B104" i="12" s="1"/>
  <c r="B102" i="38" s="1"/>
  <c r="B102" i="18" s="1"/>
  <c r="C104" i="8"/>
  <c r="C104" i="12" s="1"/>
  <c r="C104" i="21" s="1"/>
  <c r="D104" i="8"/>
  <c r="D104" i="12" s="1"/>
  <c r="C102" i="38" s="1"/>
  <c r="C102" i="18" s="1"/>
  <c r="E104" i="8"/>
  <c r="E104" i="12" s="1"/>
  <c r="D102" i="38" s="1"/>
  <c r="D102" i="18" s="1"/>
  <c r="F104" i="8"/>
  <c r="F104" i="12" s="1"/>
  <c r="F104" i="21" s="1"/>
  <c r="G104" i="8"/>
  <c r="G104" i="12" s="1"/>
  <c r="E102" i="38" s="1"/>
  <c r="B105" i="8"/>
  <c r="B105" i="12" s="1"/>
  <c r="B103" i="38" s="1"/>
  <c r="B103" i="18" s="1"/>
  <c r="C105" i="8"/>
  <c r="C105" i="12" s="1"/>
  <c r="C105" i="21" s="1"/>
  <c r="D105" i="8"/>
  <c r="D105" i="12" s="1"/>
  <c r="C103" i="38" s="1"/>
  <c r="C103" i="18" s="1"/>
  <c r="E105" i="8"/>
  <c r="E105" i="12" s="1"/>
  <c r="D103" i="38" s="1"/>
  <c r="D103" i="18" s="1"/>
  <c r="F105" i="8"/>
  <c r="F105" i="12" s="1"/>
  <c r="F105" i="21" s="1"/>
  <c r="G105" i="8"/>
  <c r="G105" i="12" s="1"/>
  <c r="E103" i="38" s="1"/>
  <c r="B106" i="8"/>
  <c r="B106" i="12" s="1"/>
  <c r="B104" i="38" s="1"/>
  <c r="B104" i="18" s="1"/>
  <c r="C106" i="8"/>
  <c r="C106" i="12" s="1"/>
  <c r="C106" i="21" s="1"/>
  <c r="D106" i="8"/>
  <c r="D106" i="12" s="1"/>
  <c r="C104" i="38" s="1"/>
  <c r="C104" i="18" s="1"/>
  <c r="E106" i="8"/>
  <c r="E106" i="12" s="1"/>
  <c r="D104" i="38" s="1"/>
  <c r="D104" i="18" s="1"/>
  <c r="F106" i="8"/>
  <c r="F106" i="12" s="1"/>
  <c r="F106" i="21" s="1"/>
  <c r="G106" i="8"/>
  <c r="G106" i="12" s="1"/>
  <c r="E104" i="38" s="1"/>
  <c r="B107" i="8"/>
  <c r="B107" i="12" s="1"/>
  <c r="B105" i="38" s="1"/>
  <c r="B105" i="18" s="1"/>
  <c r="C107" i="8"/>
  <c r="C107" i="12" s="1"/>
  <c r="C107" i="21" s="1"/>
  <c r="D107" i="8"/>
  <c r="D107" i="12" s="1"/>
  <c r="C105" i="38" s="1"/>
  <c r="C105" i="18" s="1"/>
  <c r="E107" i="8"/>
  <c r="E107" i="12" s="1"/>
  <c r="D105" i="38" s="1"/>
  <c r="D105" i="18" s="1"/>
  <c r="F107" i="8"/>
  <c r="F107" i="12" s="1"/>
  <c r="F107" i="21" s="1"/>
  <c r="G107" i="8"/>
  <c r="G107" i="12" s="1"/>
  <c r="E105" i="38" s="1"/>
  <c r="B108" i="8"/>
  <c r="B108" i="12" s="1"/>
  <c r="B106" i="38" s="1"/>
  <c r="B106" i="18" s="1"/>
  <c r="C108" i="8"/>
  <c r="C108" i="12" s="1"/>
  <c r="C108" i="21" s="1"/>
  <c r="D108" i="8"/>
  <c r="D108" i="12" s="1"/>
  <c r="C106" i="38" s="1"/>
  <c r="C106" i="18" s="1"/>
  <c r="E108" i="8"/>
  <c r="E108" i="12" s="1"/>
  <c r="D106" i="38" s="1"/>
  <c r="D106" i="18" s="1"/>
  <c r="F108" i="8"/>
  <c r="F108" i="12" s="1"/>
  <c r="F108" i="21" s="1"/>
  <c r="G108" i="8"/>
  <c r="G108" i="12" s="1"/>
  <c r="E106" i="38" s="1"/>
  <c r="B109" i="8"/>
  <c r="B109" i="12" s="1"/>
  <c r="B107" i="38" s="1"/>
  <c r="B107" i="18" s="1"/>
  <c r="C109" i="8"/>
  <c r="C109" i="12" s="1"/>
  <c r="C109" i="21" s="1"/>
  <c r="D109" i="8"/>
  <c r="D109" i="12" s="1"/>
  <c r="C107" i="38" s="1"/>
  <c r="C107" i="18" s="1"/>
  <c r="E109" i="8"/>
  <c r="E109" i="12" s="1"/>
  <c r="D107" i="38" s="1"/>
  <c r="D107" i="18" s="1"/>
  <c r="F109" i="8"/>
  <c r="F109" i="12" s="1"/>
  <c r="F109" i="21" s="1"/>
  <c r="G109" i="8"/>
  <c r="G109" i="12" s="1"/>
  <c r="E107" i="38" s="1"/>
  <c r="B110" i="8"/>
  <c r="B110" i="12" s="1"/>
  <c r="B108" i="38" s="1"/>
  <c r="B108" i="18" s="1"/>
  <c r="C110" i="8"/>
  <c r="C110" i="12" s="1"/>
  <c r="C110" i="21" s="1"/>
  <c r="D110" i="8"/>
  <c r="D110" i="12" s="1"/>
  <c r="C108" i="38" s="1"/>
  <c r="C108" i="18" s="1"/>
  <c r="E110" i="8"/>
  <c r="E110" i="12" s="1"/>
  <c r="D108" i="38" s="1"/>
  <c r="D108" i="18" s="1"/>
  <c r="F110" i="8"/>
  <c r="F110" i="12" s="1"/>
  <c r="F110" i="21" s="1"/>
  <c r="G110" i="8"/>
  <c r="G110" i="12" s="1"/>
  <c r="E108" i="38" s="1"/>
  <c r="B111" i="8"/>
  <c r="B111" i="12" s="1"/>
  <c r="B109" i="38" s="1"/>
  <c r="B109" i="18" s="1"/>
  <c r="C111" i="8"/>
  <c r="C111" i="12" s="1"/>
  <c r="C111" i="21" s="1"/>
  <c r="D111" i="8"/>
  <c r="D111" i="12" s="1"/>
  <c r="C109" i="38" s="1"/>
  <c r="C109" i="18" s="1"/>
  <c r="E111" i="8"/>
  <c r="E111" i="12" s="1"/>
  <c r="D109" i="38" s="1"/>
  <c r="D109" i="18" s="1"/>
  <c r="F111" i="8"/>
  <c r="F111" i="12" s="1"/>
  <c r="F111" i="21" s="1"/>
  <c r="G111" i="8"/>
  <c r="G111" i="12" s="1"/>
  <c r="E109" i="38" s="1"/>
  <c r="B112" i="8"/>
  <c r="B112" i="12" s="1"/>
  <c r="B110" i="38" s="1"/>
  <c r="B110" i="18" s="1"/>
  <c r="C112" i="8"/>
  <c r="C112" i="12" s="1"/>
  <c r="C112" i="21" s="1"/>
  <c r="D112" i="8"/>
  <c r="D112" i="12" s="1"/>
  <c r="C110" i="38" s="1"/>
  <c r="C110" i="18" s="1"/>
  <c r="E112" i="8"/>
  <c r="E112" i="12" s="1"/>
  <c r="D110" i="38" s="1"/>
  <c r="D110" i="18" s="1"/>
  <c r="F112" i="8"/>
  <c r="F112" i="12" s="1"/>
  <c r="F112" i="21" s="1"/>
  <c r="G112" i="8"/>
  <c r="G112" i="12" s="1"/>
  <c r="E110" i="38" s="1"/>
  <c r="B113" i="8"/>
  <c r="B113" i="12" s="1"/>
  <c r="B111" i="38" s="1"/>
  <c r="B111" i="18" s="1"/>
  <c r="C113" i="8"/>
  <c r="C113" i="12" s="1"/>
  <c r="C113" i="21" s="1"/>
  <c r="D113" i="8"/>
  <c r="D113" i="12" s="1"/>
  <c r="C111" i="38" s="1"/>
  <c r="C111" i="18" s="1"/>
  <c r="E113" i="8"/>
  <c r="E113" i="12" s="1"/>
  <c r="D111" i="38" s="1"/>
  <c r="D111" i="18" s="1"/>
  <c r="F113" i="8"/>
  <c r="F113" i="12" s="1"/>
  <c r="F113" i="21" s="1"/>
  <c r="G113" i="8"/>
  <c r="G113" i="12" s="1"/>
  <c r="E111" i="38" s="1"/>
  <c r="B114" i="8"/>
  <c r="B114" i="12" s="1"/>
  <c r="B112" i="38" s="1"/>
  <c r="B112" i="18" s="1"/>
  <c r="C114" i="8"/>
  <c r="C114" i="12" s="1"/>
  <c r="C114" i="21" s="1"/>
  <c r="D114" i="8"/>
  <c r="D114" i="12" s="1"/>
  <c r="C112" i="38" s="1"/>
  <c r="C112" i="18" s="1"/>
  <c r="E114" i="8"/>
  <c r="E114" i="12" s="1"/>
  <c r="D112" i="38" s="1"/>
  <c r="D112" i="18" s="1"/>
  <c r="F114" i="8"/>
  <c r="F114" i="12" s="1"/>
  <c r="F114" i="21" s="1"/>
  <c r="G114" i="8"/>
  <c r="G114" i="12" s="1"/>
  <c r="E112" i="38" s="1"/>
  <c r="B115" i="8"/>
  <c r="B115" i="12" s="1"/>
  <c r="B113" i="38" s="1"/>
  <c r="B113" i="18" s="1"/>
  <c r="C115" i="8"/>
  <c r="C115" i="12" s="1"/>
  <c r="C115" i="21" s="1"/>
  <c r="D115" i="8"/>
  <c r="D115" i="12" s="1"/>
  <c r="C113" i="38" s="1"/>
  <c r="C113" i="18" s="1"/>
  <c r="E115" i="8"/>
  <c r="E115" i="12" s="1"/>
  <c r="D113" i="38" s="1"/>
  <c r="D113" i="18" s="1"/>
  <c r="F115" i="8"/>
  <c r="F115" i="12" s="1"/>
  <c r="F115" i="21" s="1"/>
  <c r="G115" i="8"/>
  <c r="G115" i="12" s="1"/>
  <c r="E113" i="38" s="1"/>
  <c r="B116" i="8"/>
  <c r="B116" i="12" s="1"/>
  <c r="B114" i="38" s="1"/>
  <c r="B114" i="18" s="1"/>
  <c r="C116" i="8"/>
  <c r="C116" i="12" s="1"/>
  <c r="C116" i="21" s="1"/>
  <c r="D116" i="8"/>
  <c r="D116" i="12" s="1"/>
  <c r="C114" i="38" s="1"/>
  <c r="C114" i="18" s="1"/>
  <c r="E116" i="8"/>
  <c r="E116" i="12" s="1"/>
  <c r="D114" i="38" s="1"/>
  <c r="D114" i="18" s="1"/>
  <c r="F116" i="8"/>
  <c r="F116" i="12" s="1"/>
  <c r="F116" i="21" s="1"/>
  <c r="G116" i="8"/>
  <c r="G116" i="12" s="1"/>
  <c r="E114" i="38" s="1"/>
  <c r="B117" i="8"/>
  <c r="B117" i="12" s="1"/>
  <c r="B115" i="38" s="1"/>
  <c r="B115" i="18" s="1"/>
  <c r="C117" i="8"/>
  <c r="C117" i="12" s="1"/>
  <c r="C117" i="21" s="1"/>
  <c r="D117" i="8"/>
  <c r="D117" i="12" s="1"/>
  <c r="C115" i="38" s="1"/>
  <c r="C115" i="18" s="1"/>
  <c r="E117" i="8"/>
  <c r="E117" i="12" s="1"/>
  <c r="D115" i="38" s="1"/>
  <c r="D115" i="18" s="1"/>
  <c r="F117" i="8"/>
  <c r="F117" i="12" s="1"/>
  <c r="F117" i="21" s="1"/>
  <c r="G117" i="8"/>
  <c r="G117" i="12" s="1"/>
  <c r="E115" i="38" s="1"/>
  <c r="B118" i="8"/>
  <c r="B118" i="12" s="1"/>
  <c r="B116" i="38" s="1"/>
  <c r="B116" i="18" s="1"/>
  <c r="C118" i="8"/>
  <c r="C118" i="12" s="1"/>
  <c r="C118" i="21" s="1"/>
  <c r="D118" i="8"/>
  <c r="D118" i="12" s="1"/>
  <c r="C116" i="38" s="1"/>
  <c r="C116" i="18" s="1"/>
  <c r="E118" i="8"/>
  <c r="E118" i="12" s="1"/>
  <c r="D116" i="38" s="1"/>
  <c r="D116" i="18" s="1"/>
  <c r="F118" i="8"/>
  <c r="F118" i="12" s="1"/>
  <c r="F118" i="21" s="1"/>
  <c r="G118" i="8"/>
  <c r="G118" i="12" s="1"/>
  <c r="E116" i="38" s="1"/>
  <c r="B119" i="8"/>
  <c r="B119" i="12" s="1"/>
  <c r="B117" i="38" s="1"/>
  <c r="B117" i="18" s="1"/>
  <c r="C119" i="8"/>
  <c r="C119" i="12" s="1"/>
  <c r="C119" i="21" s="1"/>
  <c r="D119" i="8"/>
  <c r="D119" i="12" s="1"/>
  <c r="C117" i="38" s="1"/>
  <c r="C117" i="18" s="1"/>
  <c r="E119" i="8"/>
  <c r="E119" i="12" s="1"/>
  <c r="D117" i="38" s="1"/>
  <c r="D117" i="18" s="1"/>
  <c r="F119" i="8"/>
  <c r="F119" i="12" s="1"/>
  <c r="F119" i="21" s="1"/>
  <c r="G119" i="8"/>
  <c r="G119" i="12" s="1"/>
  <c r="E117" i="38" s="1"/>
  <c r="B120" i="8"/>
  <c r="B120" i="12" s="1"/>
  <c r="B118" i="38" s="1"/>
  <c r="B118" i="18" s="1"/>
  <c r="C120" i="8"/>
  <c r="C120" i="12" s="1"/>
  <c r="C120" i="21" s="1"/>
  <c r="D120" i="8"/>
  <c r="D120" i="12" s="1"/>
  <c r="C118" i="38" s="1"/>
  <c r="C118" i="18" s="1"/>
  <c r="E120" i="8"/>
  <c r="E120" i="12" s="1"/>
  <c r="D118" i="38" s="1"/>
  <c r="D118" i="18" s="1"/>
  <c r="F120" i="8"/>
  <c r="F120" i="12" s="1"/>
  <c r="F120" i="21" s="1"/>
  <c r="G120" i="8"/>
  <c r="G120" i="12" s="1"/>
  <c r="E118" i="38" s="1"/>
  <c r="B121" i="8"/>
  <c r="B121" i="12" s="1"/>
  <c r="B119" i="38" s="1"/>
  <c r="B119" i="18" s="1"/>
  <c r="C121" i="8"/>
  <c r="C121" i="12" s="1"/>
  <c r="C121" i="21" s="1"/>
  <c r="D121" i="8"/>
  <c r="D121" i="12" s="1"/>
  <c r="C119" i="38" s="1"/>
  <c r="C119" i="18" s="1"/>
  <c r="E121" i="8"/>
  <c r="E121" i="12" s="1"/>
  <c r="D119" i="38" s="1"/>
  <c r="D119" i="18" s="1"/>
  <c r="F121" i="8"/>
  <c r="F121" i="12" s="1"/>
  <c r="F121" i="21" s="1"/>
  <c r="G121" i="8"/>
  <c r="G121" i="12" s="1"/>
  <c r="E119" i="38" s="1"/>
  <c r="B122" i="8"/>
  <c r="B122" i="12" s="1"/>
  <c r="B120" i="38" s="1"/>
  <c r="B120" i="18" s="1"/>
  <c r="C122" i="8"/>
  <c r="C122" i="12" s="1"/>
  <c r="C122" i="21" s="1"/>
  <c r="D122" i="8"/>
  <c r="D122" i="12" s="1"/>
  <c r="C120" i="38" s="1"/>
  <c r="C120" i="18" s="1"/>
  <c r="E122" i="8"/>
  <c r="E122" i="12" s="1"/>
  <c r="D120" i="38" s="1"/>
  <c r="D120" i="18" s="1"/>
  <c r="F122" i="8"/>
  <c r="F122" i="12" s="1"/>
  <c r="F122" i="21" s="1"/>
  <c r="G122" i="8"/>
  <c r="G122" i="12" s="1"/>
  <c r="E120" i="38" s="1"/>
  <c r="B123" i="8"/>
  <c r="B123" i="12" s="1"/>
  <c r="B121" i="38" s="1"/>
  <c r="B121" i="18" s="1"/>
  <c r="C123" i="8"/>
  <c r="C123" i="12" s="1"/>
  <c r="C123" i="21" s="1"/>
  <c r="D123" i="8"/>
  <c r="D123" i="12" s="1"/>
  <c r="C121" i="38" s="1"/>
  <c r="C121" i="18" s="1"/>
  <c r="E123" i="8"/>
  <c r="E123" i="12" s="1"/>
  <c r="D121" i="38" s="1"/>
  <c r="D121" i="18" s="1"/>
  <c r="F123" i="8"/>
  <c r="F123" i="12" s="1"/>
  <c r="F123" i="21" s="1"/>
  <c r="G123" i="8"/>
  <c r="G123" i="12" s="1"/>
  <c r="E121" i="38" s="1"/>
  <c r="B124" i="8"/>
  <c r="B124" i="12" s="1"/>
  <c r="B122" i="38" s="1"/>
  <c r="B122" i="18" s="1"/>
  <c r="C124" i="8"/>
  <c r="C124" i="12" s="1"/>
  <c r="C124" i="21" s="1"/>
  <c r="D124" i="8"/>
  <c r="D124" i="12" s="1"/>
  <c r="C122" i="38" s="1"/>
  <c r="C122" i="18" s="1"/>
  <c r="E124" i="8"/>
  <c r="E124" i="12" s="1"/>
  <c r="D122" i="38" s="1"/>
  <c r="D122" i="18" s="1"/>
  <c r="F124" i="8"/>
  <c r="F124" i="12" s="1"/>
  <c r="F124" i="21" s="1"/>
  <c r="G124" i="8"/>
  <c r="G124" i="12" s="1"/>
  <c r="E122" i="38" s="1"/>
  <c r="B125" i="8"/>
  <c r="B125" i="12" s="1"/>
  <c r="B123" i="38" s="1"/>
  <c r="B123" i="18" s="1"/>
  <c r="C125" i="8"/>
  <c r="C125" i="12" s="1"/>
  <c r="C125" i="21" s="1"/>
  <c r="D125" i="8"/>
  <c r="D125" i="12" s="1"/>
  <c r="C123" i="38" s="1"/>
  <c r="C123" i="18" s="1"/>
  <c r="E125" i="8"/>
  <c r="E125" i="12" s="1"/>
  <c r="D123" i="38" s="1"/>
  <c r="D123" i="18" s="1"/>
  <c r="F125" i="8"/>
  <c r="F125" i="12" s="1"/>
  <c r="F125" i="21" s="1"/>
  <c r="G125" i="8"/>
  <c r="G125" i="12" s="1"/>
  <c r="E123" i="38" s="1"/>
  <c r="B126" i="8"/>
  <c r="B126" i="12" s="1"/>
  <c r="B124" i="38" s="1"/>
  <c r="B124" i="18" s="1"/>
  <c r="C126" i="8"/>
  <c r="C126" i="12" s="1"/>
  <c r="C126" i="21" s="1"/>
  <c r="D126" i="8"/>
  <c r="D126" i="12" s="1"/>
  <c r="C124" i="38" s="1"/>
  <c r="C124" i="18" s="1"/>
  <c r="E126" i="8"/>
  <c r="E126" i="12" s="1"/>
  <c r="D124" i="38" s="1"/>
  <c r="D124" i="18" s="1"/>
  <c r="F126" i="8"/>
  <c r="F126" i="12" s="1"/>
  <c r="F126" i="21" s="1"/>
  <c r="G126" i="8"/>
  <c r="G126" i="12" s="1"/>
  <c r="E124" i="38" s="1"/>
  <c r="B127" i="8"/>
  <c r="B127" i="12" s="1"/>
  <c r="B125" i="38" s="1"/>
  <c r="B125" i="18" s="1"/>
  <c r="C127" i="8"/>
  <c r="C127" i="12" s="1"/>
  <c r="C127" i="21" s="1"/>
  <c r="D127" i="8"/>
  <c r="D127" i="12" s="1"/>
  <c r="C125" i="38" s="1"/>
  <c r="C125" i="18" s="1"/>
  <c r="E127" i="8"/>
  <c r="E127" i="12" s="1"/>
  <c r="D125" i="38" s="1"/>
  <c r="D125" i="18" s="1"/>
  <c r="F127" i="8"/>
  <c r="F127" i="12" s="1"/>
  <c r="F127" i="21" s="1"/>
  <c r="G127" i="8"/>
  <c r="G127" i="12" s="1"/>
  <c r="E125" i="38" s="1"/>
  <c r="B128" i="8"/>
  <c r="B128" i="12" s="1"/>
  <c r="B126" i="38" s="1"/>
  <c r="B126" i="18" s="1"/>
  <c r="C128" i="8"/>
  <c r="C128" i="12" s="1"/>
  <c r="C128" i="21" s="1"/>
  <c r="D128" i="8"/>
  <c r="D128" i="12" s="1"/>
  <c r="C126" i="38" s="1"/>
  <c r="C126" i="18" s="1"/>
  <c r="E128" i="8"/>
  <c r="E128" i="12" s="1"/>
  <c r="D126" i="38" s="1"/>
  <c r="D126" i="18" s="1"/>
  <c r="F128" i="8"/>
  <c r="F128" i="12" s="1"/>
  <c r="F128" i="21" s="1"/>
  <c r="G128" i="8"/>
  <c r="G128" i="12" s="1"/>
  <c r="E126" i="38" s="1"/>
  <c r="B129" i="8"/>
  <c r="B129" i="12" s="1"/>
  <c r="B127" i="38" s="1"/>
  <c r="B127" i="18" s="1"/>
  <c r="C129" i="8"/>
  <c r="C129" i="12" s="1"/>
  <c r="C129" i="21" s="1"/>
  <c r="D129" i="8"/>
  <c r="D129" i="12" s="1"/>
  <c r="C127" i="38" s="1"/>
  <c r="C127" i="18" s="1"/>
  <c r="E129" i="8"/>
  <c r="E129" i="12" s="1"/>
  <c r="D127" i="38" s="1"/>
  <c r="D127" i="18" s="1"/>
  <c r="F129" i="8"/>
  <c r="F129" i="12" s="1"/>
  <c r="F129" i="21" s="1"/>
  <c r="G129" i="8"/>
  <c r="G129" i="12" s="1"/>
  <c r="E127" i="38" s="1"/>
  <c r="B130" i="8"/>
  <c r="B130" i="12" s="1"/>
  <c r="B128" i="38" s="1"/>
  <c r="B128" i="18" s="1"/>
  <c r="C130" i="8"/>
  <c r="C130" i="12" s="1"/>
  <c r="C130" i="21" s="1"/>
  <c r="D130" i="8"/>
  <c r="D130" i="12" s="1"/>
  <c r="C128" i="38" s="1"/>
  <c r="C128" i="18" s="1"/>
  <c r="E130" i="8"/>
  <c r="E130" i="12" s="1"/>
  <c r="D128" i="38" s="1"/>
  <c r="D128" i="18" s="1"/>
  <c r="F130" i="8"/>
  <c r="F130" i="12" s="1"/>
  <c r="F130" i="21" s="1"/>
  <c r="G130" i="8"/>
  <c r="G130" i="12" s="1"/>
  <c r="E128" i="38" s="1"/>
  <c r="B131" i="8"/>
  <c r="B131" i="12" s="1"/>
  <c r="B129" i="38" s="1"/>
  <c r="B129" i="18" s="1"/>
  <c r="C131" i="8"/>
  <c r="C131" i="12" s="1"/>
  <c r="C131" i="21" s="1"/>
  <c r="D131" i="8"/>
  <c r="D131" i="12" s="1"/>
  <c r="C129" i="38" s="1"/>
  <c r="C129" i="18" s="1"/>
  <c r="E131" i="8"/>
  <c r="E131" i="12" s="1"/>
  <c r="D129" i="38" s="1"/>
  <c r="D129" i="18" s="1"/>
  <c r="F131" i="8"/>
  <c r="F131" i="12" s="1"/>
  <c r="F131" i="21" s="1"/>
  <c r="G131" i="8"/>
  <c r="G131" i="12" s="1"/>
  <c r="E129" i="38" s="1"/>
  <c r="B132" i="8"/>
  <c r="B132" i="12" s="1"/>
  <c r="B130" i="38" s="1"/>
  <c r="B130" i="18" s="1"/>
  <c r="C132" i="8"/>
  <c r="C132" i="12" s="1"/>
  <c r="C132" i="21" s="1"/>
  <c r="D132" i="8"/>
  <c r="D132" i="12" s="1"/>
  <c r="C130" i="38" s="1"/>
  <c r="C130" i="18" s="1"/>
  <c r="E132" i="8"/>
  <c r="E132" i="12" s="1"/>
  <c r="D130" i="38" s="1"/>
  <c r="D130" i="18" s="1"/>
  <c r="F132" i="8"/>
  <c r="F132" i="12" s="1"/>
  <c r="F132" i="21" s="1"/>
  <c r="G132" i="8"/>
  <c r="G132" i="12" s="1"/>
  <c r="E130" i="38" s="1"/>
  <c r="B133" i="8"/>
  <c r="B133" i="12" s="1"/>
  <c r="B131" i="38" s="1"/>
  <c r="B131" i="18" s="1"/>
  <c r="C133" i="8"/>
  <c r="C133" i="12" s="1"/>
  <c r="C133" i="21" s="1"/>
  <c r="D133" i="8"/>
  <c r="D133" i="12" s="1"/>
  <c r="C131" i="38" s="1"/>
  <c r="C131" i="18" s="1"/>
  <c r="E133" i="8"/>
  <c r="E133" i="12" s="1"/>
  <c r="D131" i="38" s="1"/>
  <c r="D131" i="18" s="1"/>
  <c r="F133" i="8"/>
  <c r="F133" i="12" s="1"/>
  <c r="F133" i="21" s="1"/>
  <c r="G133" i="8"/>
  <c r="G133" i="12" s="1"/>
  <c r="E131" i="38" s="1"/>
  <c r="B134" i="8"/>
  <c r="B134" i="12" s="1"/>
  <c r="B132" i="38" s="1"/>
  <c r="B132" i="18" s="1"/>
  <c r="C134" i="8"/>
  <c r="C134" i="12" s="1"/>
  <c r="C134" i="21" s="1"/>
  <c r="D134" i="8"/>
  <c r="D134" i="12" s="1"/>
  <c r="C132" i="38" s="1"/>
  <c r="C132" i="18" s="1"/>
  <c r="E134" i="8"/>
  <c r="E134" i="12" s="1"/>
  <c r="D132" i="38" s="1"/>
  <c r="D132" i="18" s="1"/>
  <c r="F134" i="8"/>
  <c r="F134" i="12" s="1"/>
  <c r="F134" i="21" s="1"/>
  <c r="G134" i="8"/>
  <c r="G134" i="12" s="1"/>
  <c r="E132" i="38" s="1"/>
  <c r="B135" i="8"/>
  <c r="B135" i="12" s="1"/>
  <c r="B133" i="38" s="1"/>
  <c r="B133" i="18" s="1"/>
  <c r="C135" i="8"/>
  <c r="C135" i="12" s="1"/>
  <c r="C135" i="21" s="1"/>
  <c r="D135" i="8"/>
  <c r="D135" i="12" s="1"/>
  <c r="C133" i="38" s="1"/>
  <c r="C133" i="18" s="1"/>
  <c r="E135" i="8"/>
  <c r="E135" i="12" s="1"/>
  <c r="D133" i="38" s="1"/>
  <c r="D133" i="18" s="1"/>
  <c r="F135" i="8"/>
  <c r="F135" i="12" s="1"/>
  <c r="F135" i="21" s="1"/>
  <c r="G135" i="8"/>
  <c r="G135" i="12" s="1"/>
  <c r="E133" i="38" s="1"/>
  <c r="B136" i="8"/>
  <c r="B136" i="12" s="1"/>
  <c r="B134" i="38" s="1"/>
  <c r="B134" i="18" s="1"/>
  <c r="C136" i="8"/>
  <c r="C136" i="12" s="1"/>
  <c r="C136" i="21" s="1"/>
  <c r="D136" i="8"/>
  <c r="D136" i="12" s="1"/>
  <c r="C134" i="38" s="1"/>
  <c r="C134" i="18" s="1"/>
  <c r="E136" i="8"/>
  <c r="E136" i="12" s="1"/>
  <c r="D134" i="38" s="1"/>
  <c r="D134" i="18" s="1"/>
  <c r="F136" i="8"/>
  <c r="F136" i="12" s="1"/>
  <c r="F136" i="21" s="1"/>
  <c r="G136" i="8"/>
  <c r="G136" i="12" s="1"/>
  <c r="E134" i="38" s="1"/>
  <c r="B137" i="8"/>
  <c r="B137" i="12" s="1"/>
  <c r="B135" i="38" s="1"/>
  <c r="B135" i="18" s="1"/>
  <c r="C137" i="8"/>
  <c r="C137" i="12" s="1"/>
  <c r="C137" i="21" s="1"/>
  <c r="D137" i="8"/>
  <c r="D137" i="12" s="1"/>
  <c r="C135" i="38" s="1"/>
  <c r="C135" i="18" s="1"/>
  <c r="E137" i="8"/>
  <c r="E137" i="12" s="1"/>
  <c r="D135" i="38" s="1"/>
  <c r="D135" i="18" s="1"/>
  <c r="F137" i="8"/>
  <c r="F137" i="12" s="1"/>
  <c r="F137" i="21" s="1"/>
  <c r="G137" i="8"/>
  <c r="G137" i="12" s="1"/>
  <c r="E135" i="38" s="1"/>
  <c r="B138" i="8"/>
  <c r="B138" i="12" s="1"/>
  <c r="B136" i="38" s="1"/>
  <c r="B136" i="18" s="1"/>
  <c r="C138" i="8"/>
  <c r="C138" i="12" s="1"/>
  <c r="C138" i="21" s="1"/>
  <c r="D138" i="8"/>
  <c r="D138" i="12" s="1"/>
  <c r="C136" i="38" s="1"/>
  <c r="C136" i="18" s="1"/>
  <c r="E138" i="8"/>
  <c r="E138" i="12" s="1"/>
  <c r="D136" i="38" s="1"/>
  <c r="D136" i="18" s="1"/>
  <c r="F138" i="8"/>
  <c r="F138" i="12" s="1"/>
  <c r="F138" i="21" s="1"/>
  <c r="G138" i="8"/>
  <c r="G138" i="12" s="1"/>
  <c r="E136" i="38" s="1"/>
  <c r="B139" i="8"/>
  <c r="B139" i="12" s="1"/>
  <c r="B137" i="38" s="1"/>
  <c r="B137" i="18" s="1"/>
  <c r="C139" i="8"/>
  <c r="C139" i="12" s="1"/>
  <c r="C139" i="21" s="1"/>
  <c r="D139" i="8"/>
  <c r="D139" i="12" s="1"/>
  <c r="C137" i="38" s="1"/>
  <c r="C137" i="18" s="1"/>
  <c r="E139" i="8"/>
  <c r="E139" i="12" s="1"/>
  <c r="D137" i="38" s="1"/>
  <c r="D137" i="18" s="1"/>
  <c r="F139" i="8"/>
  <c r="F139" i="12" s="1"/>
  <c r="F139" i="21" s="1"/>
  <c r="G139" i="8"/>
  <c r="G139" i="12" s="1"/>
  <c r="E137" i="38" s="1"/>
  <c r="B140" i="8"/>
  <c r="B140" i="12" s="1"/>
  <c r="B138" i="38" s="1"/>
  <c r="B138" i="18" s="1"/>
  <c r="C140" i="8"/>
  <c r="C140" i="12" s="1"/>
  <c r="C140" i="21" s="1"/>
  <c r="D140" i="8"/>
  <c r="D140" i="12" s="1"/>
  <c r="C138" i="38" s="1"/>
  <c r="C138" i="18" s="1"/>
  <c r="E140" i="8"/>
  <c r="E140" i="12" s="1"/>
  <c r="D138" i="38" s="1"/>
  <c r="D138" i="18" s="1"/>
  <c r="F140" i="8"/>
  <c r="F140" i="12" s="1"/>
  <c r="F140" i="21" s="1"/>
  <c r="G140" i="8"/>
  <c r="G140" i="12" s="1"/>
  <c r="E138" i="38" s="1"/>
  <c r="B141" i="8"/>
  <c r="B141" i="12" s="1"/>
  <c r="B139" i="38" s="1"/>
  <c r="B139" i="18" s="1"/>
  <c r="C141" i="8"/>
  <c r="C141" i="12" s="1"/>
  <c r="C141" i="21" s="1"/>
  <c r="D141" i="8"/>
  <c r="D141" i="12" s="1"/>
  <c r="C139" i="38" s="1"/>
  <c r="C139" i="18" s="1"/>
  <c r="E141" i="8"/>
  <c r="E141" i="12" s="1"/>
  <c r="D139" i="38" s="1"/>
  <c r="D139" i="18" s="1"/>
  <c r="F141" i="8"/>
  <c r="F141" i="12" s="1"/>
  <c r="F141" i="21" s="1"/>
  <c r="G141" i="8"/>
  <c r="G141" i="12" s="1"/>
  <c r="E139" i="38" s="1"/>
  <c r="B142" i="8"/>
  <c r="B142" i="12" s="1"/>
  <c r="B140" i="38" s="1"/>
  <c r="B140" i="18" s="1"/>
  <c r="C142" i="8"/>
  <c r="C142" i="12" s="1"/>
  <c r="C142" i="21" s="1"/>
  <c r="D142" i="8"/>
  <c r="D142" i="12" s="1"/>
  <c r="C140" i="38" s="1"/>
  <c r="C140" i="18" s="1"/>
  <c r="E142" i="8"/>
  <c r="E142" i="12" s="1"/>
  <c r="D140" i="38" s="1"/>
  <c r="D140" i="18" s="1"/>
  <c r="F142" i="8"/>
  <c r="F142" i="12" s="1"/>
  <c r="F142" i="21" s="1"/>
  <c r="G142" i="8"/>
  <c r="G142" i="12" s="1"/>
  <c r="E140" i="38" s="1"/>
  <c r="B143" i="8"/>
  <c r="B143" i="12" s="1"/>
  <c r="B141" i="38" s="1"/>
  <c r="B141" i="18" s="1"/>
  <c r="C143" i="8"/>
  <c r="C143" i="12" s="1"/>
  <c r="C143" i="21" s="1"/>
  <c r="D143" i="8"/>
  <c r="D143" i="12" s="1"/>
  <c r="C141" i="38" s="1"/>
  <c r="C141" i="18" s="1"/>
  <c r="E143" i="8"/>
  <c r="E143" i="12" s="1"/>
  <c r="D141" i="38" s="1"/>
  <c r="D141" i="18" s="1"/>
  <c r="F143" i="8"/>
  <c r="F143" i="12" s="1"/>
  <c r="F143" i="21" s="1"/>
  <c r="G143" i="8"/>
  <c r="G143" i="12" s="1"/>
  <c r="E141" i="38" s="1"/>
  <c r="B144" i="8"/>
  <c r="B144" i="12" s="1"/>
  <c r="B142" i="38" s="1"/>
  <c r="B142" i="18" s="1"/>
  <c r="C144" i="8"/>
  <c r="C144" i="12" s="1"/>
  <c r="C144" i="21" s="1"/>
  <c r="D144" i="8"/>
  <c r="D144" i="12" s="1"/>
  <c r="C142" i="38" s="1"/>
  <c r="C142" i="18" s="1"/>
  <c r="E144" i="8"/>
  <c r="E144" i="12" s="1"/>
  <c r="D142" i="38" s="1"/>
  <c r="D142" i="18" s="1"/>
  <c r="F144" i="8"/>
  <c r="F144" i="12" s="1"/>
  <c r="F144" i="21" s="1"/>
  <c r="G144" i="8"/>
  <c r="G144" i="12" s="1"/>
  <c r="E142" i="38" s="1"/>
  <c r="B145" i="8"/>
  <c r="B145" i="12" s="1"/>
  <c r="B143" i="38" s="1"/>
  <c r="B143" i="18" s="1"/>
  <c r="C145" i="8"/>
  <c r="C145" i="12" s="1"/>
  <c r="C145" i="21" s="1"/>
  <c r="D145" i="8"/>
  <c r="D145" i="12" s="1"/>
  <c r="C143" i="38" s="1"/>
  <c r="C143" i="18" s="1"/>
  <c r="E145" i="8"/>
  <c r="E145" i="12" s="1"/>
  <c r="D143" i="38" s="1"/>
  <c r="D143" i="18" s="1"/>
  <c r="F145" i="8"/>
  <c r="F145" i="12" s="1"/>
  <c r="F145" i="21" s="1"/>
  <c r="G145" i="8"/>
  <c r="G145" i="12" s="1"/>
  <c r="E143" i="38" s="1"/>
  <c r="B146" i="8"/>
  <c r="B146" i="12" s="1"/>
  <c r="B144" i="38" s="1"/>
  <c r="B144" i="18" s="1"/>
  <c r="C146" i="8"/>
  <c r="C146" i="12" s="1"/>
  <c r="C146" i="21" s="1"/>
  <c r="D146" i="8"/>
  <c r="D146" i="12" s="1"/>
  <c r="C144" i="38" s="1"/>
  <c r="C144" i="18" s="1"/>
  <c r="E146" i="8"/>
  <c r="E146" i="12" s="1"/>
  <c r="D144" i="38" s="1"/>
  <c r="D144" i="18" s="1"/>
  <c r="F146" i="8"/>
  <c r="F146" i="12" s="1"/>
  <c r="F146" i="21" s="1"/>
  <c r="G146" i="8"/>
  <c r="G146" i="12" s="1"/>
  <c r="E144" i="38" s="1"/>
  <c r="B147" i="8"/>
  <c r="B147" i="12" s="1"/>
  <c r="B145" i="38" s="1"/>
  <c r="B145" i="18" s="1"/>
  <c r="C147" i="8"/>
  <c r="C147" i="12" s="1"/>
  <c r="C147" i="21" s="1"/>
  <c r="D147" i="8"/>
  <c r="D147" i="12" s="1"/>
  <c r="C145" i="38" s="1"/>
  <c r="C145" i="18" s="1"/>
  <c r="E147" i="8"/>
  <c r="E147" i="12" s="1"/>
  <c r="D145" i="38" s="1"/>
  <c r="D145" i="18" s="1"/>
  <c r="F147" i="8"/>
  <c r="F147" i="12" s="1"/>
  <c r="F147" i="21" s="1"/>
  <c r="G147" i="8"/>
  <c r="G147" i="12" s="1"/>
  <c r="E145" i="38" s="1"/>
  <c r="B148" i="8"/>
  <c r="B148" i="12" s="1"/>
  <c r="B146" i="38" s="1"/>
  <c r="B146" i="18" s="1"/>
  <c r="C148" i="8"/>
  <c r="C148" i="12" s="1"/>
  <c r="C148" i="21" s="1"/>
  <c r="D148" i="8"/>
  <c r="D148" i="12" s="1"/>
  <c r="C146" i="38" s="1"/>
  <c r="C146" i="18" s="1"/>
  <c r="E148" i="8"/>
  <c r="E148" i="12" s="1"/>
  <c r="D146" i="38" s="1"/>
  <c r="D146" i="18" s="1"/>
  <c r="F148" i="8"/>
  <c r="F148" i="12" s="1"/>
  <c r="F148" i="21" s="1"/>
  <c r="G148" i="8"/>
  <c r="G148" i="12" s="1"/>
  <c r="E146" i="38" s="1"/>
  <c r="B149" i="8"/>
  <c r="B149" i="12" s="1"/>
  <c r="B147" i="38" s="1"/>
  <c r="B147" i="18" s="1"/>
  <c r="C149" i="8"/>
  <c r="C149" i="12" s="1"/>
  <c r="C149" i="21" s="1"/>
  <c r="D149" i="8"/>
  <c r="D149" i="12" s="1"/>
  <c r="C147" i="38" s="1"/>
  <c r="C147" i="18" s="1"/>
  <c r="E149" i="8"/>
  <c r="E149" i="12" s="1"/>
  <c r="D147" i="38" s="1"/>
  <c r="D147" i="18" s="1"/>
  <c r="F149" i="8"/>
  <c r="F149" i="12" s="1"/>
  <c r="F149" i="21" s="1"/>
  <c r="G149" i="8"/>
  <c r="G149" i="12" s="1"/>
  <c r="E147" i="38" s="1"/>
  <c r="B150" i="8"/>
  <c r="B150" i="12" s="1"/>
  <c r="B148" i="38" s="1"/>
  <c r="B148" i="18" s="1"/>
  <c r="C150" i="8"/>
  <c r="C150" i="12" s="1"/>
  <c r="C150" i="21" s="1"/>
  <c r="D150" i="8"/>
  <c r="D150" i="12" s="1"/>
  <c r="C148" i="38" s="1"/>
  <c r="C148" i="18" s="1"/>
  <c r="E150" i="8"/>
  <c r="E150" i="12" s="1"/>
  <c r="D148" i="38" s="1"/>
  <c r="D148" i="18" s="1"/>
  <c r="F150" i="8"/>
  <c r="F150" i="12" s="1"/>
  <c r="F150" i="21" s="1"/>
  <c r="G150" i="8"/>
  <c r="G150" i="12" s="1"/>
  <c r="E148" i="38" s="1"/>
  <c r="B151" i="8"/>
  <c r="B151" i="12" s="1"/>
  <c r="B149" i="38" s="1"/>
  <c r="B149" i="18" s="1"/>
  <c r="C151" i="8"/>
  <c r="C151" i="12" s="1"/>
  <c r="C151" i="21" s="1"/>
  <c r="D151" i="8"/>
  <c r="D151" i="12" s="1"/>
  <c r="C149" i="38" s="1"/>
  <c r="C149" i="18" s="1"/>
  <c r="E151" i="8"/>
  <c r="E151" i="12" s="1"/>
  <c r="D149" i="38" s="1"/>
  <c r="D149" i="18" s="1"/>
  <c r="F151" i="8"/>
  <c r="F151" i="12" s="1"/>
  <c r="F151" i="21" s="1"/>
  <c r="G151" i="8"/>
  <c r="G151" i="12" s="1"/>
  <c r="E149" i="38" s="1"/>
  <c r="B152" i="8"/>
  <c r="B152" i="12" s="1"/>
  <c r="B150" i="38" s="1"/>
  <c r="B150" i="18" s="1"/>
  <c r="C152" i="8"/>
  <c r="C152" i="12" s="1"/>
  <c r="C152" i="21" s="1"/>
  <c r="D152" i="8"/>
  <c r="D152" i="12" s="1"/>
  <c r="C150" i="38" s="1"/>
  <c r="C150" i="18" s="1"/>
  <c r="E152" i="8"/>
  <c r="E152" i="12" s="1"/>
  <c r="D150" i="38" s="1"/>
  <c r="D150" i="18" s="1"/>
  <c r="F152" i="8"/>
  <c r="F152" i="12" s="1"/>
  <c r="F152" i="21" s="1"/>
  <c r="G152" i="8"/>
  <c r="G152" i="12" s="1"/>
  <c r="E150" i="38" s="1"/>
  <c r="B153" i="8"/>
  <c r="B153" i="12" s="1"/>
  <c r="B151" i="38" s="1"/>
  <c r="B151" i="18" s="1"/>
  <c r="C153" i="8"/>
  <c r="C153" i="12" s="1"/>
  <c r="C153" i="21" s="1"/>
  <c r="D153" i="8"/>
  <c r="D153" i="12" s="1"/>
  <c r="C151" i="38" s="1"/>
  <c r="C151" i="18" s="1"/>
  <c r="E153" i="8"/>
  <c r="E153" i="12" s="1"/>
  <c r="D151" i="38" s="1"/>
  <c r="D151" i="18" s="1"/>
  <c r="F153" i="8"/>
  <c r="F153" i="12" s="1"/>
  <c r="F153" i="21" s="1"/>
  <c r="G153" i="8"/>
  <c r="G153" i="12" s="1"/>
  <c r="E151" i="38" s="1"/>
  <c r="B154" i="8"/>
  <c r="B154" i="12" s="1"/>
  <c r="B152" i="38" s="1"/>
  <c r="B152" i="18" s="1"/>
  <c r="C154" i="8"/>
  <c r="C154" i="12" s="1"/>
  <c r="C154" i="21" s="1"/>
  <c r="D154" i="8"/>
  <c r="D154" i="12" s="1"/>
  <c r="C152" i="38" s="1"/>
  <c r="C152" i="18" s="1"/>
  <c r="E154" i="8"/>
  <c r="E154" i="12" s="1"/>
  <c r="D152" i="38" s="1"/>
  <c r="D152" i="18" s="1"/>
  <c r="F154" i="8"/>
  <c r="F154" i="12" s="1"/>
  <c r="F154" i="21" s="1"/>
  <c r="G154" i="8"/>
  <c r="G154" i="12" s="1"/>
  <c r="E152" i="38" s="1"/>
  <c r="B155" i="8"/>
  <c r="B155" i="12" s="1"/>
  <c r="B153" i="38" s="1"/>
  <c r="B153" i="18" s="1"/>
  <c r="C155" i="8"/>
  <c r="C155" i="12" s="1"/>
  <c r="C155" i="21" s="1"/>
  <c r="D155" i="8"/>
  <c r="D155" i="12" s="1"/>
  <c r="C153" i="38" s="1"/>
  <c r="C153" i="18" s="1"/>
  <c r="E155" i="8"/>
  <c r="E155" i="12" s="1"/>
  <c r="D153" i="38" s="1"/>
  <c r="D153" i="18" s="1"/>
  <c r="F155" i="8"/>
  <c r="F155" i="12" s="1"/>
  <c r="F155" i="21" s="1"/>
  <c r="G155" i="8"/>
  <c r="G155" i="12" s="1"/>
  <c r="E153" i="38" s="1"/>
  <c r="B156" i="8"/>
  <c r="B156" i="12" s="1"/>
  <c r="B154" i="38" s="1"/>
  <c r="B154" i="18" s="1"/>
  <c r="C156" i="8"/>
  <c r="C156" i="12" s="1"/>
  <c r="C156" i="21" s="1"/>
  <c r="D156" i="8"/>
  <c r="D156" i="12" s="1"/>
  <c r="C154" i="38" s="1"/>
  <c r="C154" i="18" s="1"/>
  <c r="E156" i="8"/>
  <c r="E156" i="12" s="1"/>
  <c r="D154" i="38" s="1"/>
  <c r="D154" i="18" s="1"/>
  <c r="F156" i="8"/>
  <c r="F156" i="12" s="1"/>
  <c r="F156" i="21" s="1"/>
  <c r="G156" i="8"/>
  <c r="G156" i="12" s="1"/>
  <c r="E154" i="38" s="1"/>
  <c r="B157" i="8"/>
  <c r="B157" i="12" s="1"/>
  <c r="B155" i="38" s="1"/>
  <c r="B155" i="18" s="1"/>
  <c r="C157" i="8"/>
  <c r="C157" i="12" s="1"/>
  <c r="C157" i="21" s="1"/>
  <c r="D157" i="8"/>
  <c r="D157" i="12" s="1"/>
  <c r="C155" i="38" s="1"/>
  <c r="C155" i="18" s="1"/>
  <c r="E157" i="8"/>
  <c r="E157" i="12" s="1"/>
  <c r="D155" i="38" s="1"/>
  <c r="D155" i="18" s="1"/>
  <c r="F157" i="8"/>
  <c r="F157" i="12" s="1"/>
  <c r="F157" i="21" s="1"/>
  <c r="G157" i="8"/>
  <c r="G157" i="12" s="1"/>
  <c r="E155" i="38" s="1"/>
  <c r="B158" i="8"/>
  <c r="B158" i="12" s="1"/>
  <c r="B156" i="38" s="1"/>
  <c r="B156" i="18" s="1"/>
  <c r="C158" i="8"/>
  <c r="C158" i="12" s="1"/>
  <c r="C158" i="21" s="1"/>
  <c r="D158" i="8"/>
  <c r="D158" i="12" s="1"/>
  <c r="C156" i="38" s="1"/>
  <c r="C156" i="18" s="1"/>
  <c r="E158" i="8"/>
  <c r="E158" i="12" s="1"/>
  <c r="D156" i="38" s="1"/>
  <c r="D156" i="18" s="1"/>
  <c r="F158" i="8"/>
  <c r="F158" i="12" s="1"/>
  <c r="F158" i="21" s="1"/>
  <c r="G158" i="8"/>
  <c r="G158" i="12" s="1"/>
  <c r="E156" i="38" s="1"/>
  <c r="B159" i="8"/>
  <c r="B159" i="12" s="1"/>
  <c r="B157" i="38" s="1"/>
  <c r="B157" i="18" s="1"/>
  <c r="C159" i="8"/>
  <c r="C159" i="12" s="1"/>
  <c r="C159" i="21" s="1"/>
  <c r="D159" i="8"/>
  <c r="D159" i="12" s="1"/>
  <c r="C157" i="38" s="1"/>
  <c r="C157" i="18" s="1"/>
  <c r="E159" i="8"/>
  <c r="E159" i="12" s="1"/>
  <c r="D157" i="38" s="1"/>
  <c r="D157" i="18" s="1"/>
  <c r="F159" i="8"/>
  <c r="F159" i="12" s="1"/>
  <c r="F159" i="21" s="1"/>
  <c r="G159" i="8"/>
  <c r="G159" i="12" s="1"/>
  <c r="E157" i="38" s="1"/>
  <c r="B160" i="8"/>
  <c r="B160" i="12" s="1"/>
  <c r="B158" i="38" s="1"/>
  <c r="B158" i="18" s="1"/>
  <c r="C160" i="8"/>
  <c r="C160" i="12" s="1"/>
  <c r="C160" i="21" s="1"/>
  <c r="D160" i="8"/>
  <c r="D160" i="12" s="1"/>
  <c r="C158" i="38" s="1"/>
  <c r="C158" i="18" s="1"/>
  <c r="E160" i="8"/>
  <c r="E160" i="12" s="1"/>
  <c r="D158" i="38" s="1"/>
  <c r="D158" i="18" s="1"/>
  <c r="F160" i="8"/>
  <c r="F160" i="12" s="1"/>
  <c r="F160" i="21" s="1"/>
  <c r="G160" i="8"/>
  <c r="G160" i="12" s="1"/>
  <c r="E158" i="38" s="1"/>
  <c r="B161" i="8"/>
  <c r="B161" i="12" s="1"/>
  <c r="B159" i="38" s="1"/>
  <c r="B159" i="18" s="1"/>
  <c r="C161" i="8"/>
  <c r="C161" i="12" s="1"/>
  <c r="C161" i="21" s="1"/>
  <c r="D161" i="8"/>
  <c r="D161" i="12" s="1"/>
  <c r="C159" i="38" s="1"/>
  <c r="C159" i="18" s="1"/>
  <c r="E161" i="8"/>
  <c r="E161" i="12" s="1"/>
  <c r="D159" i="38" s="1"/>
  <c r="D159" i="18" s="1"/>
  <c r="F161" i="8"/>
  <c r="F161" i="12" s="1"/>
  <c r="F161" i="21" s="1"/>
  <c r="G161" i="8"/>
  <c r="G161" i="12" s="1"/>
  <c r="E159" i="38" s="1"/>
  <c r="B162" i="8"/>
  <c r="B162" i="12" s="1"/>
  <c r="B160" i="38" s="1"/>
  <c r="B160" i="18" s="1"/>
  <c r="C162" i="8"/>
  <c r="C162" i="12" s="1"/>
  <c r="C162" i="21" s="1"/>
  <c r="D162" i="8"/>
  <c r="D162" i="12" s="1"/>
  <c r="C160" i="38" s="1"/>
  <c r="C160" i="18" s="1"/>
  <c r="E162" i="8"/>
  <c r="E162" i="12" s="1"/>
  <c r="D160" i="38" s="1"/>
  <c r="D160" i="18" s="1"/>
  <c r="F162" i="8"/>
  <c r="F162" i="12" s="1"/>
  <c r="F162" i="21" s="1"/>
  <c r="G162" i="8"/>
  <c r="G162" i="12" s="1"/>
  <c r="E160" i="38" s="1"/>
  <c r="B163" i="8"/>
  <c r="B163" i="12" s="1"/>
  <c r="B161" i="38" s="1"/>
  <c r="B161" i="18" s="1"/>
  <c r="C163" i="8"/>
  <c r="C163" i="12" s="1"/>
  <c r="C163" i="21" s="1"/>
  <c r="D163" i="8"/>
  <c r="D163" i="12" s="1"/>
  <c r="C161" i="38" s="1"/>
  <c r="C161" i="18" s="1"/>
  <c r="E163" i="8"/>
  <c r="E163" i="12" s="1"/>
  <c r="D161" i="38" s="1"/>
  <c r="D161" i="18" s="1"/>
  <c r="F163" i="8"/>
  <c r="F163" i="12" s="1"/>
  <c r="F163" i="21" s="1"/>
  <c r="G163" i="8"/>
  <c r="G163" i="12" s="1"/>
  <c r="E161" i="38" s="1"/>
  <c r="B164" i="8"/>
  <c r="B164" i="12" s="1"/>
  <c r="B162" i="38" s="1"/>
  <c r="B162" i="18" s="1"/>
  <c r="C164" i="8"/>
  <c r="C164" i="12" s="1"/>
  <c r="C164" i="21" s="1"/>
  <c r="D164" i="8"/>
  <c r="D164" i="12" s="1"/>
  <c r="C162" i="38" s="1"/>
  <c r="C162" i="18" s="1"/>
  <c r="E164" i="8"/>
  <c r="E164" i="12" s="1"/>
  <c r="D162" i="38" s="1"/>
  <c r="D162" i="18" s="1"/>
  <c r="F164" i="8"/>
  <c r="F164" i="12" s="1"/>
  <c r="F164" i="21" s="1"/>
  <c r="G164" i="8"/>
  <c r="G164" i="12" s="1"/>
  <c r="E162" i="38" s="1"/>
  <c r="B165" i="8"/>
  <c r="B165" i="12" s="1"/>
  <c r="B163" i="38" s="1"/>
  <c r="B163" i="18" s="1"/>
  <c r="C165" i="8"/>
  <c r="C165" i="12" s="1"/>
  <c r="C165" i="21" s="1"/>
  <c r="D165" i="8"/>
  <c r="D165" i="12" s="1"/>
  <c r="C163" i="38" s="1"/>
  <c r="C163" i="18" s="1"/>
  <c r="E165" i="8"/>
  <c r="E165" i="12" s="1"/>
  <c r="D163" i="38" s="1"/>
  <c r="D163" i="18" s="1"/>
  <c r="F165" i="8"/>
  <c r="F165" i="12" s="1"/>
  <c r="F165" i="21" s="1"/>
  <c r="G165" i="8"/>
  <c r="G165" i="12" s="1"/>
  <c r="E163" i="38" s="1"/>
  <c r="B166" i="8"/>
  <c r="B166" i="12" s="1"/>
  <c r="B164" i="38" s="1"/>
  <c r="B164" i="18" s="1"/>
  <c r="C166" i="8"/>
  <c r="C166" i="12" s="1"/>
  <c r="C166" i="21" s="1"/>
  <c r="D166" i="8"/>
  <c r="D166" i="12" s="1"/>
  <c r="C164" i="38" s="1"/>
  <c r="C164" i="18" s="1"/>
  <c r="E166" i="8"/>
  <c r="E166" i="12" s="1"/>
  <c r="D164" i="38" s="1"/>
  <c r="D164" i="18" s="1"/>
  <c r="F166" i="8"/>
  <c r="F166" i="12" s="1"/>
  <c r="F166" i="21" s="1"/>
  <c r="G166" i="8"/>
  <c r="G166" i="12" s="1"/>
  <c r="E164" i="38" s="1"/>
  <c r="B167" i="8"/>
  <c r="B167" i="12" s="1"/>
  <c r="B165" i="38" s="1"/>
  <c r="B165" i="18" s="1"/>
  <c r="C167" i="8"/>
  <c r="C167" i="12" s="1"/>
  <c r="C167" i="21" s="1"/>
  <c r="D167" i="8"/>
  <c r="D167" i="12" s="1"/>
  <c r="C165" i="38" s="1"/>
  <c r="C165" i="18" s="1"/>
  <c r="E167" i="8"/>
  <c r="E167" i="12" s="1"/>
  <c r="D165" i="38" s="1"/>
  <c r="D165" i="18" s="1"/>
  <c r="F167" i="8"/>
  <c r="F167" i="12" s="1"/>
  <c r="F167" i="21" s="1"/>
  <c r="G167" i="8"/>
  <c r="G167" i="12" s="1"/>
  <c r="E165" i="38" s="1"/>
  <c r="B168" i="8"/>
  <c r="B168" i="12" s="1"/>
  <c r="B166" i="38" s="1"/>
  <c r="B166" i="18" s="1"/>
  <c r="C168" i="8"/>
  <c r="C168" i="12" s="1"/>
  <c r="C168" i="21" s="1"/>
  <c r="D168" i="8"/>
  <c r="D168" i="12" s="1"/>
  <c r="C166" i="38" s="1"/>
  <c r="C166" i="18" s="1"/>
  <c r="E168" i="8"/>
  <c r="E168" i="12" s="1"/>
  <c r="D166" i="38" s="1"/>
  <c r="D166" i="18" s="1"/>
  <c r="F168" i="8"/>
  <c r="F168" i="12" s="1"/>
  <c r="F168" i="21" s="1"/>
  <c r="G168" i="8"/>
  <c r="G168" i="12" s="1"/>
  <c r="E166" i="38" s="1"/>
  <c r="B169" i="8"/>
  <c r="B169" i="12" s="1"/>
  <c r="B167" i="38" s="1"/>
  <c r="B167" i="18" s="1"/>
  <c r="C169" i="8"/>
  <c r="C169" i="12" s="1"/>
  <c r="C169" i="21" s="1"/>
  <c r="D169" i="8"/>
  <c r="D169" i="12" s="1"/>
  <c r="C167" i="38" s="1"/>
  <c r="C167" i="18" s="1"/>
  <c r="E169" i="8"/>
  <c r="E169" i="12" s="1"/>
  <c r="D167" i="38" s="1"/>
  <c r="D167" i="18" s="1"/>
  <c r="F169" i="8"/>
  <c r="F169" i="12" s="1"/>
  <c r="F169" i="21" s="1"/>
  <c r="G169" i="8"/>
  <c r="G169" i="12" s="1"/>
  <c r="E167" i="38" s="1"/>
  <c r="B170" i="8"/>
  <c r="B170" i="12" s="1"/>
  <c r="B168" i="38" s="1"/>
  <c r="B168" i="18" s="1"/>
  <c r="C170" i="8"/>
  <c r="C170" i="12" s="1"/>
  <c r="C170" i="21" s="1"/>
  <c r="D170" i="8"/>
  <c r="D170" i="12" s="1"/>
  <c r="C168" i="38" s="1"/>
  <c r="C168" i="18" s="1"/>
  <c r="E170" i="8"/>
  <c r="E170" i="12" s="1"/>
  <c r="D168" i="38" s="1"/>
  <c r="D168" i="18" s="1"/>
  <c r="F170" i="8"/>
  <c r="F170" i="12" s="1"/>
  <c r="F170" i="21" s="1"/>
  <c r="G170" i="8"/>
  <c r="G170" i="12" s="1"/>
  <c r="E168" i="38" s="1"/>
  <c r="B171" i="8"/>
  <c r="B171" i="12" s="1"/>
  <c r="B169" i="38" s="1"/>
  <c r="B169" i="18" s="1"/>
  <c r="C171" i="8"/>
  <c r="C171" i="12" s="1"/>
  <c r="C171" i="21" s="1"/>
  <c r="D171" i="8"/>
  <c r="D171" i="12" s="1"/>
  <c r="C169" i="38" s="1"/>
  <c r="C169" i="18" s="1"/>
  <c r="E171" i="8"/>
  <c r="E171" i="12" s="1"/>
  <c r="D169" i="38" s="1"/>
  <c r="D169" i="18" s="1"/>
  <c r="F171" i="8"/>
  <c r="F171" i="12" s="1"/>
  <c r="F171" i="21" s="1"/>
  <c r="G171" i="8"/>
  <c r="G171" i="12" s="1"/>
  <c r="E169" i="38" s="1"/>
  <c r="B172" i="8"/>
  <c r="B172" i="12" s="1"/>
  <c r="B170" i="38" s="1"/>
  <c r="B170" i="18" s="1"/>
  <c r="C172" i="8"/>
  <c r="C172" i="12" s="1"/>
  <c r="C172" i="21" s="1"/>
  <c r="D172" i="8"/>
  <c r="D172" i="12" s="1"/>
  <c r="C170" i="38" s="1"/>
  <c r="C170" i="18" s="1"/>
  <c r="E172" i="8"/>
  <c r="E172" i="12" s="1"/>
  <c r="D170" i="38" s="1"/>
  <c r="D170" i="18" s="1"/>
  <c r="F172" i="8"/>
  <c r="F172" i="12" s="1"/>
  <c r="F172" i="21" s="1"/>
  <c r="G172" i="8"/>
  <c r="G172" i="12" s="1"/>
  <c r="E170" i="38" s="1"/>
  <c r="B173" i="8"/>
  <c r="B173" i="12" s="1"/>
  <c r="B171" i="38" s="1"/>
  <c r="B171" i="18" s="1"/>
  <c r="C173" i="8"/>
  <c r="C173" i="12" s="1"/>
  <c r="C173" i="21" s="1"/>
  <c r="D173" i="8"/>
  <c r="D173" i="12" s="1"/>
  <c r="C171" i="38" s="1"/>
  <c r="C171" i="18" s="1"/>
  <c r="E173" i="8"/>
  <c r="E173" i="12" s="1"/>
  <c r="D171" i="38" s="1"/>
  <c r="D171" i="18" s="1"/>
  <c r="F173" i="8"/>
  <c r="F173" i="12" s="1"/>
  <c r="F173" i="21" s="1"/>
  <c r="G173" i="8"/>
  <c r="G173" i="12" s="1"/>
  <c r="E171" i="38" s="1"/>
  <c r="B174" i="8"/>
  <c r="B174" i="12" s="1"/>
  <c r="B172" i="38" s="1"/>
  <c r="B172" i="18" s="1"/>
  <c r="C174" i="8"/>
  <c r="C174" i="12" s="1"/>
  <c r="C174" i="21" s="1"/>
  <c r="D174" i="8"/>
  <c r="D174" i="12" s="1"/>
  <c r="C172" i="38" s="1"/>
  <c r="C172" i="18" s="1"/>
  <c r="E174" i="8"/>
  <c r="E174" i="12" s="1"/>
  <c r="D172" i="38" s="1"/>
  <c r="D172" i="18" s="1"/>
  <c r="F174" i="8"/>
  <c r="F174" i="12" s="1"/>
  <c r="F174" i="21" s="1"/>
  <c r="G174" i="8"/>
  <c r="G174" i="12" s="1"/>
  <c r="E172" i="38" s="1"/>
  <c r="B175" i="8"/>
  <c r="B175" i="12" s="1"/>
  <c r="B173" i="38" s="1"/>
  <c r="B173" i="18" s="1"/>
  <c r="C175" i="8"/>
  <c r="C175" i="12" s="1"/>
  <c r="C175" i="21" s="1"/>
  <c r="D175" i="8"/>
  <c r="D175" i="12" s="1"/>
  <c r="C173" i="38" s="1"/>
  <c r="C173" i="18" s="1"/>
  <c r="E175" i="8"/>
  <c r="E175" i="12" s="1"/>
  <c r="D173" i="38" s="1"/>
  <c r="D173" i="18" s="1"/>
  <c r="F175" i="8"/>
  <c r="F175" i="12" s="1"/>
  <c r="F175" i="21" s="1"/>
  <c r="G175" i="8"/>
  <c r="G175" i="12" s="1"/>
  <c r="E173" i="38" s="1"/>
  <c r="B176" i="8"/>
  <c r="B176" i="12" s="1"/>
  <c r="B174" i="38" s="1"/>
  <c r="B174" i="18" s="1"/>
  <c r="C176" i="8"/>
  <c r="C176" i="12" s="1"/>
  <c r="C176" i="21" s="1"/>
  <c r="D176" i="8"/>
  <c r="D176" i="12" s="1"/>
  <c r="C174" i="38" s="1"/>
  <c r="C174" i="18" s="1"/>
  <c r="E176" i="8"/>
  <c r="E176" i="12" s="1"/>
  <c r="D174" i="38" s="1"/>
  <c r="D174" i="18" s="1"/>
  <c r="F176" i="8"/>
  <c r="F176" i="12" s="1"/>
  <c r="F176" i="21" s="1"/>
  <c r="G176" i="8"/>
  <c r="G176" i="12" s="1"/>
  <c r="E174" i="38" s="1"/>
  <c r="B177" i="8"/>
  <c r="B177" i="12" s="1"/>
  <c r="B175" i="38" s="1"/>
  <c r="B175" i="18" s="1"/>
  <c r="C177" i="8"/>
  <c r="C177" i="12" s="1"/>
  <c r="C177" i="21" s="1"/>
  <c r="D177" i="8"/>
  <c r="D177" i="12" s="1"/>
  <c r="C175" i="38" s="1"/>
  <c r="C175" i="18" s="1"/>
  <c r="E177" i="8"/>
  <c r="E177" i="12" s="1"/>
  <c r="D175" i="38" s="1"/>
  <c r="D175" i="18" s="1"/>
  <c r="F177" i="8"/>
  <c r="F177" i="12" s="1"/>
  <c r="F177" i="21" s="1"/>
  <c r="G177" i="8"/>
  <c r="G177" i="12" s="1"/>
  <c r="E175" i="38" s="1"/>
  <c r="B178" i="8"/>
  <c r="B178" i="12" s="1"/>
  <c r="B176" i="38" s="1"/>
  <c r="B176" i="18" s="1"/>
  <c r="C178" i="8"/>
  <c r="C178" i="12" s="1"/>
  <c r="C178" i="21" s="1"/>
  <c r="D178" i="8"/>
  <c r="D178" i="12" s="1"/>
  <c r="C176" i="38" s="1"/>
  <c r="C176" i="18" s="1"/>
  <c r="E178" i="8"/>
  <c r="E178" i="12" s="1"/>
  <c r="D176" i="38" s="1"/>
  <c r="D176" i="18" s="1"/>
  <c r="F178" i="8"/>
  <c r="F178" i="12" s="1"/>
  <c r="F178" i="21" s="1"/>
  <c r="G178" i="8"/>
  <c r="G178" i="12" s="1"/>
  <c r="E176" i="38" s="1"/>
  <c r="B179" i="8"/>
  <c r="B179" i="12" s="1"/>
  <c r="B177" i="38" s="1"/>
  <c r="B177" i="18" s="1"/>
  <c r="C179" i="8"/>
  <c r="C179" i="12" s="1"/>
  <c r="C179" i="21" s="1"/>
  <c r="D179" i="8"/>
  <c r="D179" i="12" s="1"/>
  <c r="C177" i="38" s="1"/>
  <c r="C177" i="18" s="1"/>
  <c r="E179" i="8"/>
  <c r="E179" i="12" s="1"/>
  <c r="D177" i="38" s="1"/>
  <c r="D177" i="18" s="1"/>
  <c r="F179" i="8"/>
  <c r="F179" i="12" s="1"/>
  <c r="F179" i="21" s="1"/>
  <c r="G179" i="8"/>
  <c r="G179" i="12" s="1"/>
  <c r="E177" i="38" s="1"/>
  <c r="B180" i="8"/>
  <c r="B180" i="12" s="1"/>
  <c r="B178" i="38" s="1"/>
  <c r="B178" i="18" s="1"/>
  <c r="C180" i="8"/>
  <c r="C180" i="12" s="1"/>
  <c r="C180" i="21" s="1"/>
  <c r="D180" i="8"/>
  <c r="D180" i="12" s="1"/>
  <c r="C178" i="38" s="1"/>
  <c r="C178" i="18" s="1"/>
  <c r="E180" i="8"/>
  <c r="E180" i="12" s="1"/>
  <c r="D178" i="38" s="1"/>
  <c r="D178" i="18" s="1"/>
  <c r="F180" i="8"/>
  <c r="F180" i="12" s="1"/>
  <c r="F180" i="21" s="1"/>
  <c r="G180" i="8"/>
  <c r="G180" i="12" s="1"/>
  <c r="E178" i="38" s="1"/>
  <c r="B181" i="8"/>
  <c r="B181" i="12" s="1"/>
  <c r="B179" i="38" s="1"/>
  <c r="B179" i="18" s="1"/>
  <c r="C181" i="8"/>
  <c r="C181" i="12" s="1"/>
  <c r="C181" i="21" s="1"/>
  <c r="D181" i="8"/>
  <c r="D181" i="12" s="1"/>
  <c r="C179" i="38" s="1"/>
  <c r="C179" i="18" s="1"/>
  <c r="E181" i="8"/>
  <c r="E181" i="12" s="1"/>
  <c r="D179" i="38" s="1"/>
  <c r="D179" i="18" s="1"/>
  <c r="F181" i="8"/>
  <c r="F181" i="12" s="1"/>
  <c r="F181" i="21" s="1"/>
  <c r="G181" i="8"/>
  <c r="G181" i="12" s="1"/>
  <c r="E179" i="38" s="1"/>
  <c r="B182" i="8"/>
  <c r="B182" i="12" s="1"/>
  <c r="B180" i="38" s="1"/>
  <c r="B180" i="18" s="1"/>
  <c r="C182" i="8"/>
  <c r="C182" i="12" s="1"/>
  <c r="C182" i="21" s="1"/>
  <c r="D182" i="8"/>
  <c r="D182" i="12" s="1"/>
  <c r="C180" i="38" s="1"/>
  <c r="C180" i="18" s="1"/>
  <c r="E182" i="8"/>
  <c r="E182" i="12" s="1"/>
  <c r="D180" i="38" s="1"/>
  <c r="D180" i="18" s="1"/>
  <c r="F182" i="8"/>
  <c r="F182" i="12" s="1"/>
  <c r="F182" i="21" s="1"/>
  <c r="G182" i="8"/>
  <c r="G182" i="12" s="1"/>
  <c r="E180" i="38" s="1"/>
  <c r="B183" i="8"/>
  <c r="B183" i="12" s="1"/>
  <c r="B181" i="38" s="1"/>
  <c r="B181" i="18" s="1"/>
  <c r="C183" i="8"/>
  <c r="C183" i="12" s="1"/>
  <c r="C183" i="21" s="1"/>
  <c r="D183" i="8"/>
  <c r="D183" i="12" s="1"/>
  <c r="C181" i="38" s="1"/>
  <c r="C181" i="18" s="1"/>
  <c r="E183" i="8"/>
  <c r="E183" i="12" s="1"/>
  <c r="D181" i="38" s="1"/>
  <c r="D181" i="18" s="1"/>
  <c r="F183" i="8"/>
  <c r="F183" i="12" s="1"/>
  <c r="F183" i="21" s="1"/>
  <c r="G183" i="8"/>
  <c r="G183" i="12" s="1"/>
  <c r="E181" i="38" s="1"/>
  <c r="B184" i="8"/>
  <c r="B184" i="12" s="1"/>
  <c r="B182" i="38" s="1"/>
  <c r="B182" i="18" s="1"/>
  <c r="C184" i="8"/>
  <c r="C184" i="12" s="1"/>
  <c r="C184" i="21" s="1"/>
  <c r="D184" i="8"/>
  <c r="D184" i="12" s="1"/>
  <c r="C182" i="38" s="1"/>
  <c r="C182" i="18" s="1"/>
  <c r="E184" i="8"/>
  <c r="E184" i="12" s="1"/>
  <c r="D182" i="38" s="1"/>
  <c r="D182" i="18" s="1"/>
  <c r="F184" i="8"/>
  <c r="F184" i="12" s="1"/>
  <c r="F184" i="21" s="1"/>
  <c r="G184" i="8"/>
  <c r="G184" i="12" s="1"/>
  <c r="E182" i="38" s="1"/>
  <c r="B185" i="8"/>
  <c r="B185" i="12" s="1"/>
  <c r="B183" i="38" s="1"/>
  <c r="B183" i="18" s="1"/>
  <c r="C185" i="8"/>
  <c r="C185" i="12" s="1"/>
  <c r="C185" i="21" s="1"/>
  <c r="D185" i="8"/>
  <c r="D185" i="12" s="1"/>
  <c r="C183" i="38" s="1"/>
  <c r="C183" i="18" s="1"/>
  <c r="E185" i="8"/>
  <c r="E185" i="12" s="1"/>
  <c r="D183" i="38" s="1"/>
  <c r="D183" i="18" s="1"/>
  <c r="F185" i="8"/>
  <c r="F185" i="12" s="1"/>
  <c r="F185" i="21" s="1"/>
  <c r="G185" i="8"/>
  <c r="G185" i="12" s="1"/>
  <c r="E183" i="38" s="1"/>
  <c r="B186" i="8"/>
  <c r="B186" i="12" s="1"/>
  <c r="B184" i="38" s="1"/>
  <c r="B184" i="18" s="1"/>
  <c r="C186" i="8"/>
  <c r="C186" i="12" s="1"/>
  <c r="C186" i="21" s="1"/>
  <c r="D186" i="8"/>
  <c r="D186" i="12" s="1"/>
  <c r="C184" i="38" s="1"/>
  <c r="C184" i="18" s="1"/>
  <c r="E186" i="8"/>
  <c r="E186" i="12" s="1"/>
  <c r="D184" i="38" s="1"/>
  <c r="D184" i="18" s="1"/>
  <c r="F186" i="8"/>
  <c r="F186" i="12" s="1"/>
  <c r="F186" i="21" s="1"/>
  <c r="G186" i="8"/>
  <c r="G186" i="12" s="1"/>
  <c r="E184" i="38" s="1"/>
  <c r="S176" i="12" l="1"/>
  <c r="U176" i="12"/>
  <c r="T99" i="12"/>
  <c r="R99" i="12"/>
  <c r="T98" i="12"/>
  <c r="R98" i="12"/>
  <c r="B149" i="21"/>
  <c r="D12" i="21"/>
  <c r="D154" i="21"/>
  <c r="D114" i="21"/>
  <c r="B182" i="21"/>
  <c r="B183" i="21"/>
  <c r="D148" i="21"/>
  <c r="B119" i="21"/>
  <c r="D108" i="21"/>
  <c r="D92" i="21"/>
  <c r="B87" i="21"/>
  <c r="B73" i="21"/>
  <c r="D14" i="21"/>
  <c r="E105" i="21"/>
  <c r="E89" i="21"/>
  <c r="E35" i="21"/>
  <c r="E27" i="21"/>
  <c r="E19" i="21"/>
  <c r="D113" i="21"/>
  <c r="B108" i="21"/>
  <c r="D97" i="21"/>
  <c r="B62" i="21"/>
  <c r="B38" i="21"/>
  <c r="B30" i="21"/>
  <c r="D27" i="21"/>
  <c r="E182" i="21"/>
  <c r="E158" i="21"/>
  <c r="E134" i="21"/>
  <c r="E48" i="21"/>
  <c r="E32" i="21"/>
  <c r="D28" i="21"/>
  <c r="D182" i="21"/>
  <c r="B177" i="21"/>
  <c r="D174" i="21"/>
  <c r="B169" i="21"/>
  <c r="B161" i="21"/>
  <c r="D150" i="21"/>
  <c r="B145" i="21"/>
  <c r="D134" i="21"/>
  <c r="B129" i="21"/>
  <c r="B121" i="21"/>
  <c r="D118" i="21"/>
  <c r="D110" i="21"/>
  <c r="B105" i="21"/>
  <c r="D102" i="21"/>
  <c r="B97" i="21"/>
  <c r="B81" i="21"/>
  <c r="B67" i="21"/>
  <c r="D56" i="21"/>
  <c r="B51" i="21"/>
  <c r="D40" i="21"/>
  <c r="D32" i="21"/>
  <c r="B27" i="21"/>
  <c r="B19" i="21"/>
  <c r="D16" i="21"/>
  <c r="E175" i="21"/>
  <c r="E179" i="21"/>
  <c r="E171" i="21"/>
  <c r="E155" i="21"/>
  <c r="E139" i="21"/>
  <c r="E131" i="21"/>
  <c r="E115" i="21"/>
  <c r="E99" i="21"/>
  <c r="E91" i="21"/>
  <c r="E83" i="21"/>
  <c r="E76" i="21"/>
  <c r="E61" i="21"/>
  <c r="E45" i="21"/>
  <c r="E37" i="21"/>
  <c r="E29" i="21"/>
  <c r="E21" i="21"/>
  <c r="E25" i="21"/>
  <c r="D179" i="21"/>
  <c r="D171" i="21"/>
  <c r="B175" i="21"/>
  <c r="D164" i="21"/>
  <c r="D124" i="21"/>
  <c r="B65" i="21"/>
  <c r="B49" i="21"/>
  <c r="B41" i="21"/>
  <c r="B33" i="21"/>
  <c r="B17" i="21"/>
  <c r="E113" i="21"/>
  <c r="E81" i="21"/>
  <c r="B29" i="21"/>
  <c r="B164" i="21"/>
  <c r="D153" i="21"/>
  <c r="B132" i="21"/>
  <c r="B92" i="21"/>
  <c r="B84" i="21"/>
  <c r="D75" i="21"/>
  <c r="D67" i="21"/>
  <c r="D59" i="21"/>
  <c r="B54" i="21"/>
  <c r="B46" i="21"/>
  <c r="E174" i="21"/>
  <c r="E126" i="21"/>
  <c r="E110" i="21"/>
  <c r="E86" i="21"/>
  <c r="E78" i="21"/>
  <c r="E64" i="21"/>
  <c r="E16" i="21"/>
  <c r="B185" i="21"/>
  <c r="D166" i="21"/>
  <c r="D158" i="21"/>
  <c r="B153" i="21"/>
  <c r="D142" i="21"/>
  <c r="B137" i="21"/>
  <c r="D126" i="21"/>
  <c r="B113" i="21"/>
  <c r="D94" i="21"/>
  <c r="B89" i="21"/>
  <c r="D86" i="21"/>
  <c r="D78" i="21"/>
  <c r="B75" i="21"/>
  <c r="D72" i="21"/>
  <c r="D64" i="21"/>
  <c r="B59" i="21"/>
  <c r="D48" i="21"/>
  <c r="B43" i="21"/>
  <c r="B35" i="21"/>
  <c r="D24" i="21"/>
  <c r="E163" i="21"/>
  <c r="E147" i="21"/>
  <c r="E123" i="21"/>
  <c r="E107" i="21"/>
  <c r="E69" i="21"/>
  <c r="E53" i="21"/>
  <c r="E13" i="21"/>
  <c r="E167" i="21"/>
  <c r="B174" i="21"/>
  <c r="B166" i="21"/>
  <c r="D163" i="21"/>
  <c r="B158" i="21"/>
  <c r="D155" i="21"/>
  <c r="B150" i="21"/>
  <c r="D147" i="21"/>
  <c r="B142" i="21"/>
  <c r="D139" i="21"/>
  <c r="B134" i="21"/>
  <c r="D131" i="21"/>
  <c r="B126" i="21"/>
  <c r="D123" i="21"/>
  <c r="B118" i="21"/>
  <c r="D115" i="21"/>
  <c r="B110" i="21"/>
  <c r="D107" i="21"/>
  <c r="B102" i="21"/>
  <c r="D99" i="21"/>
  <c r="B94" i="21"/>
  <c r="D91" i="21"/>
  <c r="B86" i="21"/>
  <c r="D83" i="21"/>
  <c r="B78" i="21"/>
  <c r="D76" i="21"/>
  <c r="B72" i="21"/>
  <c r="D69" i="21"/>
  <c r="B64" i="21"/>
  <c r="D61" i="21"/>
  <c r="B56" i="21"/>
  <c r="D53" i="21"/>
  <c r="B48" i="21"/>
  <c r="D45" i="21"/>
  <c r="B40" i="21"/>
  <c r="D37" i="21"/>
  <c r="B32" i="21"/>
  <c r="D29" i="21"/>
  <c r="B24" i="21"/>
  <c r="D21" i="21"/>
  <c r="B16" i="21"/>
  <c r="D13" i="21"/>
  <c r="E184" i="21"/>
  <c r="E176" i="21"/>
  <c r="E168" i="21"/>
  <c r="E160" i="21"/>
  <c r="E152" i="21"/>
  <c r="E144" i="21"/>
  <c r="E128" i="21"/>
  <c r="E120" i="21"/>
  <c r="E112" i="21"/>
  <c r="E104" i="21"/>
  <c r="E96" i="21"/>
  <c r="E88" i="21"/>
  <c r="E80" i="21"/>
  <c r="E74" i="21"/>
  <c r="E66" i="21"/>
  <c r="E58" i="21"/>
  <c r="E50" i="21"/>
  <c r="E42" i="21"/>
  <c r="E34" i="21"/>
  <c r="E26" i="21"/>
  <c r="E18" i="21"/>
  <c r="D184" i="21"/>
  <c r="B179" i="21"/>
  <c r="D176" i="21"/>
  <c r="B171" i="21"/>
  <c r="D168" i="21"/>
  <c r="B163" i="21"/>
  <c r="D160" i="21"/>
  <c r="B155" i="21"/>
  <c r="D152" i="21"/>
  <c r="B147" i="21"/>
  <c r="D144" i="21"/>
  <c r="B139" i="21"/>
  <c r="D136" i="21"/>
  <c r="B131" i="21"/>
  <c r="D128" i="21"/>
  <c r="B123" i="21"/>
  <c r="D120" i="21"/>
  <c r="B115" i="21"/>
  <c r="D112" i="21"/>
  <c r="B107" i="21"/>
  <c r="D104" i="21"/>
  <c r="B99" i="21"/>
  <c r="D96" i="21"/>
  <c r="B91" i="21"/>
  <c r="D88" i="21"/>
  <c r="B83" i="21"/>
  <c r="D80" i="21"/>
  <c r="B76" i="21"/>
  <c r="D74" i="21"/>
  <c r="B69" i="21"/>
  <c r="D66" i="21"/>
  <c r="B61" i="21"/>
  <c r="D58" i="21"/>
  <c r="B53" i="21"/>
  <c r="D50" i="21"/>
  <c r="B45" i="21"/>
  <c r="D42" i="21"/>
  <c r="B37" i="21"/>
  <c r="D34" i="21"/>
  <c r="D26" i="21"/>
  <c r="B21" i="21"/>
  <c r="D18" i="21"/>
  <c r="B13" i="21"/>
  <c r="B127" i="21"/>
  <c r="D116" i="21"/>
  <c r="B103" i="21"/>
  <c r="B79" i="21"/>
  <c r="D70" i="21"/>
  <c r="D62" i="21"/>
  <c r="D54" i="21"/>
  <c r="D46" i="21"/>
  <c r="D38" i="21"/>
  <c r="E145" i="21"/>
  <c r="E137" i="21"/>
  <c r="E129" i="21"/>
  <c r="E121" i="21"/>
  <c r="E59" i="21"/>
  <c r="B172" i="21"/>
  <c r="D43" i="21"/>
  <c r="D35" i="21"/>
  <c r="E56" i="21"/>
  <c r="E24" i="21"/>
  <c r="E181" i="21"/>
  <c r="E173" i="21"/>
  <c r="E165" i="21"/>
  <c r="E109" i="21"/>
  <c r="E71" i="21"/>
  <c r="E63" i="21"/>
  <c r="E55" i="21"/>
  <c r="E47" i="21"/>
  <c r="E39" i="21"/>
  <c r="D157" i="21"/>
  <c r="B144" i="21"/>
  <c r="B136" i="21"/>
  <c r="D109" i="21"/>
  <c r="D172" i="21"/>
  <c r="D156" i="21"/>
  <c r="D140" i="21"/>
  <c r="D132" i="21"/>
  <c r="B95" i="21"/>
  <c r="B57" i="21"/>
  <c r="D30" i="21"/>
  <c r="D22" i="21"/>
  <c r="E57" i="21"/>
  <c r="E177" i="21"/>
  <c r="E169" i="21"/>
  <c r="E161" i="21"/>
  <c r="E153" i="21"/>
  <c r="E97" i="21"/>
  <c r="E75" i="21"/>
  <c r="E67" i="21"/>
  <c r="E43" i="21"/>
  <c r="B181" i="21"/>
  <c r="D185" i="21"/>
  <c r="D177" i="21"/>
  <c r="D169" i="21"/>
  <c r="D161" i="21"/>
  <c r="B156" i="21"/>
  <c r="B148" i="21"/>
  <c r="B140" i="21"/>
  <c r="D129" i="21"/>
  <c r="D121" i="21"/>
  <c r="B100" i="21"/>
  <c r="D89" i="21"/>
  <c r="B14" i="21"/>
  <c r="E118" i="21"/>
  <c r="E72" i="21"/>
  <c r="E133" i="21"/>
  <c r="E93" i="21"/>
  <c r="E85" i="21"/>
  <c r="E31" i="21"/>
  <c r="E23" i="21"/>
  <c r="D181" i="21"/>
  <c r="D173" i="21"/>
  <c r="B168" i="21"/>
  <c r="D165" i="21"/>
  <c r="B160" i="21"/>
  <c r="B152" i="21"/>
  <c r="D141" i="21"/>
  <c r="B120" i="21"/>
  <c r="B104" i="21"/>
  <c r="D101" i="21"/>
  <c r="B96" i="21"/>
  <c r="D93" i="21"/>
  <c r="B88" i="21"/>
  <c r="D85" i="21"/>
  <c r="D71" i="21"/>
  <c r="D47" i="21"/>
  <c r="B26" i="21"/>
  <c r="E178" i="21"/>
  <c r="E170" i="21"/>
  <c r="E154" i="21"/>
  <c r="E146" i="21"/>
  <c r="E114" i="21"/>
  <c r="E98" i="21"/>
  <c r="E82" i="21"/>
  <c r="E68" i="21"/>
  <c r="E52" i="21"/>
  <c r="E44" i="21"/>
  <c r="D186" i="21"/>
  <c r="E159" i="21"/>
  <c r="E127" i="21"/>
  <c r="E119" i="21"/>
  <c r="E111" i="21"/>
  <c r="E95" i="21"/>
  <c r="E87" i="21"/>
  <c r="E79" i="21"/>
  <c r="E65" i="21"/>
  <c r="E33" i="21"/>
  <c r="B186" i="21"/>
  <c r="D183" i="21"/>
  <c r="B178" i="21"/>
  <c r="D175" i="21"/>
  <c r="B170" i="21"/>
  <c r="D167" i="21"/>
  <c r="B162" i="21"/>
  <c r="D159" i="21"/>
  <c r="B154" i="21"/>
  <c r="D151" i="21"/>
  <c r="B146" i="21"/>
  <c r="D143" i="21"/>
  <c r="B138" i="21"/>
  <c r="D135" i="21"/>
  <c r="B130" i="21"/>
  <c r="D127" i="21"/>
  <c r="B122" i="21"/>
  <c r="D119" i="21"/>
  <c r="B114" i="21"/>
  <c r="D111" i="21"/>
  <c r="B106" i="21"/>
  <c r="D103" i="21"/>
  <c r="B98" i="21"/>
  <c r="D95" i="21"/>
  <c r="B90" i="21"/>
  <c r="D87" i="21"/>
  <c r="B82" i="21"/>
  <c r="D79" i="21"/>
  <c r="D73" i="21"/>
  <c r="B68" i="21"/>
  <c r="D65" i="21"/>
  <c r="B60" i="21"/>
  <c r="D57" i="21"/>
  <c r="B52" i="21"/>
  <c r="D49" i="21"/>
  <c r="B44" i="21"/>
  <c r="D41" i="21"/>
  <c r="B36" i="21"/>
  <c r="D33" i="21"/>
  <c r="B28" i="21"/>
  <c r="D25" i="21"/>
  <c r="B20" i="21"/>
  <c r="D17" i="21"/>
  <c r="B12" i="21"/>
  <c r="D180" i="21"/>
  <c r="B167" i="21"/>
  <c r="B159" i="21"/>
  <c r="B151" i="21"/>
  <c r="B143" i="21"/>
  <c r="B135" i="21"/>
  <c r="B111" i="21"/>
  <c r="D100" i="21"/>
  <c r="D84" i="21"/>
  <c r="B25" i="21"/>
  <c r="E185" i="21"/>
  <c r="E51" i="21"/>
  <c r="B180" i="21"/>
  <c r="D145" i="21"/>
  <c r="D137" i="21"/>
  <c r="B124" i="21"/>
  <c r="B116" i="21"/>
  <c r="D105" i="21"/>
  <c r="D81" i="21"/>
  <c r="B70" i="21"/>
  <c r="D51" i="21"/>
  <c r="B22" i="21"/>
  <c r="D19" i="21"/>
  <c r="E28" i="21"/>
  <c r="E166" i="21"/>
  <c r="E150" i="21"/>
  <c r="E142" i="21"/>
  <c r="E102" i="21"/>
  <c r="E94" i="21"/>
  <c r="E40" i="21"/>
  <c r="E157" i="21"/>
  <c r="E149" i="21"/>
  <c r="E141" i="21"/>
  <c r="E125" i="21"/>
  <c r="E117" i="21"/>
  <c r="E101" i="21"/>
  <c r="E77" i="21"/>
  <c r="E15" i="21"/>
  <c r="B184" i="21"/>
  <c r="B176" i="21"/>
  <c r="D149" i="21"/>
  <c r="D133" i="21"/>
  <c r="B128" i="21"/>
  <c r="D125" i="21"/>
  <c r="D117" i="21"/>
  <c r="B112" i="21"/>
  <c r="B80" i="21"/>
  <c r="D77" i="21"/>
  <c r="B74" i="21"/>
  <c r="B66" i="21"/>
  <c r="D63" i="21"/>
  <c r="B58" i="21"/>
  <c r="D55" i="21"/>
  <c r="B50" i="21"/>
  <c r="B42" i="21"/>
  <c r="D39" i="21"/>
  <c r="B34" i="21"/>
  <c r="D31" i="21"/>
  <c r="D23" i="21"/>
  <c r="B18" i="21"/>
  <c r="D15" i="21"/>
  <c r="E186" i="21"/>
  <c r="E162" i="21"/>
  <c r="E138" i="21"/>
  <c r="E130" i="21"/>
  <c r="E122" i="21"/>
  <c r="E106" i="21"/>
  <c r="E90" i="21"/>
  <c r="E60" i="21"/>
  <c r="E36" i="21"/>
  <c r="E20" i="21"/>
  <c r="E12" i="21"/>
  <c r="B109" i="21"/>
  <c r="D178" i="21"/>
  <c r="B173" i="21"/>
  <c r="D170" i="21"/>
  <c r="B165" i="21"/>
  <c r="D162" i="21"/>
  <c r="B157" i="21"/>
  <c r="D146" i="21"/>
  <c r="B141" i="21"/>
  <c r="D138" i="21"/>
  <c r="B133" i="21"/>
  <c r="D130" i="21"/>
  <c r="B125" i="21"/>
  <c r="D122" i="21"/>
  <c r="B117" i="21"/>
  <c r="D106" i="21"/>
  <c r="B101" i="21"/>
  <c r="D98" i="21"/>
  <c r="B93" i="21"/>
  <c r="D90" i="21"/>
  <c r="B85" i="21"/>
  <c r="D82" i="21"/>
  <c r="B77" i="21"/>
  <c r="B71" i="21"/>
  <c r="D68" i="21"/>
  <c r="B63" i="21"/>
  <c r="D60" i="21"/>
  <c r="B55" i="21"/>
  <c r="D52" i="21"/>
  <c r="B47" i="21"/>
  <c r="D44" i="21"/>
  <c r="B39" i="21"/>
  <c r="D36" i="21"/>
  <c r="B31" i="21"/>
  <c r="B23" i="21"/>
  <c r="D20" i="21"/>
  <c r="B15" i="21"/>
  <c r="E183" i="21"/>
  <c r="E151" i="21"/>
  <c r="E143" i="21"/>
  <c r="E135" i="21"/>
  <c r="E103" i="21"/>
  <c r="E73" i="21"/>
  <c r="E49" i="21"/>
  <c r="E41" i="21"/>
  <c r="E17" i="21"/>
  <c r="E180" i="21"/>
  <c r="E172" i="21"/>
  <c r="E164" i="21"/>
  <c r="E156" i="21"/>
  <c r="E148" i="21"/>
  <c r="E140" i="21"/>
  <c r="E132" i="21"/>
  <c r="E124" i="21"/>
  <c r="E116" i="21"/>
  <c r="E108" i="21"/>
  <c r="E100" i="21"/>
  <c r="E92" i="21"/>
  <c r="E84" i="21"/>
  <c r="E70" i="21"/>
  <c r="E62" i="21"/>
  <c r="E54" i="21"/>
  <c r="E46" i="21"/>
  <c r="E38" i="21"/>
  <c r="E30" i="21"/>
  <c r="E22" i="21"/>
  <c r="E14" i="21"/>
  <c r="U98" i="12" l="1"/>
  <c r="S99" i="12"/>
  <c r="S98" i="12"/>
  <c r="U99" i="12"/>
  <c r="V176" i="12"/>
  <c r="W176" i="12" l="1"/>
  <c r="K176" i="24"/>
  <c r="V98" i="12"/>
  <c r="V99" i="12"/>
  <c r="K99" i="24" l="1"/>
  <c r="W99" i="12"/>
  <c r="K98" i="24"/>
  <c r="W98" i="12"/>
  <c r="L176" i="24"/>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67" i="12"/>
  <c r="L168" i="12"/>
  <c r="L169" i="12"/>
  <c r="L170" i="12"/>
  <c r="L171" i="12"/>
  <c r="L172" i="12"/>
  <c r="L173" i="12"/>
  <c r="L174" i="12"/>
  <c r="L175" i="12"/>
  <c r="L177" i="12"/>
  <c r="L178" i="12"/>
  <c r="L179" i="12"/>
  <c r="L180" i="12"/>
  <c r="L181" i="12"/>
  <c r="L182" i="12"/>
  <c r="L183" i="12"/>
  <c r="L184" i="12"/>
  <c r="L185" i="12"/>
  <c r="L186"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Y10" i="31"/>
  <c r="N186" i="12"/>
  <c r="N70" i="12"/>
  <c r="R76" i="12" l="1"/>
  <c r="R75" i="12"/>
  <c r="T138" i="12"/>
  <c r="U138" i="12" s="1"/>
  <c r="R138" i="12"/>
  <c r="S138" i="12" s="1"/>
  <c r="T185" i="12"/>
  <c r="R185" i="12"/>
  <c r="T133" i="12"/>
  <c r="R133" i="12"/>
  <c r="T142" i="12"/>
  <c r="U142" i="12" s="1"/>
  <c r="R142" i="12"/>
  <c r="T24" i="12"/>
  <c r="U24" i="12" s="1"/>
  <c r="R24" i="12"/>
  <c r="L98" i="24"/>
  <c r="R71" i="12"/>
  <c r="T71" i="12"/>
  <c r="U71" i="12" s="1"/>
  <c r="L99" i="24"/>
  <c r="H11" i="24"/>
  <c r="S24" i="12" l="1"/>
  <c r="S142" i="12"/>
  <c r="S133" i="12"/>
  <c r="U133" i="12"/>
  <c r="S185" i="12"/>
  <c r="U185" i="12"/>
  <c r="S71" i="12"/>
  <c r="V138" i="12"/>
  <c r="W138" i="12" l="1"/>
  <c r="L138" i="24" s="1"/>
  <c r="K138" i="24"/>
  <c r="V71" i="12"/>
  <c r="V185" i="12"/>
  <c r="V133" i="12"/>
  <c r="V142" i="12"/>
  <c r="V24" i="12"/>
  <c r="K24" i="24" s="1"/>
  <c r="N164" i="12"/>
  <c r="N163" i="12"/>
  <c r="W24" i="12" l="1"/>
  <c r="L24" i="24" s="1"/>
  <c r="W142" i="12"/>
  <c r="L142" i="24" s="1"/>
  <c r="K142" i="24"/>
  <c r="W133" i="12"/>
  <c r="K133" i="24"/>
  <c r="W185" i="12"/>
  <c r="L185" i="24" s="1"/>
  <c r="K185" i="24"/>
  <c r="W71" i="12"/>
  <c r="L71" i="24" s="1"/>
  <c r="K71" i="24"/>
  <c r="C11" i="24"/>
  <c r="L133" i="24" l="1"/>
  <c r="M136" i="8"/>
  <c r="J136" i="8"/>
  <c r="T136" i="12" l="1"/>
  <c r="U136" i="12" s="1"/>
  <c r="O136" i="8" l="1"/>
  <c r="J136" i="24" l="1"/>
  <c r="I30" i="33" l="1"/>
  <c r="J30" i="33" s="1"/>
  <c r="I29" i="33"/>
  <c r="J29" i="33" s="1"/>
  <c r="I28" i="33"/>
  <c r="J28" i="33" s="1"/>
  <c r="I27" i="33"/>
  <c r="J27" i="33" s="1"/>
  <c r="I26" i="33"/>
  <c r="J26" i="33" s="1"/>
  <c r="I25" i="33"/>
  <c r="J25" i="33" s="1"/>
  <c r="I24" i="33"/>
  <c r="J24" i="33" s="1"/>
  <c r="I23" i="33"/>
  <c r="J23" i="33" s="1"/>
  <c r="I22" i="33"/>
  <c r="J22" i="33" s="1"/>
  <c r="I21" i="33"/>
  <c r="J21" i="33" s="1"/>
  <c r="I20" i="33"/>
  <c r="J20" i="33" s="1"/>
  <c r="I19" i="33"/>
  <c r="J19" i="33" s="1"/>
  <c r="I18" i="33"/>
  <c r="J18" i="33" s="1"/>
  <c r="I17" i="33"/>
  <c r="J17" i="33" s="1"/>
  <c r="I16" i="33"/>
  <c r="J16" i="33" s="1"/>
  <c r="I15" i="33"/>
  <c r="J15" i="33" s="1"/>
  <c r="I14" i="33"/>
  <c r="J14" i="33" s="1"/>
  <c r="I13" i="33"/>
  <c r="J13" i="33" s="1"/>
  <c r="I12" i="33"/>
  <c r="J12" i="33" s="1"/>
  <c r="I11" i="33"/>
  <c r="J11" i="33" s="1"/>
  <c r="I10" i="33"/>
  <c r="J10" i="33" s="1"/>
  <c r="I9" i="33"/>
  <c r="J9" i="33" s="1"/>
  <c r="AC10" i="31" l="1"/>
  <c r="AD10" i="31"/>
  <c r="AB10" i="31"/>
  <c r="Z10" i="31"/>
  <c r="X10" i="31"/>
  <c r="W10" i="31"/>
  <c r="V10" i="31"/>
  <c r="L10" i="31" l="1"/>
  <c r="N10" i="31"/>
  <c r="O10" i="31" s="1"/>
  <c r="U10" i="31"/>
  <c r="J12" i="21"/>
  <c r="AV11" i="31" s="1"/>
  <c r="Q12" i="21"/>
  <c r="BC11" i="31" s="1"/>
  <c r="J13" i="21"/>
  <c r="AV12" i="31" s="1"/>
  <c r="Q13" i="21"/>
  <c r="BC12" i="31" s="1"/>
  <c r="J14" i="21"/>
  <c r="AV13" i="31" s="1"/>
  <c r="Q14" i="21"/>
  <c r="BC13" i="31" s="1"/>
  <c r="J15" i="21"/>
  <c r="AV14" i="31" s="1"/>
  <c r="Q15" i="21"/>
  <c r="BC14" i="31" s="1"/>
  <c r="J16" i="21"/>
  <c r="AV15" i="31" s="1"/>
  <c r="Q16" i="21"/>
  <c r="BC15" i="31" s="1"/>
  <c r="J17" i="21"/>
  <c r="AV16" i="31" s="1"/>
  <c r="Q17" i="21"/>
  <c r="BC16" i="31" s="1"/>
  <c r="J18" i="21"/>
  <c r="AV17" i="31" s="1"/>
  <c r="Q18" i="21"/>
  <c r="BC17" i="31" s="1"/>
  <c r="J19" i="21"/>
  <c r="AV18" i="31" s="1"/>
  <c r="Q19" i="21"/>
  <c r="BC18" i="31" s="1"/>
  <c r="J20" i="21"/>
  <c r="AV19" i="31" s="1"/>
  <c r="Q20" i="21"/>
  <c r="BC19" i="31" s="1"/>
  <c r="J21" i="21"/>
  <c r="AV20" i="31" s="1"/>
  <c r="Q21" i="21"/>
  <c r="BC20" i="31" s="1"/>
  <c r="J22" i="21"/>
  <c r="AV21" i="31" s="1"/>
  <c r="Q22" i="21"/>
  <c r="BC21" i="31" s="1"/>
  <c r="J23" i="21"/>
  <c r="AV22" i="31" s="1"/>
  <c r="Q23" i="21"/>
  <c r="BC22" i="31" s="1"/>
  <c r="J24" i="21"/>
  <c r="AV23" i="31" s="1"/>
  <c r="Q24" i="21"/>
  <c r="BC23" i="31" s="1"/>
  <c r="J25" i="21"/>
  <c r="AV24" i="31" s="1"/>
  <c r="Q25" i="21"/>
  <c r="BC24" i="31" s="1"/>
  <c r="J26" i="21"/>
  <c r="AV25" i="31" s="1"/>
  <c r="Q26" i="21"/>
  <c r="BC25" i="31" s="1"/>
  <c r="J27" i="21"/>
  <c r="AV26" i="31" s="1"/>
  <c r="Q27" i="21"/>
  <c r="BC26" i="31" s="1"/>
  <c r="J28" i="21"/>
  <c r="AV27" i="31" s="1"/>
  <c r="Q28" i="21"/>
  <c r="BC27" i="31" s="1"/>
  <c r="J29" i="21"/>
  <c r="AV28" i="31" s="1"/>
  <c r="Q29" i="21"/>
  <c r="BC28" i="31" s="1"/>
  <c r="J30" i="21"/>
  <c r="AV29" i="31" s="1"/>
  <c r="Q30" i="21"/>
  <c r="BC29" i="31" s="1"/>
  <c r="J31" i="21"/>
  <c r="AV30" i="31" s="1"/>
  <c r="Q31" i="21"/>
  <c r="BC30" i="31" s="1"/>
  <c r="J32" i="21"/>
  <c r="AV31" i="31" s="1"/>
  <c r="Q32" i="21"/>
  <c r="BC31" i="31" s="1"/>
  <c r="J33" i="21"/>
  <c r="AV32" i="31" s="1"/>
  <c r="Q33" i="21"/>
  <c r="BC32" i="31" s="1"/>
  <c r="J34" i="21"/>
  <c r="AV33" i="31" s="1"/>
  <c r="Q34" i="21"/>
  <c r="BC33" i="31" s="1"/>
  <c r="J35" i="21"/>
  <c r="AV34" i="31" s="1"/>
  <c r="Q35" i="21"/>
  <c r="BC34" i="31" s="1"/>
  <c r="J36" i="21"/>
  <c r="AV35" i="31" s="1"/>
  <c r="Q36" i="21"/>
  <c r="BC35" i="31" s="1"/>
  <c r="J37" i="21"/>
  <c r="AV36" i="31" s="1"/>
  <c r="Q37" i="21"/>
  <c r="BC36" i="31" s="1"/>
  <c r="J38" i="21"/>
  <c r="AV37" i="31" s="1"/>
  <c r="Q38" i="21"/>
  <c r="BC37" i="31" s="1"/>
  <c r="J39" i="21"/>
  <c r="AV38" i="31" s="1"/>
  <c r="Q39" i="21"/>
  <c r="BC38" i="31" s="1"/>
  <c r="J40" i="21"/>
  <c r="AV39" i="31" s="1"/>
  <c r="Q40" i="21"/>
  <c r="BC39" i="31" s="1"/>
  <c r="J41" i="21"/>
  <c r="AV40" i="31" s="1"/>
  <c r="Q41" i="21"/>
  <c r="BC40" i="31" s="1"/>
  <c r="J42" i="21"/>
  <c r="AV41" i="31" s="1"/>
  <c r="Q42" i="21"/>
  <c r="BC41" i="31" s="1"/>
  <c r="J43" i="21"/>
  <c r="AV42" i="31" s="1"/>
  <c r="Q43" i="21"/>
  <c r="BC42" i="31" s="1"/>
  <c r="J44" i="21"/>
  <c r="AV43" i="31" s="1"/>
  <c r="Q44" i="21"/>
  <c r="BC43" i="31" s="1"/>
  <c r="J45" i="21"/>
  <c r="AV44" i="31" s="1"/>
  <c r="Q45" i="21"/>
  <c r="BC44" i="31" s="1"/>
  <c r="J46" i="21"/>
  <c r="AV45" i="31" s="1"/>
  <c r="Q46" i="21"/>
  <c r="BC45" i="31" s="1"/>
  <c r="J47" i="21"/>
  <c r="AV46" i="31" s="1"/>
  <c r="Q47" i="21"/>
  <c r="BC46" i="31" s="1"/>
  <c r="J48" i="21"/>
  <c r="AV47" i="31" s="1"/>
  <c r="Q48" i="21"/>
  <c r="BC47" i="31" s="1"/>
  <c r="J49" i="21"/>
  <c r="AV48" i="31" s="1"/>
  <c r="Q49" i="21"/>
  <c r="BC48" i="31" s="1"/>
  <c r="J50" i="21"/>
  <c r="AV49" i="31" s="1"/>
  <c r="Q50" i="21"/>
  <c r="BC49" i="31" s="1"/>
  <c r="J51" i="21"/>
  <c r="AV50" i="31" s="1"/>
  <c r="Q51" i="21"/>
  <c r="BC50" i="31" s="1"/>
  <c r="J52" i="21"/>
  <c r="AV51" i="31" s="1"/>
  <c r="Q52" i="21"/>
  <c r="BC51" i="31" s="1"/>
  <c r="J53" i="21"/>
  <c r="AV52" i="31" s="1"/>
  <c r="Q53" i="21"/>
  <c r="BC52" i="31" s="1"/>
  <c r="J54" i="21"/>
  <c r="AV53" i="31" s="1"/>
  <c r="Q54" i="21"/>
  <c r="BC53" i="31" s="1"/>
  <c r="J55" i="21"/>
  <c r="AV54" i="31" s="1"/>
  <c r="Q55" i="21"/>
  <c r="BC54" i="31" s="1"/>
  <c r="J56" i="21"/>
  <c r="AV55" i="31" s="1"/>
  <c r="Q56" i="21"/>
  <c r="BC55" i="31" s="1"/>
  <c r="J57" i="21"/>
  <c r="AV56" i="31" s="1"/>
  <c r="Q57" i="21"/>
  <c r="BC56" i="31" s="1"/>
  <c r="J58" i="21"/>
  <c r="AV57" i="31" s="1"/>
  <c r="Q58" i="21"/>
  <c r="BC57" i="31" s="1"/>
  <c r="J59" i="21"/>
  <c r="AV58" i="31" s="1"/>
  <c r="Q59" i="21"/>
  <c r="BC58" i="31" s="1"/>
  <c r="J60" i="21"/>
  <c r="AV59" i="31" s="1"/>
  <c r="Q60" i="21"/>
  <c r="BC59" i="31" s="1"/>
  <c r="J61" i="21"/>
  <c r="AV60" i="31" s="1"/>
  <c r="Q61" i="21"/>
  <c r="BC60" i="31" s="1"/>
  <c r="J62" i="21"/>
  <c r="AV61" i="31" s="1"/>
  <c r="Q62" i="21"/>
  <c r="BC61" i="31" s="1"/>
  <c r="J63" i="21"/>
  <c r="AV62" i="31" s="1"/>
  <c r="Q63" i="21"/>
  <c r="BC62" i="31" s="1"/>
  <c r="J64" i="21"/>
  <c r="AV63" i="31" s="1"/>
  <c r="Q64" i="21"/>
  <c r="BC63" i="31" s="1"/>
  <c r="J65" i="21"/>
  <c r="AV64" i="31" s="1"/>
  <c r="Q65" i="21"/>
  <c r="BC64" i="31" s="1"/>
  <c r="J66" i="21"/>
  <c r="AV65" i="31" s="1"/>
  <c r="Q66" i="21"/>
  <c r="BC65" i="31" s="1"/>
  <c r="J67" i="21"/>
  <c r="AV66" i="31" s="1"/>
  <c r="Q67" i="21"/>
  <c r="BC66" i="31" s="1"/>
  <c r="J68" i="21"/>
  <c r="AV67" i="31" s="1"/>
  <c r="Q68" i="21"/>
  <c r="BC67" i="31" s="1"/>
  <c r="J69" i="21"/>
  <c r="AV68" i="31" s="1"/>
  <c r="Q69" i="21"/>
  <c r="BC68" i="31" s="1"/>
  <c r="J70" i="21"/>
  <c r="AV69" i="31" s="1"/>
  <c r="Q70" i="21"/>
  <c r="BC69" i="31" s="1"/>
  <c r="J71" i="21"/>
  <c r="AV70" i="31" s="1"/>
  <c r="Q71" i="21"/>
  <c r="BC70" i="31" s="1"/>
  <c r="J72" i="21"/>
  <c r="AV71" i="31" s="1"/>
  <c r="Q72" i="21"/>
  <c r="BC71" i="31" s="1"/>
  <c r="J73" i="21"/>
  <c r="AV72" i="31" s="1"/>
  <c r="Q73" i="21"/>
  <c r="BC72" i="31" s="1"/>
  <c r="J74" i="21"/>
  <c r="AV73" i="31" s="1"/>
  <c r="Q74" i="21"/>
  <c r="BC73" i="31" s="1"/>
  <c r="J75" i="21"/>
  <c r="AV74" i="31" s="1"/>
  <c r="Q75" i="21"/>
  <c r="BC74" i="31" s="1"/>
  <c r="J76" i="21"/>
  <c r="AV75" i="31" s="1"/>
  <c r="Q76" i="21"/>
  <c r="BC75" i="31" s="1"/>
  <c r="J77" i="21"/>
  <c r="AV76" i="31" s="1"/>
  <c r="Q77" i="21"/>
  <c r="BC76" i="31" s="1"/>
  <c r="J78" i="21"/>
  <c r="AV77" i="31" s="1"/>
  <c r="Q78" i="21"/>
  <c r="BC77" i="31" s="1"/>
  <c r="J79" i="21"/>
  <c r="AV78" i="31" s="1"/>
  <c r="Q79" i="21"/>
  <c r="BC78" i="31" s="1"/>
  <c r="J80" i="21"/>
  <c r="AV79" i="31" s="1"/>
  <c r="Q80" i="21"/>
  <c r="BC79" i="31" s="1"/>
  <c r="J81" i="21"/>
  <c r="AV80" i="31" s="1"/>
  <c r="Q81" i="21"/>
  <c r="BC80" i="31" s="1"/>
  <c r="J82" i="21"/>
  <c r="AV81" i="31" s="1"/>
  <c r="Q82" i="21"/>
  <c r="BC81" i="31" s="1"/>
  <c r="J83" i="21"/>
  <c r="AV82" i="31" s="1"/>
  <c r="Q83" i="21"/>
  <c r="BC82" i="31" s="1"/>
  <c r="J84" i="21"/>
  <c r="AV83" i="31" s="1"/>
  <c r="Q84" i="21"/>
  <c r="BC83" i="31" s="1"/>
  <c r="J85" i="21"/>
  <c r="AV84" i="31" s="1"/>
  <c r="Q85" i="21"/>
  <c r="BC84" i="31" s="1"/>
  <c r="J86" i="21"/>
  <c r="AV85" i="31" s="1"/>
  <c r="Q86" i="21"/>
  <c r="BC85" i="31" s="1"/>
  <c r="J87" i="21"/>
  <c r="AV86" i="31" s="1"/>
  <c r="Q87" i="21"/>
  <c r="BC86" i="31" s="1"/>
  <c r="J88" i="21"/>
  <c r="AV87" i="31" s="1"/>
  <c r="Q88" i="21"/>
  <c r="BC87" i="31" s="1"/>
  <c r="J89" i="21"/>
  <c r="AV88" i="31" s="1"/>
  <c r="Q89" i="21"/>
  <c r="BC88" i="31" s="1"/>
  <c r="J90" i="21"/>
  <c r="AV89" i="31" s="1"/>
  <c r="Q90" i="21"/>
  <c r="BC89" i="31" s="1"/>
  <c r="J91" i="21"/>
  <c r="AV90" i="31" s="1"/>
  <c r="Q91" i="21"/>
  <c r="BC90" i="31" s="1"/>
  <c r="J92" i="21"/>
  <c r="AV91" i="31" s="1"/>
  <c r="Q92" i="21"/>
  <c r="BC91" i="31" s="1"/>
  <c r="J93" i="21"/>
  <c r="AV92" i="31" s="1"/>
  <c r="Q93" i="21"/>
  <c r="BC92" i="31" s="1"/>
  <c r="J94" i="21"/>
  <c r="AV93" i="31" s="1"/>
  <c r="Q94" i="21"/>
  <c r="BC93" i="31" s="1"/>
  <c r="J95" i="21"/>
  <c r="AV94" i="31" s="1"/>
  <c r="Q95" i="21"/>
  <c r="BC94" i="31" s="1"/>
  <c r="J96" i="21"/>
  <c r="AV95" i="31" s="1"/>
  <c r="Q96" i="21"/>
  <c r="BC95" i="31" s="1"/>
  <c r="J97" i="21"/>
  <c r="AV96" i="31" s="1"/>
  <c r="Q97" i="21"/>
  <c r="BC96" i="31" s="1"/>
  <c r="J98" i="21"/>
  <c r="AV97" i="31" s="1"/>
  <c r="Q98" i="21"/>
  <c r="BC97" i="31" s="1"/>
  <c r="J99" i="21"/>
  <c r="AV98" i="31" s="1"/>
  <c r="Q99" i="21"/>
  <c r="BC98" i="31" s="1"/>
  <c r="J100" i="21"/>
  <c r="AV99" i="31" s="1"/>
  <c r="Q100" i="21"/>
  <c r="BC99" i="31" s="1"/>
  <c r="J101" i="21"/>
  <c r="AV100" i="31" s="1"/>
  <c r="Q101" i="21"/>
  <c r="BC100" i="31" s="1"/>
  <c r="J102" i="21"/>
  <c r="AV101" i="31" s="1"/>
  <c r="Q102" i="21"/>
  <c r="BC101" i="31" s="1"/>
  <c r="J103" i="21"/>
  <c r="AV102" i="31" s="1"/>
  <c r="Q103" i="21"/>
  <c r="BC102" i="31" s="1"/>
  <c r="J104" i="21"/>
  <c r="AV103" i="31" s="1"/>
  <c r="Q104" i="21"/>
  <c r="BC103" i="31" s="1"/>
  <c r="J105" i="21"/>
  <c r="AV104" i="31" s="1"/>
  <c r="Q105" i="21"/>
  <c r="BC104" i="31" s="1"/>
  <c r="J106" i="21"/>
  <c r="AV105" i="31" s="1"/>
  <c r="Q106" i="21"/>
  <c r="BC105" i="31" s="1"/>
  <c r="J107" i="21"/>
  <c r="AV106" i="31" s="1"/>
  <c r="Q107" i="21"/>
  <c r="BC106" i="31" s="1"/>
  <c r="J108" i="21"/>
  <c r="AV107" i="31" s="1"/>
  <c r="Q108" i="21"/>
  <c r="BC107" i="31" s="1"/>
  <c r="J109" i="21"/>
  <c r="AV108" i="31" s="1"/>
  <c r="Q109" i="21"/>
  <c r="BC108" i="31" s="1"/>
  <c r="J110" i="21"/>
  <c r="AV109" i="31" s="1"/>
  <c r="Q110" i="21"/>
  <c r="BC109" i="31" s="1"/>
  <c r="J111" i="21"/>
  <c r="AV110" i="31" s="1"/>
  <c r="Q111" i="21"/>
  <c r="BC110" i="31" s="1"/>
  <c r="J112" i="21"/>
  <c r="AV111" i="31" s="1"/>
  <c r="Q112" i="21"/>
  <c r="BC111" i="31" s="1"/>
  <c r="J113" i="21"/>
  <c r="AV112" i="31" s="1"/>
  <c r="Q113" i="21"/>
  <c r="BC112" i="31" s="1"/>
  <c r="J114" i="21"/>
  <c r="AV113" i="31" s="1"/>
  <c r="Q114" i="21"/>
  <c r="BC113" i="31" s="1"/>
  <c r="J115" i="21"/>
  <c r="AV114" i="31" s="1"/>
  <c r="Q115" i="21"/>
  <c r="BC114" i="31" s="1"/>
  <c r="J116" i="21"/>
  <c r="AV115" i="31" s="1"/>
  <c r="Q116" i="21"/>
  <c r="BC115" i="31" s="1"/>
  <c r="J117" i="21"/>
  <c r="AV116" i="31" s="1"/>
  <c r="Q117" i="21"/>
  <c r="BC116" i="31" s="1"/>
  <c r="J118" i="21"/>
  <c r="AV117" i="31" s="1"/>
  <c r="Q118" i="21"/>
  <c r="BC117" i="31" s="1"/>
  <c r="J119" i="21"/>
  <c r="AV118" i="31" s="1"/>
  <c r="Q119" i="21"/>
  <c r="BC118" i="31" s="1"/>
  <c r="J120" i="21"/>
  <c r="AV119" i="31" s="1"/>
  <c r="Q120" i="21"/>
  <c r="BC119" i="31" s="1"/>
  <c r="J121" i="21"/>
  <c r="AV120" i="31" s="1"/>
  <c r="Q121" i="21"/>
  <c r="BC120" i="31" s="1"/>
  <c r="J122" i="21"/>
  <c r="AV121" i="31" s="1"/>
  <c r="Q122" i="21"/>
  <c r="BC121" i="31" s="1"/>
  <c r="J123" i="21"/>
  <c r="AV122" i="31" s="1"/>
  <c r="Q123" i="21"/>
  <c r="BC122" i="31" s="1"/>
  <c r="J124" i="21"/>
  <c r="AV123" i="31" s="1"/>
  <c r="Q124" i="21"/>
  <c r="BC123" i="31" s="1"/>
  <c r="J125" i="21"/>
  <c r="AV124" i="31" s="1"/>
  <c r="Q125" i="21"/>
  <c r="BC124" i="31" s="1"/>
  <c r="J126" i="21"/>
  <c r="AV125" i="31" s="1"/>
  <c r="Q126" i="21"/>
  <c r="BC125" i="31" s="1"/>
  <c r="J127" i="21"/>
  <c r="AV126" i="31" s="1"/>
  <c r="Q127" i="21"/>
  <c r="BC126" i="31" s="1"/>
  <c r="J128" i="21"/>
  <c r="AV127" i="31" s="1"/>
  <c r="Q128" i="21"/>
  <c r="BC127" i="31" s="1"/>
  <c r="J129" i="21"/>
  <c r="AV128" i="31" s="1"/>
  <c r="Q129" i="21"/>
  <c r="BC128" i="31" s="1"/>
  <c r="J130" i="21"/>
  <c r="AV129" i="31" s="1"/>
  <c r="Q130" i="21"/>
  <c r="BC129" i="31" s="1"/>
  <c r="J131" i="21"/>
  <c r="AV130" i="31" s="1"/>
  <c r="Q131" i="21"/>
  <c r="BC130" i="31" s="1"/>
  <c r="J132" i="21"/>
  <c r="AV131" i="31" s="1"/>
  <c r="Q132" i="21"/>
  <c r="BC131" i="31" s="1"/>
  <c r="J133" i="21"/>
  <c r="AV132" i="31" s="1"/>
  <c r="Q133" i="21"/>
  <c r="BC132" i="31" s="1"/>
  <c r="J134" i="21"/>
  <c r="AV133" i="31" s="1"/>
  <c r="Q134" i="21"/>
  <c r="BC133" i="31" s="1"/>
  <c r="J135" i="21"/>
  <c r="AV134" i="31" s="1"/>
  <c r="Q135" i="21"/>
  <c r="BC134" i="31" s="1"/>
  <c r="J136" i="21"/>
  <c r="AV135" i="31" s="1"/>
  <c r="Q136" i="21"/>
  <c r="BC135" i="31" s="1"/>
  <c r="J137" i="21"/>
  <c r="AV136" i="31" s="1"/>
  <c r="Q137" i="21"/>
  <c r="BC136" i="31" s="1"/>
  <c r="J138" i="21"/>
  <c r="AV137" i="31" s="1"/>
  <c r="Q138" i="21"/>
  <c r="BC137" i="31" s="1"/>
  <c r="J139" i="21"/>
  <c r="AV138" i="31" s="1"/>
  <c r="Q139" i="21"/>
  <c r="BC138" i="31" s="1"/>
  <c r="J140" i="21"/>
  <c r="AV139" i="31" s="1"/>
  <c r="Q140" i="21"/>
  <c r="BC139" i="31" s="1"/>
  <c r="J141" i="21"/>
  <c r="AV140" i="31" s="1"/>
  <c r="Q141" i="21"/>
  <c r="BC140" i="31" s="1"/>
  <c r="J142" i="21"/>
  <c r="AV141" i="31" s="1"/>
  <c r="Q142" i="21"/>
  <c r="BC141" i="31" s="1"/>
  <c r="J143" i="21"/>
  <c r="AV142" i="31" s="1"/>
  <c r="Q143" i="21"/>
  <c r="BC142" i="31" s="1"/>
  <c r="J144" i="21"/>
  <c r="AV143" i="31" s="1"/>
  <c r="Q144" i="21"/>
  <c r="BC143" i="31" s="1"/>
  <c r="J145" i="21"/>
  <c r="AV144" i="31" s="1"/>
  <c r="Q145" i="21"/>
  <c r="BC144" i="31" s="1"/>
  <c r="J146" i="21"/>
  <c r="AV145" i="31" s="1"/>
  <c r="Q146" i="21"/>
  <c r="BC145" i="31" s="1"/>
  <c r="J147" i="21"/>
  <c r="AV146" i="31" s="1"/>
  <c r="Q147" i="21"/>
  <c r="BC146" i="31" s="1"/>
  <c r="J148" i="21"/>
  <c r="AV147" i="31" s="1"/>
  <c r="Q148" i="21"/>
  <c r="BC147" i="31" s="1"/>
  <c r="J149" i="21"/>
  <c r="AV148" i="31" s="1"/>
  <c r="Q149" i="21"/>
  <c r="BC148" i="31" s="1"/>
  <c r="J150" i="21"/>
  <c r="AV149" i="31" s="1"/>
  <c r="Q150" i="21"/>
  <c r="BC149" i="31" s="1"/>
  <c r="J151" i="21"/>
  <c r="AV150" i="31" s="1"/>
  <c r="Q151" i="21"/>
  <c r="BC150" i="31" s="1"/>
  <c r="J152" i="21"/>
  <c r="AV151" i="31" s="1"/>
  <c r="Q152" i="21"/>
  <c r="BC151" i="31" s="1"/>
  <c r="J153" i="21"/>
  <c r="AV152" i="31" s="1"/>
  <c r="Q153" i="21"/>
  <c r="BC152" i="31" s="1"/>
  <c r="J154" i="21"/>
  <c r="AV153" i="31" s="1"/>
  <c r="Q154" i="21"/>
  <c r="BC153" i="31" s="1"/>
  <c r="J155" i="21"/>
  <c r="AV154" i="31" s="1"/>
  <c r="Q155" i="21"/>
  <c r="BC154" i="31" s="1"/>
  <c r="J156" i="21"/>
  <c r="AV155" i="31" s="1"/>
  <c r="Q156" i="21"/>
  <c r="BC155" i="31" s="1"/>
  <c r="J157" i="21"/>
  <c r="AV156" i="31" s="1"/>
  <c r="Q157" i="21"/>
  <c r="BC156" i="31" s="1"/>
  <c r="J158" i="21"/>
  <c r="AV157" i="31" s="1"/>
  <c r="Q158" i="21"/>
  <c r="BC157" i="31" s="1"/>
  <c r="J159" i="21"/>
  <c r="AV158" i="31" s="1"/>
  <c r="Q159" i="21"/>
  <c r="BC158" i="31" s="1"/>
  <c r="J160" i="21"/>
  <c r="AV159" i="31" s="1"/>
  <c r="Q160" i="21"/>
  <c r="BC159" i="31" s="1"/>
  <c r="J161" i="21"/>
  <c r="AV160" i="31" s="1"/>
  <c r="Q161" i="21"/>
  <c r="BC160" i="31" s="1"/>
  <c r="J162" i="21"/>
  <c r="AV161" i="31" s="1"/>
  <c r="Q162" i="21"/>
  <c r="BC161" i="31" s="1"/>
  <c r="J163" i="21"/>
  <c r="AV162" i="31" s="1"/>
  <c r="Q163" i="21"/>
  <c r="BC162" i="31" s="1"/>
  <c r="J164" i="21"/>
  <c r="AV163" i="31" s="1"/>
  <c r="Q164" i="21"/>
  <c r="BC163" i="31" s="1"/>
  <c r="J165" i="21"/>
  <c r="AV164" i="31" s="1"/>
  <c r="Q165" i="21"/>
  <c r="BC164" i="31" s="1"/>
  <c r="J166" i="21"/>
  <c r="AV165" i="31" s="1"/>
  <c r="Q166" i="21"/>
  <c r="BC165" i="31" s="1"/>
  <c r="J167" i="21"/>
  <c r="AV166" i="31" s="1"/>
  <c r="Q167" i="21"/>
  <c r="BC166" i="31" s="1"/>
  <c r="J168" i="21"/>
  <c r="AV167" i="31" s="1"/>
  <c r="Q168" i="21"/>
  <c r="BC167" i="31" s="1"/>
  <c r="J169" i="21"/>
  <c r="AV168" i="31" s="1"/>
  <c r="Q169" i="21"/>
  <c r="BC168" i="31" s="1"/>
  <c r="J170" i="21"/>
  <c r="AV169" i="31" s="1"/>
  <c r="Q170" i="21"/>
  <c r="BC169" i="31" s="1"/>
  <c r="J171" i="21"/>
  <c r="AV170" i="31" s="1"/>
  <c r="Q171" i="21"/>
  <c r="BC170" i="31" s="1"/>
  <c r="J172" i="21"/>
  <c r="AV171" i="31" s="1"/>
  <c r="Q172" i="21"/>
  <c r="BC171" i="31" s="1"/>
  <c r="J173" i="21"/>
  <c r="AV172" i="31" s="1"/>
  <c r="Q173" i="21"/>
  <c r="BC172" i="31" s="1"/>
  <c r="J174" i="21"/>
  <c r="AV173" i="31" s="1"/>
  <c r="Q174" i="21"/>
  <c r="BC173" i="31" s="1"/>
  <c r="J175" i="21"/>
  <c r="AV174" i="31" s="1"/>
  <c r="Q175" i="21"/>
  <c r="BC174" i="31" s="1"/>
  <c r="J176" i="21"/>
  <c r="AV175" i="31" s="1"/>
  <c r="Q176" i="21"/>
  <c r="BC175" i="31" s="1"/>
  <c r="J177" i="21"/>
  <c r="AV176" i="31" s="1"/>
  <c r="Q177" i="21"/>
  <c r="BC176" i="31" s="1"/>
  <c r="J178" i="21"/>
  <c r="AV177" i="31" s="1"/>
  <c r="Q178" i="21"/>
  <c r="BC177" i="31" s="1"/>
  <c r="J179" i="21"/>
  <c r="AV178" i="31" s="1"/>
  <c r="Q179" i="21"/>
  <c r="BC178" i="31" s="1"/>
  <c r="J180" i="21"/>
  <c r="AV179" i="31" s="1"/>
  <c r="Q180" i="21"/>
  <c r="BC179" i="31" s="1"/>
  <c r="J181" i="21"/>
  <c r="AV180" i="31" s="1"/>
  <c r="Q181" i="21"/>
  <c r="BC180" i="31" s="1"/>
  <c r="J182" i="21"/>
  <c r="AV181" i="31" s="1"/>
  <c r="Q182" i="21"/>
  <c r="BC181" i="31" s="1"/>
  <c r="J183" i="21"/>
  <c r="AV182" i="31" s="1"/>
  <c r="Q183" i="21"/>
  <c r="BC182" i="31" s="1"/>
  <c r="J184" i="21"/>
  <c r="AV183" i="31" s="1"/>
  <c r="Q184" i="21"/>
  <c r="BC183" i="31" s="1"/>
  <c r="J185" i="21"/>
  <c r="AV184" i="31" s="1"/>
  <c r="Q185" i="21"/>
  <c r="BC184" i="31" s="1"/>
  <c r="J186" i="21"/>
  <c r="AV185" i="31" s="1"/>
  <c r="Q186" i="21"/>
  <c r="BC185" i="31" s="1"/>
  <c r="N185" i="12"/>
  <c r="N184" i="12"/>
  <c r="N183" i="12"/>
  <c r="N182" i="12"/>
  <c r="N181" i="12"/>
  <c r="N180" i="12"/>
  <c r="N179" i="12"/>
  <c r="N178" i="12"/>
  <c r="N177" i="12"/>
  <c r="N175" i="12"/>
  <c r="N174" i="12"/>
  <c r="N173" i="12"/>
  <c r="N172" i="12"/>
  <c r="N171" i="12"/>
  <c r="N170" i="12"/>
  <c r="N169" i="12"/>
  <c r="N168" i="12"/>
  <c r="N167" i="12"/>
  <c r="N166" i="12"/>
  <c r="N165" i="12"/>
  <c r="N162" i="12"/>
  <c r="N161" i="12"/>
  <c r="N160" i="12"/>
  <c r="N159" i="12"/>
  <c r="N158" i="12"/>
  <c r="N157" i="12"/>
  <c r="N156" i="12"/>
  <c r="N155" i="12"/>
  <c r="N154" i="12"/>
  <c r="N153" i="12"/>
  <c r="N152" i="12"/>
  <c r="N151" i="12"/>
  <c r="N150" i="12"/>
  <c r="N149" i="12"/>
  <c r="N148" i="12"/>
  <c r="N147" i="12"/>
  <c r="N146" i="12"/>
  <c r="N145" i="12"/>
  <c r="N144" i="12"/>
  <c r="N143" i="12"/>
  <c r="N142" i="12"/>
  <c r="N141" i="12"/>
  <c r="N140" i="12"/>
  <c r="N139" i="12"/>
  <c r="N138" i="12"/>
  <c r="N137" i="12"/>
  <c r="N136" i="12"/>
  <c r="N132" i="12"/>
  <c r="N131" i="12"/>
  <c r="N130" i="12"/>
  <c r="N129" i="12"/>
  <c r="N128" i="12"/>
  <c r="N127" i="12"/>
  <c r="N126" i="12"/>
  <c r="N125" i="12"/>
  <c r="N124" i="12"/>
  <c r="N123" i="12"/>
  <c r="N122" i="12"/>
  <c r="N121" i="12"/>
  <c r="N120" i="12"/>
  <c r="N119" i="12"/>
  <c r="N118" i="12"/>
  <c r="N117" i="12"/>
  <c r="N116" i="12"/>
  <c r="N115" i="12"/>
  <c r="N114" i="12"/>
  <c r="N113" i="12"/>
  <c r="N112" i="12"/>
  <c r="N111" i="12"/>
  <c r="N110" i="12"/>
  <c r="N109" i="12"/>
  <c r="N108" i="12"/>
  <c r="N107" i="12"/>
  <c r="N106" i="12"/>
  <c r="N105" i="12"/>
  <c r="N104" i="12"/>
  <c r="N103" i="12"/>
  <c r="N102" i="12"/>
  <c r="N101" i="12"/>
  <c r="N100" i="12"/>
  <c r="N96" i="12"/>
  <c r="N95" i="12"/>
  <c r="N94" i="12"/>
  <c r="N93" i="12"/>
  <c r="N92" i="12"/>
  <c r="N91" i="12"/>
  <c r="N90" i="12"/>
  <c r="N89" i="12"/>
  <c r="N88" i="12"/>
  <c r="N87" i="12"/>
  <c r="N86" i="12"/>
  <c r="N85" i="12"/>
  <c r="N84" i="12"/>
  <c r="N83" i="12"/>
  <c r="N82" i="12"/>
  <c r="N81" i="12"/>
  <c r="N80" i="12"/>
  <c r="N79" i="12"/>
  <c r="N78" i="12"/>
  <c r="N77" i="12"/>
  <c r="N76" i="12"/>
  <c r="N75" i="12"/>
  <c r="N74" i="12"/>
  <c r="N73" i="12"/>
  <c r="N72" i="12"/>
  <c r="N71" i="12"/>
  <c r="N69" i="12"/>
  <c r="N68" i="12"/>
  <c r="N67" i="12"/>
  <c r="N66" i="12"/>
  <c r="N65" i="12"/>
  <c r="N64" i="12"/>
  <c r="N63" i="12"/>
  <c r="N62" i="12"/>
  <c r="N61" i="12"/>
  <c r="N60" i="12"/>
  <c r="N59" i="12"/>
  <c r="N58" i="12"/>
  <c r="N57" i="12"/>
  <c r="N56" i="12"/>
  <c r="N55" i="12"/>
  <c r="N54" i="12"/>
  <c r="N53" i="12"/>
  <c r="N52" i="12"/>
  <c r="N51" i="12"/>
  <c r="N50" i="12"/>
  <c r="N49" i="12"/>
  <c r="N48" i="12"/>
  <c r="N47" i="12"/>
  <c r="N46" i="12"/>
  <c r="N45" i="12"/>
  <c r="N44" i="12"/>
  <c r="N43" i="12"/>
  <c r="N42" i="12"/>
  <c r="N41" i="12"/>
  <c r="N40" i="12"/>
  <c r="N39" i="12"/>
  <c r="N38" i="12"/>
  <c r="N37" i="12"/>
  <c r="N36" i="12"/>
  <c r="N35" i="12"/>
  <c r="N34" i="12"/>
  <c r="N33" i="12"/>
  <c r="N32" i="12"/>
  <c r="N31" i="12"/>
  <c r="N30" i="12"/>
  <c r="N29" i="12"/>
  <c r="N28" i="12"/>
  <c r="N27" i="12"/>
  <c r="N26" i="12"/>
  <c r="N25" i="12"/>
  <c r="N24" i="12"/>
  <c r="N23" i="12"/>
  <c r="N22" i="12"/>
  <c r="N21" i="12"/>
  <c r="N20" i="12"/>
  <c r="N19" i="12"/>
  <c r="N18" i="12"/>
  <c r="N17" i="12"/>
  <c r="N16" i="12"/>
  <c r="N15" i="12"/>
  <c r="N14" i="12"/>
  <c r="N13" i="12"/>
  <c r="N12" i="12"/>
  <c r="AA10" i="31"/>
  <c r="M186" i="8"/>
  <c r="J186" i="8"/>
  <c r="R186" i="12" s="1"/>
  <c r="J185" i="8"/>
  <c r="J184" i="8"/>
  <c r="M183" i="8"/>
  <c r="J183" i="8"/>
  <c r="M182" i="8"/>
  <c r="J182" i="8"/>
  <c r="M181" i="8"/>
  <c r="J181" i="8"/>
  <c r="M180" i="8"/>
  <c r="M179" i="8"/>
  <c r="M178" i="8"/>
  <c r="J178" i="8"/>
  <c r="J177" i="8"/>
  <c r="J176" i="8"/>
  <c r="M175" i="8"/>
  <c r="J175" i="8"/>
  <c r="M174" i="8"/>
  <c r="J174" i="8"/>
  <c r="M173" i="8"/>
  <c r="J173" i="8"/>
  <c r="M172" i="8"/>
  <c r="M171" i="8"/>
  <c r="M170" i="8"/>
  <c r="J170" i="8"/>
  <c r="R170" i="12" s="1"/>
  <c r="J169" i="8"/>
  <c r="J168" i="8"/>
  <c r="M167" i="8"/>
  <c r="J167" i="8"/>
  <c r="R167" i="12" s="1"/>
  <c r="M166" i="8"/>
  <c r="J166" i="8"/>
  <c r="M165" i="8"/>
  <c r="J165" i="8"/>
  <c r="M164" i="8"/>
  <c r="M163" i="8"/>
  <c r="J163" i="8"/>
  <c r="J162" i="8"/>
  <c r="J161" i="8"/>
  <c r="M160" i="8"/>
  <c r="J160" i="8"/>
  <c r="M159" i="8"/>
  <c r="J159" i="8"/>
  <c r="M158" i="8"/>
  <c r="J158" i="8"/>
  <c r="M157" i="8"/>
  <c r="M156" i="8"/>
  <c r="M155" i="8"/>
  <c r="J155" i="8"/>
  <c r="M154" i="8"/>
  <c r="J154" i="8"/>
  <c r="M153" i="8"/>
  <c r="J153" i="8"/>
  <c r="M152" i="8"/>
  <c r="J152" i="8"/>
  <c r="M151" i="8"/>
  <c r="J151" i="8"/>
  <c r="M150" i="8"/>
  <c r="J150" i="8"/>
  <c r="M149" i="8"/>
  <c r="M148" i="8"/>
  <c r="J147" i="8"/>
  <c r="M146" i="8"/>
  <c r="J146" i="8"/>
  <c r="R146" i="12" s="1"/>
  <c r="M145" i="8"/>
  <c r="J145" i="8"/>
  <c r="M144" i="8"/>
  <c r="J144" i="8"/>
  <c r="M143" i="8"/>
  <c r="J143" i="8"/>
  <c r="M142" i="8"/>
  <c r="J142" i="8"/>
  <c r="M141" i="8"/>
  <c r="M140" i="8"/>
  <c r="J139" i="8"/>
  <c r="M138" i="8"/>
  <c r="J138" i="8"/>
  <c r="M137" i="8"/>
  <c r="J137" i="8"/>
  <c r="M135" i="8"/>
  <c r="J135" i="8"/>
  <c r="M134" i="8"/>
  <c r="J134" i="8"/>
  <c r="R134" i="12" s="1"/>
  <c r="M133" i="8"/>
  <c r="J133" i="8"/>
  <c r="M132" i="8"/>
  <c r="J132" i="8"/>
  <c r="M131" i="8"/>
  <c r="M130" i="8"/>
  <c r="J130" i="8"/>
  <c r="M129" i="8"/>
  <c r="J129" i="8"/>
  <c r="M128" i="8"/>
  <c r="J128" i="8"/>
  <c r="M127" i="8"/>
  <c r="M126" i="8"/>
  <c r="J126" i="8"/>
  <c r="R126" i="12" s="1"/>
  <c r="M125" i="8"/>
  <c r="M124" i="8"/>
  <c r="J124" i="8"/>
  <c r="M123" i="8"/>
  <c r="J123" i="8"/>
  <c r="M122" i="8"/>
  <c r="J122" i="8"/>
  <c r="M121" i="8"/>
  <c r="M120" i="8"/>
  <c r="J120" i="8"/>
  <c r="M119" i="8"/>
  <c r="M118" i="8"/>
  <c r="J118" i="8"/>
  <c r="M117" i="8"/>
  <c r="M116" i="8"/>
  <c r="J116" i="8"/>
  <c r="M115" i="8"/>
  <c r="J115" i="8"/>
  <c r="M114" i="8"/>
  <c r="J114" i="8"/>
  <c r="M113" i="8"/>
  <c r="M112" i="8"/>
  <c r="J112" i="8"/>
  <c r="M111" i="8"/>
  <c r="J111" i="8"/>
  <c r="M110" i="8"/>
  <c r="J110" i="8"/>
  <c r="M109" i="8"/>
  <c r="M108" i="8"/>
  <c r="J108" i="8"/>
  <c r="M107" i="8"/>
  <c r="M106" i="8"/>
  <c r="J106" i="8"/>
  <c r="M105" i="8"/>
  <c r="M104" i="8"/>
  <c r="J104" i="8"/>
  <c r="M103" i="8"/>
  <c r="J103" i="8"/>
  <c r="M102" i="8"/>
  <c r="J102" i="8"/>
  <c r="M101" i="8"/>
  <c r="M100" i="8"/>
  <c r="J100" i="8"/>
  <c r="R100" i="12" s="1"/>
  <c r="R101" i="12" s="1"/>
  <c r="M99" i="8"/>
  <c r="M98" i="8"/>
  <c r="J98" i="8"/>
  <c r="M97" i="8"/>
  <c r="M96" i="8"/>
  <c r="M95" i="8"/>
  <c r="J95" i="8"/>
  <c r="M94" i="8"/>
  <c r="J94" i="8"/>
  <c r="M93" i="8"/>
  <c r="M92" i="8"/>
  <c r="J92" i="8"/>
  <c r="M91" i="8"/>
  <c r="J91" i="8"/>
  <c r="M90" i="8"/>
  <c r="J90" i="8"/>
  <c r="M89" i="8"/>
  <c r="M88" i="8"/>
  <c r="M87" i="8"/>
  <c r="M86" i="8"/>
  <c r="J86" i="8"/>
  <c r="M85" i="8"/>
  <c r="M84" i="8"/>
  <c r="J84" i="8"/>
  <c r="M83" i="8"/>
  <c r="J83" i="8"/>
  <c r="M82" i="8"/>
  <c r="J82" i="8"/>
  <c r="M81" i="8"/>
  <c r="M80" i="8"/>
  <c r="M79" i="8"/>
  <c r="J79" i="8"/>
  <c r="M78" i="8"/>
  <c r="J78" i="8"/>
  <c r="M77" i="8"/>
  <c r="J77" i="8"/>
  <c r="M76" i="8"/>
  <c r="J76" i="8"/>
  <c r="M75" i="8"/>
  <c r="M74" i="8"/>
  <c r="M73" i="8"/>
  <c r="M72" i="8"/>
  <c r="J72" i="8"/>
  <c r="M71" i="8"/>
  <c r="J71" i="8"/>
  <c r="M70" i="8"/>
  <c r="J70" i="8"/>
  <c r="M69" i="8"/>
  <c r="J69" i="8"/>
  <c r="M68" i="8"/>
  <c r="J68" i="8"/>
  <c r="M67" i="8"/>
  <c r="M66" i="8"/>
  <c r="M65" i="8"/>
  <c r="M64" i="8"/>
  <c r="J64" i="8"/>
  <c r="M63" i="8"/>
  <c r="M62" i="8"/>
  <c r="J62" i="8"/>
  <c r="M61" i="8"/>
  <c r="J61" i="8"/>
  <c r="M60" i="8"/>
  <c r="J60" i="8"/>
  <c r="M59" i="8"/>
  <c r="M58" i="8"/>
  <c r="M57" i="8"/>
  <c r="M56" i="8"/>
  <c r="J56" i="8"/>
  <c r="M55" i="8"/>
  <c r="M54" i="8"/>
  <c r="J54" i="8"/>
  <c r="M53" i="8"/>
  <c r="J53" i="8"/>
  <c r="M52" i="8"/>
  <c r="J52" i="8"/>
  <c r="M51" i="8"/>
  <c r="M50" i="8"/>
  <c r="M49" i="8"/>
  <c r="M48" i="8"/>
  <c r="J48" i="8"/>
  <c r="M47" i="8"/>
  <c r="J47" i="8"/>
  <c r="M46" i="8"/>
  <c r="J46" i="8"/>
  <c r="M45" i="8"/>
  <c r="J45" i="8"/>
  <c r="M44" i="8"/>
  <c r="M43" i="8"/>
  <c r="M42" i="8"/>
  <c r="M41" i="8"/>
  <c r="M40" i="8"/>
  <c r="J40" i="8"/>
  <c r="M39" i="8"/>
  <c r="J39" i="8"/>
  <c r="M38" i="8"/>
  <c r="J38" i="8"/>
  <c r="M37" i="8"/>
  <c r="J37" i="8"/>
  <c r="M36" i="8"/>
  <c r="J36" i="8"/>
  <c r="M35" i="8"/>
  <c r="J35" i="8"/>
  <c r="M34" i="8"/>
  <c r="J34" i="8"/>
  <c r="M33" i="8"/>
  <c r="J33" i="8"/>
  <c r="M32" i="8"/>
  <c r="J32" i="8"/>
  <c r="M31" i="8"/>
  <c r="J31" i="8"/>
  <c r="M30" i="8"/>
  <c r="J30" i="8"/>
  <c r="M29" i="8"/>
  <c r="J29" i="8"/>
  <c r="M28" i="8"/>
  <c r="J28" i="8"/>
  <c r="M27" i="8"/>
  <c r="J27" i="8"/>
  <c r="M26" i="8"/>
  <c r="M25" i="8"/>
  <c r="J25" i="8"/>
  <c r="M24" i="8"/>
  <c r="M23" i="8"/>
  <c r="J23" i="8"/>
  <c r="M22" i="8"/>
  <c r="J22" i="8"/>
  <c r="M21" i="8"/>
  <c r="J21" i="8"/>
  <c r="M20" i="8"/>
  <c r="J20" i="8"/>
  <c r="M19" i="8"/>
  <c r="J19" i="8"/>
  <c r="M18" i="8"/>
  <c r="M17" i="8"/>
  <c r="J17" i="8"/>
  <c r="M16" i="8"/>
  <c r="J16" i="8"/>
  <c r="K14" i="8"/>
  <c r="H14" i="8"/>
  <c r="M13" i="8"/>
  <c r="J13" i="8"/>
  <c r="M12" i="8"/>
  <c r="J12" i="8"/>
  <c r="I11" i="8"/>
  <c r="F11" i="8"/>
  <c r="F11" i="12" s="1"/>
  <c r="F11" i="21" s="1"/>
  <c r="G11" i="8"/>
  <c r="G11" i="12" s="1"/>
  <c r="E9" i="38" s="1"/>
  <c r="E11" i="8"/>
  <c r="E11" i="12" s="1"/>
  <c r="D11" i="8"/>
  <c r="D11" i="12" s="1"/>
  <c r="C9" i="38" s="1"/>
  <c r="C9" i="18" s="1"/>
  <c r="C11" i="8"/>
  <c r="C11" i="12" s="1"/>
  <c r="C11" i="21" s="1"/>
  <c r="B11" i="8"/>
  <c r="B11" i="12" s="1"/>
  <c r="N177" i="7"/>
  <c r="N174" i="7"/>
  <c r="N34" i="7"/>
  <c r="N32" i="7"/>
  <c r="N18" i="7"/>
  <c r="N16" i="7"/>
  <c r="N13" i="7"/>
  <c r="K91" i="21" l="1"/>
  <c r="AW90" i="31" s="1"/>
  <c r="K117" i="21"/>
  <c r="AW116" i="31" s="1"/>
  <c r="K93" i="21"/>
  <c r="AW92" i="31" s="1"/>
  <c r="K85" i="21"/>
  <c r="AW84" i="31" s="1"/>
  <c r="K69" i="21"/>
  <c r="AW68" i="31" s="1"/>
  <c r="K53" i="21"/>
  <c r="AW52" i="31" s="1"/>
  <c r="K37" i="21"/>
  <c r="AW36" i="31" s="1"/>
  <c r="K180" i="21"/>
  <c r="AW179" i="31" s="1"/>
  <c r="K132" i="21"/>
  <c r="AW131" i="31" s="1"/>
  <c r="K76" i="21"/>
  <c r="AW75" i="31" s="1"/>
  <c r="K12" i="21"/>
  <c r="AW11" i="31" s="1"/>
  <c r="K171" i="21"/>
  <c r="AW170" i="31" s="1"/>
  <c r="K163" i="21"/>
  <c r="AW162" i="31" s="1"/>
  <c r="K147" i="21"/>
  <c r="AW146" i="31" s="1"/>
  <c r="K139" i="21"/>
  <c r="AW138" i="31" s="1"/>
  <c r="K123" i="21"/>
  <c r="AW122" i="31" s="1"/>
  <c r="K115" i="21"/>
  <c r="AW114" i="31" s="1"/>
  <c r="K107" i="21"/>
  <c r="AW106" i="31" s="1"/>
  <c r="K99" i="21"/>
  <c r="AW98" i="31" s="1"/>
  <c r="K59" i="21"/>
  <c r="AW58" i="31" s="1"/>
  <c r="K19" i="21"/>
  <c r="AW18" i="31" s="1"/>
  <c r="K18" i="21"/>
  <c r="AW17" i="31" s="1"/>
  <c r="K177" i="21"/>
  <c r="AW176" i="31" s="1"/>
  <c r="K145" i="21"/>
  <c r="AW144" i="31" s="1"/>
  <c r="K129" i="21"/>
  <c r="AW128" i="31" s="1"/>
  <c r="K121" i="21"/>
  <c r="AW120" i="31" s="1"/>
  <c r="K105" i="21"/>
  <c r="AW104" i="31" s="1"/>
  <c r="K97" i="21"/>
  <c r="AW96" i="31" s="1"/>
  <c r="K73" i="21"/>
  <c r="AW72" i="31" s="1"/>
  <c r="K17" i="21"/>
  <c r="AW16" i="31" s="1"/>
  <c r="K128" i="21"/>
  <c r="AW127" i="31" s="1"/>
  <c r="K104" i="21"/>
  <c r="AW103" i="31" s="1"/>
  <c r="K88" i="21"/>
  <c r="AW87" i="31" s="1"/>
  <c r="K72" i="21"/>
  <c r="AW71" i="31" s="1"/>
  <c r="K48" i="21"/>
  <c r="AW47" i="31" s="1"/>
  <c r="K16" i="21"/>
  <c r="AW15" i="31" s="1"/>
  <c r="K175" i="21"/>
  <c r="AW174" i="31" s="1"/>
  <c r="K159" i="21"/>
  <c r="AW158" i="31" s="1"/>
  <c r="K135" i="21"/>
  <c r="AW134" i="31" s="1"/>
  <c r="K119" i="21"/>
  <c r="AW118" i="31" s="1"/>
  <c r="K95" i="21"/>
  <c r="AW94" i="31" s="1"/>
  <c r="K87" i="21"/>
  <c r="AW86" i="31" s="1"/>
  <c r="K79" i="21"/>
  <c r="AW78" i="31" s="1"/>
  <c r="K63" i="21"/>
  <c r="AW62" i="31" s="1"/>
  <c r="K55" i="21"/>
  <c r="AW54" i="31" s="1"/>
  <c r="K47" i="21"/>
  <c r="AW46" i="31" s="1"/>
  <c r="K39" i="21"/>
  <c r="AW38" i="31" s="1"/>
  <c r="K31" i="21"/>
  <c r="AW30" i="31" s="1"/>
  <c r="K23" i="21"/>
  <c r="AW22" i="31" s="1"/>
  <c r="K15" i="21"/>
  <c r="AW14" i="31" s="1"/>
  <c r="K182" i="21"/>
  <c r="AW181" i="31" s="1"/>
  <c r="K174" i="21"/>
  <c r="AW173" i="31" s="1"/>
  <c r="K166" i="21"/>
  <c r="AW165" i="31" s="1"/>
  <c r="K158" i="21"/>
  <c r="AW157" i="31" s="1"/>
  <c r="K142" i="21"/>
  <c r="AW141" i="31" s="1"/>
  <c r="K134" i="21"/>
  <c r="AW133" i="31" s="1"/>
  <c r="K126" i="21"/>
  <c r="AW125" i="31" s="1"/>
  <c r="K118" i="21"/>
  <c r="AW117" i="31" s="1"/>
  <c r="K110" i="21"/>
  <c r="AW109" i="31" s="1"/>
  <c r="K102" i="21"/>
  <c r="AW101" i="31" s="1"/>
  <c r="K94" i="21"/>
  <c r="AW93" i="31" s="1"/>
  <c r="K86" i="21"/>
  <c r="AW85" i="31" s="1"/>
  <c r="K62" i="21"/>
  <c r="AW61" i="31" s="1"/>
  <c r="K54" i="21"/>
  <c r="AW53" i="31" s="1"/>
  <c r="K46" i="21"/>
  <c r="AW45" i="31" s="1"/>
  <c r="K38" i="21"/>
  <c r="AW37" i="31" s="1"/>
  <c r="K30" i="21"/>
  <c r="AW29" i="31" s="1"/>
  <c r="K22" i="21"/>
  <c r="AW21" i="31" s="1"/>
  <c r="K14" i="21"/>
  <c r="AW13" i="31" s="1"/>
  <c r="K181" i="21"/>
  <c r="AW180" i="31" s="1"/>
  <c r="K173" i="21"/>
  <c r="AW172" i="31" s="1"/>
  <c r="K165" i="21"/>
  <c r="AW164" i="31" s="1"/>
  <c r="K157" i="21"/>
  <c r="AW156" i="31" s="1"/>
  <c r="K141" i="21"/>
  <c r="AW140" i="31" s="1"/>
  <c r="K133" i="21"/>
  <c r="AW132" i="31" s="1"/>
  <c r="K125" i="21"/>
  <c r="AW124" i="31" s="1"/>
  <c r="K109" i="21"/>
  <c r="AW108" i="31" s="1"/>
  <c r="K101" i="21"/>
  <c r="AW100" i="31" s="1"/>
  <c r="K77" i="21"/>
  <c r="AW76" i="31" s="1"/>
  <c r="K61" i="21"/>
  <c r="AW60" i="31" s="1"/>
  <c r="K45" i="21"/>
  <c r="AW44" i="31" s="1"/>
  <c r="K29" i="21"/>
  <c r="AW28" i="31" s="1"/>
  <c r="K13" i="21"/>
  <c r="AW12" i="31" s="1"/>
  <c r="K172" i="21"/>
  <c r="AW171" i="31" s="1"/>
  <c r="K164" i="21"/>
  <c r="AW163" i="31" s="1"/>
  <c r="K156" i="21"/>
  <c r="AW155" i="31" s="1"/>
  <c r="K148" i="21"/>
  <c r="AW147" i="31" s="1"/>
  <c r="K140" i="21"/>
  <c r="AW139" i="31" s="1"/>
  <c r="K124" i="21"/>
  <c r="AW123" i="31" s="1"/>
  <c r="K116" i="21"/>
  <c r="AW115" i="31" s="1"/>
  <c r="K108" i="21"/>
  <c r="AW107" i="31" s="1"/>
  <c r="K100" i="21"/>
  <c r="AW99" i="31" s="1"/>
  <c r="K92" i="21"/>
  <c r="AW91" i="31" s="1"/>
  <c r="K84" i="21"/>
  <c r="AW83" i="31" s="1"/>
  <c r="K68" i="21"/>
  <c r="AW67" i="31" s="1"/>
  <c r="K60" i="21"/>
  <c r="AW59" i="31" s="1"/>
  <c r="K52" i="21"/>
  <c r="AW51" i="31" s="1"/>
  <c r="K44" i="21"/>
  <c r="AW43" i="31" s="1"/>
  <c r="K36" i="21"/>
  <c r="AW35" i="31" s="1"/>
  <c r="K28" i="21"/>
  <c r="AW27" i="31" s="1"/>
  <c r="K20" i="21"/>
  <c r="AW19" i="31" s="1"/>
  <c r="K131" i="21"/>
  <c r="AW130" i="31" s="1"/>
  <c r="P91" i="21"/>
  <c r="BB90" i="31" s="1"/>
  <c r="K75" i="21"/>
  <c r="AW74" i="31" s="1"/>
  <c r="K67" i="21"/>
  <c r="AW66" i="31" s="1"/>
  <c r="K51" i="21"/>
  <c r="AW50" i="31" s="1"/>
  <c r="K43" i="21"/>
  <c r="AW42" i="31" s="1"/>
  <c r="K27" i="21"/>
  <c r="AW26" i="31" s="1"/>
  <c r="K186" i="21"/>
  <c r="AW185" i="31" s="1"/>
  <c r="K178" i="21"/>
  <c r="AW177" i="31" s="1"/>
  <c r="K170" i="21"/>
  <c r="AW169" i="31" s="1"/>
  <c r="K162" i="21"/>
  <c r="AW161" i="31" s="1"/>
  <c r="K146" i="21"/>
  <c r="AW145" i="31" s="1"/>
  <c r="K138" i="21"/>
  <c r="AW137" i="31" s="1"/>
  <c r="K130" i="21"/>
  <c r="AW129" i="31" s="1"/>
  <c r="K122" i="21"/>
  <c r="AW121" i="31" s="1"/>
  <c r="K114" i="21"/>
  <c r="AW113" i="31" s="1"/>
  <c r="K106" i="21"/>
  <c r="AW105" i="31" s="1"/>
  <c r="K98" i="21"/>
  <c r="AW97" i="31" s="1"/>
  <c r="K90" i="21"/>
  <c r="AW89" i="31" s="1"/>
  <c r="K82" i="21"/>
  <c r="AW81" i="31" s="1"/>
  <c r="K74" i="21"/>
  <c r="AW73" i="31" s="1"/>
  <c r="K66" i="21"/>
  <c r="AW65" i="31" s="1"/>
  <c r="K58" i="21"/>
  <c r="AW57" i="31" s="1"/>
  <c r="K50" i="21"/>
  <c r="AW49" i="31" s="1"/>
  <c r="K42" i="21"/>
  <c r="AW41" i="31" s="1"/>
  <c r="K34" i="21"/>
  <c r="AW33" i="31" s="1"/>
  <c r="K26" i="21"/>
  <c r="AW25" i="31" s="1"/>
  <c r="K169" i="21"/>
  <c r="AW168" i="31" s="1"/>
  <c r="K161" i="21"/>
  <c r="AW160" i="31" s="1"/>
  <c r="K113" i="21"/>
  <c r="AW112" i="31" s="1"/>
  <c r="K89" i="21"/>
  <c r="AW88" i="31" s="1"/>
  <c r="K81" i="21"/>
  <c r="AW80" i="31" s="1"/>
  <c r="K65" i="21"/>
  <c r="AW64" i="31" s="1"/>
  <c r="K57" i="21"/>
  <c r="AW56" i="31" s="1"/>
  <c r="K49" i="21"/>
  <c r="AW48" i="31" s="1"/>
  <c r="K41" i="21"/>
  <c r="AW40" i="31" s="1"/>
  <c r="K33" i="21"/>
  <c r="AW32" i="31" s="1"/>
  <c r="K25" i="21"/>
  <c r="AW24" i="31" s="1"/>
  <c r="K184" i="21"/>
  <c r="AW183" i="31" s="1"/>
  <c r="K168" i="21"/>
  <c r="AW167" i="31" s="1"/>
  <c r="K144" i="21"/>
  <c r="AW143" i="31" s="1"/>
  <c r="K136" i="21"/>
  <c r="AW135" i="31" s="1"/>
  <c r="K120" i="21"/>
  <c r="AW119" i="31" s="1"/>
  <c r="K112" i="21"/>
  <c r="AW111" i="31" s="1"/>
  <c r="K96" i="21"/>
  <c r="AW95" i="31" s="1"/>
  <c r="K64" i="21"/>
  <c r="AW63" i="31" s="1"/>
  <c r="K56" i="21"/>
  <c r="AW55" i="31" s="1"/>
  <c r="K40" i="21"/>
  <c r="AW39" i="31" s="1"/>
  <c r="K32" i="21"/>
  <c r="AW31" i="31" s="1"/>
  <c r="K24" i="21"/>
  <c r="AW23" i="31" s="1"/>
  <c r="K183" i="21"/>
  <c r="AW182" i="31" s="1"/>
  <c r="K167" i="21"/>
  <c r="AW166" i="31" s="1"/>
  <c r="K143" i="21"/>
  <c r="AW142" i="31" s="1"/>
  <c r="K127" i="21"/>
  <c r="AW126" i="31" s="1"/>
  <c r="K111" i="21"/>
  <c r="AW110" i="31" s="1"/>
  <c r="R139" i="12"/>
  <c r="R124" i="12"/>
  <c r="R111" i="12"/>
  <c r="R165" i="12"/>
  <c r="S165" i="12" s="1"/>
  <c r="R174" i="12"/>
  <c r="S174" i="12" s="1"/>
  <c r="R154" i="12"/>
  <c r="R155" i="12" s="1"/>
  <c r="S155" i="12" s="1"/>
  <c r="R115" i="12"/>
  <c r="R116" i="12" s="1"/>
  <c r="S116" i="12" s="1"/>
  <c r="B11" i="21"/>
  <c r="B9" i="38"/>
  <c r="B9" i="18" s="1"/>
  <c r="E11" i="21"/>
  <c r="D9" i="38"/>
  <c r="D9" i="18" s="1"/>
  <c r="T137" i="12"/>
  <c r="U137" i="12" s="1"/>
  <c r="R72" i="12"/>
  <c r="R152" i="12"/>
  <c r="S152" i="12" s="1"/>
  <c r="R103" i="12"/>
  <c r="R104" i="12" s="1"/>
  <c r="S104" i="12" s="1"/>
  <c r="R143" i="12"/>
  <c r="R162" i="12"/>
  <c r="R163" i="12" s="1"/>
  <c r="R183" i="12"/>
  <c r="R158" i="12"/>
  <c r="S158" i="12" s="1"/>
  <c r="R129" i="12"/>
  <c r="S129" i="12" s="1"/>
  <c r="R150" i="12"/>
  <c r="R151" i="12" s="1"/>
  <c r="S151" i="12" s="1"/>
  <c r="R136" i="12"/>
  <c r="R160" i="12"/>
  <c r="R161" i="12" s="1"/>
  <c r="S161" i="12" s="1"/>
  <c r="R108" i="12"/>
  <c r="R109" i="12" s="1"/>
  <c r="R177" i="12"/>
  <c r="S177" i="12" s="1"/>
  <c r="T17" i="12"/>
  <c r="T54" i="12"/>
  <c r="T35" i="12"/>
  <c r="R135" i="12"/>
  <c r="S135" i="12" s="1"/>
  <c r="S134" i="12"/>
  <c r="T145" i="12"/>
  <c r="U145" i="12" s="1"/>
  <c r="T174" i="12"/>
  <c r="U174" i="12" s="1"/>
  <c r="T175" i="12"/>
  <c r="U175" i="12" s="1"/>
  <c r="T86" i="12"/>
  <c r="T116" i="12"/>
  <c r="U116" i="12" s="1"/>
  <c r="T115" i="12"/>
  <c r="U115" i="12" s="1"/>
  <c r="T56" i="12"/>
  <c r="R127" i="12"/>
  <c r="S126" i="12"/>
  <c r="T58" i="12"/>
  <c r="T89" i="12"/>
  <c r="T108" i="12"/>
  <c r="J11" i="8"/>
  <c r="I11" i="24"/>
  <c r="T79" i="12"/>
  <c r="S101" i="12"/>
  <c r="R102" i="12"/>
  <c r="S102" i="12" s="1"/>
  <c r="T119" i="12"/>
  <c r="U119" i="12" s="1"/>
  <c r="T120" i="12"/>
  <c r="U120" i="12" s="1"/>
  <c r="T159" i="12"/>
  <c r="U159" i="12" s="1"/>
  <c r="T158" i="12"/>
  <c r="U158" i="12" s="1"/>
  <c r="T100" i="12"/>
  <c r="T92" i="12"/>
  <c r="T112" i="12"/>
  <c r="U112" i="12" s="1"/>
  <c r="T111" i="12"/>
  <c r="U111" i="12" s="1"/>
  <c r="T171" i="12"/>
  <c r="U171" i="12" s="1"/>
  <c r="T170" i="12"/>
  <c r="U170" i="12" s="1"/>
  <c r="T132" i="12"/>
  <c r="U132" i="12" s="1"/>
  <c r="T131" i="12"/>
  <c r="U131" i="12" s="1"/>
  <c r="T160" i="12"/>
  <c r="U160" i="12" s="1"/>
  <c r="T161" i="12"/>
  <c r="U161" i="12" s="1"/>
  <c r="T83" i="12"/>
  <c r="T123" i="12"/>
  <c r="U123" i="12" s="1"/>
  <c r="T173" i="12"/>
  <c r="U173" i="12" s="1"/>
  <c r="T172" i="12"/>
  <c r="U172" i="12" s="1"/>
  <c r="L14" i="8"/>
  <c r="T42" i="12"/>
  <c r="T63" i="12"/>
  <c r="U63" i="12" s="1"/>
  <c r="T72" i="12"/>
  <c r="T73" i="12" s="1"/>
  <c r="T94" i="12"/>
  <c r="T104" i="12"/>
  <c r="U104" i="12" s="1"/>
  <c r="T103" i="12"/>
  <c r="U103" i="12" s="1"/>
  <c r="T114" i="12"/>
  <c r="U114" i="12" s="1"/>
  <c r="T113" i="12"/>
  <c r="U113" i="12" s="1"/>
  <c r="T153" i="12"/>
  <c r="U153" i="12" s="1"/>
  <c r="T152" i="12"/>
  <c r="U152" i="12" s="1"/>
  <c r="T26" i="12"/>
  <c r="R125" i="12"/>
  <c r="S125" i="12" s="1"/>
  <c r="S124" i="12"/>
  <c r="T105" i="12"/>
  <c r="T125" i="12"/>
  <c r="U125" i="12" s="1"/>
  <c r="T124" i="12"/>
  <c r="U124" i="12" s="1"/>
  <c r="S186" i="12"/>
  <c r="T96" i="12"/>
  <c r="U96" i="12" s="1"/>
  <c r="T186" i="12"/>
  <c r="S167" i="12"/>
  <c r="R168" i="12"/>
  <c r="T21" i="12"/>
  <c r="T110" i="12"/>
  <c r="U110" i="12" s="1"/>
  <c r="T149" i="12"/>
  <c r="U149" i="12" s="1"/>
  <c r="T148" i="12"/>
  <c r="U148" i="12" s="1"/>
  <c r="T167" i="12"/>
  <c r="T60" i="12"/>
  <c r="T179" i="12"/>
  <c r="T31" i="12"/>
  <c r="T49" i="12"/>
  <c r="T130" i="12"/>
  <c r="U130" i="12" s="1"/>
  <c r="T129" i="12"/>
  <c r="U129" i="12" s="1"/>
  <c r="R140" i="12"/>
  <c r="S139" i="12"/>
  <c r="T102" i="12"/>
  <c r="U102" i="12" s="1"/>
  <c r="R112" i="12"/>
  <c r="S112" i="12" s="1"/>
  <c r="S111" i="12"/>
  <c r="T141" i="12"/>
  <c r="U141" i="12" s="1"/>
  <c r="T150" i="12"/>
  <c r="U150" i="12" s="1"/>
  <c r="T151" i="12"/>
  <c r="U151" i="12" s="1"/>
  <c r="S170" i="12"/>
  <c r="R171" i="12"/>
  <c r="S171" i="12" s="1"/>
  <c r="T23" i="12"/>
  <c r="T40" i="12"/>
  <c r="T51" i="12"/>
  <c r="T121" i="12"/>
  <c r="T182" i="12"/>
  <c r="U182" i="12" s="1"/>
  <c r="I14" i="8"/>
  <c r="T33" i="12"/>
  <c r="T143" i="12"/>
  <c r="T184" i="12"/>
  <c r="U184" i="12" s="1"/>
  <c r="T183" i="12"/>
  <c r="U183" i="12" s="1"/>
  <c r="T164" i="12"/>
  <c r="U164" i="12" s="1"/>
  <c r="T107" i="12"/>
  <c r="U107" i="12" s="1"/>
  <c r="T44" i="12"/>
  <c r="T135" i="12"/>
  <c r="U135" i="12" s="1"/>
  <c r="T134" i="12"/>
  <c r="U134" i="12" s="1"/>
  <c r="T155" i="12"/>
  <c r="U155" i="12" s="1"/>
  <c r="T154" i="12"/>
  <c r="U154" i="12" s="1"/>
  <c r="T165" i="12"/>
  <c r="U165" i="12" s="1"/>
  <c r="T166" i="12"/>
  <c r="U166" i="12" s="1"/>
  <c r="T126" i="12"/>
  <c r="R147" i="12"/>
  <c r="S147" i="12" s="1"/>
  <c r="S146" i="12"/>
  <c r="T29" i="12"/>
  <c r="T37" i="12"/>
  <c r="T47" i="12"/>
  <c r="T117" i="12"/>
  <c r="U117" i="12" s="1"/>
  <c r="T118" i="12"/>
  <c r="U118" i="12" s="1"/>
  <c r="T128" i="12"/>
  <c r="U128" i="12" s="1"/>
  <c r="T146" i="12"/>
  <c r="U146" i="12" s="1"/>
  <c r="T147" i="12"/>
  <c r="U147" i="12" s="1"/>
  <c r="T157" i="12"/>
  <c r="U157" i="12" s="1"/>
  <c r="T156" i="12"/>
  <c r="U156" i="12" s="1"/>
  <c r="T19" i="12"/>
  <c r="T18" i="12"/>
  <c r="S100" i="12"/>
  <c r="H15" i="8"/>
  <c r="T67" i="12"/>
  <c r="K15" i="8"/>
  <c r="K160" i="21"/>
  <c r="AW159" i="31" s="1"/>
  <c r="K152" i="21"/>
  <c r="AW151" i="31" s="1"/>
  <c r="K150" i="21"/>
  <c r="AW149" i="31" s="1"/>
  <c r="K71" i="21"/>
  <c r="AW70" i="31" s="1"/>
  <c r="K78" i="21"/>
  <c r="AW77" i="31" s="1"/>
  <c r="K70" i="21"/>
  <c r="AW69" i="31" s="1"/>
  <c r="K21" i="21"/>
  <c r="AW20" i="31" s="1"/>
  <c r="K155" i="21"/>
  <c r="AW154" i="31" s="1"/>
  <c r="K154" i="21"/>
  <c r="AW153" i="31" s="1"/>
  <c r="K35" i="21"/>
  <c r="AW34" i="31" s="1"/>
  <c r="K151" i="21"/>
  <c r="AW150" i="31" s="1"/>
  <c r="K80" i="21"/>
  <c r="AW79" i="31" s="1"/>
  <c r="K149" i="21"/>
  <c r="AW148" i="31" s="1"/>
  <c r="K83" i="21"/>
  <c r="AW82" i="31" s="1"/>
  <c r="K185" i="21"/>
  <c r="AW184" i="31" s="1"/>
  <c r="K153" i="21"/>
  <c r="AW152" i="31" s="1"/>
  <c r="K137" i="21"/>
  <c r="AW136" i="31" s="1"/>
  <c r="N14" i="7"/>
  <c r="K103" i="21"/>
  <c r="AW102" i="31" s="1"/>
  <c r="K179" i="21"/>
  <c r="AW178" i="31" s="1"/>
  <c r="K176" i="21"/>
  <c r="AW175" i="31" s="1"/>
  <c r="P113" i="21"/>
  <c r="BB112" i="31" s="1"/>
  <c r="P107" i="21"/>
  <c r="BB106" i="31" s="1"/>
  <c r="P99" i="21"/>
  <c r="BB98" i="31" s="1"/>
  <c r="P135" i="21"/>
  <c r="BB134" i="31" s="1"/>
  <c r="P89" i="21"/>
  <c r="BB88" i="31" s="1"/>
  <c r="P87" i="21"/>
  <c r="BB86" i="31" s="1"/>
  <c r="P161" i="21"/>
  <c r="BB160" i="31" s="1"/>
  <c r="P85" i="21"/>
  <c r="BB84" i="31" s="1"/>
  <c r="P117" i="21"/>
  <c r="BB116" i="31" s="1"/>
  <c r="P72" i="21"/>
  <c r="BB71" i="31" s="1"/>
  <c r="P64" i="21"/>
  <c r="BB63" i="31" s="1"/>
  <c r="P48" i="21"/>
  <c r="BB47" i="31" s="1"/>
  <c r="P44" i="21"/>
  <c r="BB43" i="31" s="1"/>
  <c r="J107" i="8"/>
  <c r="J87" i="8"/>
  <c r="R87" i="12" s="1"/>
  <c r="J99" i="8"/>
  <c r="J119" i="8"/>
  <c r="R119" i="12" s="1"/>
  <c r="J26" i="8"/>
  <c r="J131" i="8"/>
  <c r="R131" i="12" s="1"/>
  <c r="J41" i="8"/>
  <c r="R41" i="12" s="1"/>
  <c r="J42" i="8"/>
  <c r="J43" i="8"/>
  <c r="R43" i="12" s="1"/>
  <c r="J44" i="8"/>
  <c r="J49" i="8"/>
  <c r="J57" i="8"/>
  <c r="R57" i="12" s="1"/>
  <c r="J65" i="8"/>
  <c r="R65" i="12" s="1"/>
  <c r="J73" i="8"/>
  <c r="J127" i="8"/>
  <c r="J141" i="8"/>
  <c r="T43" i="12"/>
  <c r="T59" i="12"/>
  <c r="J18" i="8"/>
  <c r="R18" i="12" s="1"/>
  <c r="J24" i="8"/>
  <c r="J55" i="8"/>
  <c r="R55" i="12" s="1"/>
  <c r="J63" i="8"/>
  <c r="J85" i="8"/>
  <c r="J93" i="8"/>
  <c r="R93" i="12" s="1"/>
  <c r="J101" i="8"/>
  <c r="J109" i="8"/>
  <c r="J117" i="8"/>
  <c r="R117" i="12" s="1"/>
  <c r="J125" i="8"/>
  <c r="P138" i="21"/>
  <c r="BB137" i="31" s="1"/>
  <c r="P130" i="21"/>
  <c r="BB129" i="31" s="1"/>
  <c r="P122" i="21"/>
  <c r="BB121" i="31" s="1"/>
  <c r="P96" i="21"/>
  <c r="BB95" i="31" s="1"/>
  <c r="D11" i="21"/>
  <c r="T27" i="12"/>
  <c r="T75" i="12"/>
  <c r="AG10" i="31"/>
  <c r="T41" i="12"/>
  <c r="T45" i="12"/>
  <c r="R45" i="12"/>
  <c r="T55" i="12"/>
  <c r="T57" i="12"/>
  <c r="R69" i="12"/>
  <c r="T69" i="12"/>
  <c r="R77" i="12"/>
  <c r="T77" i="12"/>
  <c r="T87" i="12"/>
  <c r="R16" i="12"/>
  <c r="R20" i="12"/>
  <c r="T20" i="12"/>
  <c r="T22" i="12"/>
  <c r="R22" i="12"/>
  <c r="T30" i="12"/>
  <c r="R30" i="12"/>
  <c r="R32" i="12"/>
  <c r="T32" i="12"/>
  <c r="R34" i="12"/>
  <c r="T34" i="12"/>
  <c r="R36" i="12"/>
  <c r="T36" i="12"/>
  <c r="R38" i="12"/>
  <c r="R48" i="12"/>
  <c r="T48" i="12"/>
  <c r="T50" i="12"/>
  <c r="R52" i="12"/>
  <c r="T80" i="12"/>
  <c r="R84" i="12"/>
  <c r="T84" i="12"/>
  <c r="R90" i="12"/>
  <c r="T90" i="12"/>
  <c r="T76" i="12"/>
  <c r="T65" i="12"/>
  <c r="T16" i="12"/>
  <c r="T38" i="12"/>
  <c r="R13" i="12"/>
  <c r="T13" i="12"/>
  <c r="T25" i="12"/>
  <c r="R25" i="12"/>
  <c r="R61" i="12"/>
  <c r="T61" i="12"/>
  <c r="T93" i="12"/>
  <c r="T95" i="12"/>
  <c r="T52" i="12"/>
  <c r="R27" i="12"/>
  <c r="J58" i="8"/>
  <c r="J88" i="8"/>
  <c r="J97" i="8"/>
  <c r="R95" i="12" s="1"/>
  <c r="J66" i="8"/>
  <c r="J75" i="8"/>
  <c r="J96" i="8"/>
  <c r="R96" i="12" s="1"/>
  <c r="S96" i="12" s="1"/>
  <c r="J67" i="8"/>
  <c r="J51" i="8"/>
  <c r="J74" i="8"/>
  <c r="J81" i="8"/>
  <c r="J50" i="8"/>
  <c r="R50" i="12" s="1"/>
  <c r="J59" i="8"/>
  <c r="R59" i="12" s="1"/>
  <c r="J80" i="8"/>
  <c r="R80" i="12" s="1"/>
  <c r="J89" i="8"/>
  <c r="J140" i="8"/>
  <c r="M161" i="8"/>
  <c r="M169" i="8"/>
  <c r="J171" i="8"/>
  <c r="J180" i="8"/>
  <c r="J105" i="8"/>
  <c r="R105" i="12" s="1"/>
  <c r="J113" i="8"/>
  <c r="R113" i="12" s="1"/>
  <c r="J121" i="8"/>
  <c r="R121" i="12" s="1"/>
  <c r="M147" i="8"/>
  <c r="J149" i="8"/>
  <c r="M185" i="8"/>
  <c r="J156" i="8"/>
  <c r="R156" i="12" s="1"/>
  <c r="M176" i="8"/>
  <c r="J148" i="8"/>
  <c r="R148" i="12" s="1"/>
  <c r="J157" i="8"/>
  <c r="M162" i="8"/>
  <c r="J164" i="8"/>
  <c r="M168" i="8"/>
  <c r="J172" i="8"/>
  <c r="R172" i="12" s="1"/>
  <c r="M177" i="8"/>
  <c r="J179" i="8"/>
  <c r="R179" i="12" s="1"/>
  <c r="M139" i="8"/>
  <c r="M184" i="8"/>
  <c r="P141" i="21" l="1"/>
  <c r="BB140" i="31" s="1"/>
  <c r="P100" i="21"/>
  <c r="BB99" i="31" s="1"/>
  <c r="P36" i="21"/>
  <c r="BB35" i="31" s="1"/>
  <c r="P108" i="21"/>
  <c r="BB107" i="31" s="1"/>
  <c r="P76" i="21"/>
  <c r="BB75" i="31" s="1"/>
  <c r="P116" i="21"/>
  <c r="BB115" i="31" s="1"/>
  <c r="P184" i="21"/>
  <c r="BB183" i="31" s="1"/>
  <c r="P186" i="21"/>
  <c r="BB185" i="31" s="1"/>
  <c r="P150" i="21"/>
  <c r="BB149" i="31" s="1"/>
  <c r="P118" i="21"/>
  <c r="BB117" i="31" s="1"/>
  <c r="P12" i="21"/>
  <c r="BB11" i="31" s="1"/>
  <c r="P105" i="21"/>
  <c r="BB104" i="31" s="1"/>
  <c r="P158" i="21"/>
  <c r="BB157" i="31" s="1"/>
  <c r="P151" i="21"/>
  <c r="BB150" i="31" s="1"/>
  <c r="P68" i="21"/>
  <c r="BB67" i="31" s="1"/>
  <c r="P84" i="21"/>
  <c r="BB83" i="31" s="1"/>
  <c r="P92" i="21"/>
  <c r="BB91" i="31" s="1"/>
  <c r="P90" i="21"/>
  <c r="BB89" i="31" s="1"/>
  <c r="P120" i="21"/>
  <c r="BB119" i="31" s="1"/>
  <c r="P181" i="21"/>
  <c r="BB180" i="31" s="1"/>
  <c r="P125" i="21"/>
  <c r="BB124" i="31" s="1"/>
  <c r="P80" i="21"/>
  <c r="BB79" i="31" s="1"/>
  <c r="P114" i="21"/>
  <c r="BB113" i="31" s="1"/>
  <c r="P156" i="21"/>
  <c r="BB155" i="31" s="1"/>
  <c r="P168" i="21"/>
  <c r="BB167" i="31" s="1"/>
  <c r="P88" i="21"/>
  <c r="BB87" i="31" s="1"/>
  <c r="P177" i="21"/>
  <c r="BB176" i="31" s="1"/>
  <c r="P134" i="21"/>
  <c r="BB133" i="31" s="1"/>
  <c r="P16" i="21"/>
  <c r="BB15" i="31" s="1"/>
  <c r="P183" i="21"/>
  <c r="BB182" i="31" s="1"/>
  <c r="P41" i="21"/>
  <c r="BB40" i="31" s="1"/>
  <c r="P45" i="21"/>
  <c r="BB44" i="31" s="1"/>
  <c r="P115" i="21"/>
  <c r="BB114" i="31" s="1"/>
  <c r="P49" i="21"/>
  <c r="BB48" i="31" s="1"/>
  <c r="P26" i="21"/>
  <c r="BB25" i="31" s="1"/>
  <c r="P75" i="21"/>
  <c r="BB74" i="31" s="1"/>
  <c r="P140" i="21"/>
  <c r="BB139" i="31" s="1"/>
  <c r="P61" i="21"/>
  <c r="BB60" i="31" s="1"/>
  <c r="P165" i="21"/>
  <c r="BB164" i="31" s="1"/>
  <c r="P54" i="21"/>
  <c r="BB53" i="31" s="1"/>
  <c r="P31" i="21"/>
  <c r="BB30" i="31" s="1"/>
  <c r="P123" i="21"/>
  <c r="BB122" i="31" s="1"/>
  <c r="P146" i="21"/>
  <c r="BB145" i="31" s="1"/>
  <c r="P104" i="21"/>
  <c r="BB103" i="31" s="1"/>
  <c r="P20" i="21"/>
  <c r="BB19" i="31" s="1"/>
  <c r="P136" i="21"/>
  <c r="BB135" i="31" s="1"/>
  <c r="P57" i="21"/>
  <c r="BB56" i="31" s="1"/>
  <c r="P34" i="21"/>
  <c r="BB33" i="31" s="1"/>
  <c r="P170" i="21"/>
  <c r="BB169" i="31" s="1"/>
  <c r="P77" i="21"/>
  <c r="BB76" i="31" s="1"/>
  <c r="P62" i="21"/>
  <c r="BB61" i="31" s="1"/>
  <c r="P39" i="21"/>
  <c r="BB38" i="31" s="1"/>
  <c r="P128" i="21"/>
  <c r="BB127" i="31" s="1"/>
  <c r="P139" i="21"/>
  <c r="BB138" i="31" s="1"/>
  <c r="P37" i="21"/>
  <c r="BB36" i="31" s="1"/>
  <c r="P24" i="21"/>
  <c r="BB23" i="31" s="1"/>
  <c r="P169" i="21"/>
  <c r="BB168" i="31" s="1"/>
  <c r="P157" i="21"/>
  <c r="BB156" i="31" s="1"/>
  <c r="P112" i="21"/>
  <c r="BB111" i="31" s="1"/>
  <c r="P28" i="21"/>
  <c r="BB27" i="31" s="1"/>
  <c r="P173" i="21"/>
  <c r="BB172" i="31" s="1"/>
  <c r="P180" i="21"/>
  <c r="BB179" i="31" s="1"/>
  <c r="P94" i="21"/>
  <c r="BB93" i="31" s="1"/>
  <c r="P65" i="21"/>
  <c r="BB64" i="31" s="1"/>
  <c r="P42" i="21"/>
  <c r="BB41" i="31" s="1"/>
  <c r="P106" i="21"/>
  <c r="BB105" i="31" s="1"/>
  <c r="P178" i="21"/>
  <c r="BB177" i="31" s="1"/>
  <c r="P131" i="21"/>
  <c r="BB130" i="31" s="1"/>
  <c r="P86" i="21"/>
  <c r="BB85" i="31" s="1"/>
  <c r="P47" i="21"/>
  <c r="BB46" i="31" s="1"/>
  <c r="P159" i="21"/>
  <c r="BB158" i="31" s="1"/>
  <c r="P17" i="21"/>
  <c r="BB16" i="31" s="1"/>
  <c r="P18" i="21"/>
  <c r="BB17" i="31" s="1"/>
  <c r="P147" i="21"/>
  <c r="BB146" i="31" s="1"/>
  <c r="P53" i="21"/>
  <c r="BB52" i="31" s="1"/>
  <c r="P32" i="21"/>
  <c r="BB31" i="31" s="1"/>
  <c r="P101" i="21"/>
  <c r="BB100" i="31" s="1"/>
  <c r="P93" i="21"/>
  <c r="BB92" i="31" s="1"/>
  <c r="P98" i="21"/>
  <c r="BB97" i="31" s="1"/>
  <c r="P82" i="21"/>
  <c r="BB81" i="31" s="1"/>
  <c r="P67" i="21"/>
  <c r="BB66" i="31" s="1"/>
  <c r="P46" i="21"/>
  <c r="BB45" i="31" s="1"/>
  <c r="P23" i="21"/>
  <c r="BB22" i="31" s="1"/>
  <c r="P126" i="21"/>
  <c r="BB125" i="31" s="1"/>
  <c r="P81" i="21"/>
  <c r="BB80" i="31" s="1"/>
  <c r="P50" i="21"/>
  <c r="BB49" i="31" s="1"/>
  <c r="P109" i="21"/>
  <c r="BB108" i="31" s="1"/>
  <c r="P14" i="21"/>
  <c r="BB13" i="31" s="1"/>
  <c r="P166" i="21"/>
  <c r="BB165" i="31" s="1"/>
  <c r="P55" i="21"/>
  <c r="BB54" i="31" s="1"/>
  <c r="P175" i="21"/>
  <c r="BB174" i="31" s="1"/>
  <c r="P73" i="21"/>
  <c r="BB72" i="31" s="1"/>
  <c r="P19" i="21"/>
  <c r="BB18" i="31" s="1"/>
  <c r="P163" i="21"/>
  <c r="BB162" i="31" s="1"/>
  <c r="P69" i="21"/>
  <c r="BB68" i="31" s="1"/>
  <c r="P124" i="21"/>
  <c r="BB123" i="31" s="1"/>
  <c r="P40" i="21"/>
  <c r="BB39" i="31" s="1"/>
  <c r="P119" i="21"/>
  <c r="BB118" i="31" s="1"/>
  <c r="P132" i="21"/>
  <c r="BB131" i="31" s="1"/>
  <c r="P95" i="21"/>
  <c r="BB94" i="31" s="1"/>
  <c r="P111" i="21"/>
  <c r="BB110" i="31" s="1"/>
  <c r="P58" i="21"/>
  <c r="BB57" i="31" s="1"/>
  <c r="P27" i="21"/>
  <c r="BB26" i="31" s="1"/>
  <c r="P172" i="21"/>
  <c r="BB171" i="31" s="1"/>
  <c r="P22" i="21"/>
  <c r="BB21" i="31" s="1"/>
  <c r="P102" i="21"/>
  <c r="BB101" i="31" s="1"/>
  <c r="P174" i="21"/>
  <c r="BB173" i="31" s="1"/>
  <c r="P63" i="21"/>
  <c r="BB62" i="31" s="1"/>
  <c r="P97" i="21"/>
  <c r="BB96" i="31" s="1"/>
  <c r="P59" i="21"/>
  <c r="BB58" i="31" s="1"/>
  <c r="P145" i="21"/>
  <c r="BB144" i="31" s="1"/>
  <c r="P52" i="21"/>
  <c r="BB51" i="31" s="1"/>
  <c r="P129" i="21"/>
  <c r="BB128" i="31" s="1"/>
  <c r="P164" i="21"/>
  <c r="BB163" i="31" s="1"/>
  <c r="P176" i="21"/>
  <c r="BB175" i="31" s="1"/>
  <c r="P127" i="21"/>
  <c r="BB126" i="31" s="1"/>
  <c r="P25" i="21"/>
  <c r="BB24" i="31" s="1"/>
  <c r="P66" i="21"/>
  <c r="BB65" i="31" s="1"/>
  <c r="P43" i="21"/>
  <c r="BB42" i="31" s="1"/>
  <c r="P13" i="21"/>
  <c r="BB12" i="31" s="1"/>
  <c r="P133" i="21"/>
  <c r="BB132" i="31" s="1"/>
  <c r="P30" i="21"/>
  <c r="BB29" i="31" s="1"/>
  <c r="P110" i="21"/>
  <c r="BB109" i="31" s="1"/>
  <c r="P182" i="21"/>
  <c r="BB181" i="31" s="1"/>
  <c r="P79" i="21"/>
  <c r="BB78" i="31" s="1"/>
  <c r="P142" i="21"/>
  <c r="BB141" i="31" s="1"/>
  <c r="P56" i="21"/>
  <c r="BB55" i="31" s="1"/>
  <c r="P144" i="21"/>
  <c r="BB143" i="31" s="1"/>
  <c r="P167" i="21"/>
  <c r="BB166" i="31" s="1"/>
  <c r="P179" i="21"/>
  <c r="BB178" i="31" s="1"/>
  <c r="P162" i="21"/>
  <c r="BB161" i="31" s="1"/>
  <c r="P60" i="21"/>
  <c r="BB59" i="31" s="1"/>
  <c r="P148" i="21"/>
  <c r="BB147" i="31" s="1"/>
  <c r="P171" i="21"/>
  <c r="BB170" i="31" s="1"/>
  <c r="P103" i="21"/>
  <c r="BB102" i="31" s="1"/>
  <c r="P143" i="21"/>
  <c r="BB142" i="31" s="1"/>
  <c r="P33" i="21"/>
  <c r="BB32" i="31" s="1"/>
  <c r="P74" i="21"/>
  <c r="BB73" i="31" s="1"/>
  <c r="P51" i="21"/>
  <c r="BB50" i="31" s="1"/>
  <c r="P29" i="21"/>
  <c r="BB28" i="31" s="1"/>
  <c r="P38" i="21"/>
  <c r="BB37" i="31" s="1"/>
  <c r="P15" i="21"/>
  <c r="BB14" i="31" s="1"/>
  <c r="P121" i="21"/>
  <c r="BB120" i="31" s="1"/>
  <c r="N14" i="8"/>
  <c r="U12" i="12"/>
  <c r="U94" i="12"/>
  <c r="R130" i="12"/>
  <c r="S130" i="12" s="1"/>
  <c r="V130" i="12" s="1"/>
  <c r="K130" i="24" s="1"/>
  <c r="R166" i="12"/>
  <c r="S166" i="12" s="1"/>
  <c r="V166" i="12" s="1"/>
  <c r="U79" i="12"/>
  <c r="R73" i="12"/>
  <c r="R175" i="12"/>
  <c r="S175" i="12" s="1"/>
  <c r="V175" i="12" s="1"/>
  <c r="S150" i="12"/>
  <c r="S154" i="12"/>
  <c r="V154" i="12" s="1"/>
  <c r="K154" i="24" s="1"/>
  <c r="U54" i="12"/>
  <c r="U83" i="12"/>
  <c r="R153" i="12"/>
  <c r="S153" i="12" s="1"/>
  <c r="V153" i="12" s="1"/>
  <c r="V171" i="12"/>
  <c r="W171" i="12" s="1"/>
  <c r="L171" i="24" s="1"/>
  <c r="T97" i="12"/>
  <c r="T68" i="12"/>
  <c r="V155" i="12"/>
  <c r="K155" i="24" s="1"/>
  <c r="S115" i="12"/>
  <c r="U51" i="12"/>
  <c r="U17" i="12"/>
  <c r="R184" i="12"/>
  <c r="S184" i="12" s="1"/>
  <c r="V184" i="12" s="1"/>
  <c r="U35" i="12"/>
  <c r="V150" i="12"/>
  <c r="W150" i="12" s="1"/>
  <c r="L150" i="24" s="1"/>
  <c r="S183" i="12"/>
  <c r="V183" i="12" s="1"/>
  <c r="U44" i="12"/>
  <c r="R159" i="12"/>
  <c r="S159" i="12" s="1"/>
  <c r="V159" i="12" s="1"/>
  <c r="U92" i="12"/>
  <c r="S162" i="12"/>
  <c r="V116" i="12"/>
  <c r="K116" i="24" s="1"/>
  <c r="V129" i="12"/>
  <c r="W129" i="12" s="1"/>
  <c r="L129" i="24" s="1"/>
  <c r="R144" i="12"/>
  <c r="S144" i="12" s="1"/>
  <c r="S108" i="12"/>
  <c r="S160" i="12"/>
  <c r="V160" i="12" s="1"/>
  <c r="S136" i="12"/>
  <c r="V136" i="12" s="1"/>
  <c r="R137" i="12"/>
  <c r="S137" i="12" s="1"/>
  <c r="V137" i="12" s="1"/>
  <c r="S143" i="12"/>
  <c r="U29" i="12"/>
  <c r="U23" i="12"/>
  <c r="R178" i="12"/>
  <c r="S178" i="12" s="1"/>
  <c r="S103" i="12"/>
  <c r="V103" i="12" s="1"/>
  <c r="U60" i="12"/>
  <c r="U58" i="12"/>
  <c r="U33" i="12"/>
  <c r="V165" i="12"/>
  <c r="W165" i="12" s="1"/>
  <c r="L165" i="24" s="1"/>
  <c r="AE10" i="31"/>
  <c r="U86" i="12"/>
  <c r="U179" i="12"/>
  <c r="T180" i="12"/>
  <c r="U31" i="12"/>
  <c r="V147" i="12"/>
  <c r="S168" i="12"/>
  <c r="R169" i="12"/>
  <c r="S169" i="12" s="1"/>
  <c r="V174" i="12"/>
  <c r="L15" i="8"/>
  <c r="U26" i="12"/>
  <c r="V112" i="12"/>
  <c r="U186" i="12"/>
  <c r="V125" i="12"/>
  <c r="T177" i="12"/>
  <c r="T178" i="12"/>
  <c r="U37" i="12"/>
  <c r="U100" i="12"/>
  <c r="V100" i="12" s="1"/>
  <c r="T101" i="12"/>
  <c r="U101" i="12" s="1"/>
  <c r="V101" i="12" s="1"/>
  <c r="T109" i="12"/>
  <c r="U109" i="12" s="1"/>
  <c r="U108" i="12"/>
  <c r="T162" i="12"/>
  <c r="U105" i="12"/>
  <c r="T106" i="12"/>
  <c r="U106" i="12" s="1"/>
  <c r="V146" i="12"/>
  <c r="V161" i="12"/>
  <c r="R149" i="12"/>
  <c r="S149" i="12" s="1"/>
  <c r="V149" i="12" s="1"/>
  <c r="S148" i="12"/>
  <c r="V148" i="12" s="1"/>
  <c r="U56" i="12"/>
  <c r="U21" i="12"/>
  <c r="T64" i="12"/>
  <c r="V134" i="12"/>
  <c r="T127" i="12"/>
  <c r="U127" i="12" s="1"/>
  <c r="U126" i="12"/>
  <c r="T144" i="12"/>
  <c r="U144" i="12" s="1"/>
  <c r="U143" i="12"/>
  <c r="T122" i="12"/>
  <c r="U122" i="12" s="1"/>
  <c r="U121" i="12"/>
  <c r="V111" i="12"/>
  <c r="V124" i="12"/>
  <c r="V135" i="12"/>
  <c r="R157" i="12"/>
  <c r="S157" i="12" s="1"/>
  <c r="V157" i="12" s="1"/>
  <c r="S156" i="12"/>
  <c r="V156" i="12" s="1"/>
  <c r="R118" i="12"/>
  <c r="S118" i="12" s="1"/>
  <c r="V118" i="12" s="1"/>
  <c r="S117" i="12"/>
  <c r="V117" i="12" s="1"/>
  <c r="I15" i="8"/>
  <c r="S127" i="12"/>
  <c r="R128" i="12"/>
  <c r="S128" i="12" s="1"/>
  <c r="V128" i="12" s="1"/>
  <c r="R173" i="12"/>
  <c r="S173" i="12" s="1"/>
  <c r="V173" i="12" s="1"/>
  <c r="S172" i="12"/>
  <c r="V172" i="12" s="1"/>
  <c r="R120" i="12"/>
  <c r="S120" i="12" s="1"/>
  <c r="V120" i="12" s="1"/>
  <c r="S119" i="12"/>
  <c r="V119" i="12" s="1"/>
  <c r="O11" i="8"/>
  <c r="T10" i="31" s="1"/>
  <c r="S10" i="31"/>
  <c r="T169" i="12"/>
  <c r="S140" i="12"/>
  <c r="R141" i="12"/>
  <c r="S141" i="12" s="1"/>
  <c r="V141" i="12" s="1"/>
  <c r="V158" i="12"/>
  <c r="J14" i="8"/>
  <c r="U42" i="12"/>
  <c r="V104" i="12"/>
  <c r="T139" i="12"/>
  <c r="S113" i="12"/>
  <c r="V113" i="12" s="1"/>
  <c r="R114" i="12"/>
  <c r="S114" i="12" s="1"/>
  <c r="V114" i="12" s="1"/>
  <c r="U89" i="12"/>
  <c r="U40" i="12"/>
  <c r="M14" i="8"/>
  <c r="S109" i="12"/>
  <c r="R110" i="12"/>
  <c r="S110" i="12" s="1"/>
  <c r="V110" i="12" s="1"/>
  <c r="S163" i="12"/>
  <c r="R164" i="12"/>
  <c r="S164" i="12" s="1"/>
  <c r="V164" i="12" s="1"/>
  <c r="I14" i="24"/>
  <c r="V151" i="12"/>
  <c r="V152" i="12"/>
  <c r="T168" i="12"/>
  <c r="U168" i="12" s="1"/>
  <c r="U167" i="12"/>
  <c r="V167" i="12" s="1"/>
  <c r="V102" i="12"/>
  <c r="R122" i="12"/>
  <c r="S121" i="12"/>
  <c r="S179" i="12"/>
  <c r="R180" i="12"/>
  <c r="R106" i="12"/>
  <c r="S105" i="12"/>
  <c r="U47" i="12"/>
  <c r="U49" i="12"/>
  <c r="S131" i="12"/>
  <c r="V131" i="12" s="1"/>
  <c r="R132" i="12"/>
  <c r="S132" i="12" s="1"/>
  <c r="V132" i="12" s="1"/>
  <c r="V170" i="12"/>
  <c r="U19" i="12"/>
  <c r="T70" i="12"/>
  <c r="U67" i="12"/>
  <c r="T74" i="12"/>
  <c r="R31" i="12"/>
  <c r="R49" i="12"/>
  <c r="R23" i="12"/>
  <c r="R17" i="12"/>
  <c r="R37" i="12"/>
  <c r="R97" i="12"/>
  <c r="R94" i="12"/>
  <c r="R26" i="12"/>
  <c r="R33" i="12"/>
  <c r="R60" i="12"/>
  <c r="R51" i="12"/>
  <c r="R35" i="12"/>
  <c r="R58" i="12"/>
  <c r="R44" i="12"/>
  <c r="R42" i="12"/>
  <c r="R21" i="12"/>
  <c r="R70" i="12"/>
  <c r="R56" i="12"/>
  <c r="R19" i="12"/>
  <c r="O71" i="8"/>
  <c r="O52" i="8"/>
  <c r="O67" i="8"/>
  <c r="O43" i="8"/>
  <c r="O86" i="8"/>
  <c r="O31" i="8"/>
  <c r="O54" i="8"/>
  <c r="O46" i="8"/>
  <c r="O27" i="8"/>
  <c r="O79" i="8"/>
  <c r="O61" i="8"/>
  <c r="O40" i="8"/>
  <c r="O16" i="8"/>
  <c r="O18" i="8"/>
  <c r="O59" i="8"/>
  <c r="O39" i="8"/>
  <c r="O12" i="8"/>
  <c r="O95" i="8"/>
  <c r="O45" i="8"/>
  <c r="O53" i="8"/>
  <c r="O80" i="8"/>
  <c r="O50" i="8"/>
  <c r="O38" i="8"/>
  <c r="O93" i="8"/>
  <c r="O41" i="8"/>
  <c r="O88" i="8"/>
  <c r="O26" i="8"/>
  <c r="O29" i="8"/>
  <c r="O25" i="8"/>
  <c r="O48" i="8"/>
  <c r="O24" i="8"/>
  <c r="O37" i="8"/>
  <c r="O68" i="8"/>
  <c r="O30" i="8"/>
  <c r="O49" i="8"/>
  <c r="O77" i="8"/>
  <c r="O47" i="8"/>
  <c r="O36" i="8"/>
  <c r="O28" i="8"/>
  <c r="O83" i="8"/>
  <c r="O65" i="8"/>
  <c r="O64" i="8"/>
  <c r="O44" i="8"/>
  <c r="O35" i="8"/>
  <c r="O82" i="8"/>
  <c r="O87" i="8"/>
  <c r="O55" i="8"/>
  <c r="O91" i="8"/>
  <c r="O58" i="8"/>
  <c r="O23" i="8"/>
  <c r="O17" i="8"/>
  <c r="O20" i="8"/>
  <c r="O66" i="8"/>
  <c r="O92" i="8"/>
  <c r="O81" i="8"/>
  <c r="O34" i="8"/>
  <c r="O73" i="8"/>
  <c r="O85" i="8"/>
  <c r="O62" i="8"/>
  <c r="O78" i="8"/>
  <c r="O51" i="8"/>
  <c r="O63" i="8"/>
  <c r="O22" i="8"/>
  <c r="O19" i="8"/>
  <c r="O21" i="8"/>
  <c r="O84" i="8"/>
  <c r="O74" i="8"/>
  <c r="O33" i="8"/>
  <c r="O90" i="8"/>
  <c r="O60" i="8"/>
  <c r="O76" i="8"/>
  <c r="O42" i="8"/>
  <c r="O72" i="8"/>
  <c r="O89" i="8"/>
  <c r="O56" i="8"/>
  <c r="O75" i="8"/>
  <c r="O94" i="8"/>
  <c r="O70" i="8"/>
  <c r="O32" i="8"/>
  <c r="O69" i="8"/>
  <c r="O57" i="8"/>
  <c r="U59" i="12"/>
  <c r="R88" i="12"/>
  <c r="R14" i="12"/>
  <c r="T85" i="12"/>
  <c r="U43" i="12"/>
  <c r="R85" i="12"/>
  <c r="R62" i="12"/>
  <c r="T28" i="12"/>
  <c r="R28" i="12"/>
  <c r="R39" i="12"/>
  <c r="T39" i="12"/>
  <c r="R46" i="12"/>
  <c r="S46" i="12" s="1"/>
  <c r="T88" i="12"/>
  <c r="T91" i="12"/>
  <c r="T78" i="12"/>
  <c r="O155" i="8"/>
  <c r="O169" i="8"/>
  <c r="O161" i="8"/>
  <c r="O181" i="8"/>
  <c r="O168" i="8"/>
  <c r="O160" i="8"/>
  <c r="O167" i="8"/>
  <c r="O140" i="8"/>
  <c r="O166" i="8"/>
  <c r="O184" i="8"/>
  <c r="O98" i="8"/>
  <c r="O99" i="8"/>
  <c r="O134" i="8"/>
  <c r="O124" i="8"/>
  <c r="O106" i="8"/>
  <c r="O157" i="8"/>
  <c r="O150" i="8"/>
  <c r="O116" i="8"/>
  <c r="O148" i="8"/>
  <c r="O96" i="8"/>
  <c r="O135" i="8"/>
  <c r="O114" i="8"/>
  <c r="O117" i="8"/>
  <c r="O177" i="8"/>
  <c r="O113" i="8"/>
  <c r="O185" i="8"/>
  <c r="O183" i="8"/>
  <c r="O132" i="8"/>
  <c r="O182" i="8"/>
  <c r="O97" i="8"/>
  <c r="O128" i="8"/>
  <c r="O109" i="8"/>
  <c r="O154" i="8"/>
  <c r="O146" i="8"/>
  <c r="O139" i="8"/>
  <c r="O123" i="8"/>
  <c r="O138" i="8"/>
  <c r="O179" i="8"/>
  <c r="O156" i="8"/>
  <c r="O180" i="8"/>
  <c r="O133" i="8"/>
  <c r="O163" i="8"/>
  <c r="O131" i="8"/>
  <c r="O105" i="8"/>
  <c r="O153" i="8"/>
  <c r="O175" i="8"/>
  <c r="O130" i="8"/>
  <c r="O151" i="8"/>
  <c r="O174" i="8"/>
  <c r="O159" i="8"/>
  <c r="O147" i="8"/>
  <c r="O107" i="8"/>
  <c r="O152" i="8"/>
  <c r="O145" i="8"/>
  <c r="O141" i="8"/>
  <c r="O144" i="8"/>
  <c r="O142" i="8"/>
  <c r="O125" i="8"/>
  <c r="O115" i="8"/>
  <c r="O104" i="8"/>
  <c r="O108" i="8"/>
  <c r="O178" i="8"/>
  <c r="O126" i="8"/>
  <c r="O171" i="8"/>
  <c r="O129" i="8"/>
  <c r="O111" i="8"/>
  <c r="O110" i="8"/>
  <c r="O102" i="8"/>
  <c r="O122" i="8"/>
  <c r="O172" i="8"/>
  <c r="O103" i="8"/>
  <c r="O101" i="8"/>
  <c r="O165" i="8"/>
  <c r="O164" i="8"/>
  <c r="O158" i="8"/>
  <c r="O143" i="8"/>
  <c r="O137" i="8"/>
  <c r="O162" i="8"/>
  <c r="O149" i="8"/>
  <c r="O127" i="8"/>
  <c r="O120" i="8"/>
  <c r="O112" i="8"/>
  <c r="O176" i="8"/>
  <c r="O119" i="8"/>
  <c r="O186" i="8"/>
  <c r="O170" i="8"/>
  <c r="O118" i="8"/>
  <c r="O100" i="8"/>
  <c r="O121" i="8"/>
  <c r="O173" i="8"/>
  <c r="P153" i="21"/>
  <c r="BB152" i="31" s="1"/>
  <c r="P78" i="21"/>
  <c r="BB77" i="31" s="1"/>
  <c r="P71" i="21"/>
  <c r="BB70" i="31" s="1"/>
  <c r="P149" i="21"/>
  <c r="BB148" i="31" s="1"/>
  <c r="P155" i="21"/>
  <c r="BB154" i="31" s="1"/>
  <c r="P154" i="21"/>
  <c r="BB153" i="31" s="1"/>
  <c r="P137" i="21"/>
  <c r="BB136" i="31" s="1"/>
  <c r="P160" i="21"/>
  <c r="BB159" i="31" s="1"/>
  <c r="P35" i="21"/>
  <c r="BB34" i="31" s="1"/>
  <c r="P83" i="21"/>
  <c r="BB82" i="31" s="1"/>
  <c r="P152" i="21"/>
  <c r="BB151" i="31" s="1"/>
  <c r="P21" i="21"/>
  <c r="BB20" i="31" s="1"/>
  <c r="P185" i="21"/>
  <c r="BB184" i="31" s="1"/>
  <c r="P70" i="21"/>
  <c r="BB69" i="31" s="1"/>
  <c r="O13" i="8"/>
  <c r="U73" i="12"/>
  <c r="S95" i="12"/>
  <c r="S93" i="12"/>
  <c r="U80" i="12"/>
  <c r="S52" i="12"/>
  <c r="S48" i="12"/>
  <c r="U36" i="12"/>
  <c r="U32" i="12"/>
  <c r="S22" i="12"/>
  <c r="U18" i="12"/>
  <c r="S77" i="12"/>
  <c r="S69" i="12"/>
  <c r="S57" i="12"/>
  <c r="U45" i="12"/>
  <c r="S11" i="12"/>
  <c r="AF10" i="31" s="1"/>
  <c r="S65" i="12"/>
  <c r="R78" i="12"/>
  <c r="T46" i="12"/>
  <c r="U52" i="12"/>
  <c r="U61" i="12"/>
  <c r="S25" i="12"/>
  <c r="U13" i="12"/>
  <c r="U16" i="12"/>
  <c r="U90" i="12"/>
  <c r="S80" i="12"/>
  <c r="U50" i="12"/>
  <c r="S36" i="12"/>
  <c r="S32" i="12"/>
  <c r="U22" i="12"/>
  <c r="S18" i="12"/>
  <c r="U87" i="12"/>
  <c r="S55" i="12"/>
  <c r="U41" i="12"/>
  <c r="S72" i="12"/>
  <c r="T62" i="12"/>
  <c r="S27" i="12"/>
  <c r="S61" i="12"/>
  <c r="U25" i="12"/>
  <c r="S13" i="12"/>
  <c r="U72" i="12"/>
  <c r="U38" i="12"/>
  <c r="U65" i="12"/>
  <c r="S90" i="12"/>
  <c r="U84" i="12"/>
  <c r="S50" i="12"/>
  <c r="U34" i="12"/>
  <c r="S30" i="12"/>
  <c r="U20" i="12"/>
  <c r="S16" i="12"/>
  <c r="S87" i="12"/>
  <c r="U55" i="12"/>
  <c r="S41" i="12"/>
  <c r="S76" i="12"/>
  <c r="T66" i="12"/>
  <c r="U27" i="12"/>
  <c r="T81" i="12"/>
  <c r="R53" i="12"/>
  <c r="U95" i="12"/>
  <c r="U93" i="12"/>
  <c r="S43" i="12"/>
  <c r="S59" i="12"/>
  <c r="S75" i="12"/>
  <c r="U76" i="12"/>
  <c r="S84" i="12"/>
  <c r="U48" i="12"/>
  <c r="S38" i="12"/>
  <c r="S34" i="12"/>
  <c r="U30" i="12"/>
  <c r="S20" i="12"/>
  <c r="U77" i="12"/>
  <c r="U69" i="12"/>
  <c r="U57" i="12"/>
  <c r="S45" i="12"/>
  <c r="AH10" i="31"/>
  <c r="U75" i="12"/>
  <c r="R66" i="12"/>
  <c r="T14" i="12"/>
  <c r="R91" i="12"/>
  <c r="R81" i="12"/>
  <c r="T53" i="12"/>
  <c r="V96" i="12"/>
  <c r="K96" i="24" s="1"/>
  <c r="K150" i="24" l="1"/>
  <c r="S73" i="12"/>
  <c r="R74" i="12"/>
  <c r="S74" i="12" s="1"/>
  <c r="K171" i="24"/>
  <c r="R145" i="12"/>
  <c r="S145" i="12" s="1"/>
  <c r="V145" i="12" s="1"/>
  <c r="K145" i="24" s="1"/>
  <c r="W130" i="12"/>
  <c r="L130" i="24" s="1"/>
  <c r="W155" i="12"/>
  <c r="L155" i="24" s="1"/>
  <c r="U97" i="12"/>
  <c r="V115" i="12"/>
  <c r="W115" i="12" s="1"/>
  <c r="L115" i="24" s="1"/>
  <c r="U68" i="12"/>
  <c r="W154" i="12"/>
  <c r="L154" i="24" s="1"/>
  <c r="K184" i="24"/>
  <c r="W184" i="12"/>
  <c r="L184" i="24" s="1"/>
  <c r="K129" i="24"/>
  <c r="W116" i="12"/>
  <c r="L116" i="24" s="1"/>
  <c r="V186" i="12"/>
  <c r="K186" i="24" s="1"/>
  <c r="V143" i="12"/>
  <c r="W143" i="12" s="1"/>
  <c r="L143" i="24" s="1"/>
  <c r="W103" i="12"/>
  <c r="L103" i="24" s="1"/>
  <c r="K103" i="24"/>
  <c r="W137" i="12"/>
  <c r="L137" i="24" s="1"/>
  <c r="K137" i="24"/>
  <c r="W136" i="12"/>
  <c r="L136" i="24" s="1"/>
  <c r="K136" i="24"/>
  <c r="V108" i="12"/>
  <c r="K108" i="24" s="1"/>
  <c r="V144" i="12"/>
  <c r="K144" i="24" s="1"/>
  <c r="V126" i="12"/>
  <c r="W126" i="12" s="1"/>
  <c r="L126" i="24" s="1"/>
  <c r="V121" i="12"/>
  <c r="W121" i="12" s="1"/>
  <c r="L121" i="24" s="1"/>
  <c r="K165" i="24"/>
  <c r="U64" i="12"/>
  <c r="V105" i="12"/>
  <c r="W105" i="12" s="1"/>
  <c r="L105" i="24" s="1"/>
  <c r="V109" i="12"/>
  <c r="W109" i="12" s="1"/>
  <c r="L109" i="24" s="1"/>
  <c r="W100" i="12"/>
  <c r="L100" i="24" s="1"/>
  <c r="K100" i="24"/>
  <c r="J142" i="24"/>
  <c r="J17" i="24"/>
  <c r="W173" i="12"/>
  <c r="L173" i="24" s="1"/>
  <c r="K173" i="24"/>
  <c r="J163" i="24"/>
  <c r="J23" i="24"/>
  <c r="J67" i="24"/>
  <c r="J183" i="24"/>
  <c r="J30" i="24"/>
  <c r="W170" i="12"/>
  <c r="L170" i="24" s="1"/>
  <c r="K170" i="24"/>
  <c r="W174" i="12"/>
  <c r="L174" i="24" s="1"/>
  <c r="K174" i="24"/>
  <c r="J122" i="24"/>
  <c r="J185" i="24"/>
  <c r="J99" i="24"/>
  <c r="J69" i="24"/>
  <c r="J91" i="24"/>
  <c r="J12" i="24"/>
  <c r="W128" i="12"/>
  <c r="L128" i="24" s="1"/>
  <c r="K128" i="24"/>
  <c r="J102" i="24"/>
  <c r="J113" i="24"/>
  <c r="J37" i="24"/>
  <c r="W149" i="12"/>
  <c r="L149" i="24" s="1"/>
  <c r="K149" i="24"/>
  <c r="J112" i="24"/>
  <c r="J107" i="24"/>
  <c r="J184" i="24"/>
  <c r="J63" i="24"/>
  <c r="M15" i="8"/>
  <c r="W164" i="12"/>
  <c r="L164" i="24" s="1"/>
  <c r="K164" i="24"/>
  <c r="J111" i="24"/>
  <c r="J87" i="24"/>
  <c r="J18" i="24"/>
  <c r="S122" i="12"/>
  <c r="V122" i="12" s="1"/>
  <c r="R123" i="12"/>
  <c r="S123" i="12" s="1"/>
  <c r="V123" i="12" s="1"/>
  <c r="J127" i="24"/>
  <c r="J159" i="24"/>
  <c r="J138" i="24"/>
  <c r="J114" i="24"/>
  <c r="J140" i="24"/>
  <c r="J75" i="24"/>
  <c r="J78" i="24"/>
  <c r="J82" i="24"/>
  <c r="J25" i="24"/>
  <c r="J16" i="24"/>
  <c r="W132" i="12"/>
  <c r="L132" i="24" s="1"/>
  <c r="K132" i="24"/>
  <c r="U169" i="12"/>
  <c r="W125" i="12"/>
  <c r="L125" i="24" s="1"/>
  <c r="K125" i="24"/>
  <c r="W175" i="12"/>
  <c r="L175" i="24" s="1"/>
  <c r="K175" i="24"/>
  <c r="J118" i="24"/>
  <c r="J182" i="24"/>
  <c r="J74" i="24"/>
  <c r="J43" i="24"/>
  <c r="W157" i="12"/>
  <c r="L157" i="24" s="1"/>
  <c r="K157" i="24"/>
  <c r="J170" i="24"/>
  <c r="W114" i="12"/>
  <c r="L114" i="24" s="1"/>
  <c r="K114" i="24"/>
  <c r="J133" i="24"/>
  <c r="J21" i="24"/>
  <c r="W151" i="12"/>
  <c r="L151" i="24" s="1"/>
  <c r="K151" i="24"/>
  <c r="J145" i="24"/>
  <c r="J19" i="24"/>
  <c r="J68" i="24"/>
  <c r="J71" i="24"/>
  <c r="W148" i="12"/>
  <c r="L148" i="24" s="1"/>
  <c r="K148" i="24"/>
  <c r="J176" i="24"/>
  <c r="J180" i="24"/>
  <c r="J32" i="24"/>
  <c r="J22" i="24"/>
  <c r="J39" i="24"/>
  <c r="T140" i="12"/>
  <c r="U139" i="12"/>
  <c r="V127" i="12"/>
  <c r="U177" i="12"/>
  <c r="J156" i="24"/>
  <c r="J70" i="24"/>
  <c r="W161" i="12"/>
  <c r="L161" i="24" s="1"/>
  <c r="K161" i="24"/>
  <c r="J147" i="24"/>
  <c r="J117" i="24"/>
  <c r="J166" i="24"/>
  <c r="J51" i="24"/>
  <c r="J48" i="24"/>
  <c r="W147" i="12"/>
  <c r="L147" i="24" s="1"/>
  <c r="K147" i="24"/>
  <c r="J129" i="24"/>
  <c r="J149" i="24"/>
  <c r="J174" i="24"/>
  <c r="J123" i="24"/>
  <c r="J135" i="24"/>
  <c r="J167" i="24"/>
  <c r="J56" i="24"/>
  <c r="J62" i="24"/>
  <c r="J35" i="24"/>
  <c r="J29" i="24"/>
  <c r="J40" i="24"/>
  <c r="W131" i="12"/>
  <c r="L131" i="24" s="1"/>
  <c r="K131" i="24"/>
  <c r="J132" i="24"/>
  <c r="J45" i="24"/>
  <c r="W152" i="12"/>
  <c r="L152" i="24" s="1"/>
  <c r="K152" i="24"/>
  <c r="J141" i="24"/>
  <c r="J95" i="24"/>
  <c r="W135" i="12"/>
  <c r="L135" i="24" s="1"/>
  <c r="K135" i="24"/>
  <c r="J119" i="24"/>
  <c r="W124" i="12"/>
  <c r="L124" i="24" s="1"/>
  <c r="K124" i="24"/>
  <c r="U178" i="12"/>
  <c r="J152" i="24"/>
  <c r="J98" i="24"/>
  <c r="J55" i="24"/>
  <c r="W111" i="12"/>
  <c r="L111" i="24" s="1"/>
  <c r="K111" i="24"/>
  <c r="V168" i="12"/>
  <c r="J110" i="24"/>
  <c r="J177" i="24"/>
  <c r="J24" i="24"/>
  <c r="J59" i="24"/>
  <c r="W104" i="12"/>
  <c r="L104" i="24" s="1"/>
  <c r="K104" i="24"/>
  <c r="J120" i="24"/>
  <c r="J179" i="24"/>
  <c r="J94" i="24"/>
  <c r="W146" i="12"/>
  <c r="L146" i="24" s="1"/>
  <c r="K146" i="24"/>
  <c r="J162" i="24"/>
  <c r="J171" i="24"/>
  <c r="J160" i="24"/>
  <c r="J89" i="24"/>
  <c r="J85" i="24"/>
  <c r="J44" i="24"/>
  <c r="J26" i="24"/>
  <c r="J61" i="24"/>
  <c r="U180" i="12"/>
  <c r="T181" i="12"/>
  <c r="U181" i="12" s="1"/>
  <c r="J101" i="24"/>
  <c r="J124" i="24"/>
  <c r="J53" i="24"/>
  <c r="J103" i="24"/>
  <c r="J84" i="24"/>
  <c r="J186" i="24"/>
  <c r="J58" i="24"/>
  <c r="W153" i="12"/>
  <c r="L153" i="24" s="1"/>
  <c r="K153" i="24"/>
  <c r="J137" i="24"/>
  <c r="J151" i="24"/>
  <c r="J96" i="24"/>
  <c r="J72" i="24"/>
  <c r="J88" i="24"/>
  <c r="W110" i="12"/>
  <c r="L110" i="24" s="1"/>
  <c r="K110" i="24"/>
  <c r="W112" i="12"/>
  <c r="L112" i="24" s="1"/>
  <c r="K112" i="24"/>
  <c r="J178" i="24"/>
  <c r="J148" i="24"/>
  <c r="J42" i="24"/>
  <c r="W117" i="12"/>
  <c r="L117" i="24" s="1"/>
  <c r="K117" i="24"/>
  <c r="T163" i="12"/>
  <c r="U163" i="12" s="1"/>
  <c r="U162" i="12"/>
  <c r="J76" i="24"/>
  <c r="J46" i="24"/>
  <c r="W183" i="12"/>
  <c r="L183" i="24" s="1"/>
  <c r="K183" i="24"/>
  <c r="W118" i="12"/>
  <c r="L118" i="24" s="1"/>
  <c r="K118" i="24"/>
  <c r="J11" i="24"/>
  <c r="J109" i="24"/>
  <c r="J169" i="24"/>
  <c r="J92" i="24"/>
  <c r="J54" i="24"/>
  <c r="W141" i="12"/>
  <c r="L141" i="24" s="1"/>
  <c r="K141" i="24"/>
  <c r="J13" i="24"/>
  <c r="J115" i="24"/>
  <c r="J128" i="24"/>
  <c r="J155" i="24"/>
  <c r="J90" i="24"/>
  <c r="J66" i="24"/>
  <c r="J36" i="24"/>
  <c r="J50" i="24"/>
  <c r="J31" i="24"/>
  <c r="V179" i="12"/>
  <c r="W102" i="12"/>
  <c r="L102" i="24" s="1"/>
  <c r="K102" i="24"/>
  <c r="W120" i="12"/>
  <c r="L120" i="24" s="1"/>
  <c r="K120" i="24"/>
  <c r="S12" i="12"/>
  <c r="J131" i="24"/>
  <c r="J77" i="24"/>
  <c r="J144" i="24"/>
  <c r="J49" i="24"/>
  <c r="J172" i="24"/>
  <c r="J134" i="24"/>
  <c r="J57" i="24"/>
  <c r="J52" i="24"/>
  <c r="W113" i="12"/>
  <c r="L113" i="24" s="1"/>
  <c r="K113" i="24"/>
  <c r="J126" i="24"/>
  <c r="J139" i="24"/>
  <c r="J168" i="24"/>
  <c r="J73" i="24"/>
  <c r="J64" i="24"/>
  <c r="J79" i="24"/>
  <c r="W101" i="12"/>
  <c r="L101" i="24" s="1"/>
  <c r="K101" i="24"/>
  <c r="N15" i="8"/>
  <c r="J143" i="24"/>
  <c r="J130" i="24"/>
  <c r="J146" i="24"/>
  <c r="J181" i="24"/>
  <c r="J34" i="24"/>
  <c r="J65" i="24"/>
  <c r="J41" i="24"/>
  <c r="J27" i="24"/>
  <c r="W158" i="12"/>
  <c r="L158" i="24" s="1"/>
  <c r="K158" i="24"/>
  <c r="W160" i="12"/>
  <c r="L160" i="24" s="1"/>
  <c r="K160" i="24"/>
  <c r="U91" i="12"/>
  <c r="J158" i="24"/>
  <c r="J108" i="24"/>
  <c r="J175" i="24"/>
  <c r="J154" i="24"/>
  <c r="J116" i="24"/>
  <c r="J161" i="24"/>
  <c r="J81" i="24"/>
  <c r="J83" i="24"/>
  <c r="J93" i="24"/>
  <c r="S106" i="12"/>
  <c r="V106" i="12" s="1"/>
  <c r="R107" i="12"/>
  <c r="S107" i="12" s="1"/>
  <c r="V107" i="12" s="1"/>
  <c r="T15" i="12"/>
  <c r="W134" i="12"/>
  <c r="L134" i="24" s="1"/>
  <c r="K134" i="24"/>
  <c r="J173" i="24"/>
  <c r="J104" i="24"/>
  <c r="J150" i="24"/>
  <c r="J60" i="24"/>
  <c r="J28" i="24"/>
  <c r="J38" i="24"/>
  <c r="S180" i="12"/>
  <c r="R181" i="12"/>
  <c r="W166" i="12"/>
  <c r="L166" i="24" s="1"/>
  <c r="K166" i="24"/>
  <c r="W119" i="12"/>
  <c r="L119" i="24" s="1"/>
  <c r="K119" i="24"/>
  <c r="J121" i="24"/>
  <c r="J164" i="24"/>
  <c r="J153" i="24"/>
  <c r="J157" i="24"/>
  <c r="J100" i="24"/>
  <c r="J165" i="24"/>
  <c r="J125" i="24"/>
  <c r="J105" i="24"/>
  <c r="J97" i="24"/>
  <c r="J106" i="24"/>
  <c r="J33" i="24"/>
  <c r="J20" i="24"/>
  <c r="J47" i="24"/>
  <c r="J80" i="24"/>
  <c r="J86" i="24"/>
  <c r="W159" i="12"/>
  <c r="L159" i="24" s="1"/>
  <c r="K159" i="24"/>
  <c r="W167" i="12"/>
  <c r="L167" i="24" s="1"/>
  <c r="K167" i="24"/>
  <c r="W172" i="12"/>
  <c r="L172" i="24" s="1"/>
  <c r="K172" i="24"/>
  <c r="W156" i="12"/>
  <c r="L156" i="24" s="1"/>
  <c r="K156" i="24"/>
  <c r="U74" i="12"/>
  <c r="U70" i="12"/>
  <c r="S23" i="12"/>
  <c r="R15" i="12"/>
  <c r="S58" i="12"/>
  <c r="R40" i="12"/>
  <c r="R63" i="12"/>
  <c r="S44" i="12"/>
  <c r="R54" i="12"/>
  <c r="S62" i="12"/>
  <c r="S35" i="12"/>
  <c r="S49" i="12"/>
  <c r="S97" i="12"/>
  <c r="S70" i="12"/>
  <c r="S17" i="12"/>
  <c r="S94" i="12"/>
  <c r="S42" i="12"/>
  <c r="R86" i="12"/>
  <c r="R89" i="12"/>
  <c r="S33" i="12"/>
  <c r="R47" i="12"/>
  <c r="R79" i="12"/>
  <c r="S60" i="12"/>
  <c r="S19" i="12"/>
  <c r="S56" i="12"/>
  <c r="S37" i="12"/>
  <c r="R92" i="12"/>
  <c r="R29" i="12"/>
  <c r="S21" i="12"/>
  <c r="S51" i="12"/>
  <c r="S26" i="12"/>
  <c r="S31" i="12"/>
  <c r="U28" i="12"/>
  <c r="J15" i="8"/>
  <c r="O14" i="8"/>
  <c r="U88" i="12"/>
  <c r="S28" i="12"/>
  <c r="S14" i="12"/>
  <c r="R67" i="12"/>
  <c r="T82" i="12"/>
  <c r="S39" i="12"/>
  <c r="S85" i="12"/>
  <c r="U78" i="12"/>
  <c r="U85" i="12"/>
  <c r="U39" i="12"/>
  <c r="S88" i="12"/>
  <c r="V87" i="12"/>
  <c r="K87" i="24" s="1"/>
  <c r="V52" i="12"/>
  <c r="K52" i="24" s="1"/>
  <c r="V84" i="12"/>
  <c r="K84" i="24" s="1"/>
  <c r="V22" i="12"/>
  <c r="K22" i="24" s="1"/>
  <c r="V32" i="12"/>
  <c r="K32" i="24" s="1"/>
  <c r="V93" i="12"/>
  <c r="K93" i="24" s="1"/>
  <c r="V18" i="12"/>
  <c r="K18" i="24" s="1"/>
  <c r="V57" i="12"/>
  <c r="K57" i="24" s="1"/>
  <c r="V25" i="12"/>
  <c r="K25" i="24" s="1"/>
  <c r="V36" i="12"/>
  <c r="K36" i="24" s="1"/>
  <c r="V48" i="12"/>
  <c r="K48" i="24" s="1"/>
  <c r="V38" i="12"/>
  <c r="K38" i="24" s="1"/>
  <c r="U53" i="12"/>
  <c r="V76" i="12"/>
  <c r="K76" i="24" s="1"/>
  <c r="V59" i="12"/>
  <c r="K59" i="24" s="1"/>
  <c r="U66" i="12"/>
  <c r="V55" i="12"/>
  <c r="K55" i="24" s="1"/>
  <c r="V30" i="12"/>
  <c r="K30" i="24" s="1"/>
  <c r="V16" i="12"/>
  <c r="K16" i="24" s="1"/>
  <c r="V95" i="12"/>
  <c r="K95" i="24" s="1"/>
  <c r="V20" i="12"/>
  <c r="K20" i="24" s="1"/>
  <c r="V61" i="12"/>
  <c r="K61" i="24" s="1"/>
  <c r="S81" i="12"/>
  <c r="R82" i="12"/>
  <c r="S91" i="12"/>
  <c r="V45" i="12"/>
  <c r="K45" i="24" s="1"/>
  <c r="V75" i="12"/>
  <c r="K75" i="24" s="1"/>
  <c r="V43" i="12"/>
  <c r="K43" i="24" s="1"/>
  <c r="V41" i="12"/>
  <c r="K41" i="24" s="1"/>
  <c r="V90" i="12"/>
  <c r="K90" i="24" s="1"/>
  <c r="V13" i="12"/>
  <c r="K13" i="24" s="1"/>
  <c r="V80" i="12"/>
  <c r="K80" i="24" s="1"/>
  <c r="U14" i="12"/>
  <c r="V69" i="12"/>
  <c r="K69" i="24" s="1"/>
  <c r="V50" i="12"/>
  <c r="K50" i="24" s="1"/>
  <c r="V34" i="12"/>
  <c r="K34" i="24" s="1"/>
  <c r="W96" i="12"/>
  <c r="L96" i="24" s="1"/>
  <c r="S66" i="12"/>
  <c r="S53" i="12"/>
  <c r="U62" i="12"/>
  <c r="U46" i="12"/>
  <c r="U81" i="12"/>
  <c r="V65" i="12"/>
  <c r="K65" i="24" s="1"/>
  <c r="V72" i="12"/>
  <c r="K72" i="24" s="1"/>
  <c r="V27" i="12"/>
  <c r="K27" i="24" s="1"/>
  <c r="S78" i="12"/>
  <c r="V11" i="12"/>
  <c r="V77" i="12"/>
  <c r="K77" i="24" s="1"/>
  <c r="V73" i="12"/>
  <c r="K73" i="24" s="1"/>
  <c r="K115" i="24" l="1"/>
  <c r="W145" i="12"/>
  <c r="L145" i="24" s="1"/>
  <c r="W186" i="12"/>
  <c r="L186" i="24" s="1"/>
  <c r="K143" i="24"/>
  <c r="V163" i="12"/>
  <c r="K163" i="24" s="1"/>
  <c r="K109" i="24"/>
  <c r="W108" i="12"/>
  <c r="L108" i="24" s="1"/>
  <c r="W144" i="12"/>
  <c r="L144" i="24" s="1"/>
  <c r="K126" i="24"/>
  <c r="K105" i="24"/>
  <c r="V180" i="12"/>
  <c r="W180" i="12" s="1"/>
  <c r="L180" i="24" s="1"/>
  <c r="K121" i="24"/>
  <c r="W127" i="12"/>
  <c r="L127" i="24" s="1"/>
  <c r="K127" i="24"/>
  <c r="U15" i="12"/>
  <c r="W106" i="12"/>
  <c r="L106" i="24" s="1"/>
  <c r="K106" i="24"/>
  <c r="W107" i="12"/>
  <c r="L107" i="24" s="1"/>
  <c r="K107" i="24"/>
  <c r="U140" i="12"/>
  <c r="W179" i="12"/>
  <c r="L179" i="24" s="1"/>
  <c r="K179" i="24"/>
  <c r="R182" i="12"/>
  <c r="S182" i="12" s="1"/>
  <c r="V182" i="12" s="1"/>
  <c r="S181" i="12"/>
  <c r="V181" i="12" s="1"/>
  <c r="J14" i="24"/>
  <c r="V162" i="12"/>
  <c r="V178" i="12"/>
  <c r="W123" i="12"/>
  <c r="L123" i="24" s="1"/>
  <c r="K123" i="24"/>
  <c r="V12" i="12"/>
  <c r="V177" i="12"/>
  <c r="V139" i="12"/>
  <c r="W168" i="12"/>
  <c r="L168" i="24" s="1"/>
  <c r="K168" i="24"/>
  <c r="I15" i="24"/>
  <c r="V169" i="12"/>
  <c r="W122" i="12"/>
  <c r="L122" i="24" s="1"/>
  <c r="K122" i="24"/>
  <c r="S92" i="12"/>
  <c r="V49" i="12"/>
  <c r="K49" i="24" s="1"/>
  <c r="S15" i="12"/>
  <c r="S40" i="12"/>
  <c r="V26" i="12"/>
  <c r="K26" i="24" s="1"/>
  <c r="S86" i="12"/>
  <c r="V70" i="12"/>
  <c r="K70" i="24" s="1"/>
  <c r="S54" i="12"/>
  <c r="V31" i="12"/>
  <c r="K31" i="24" s="1"/>
  <c r="V37" i="12"/>
  <c r="K37" i="24" s="1"/>
  <c r="S89" i="12"/>
  <c r="V35" i="12"/>
  <c r="K35" i="24" s="1"/>
  <c r="V56" i="12"/>
  <c r="K56" i="24" s="1"/>
  <c r="V28" i="12"/>
  <c r="V23" i="12"/>
  <c r="K23" i="24" s="1"/>
  <c r="V19" i="12"/>
  <c r="K19" i="24" s="1"/>
  <c r="S79" i="12"/>
  <c r="V51" i="12"/>
  <c r="K51" i="24" s="1"/>
  <c r="V44" i="12"/>
  <c r="K44" i="24" s="1"/>
  <c r="V74" i="12"/>
  <c r="K74" i="24" s="1"/>
  <c r="V17" i="12"/>
  <c r="K17" i="24" s="1"/>
  <c r="V42" i="12"/>
  <c r="K42" i="24" s="1"/>
  <c r="V58" i="12"/>
  <c r="K58" i="24" s="1"/>
  <c r="S29" i="12"/>
  <c r="V60" i="12"/>
  <c r="K60" i="24" s="1"/>
  <c r="V33" i="12"/>
  <c r="K33" i="24" s="1"/>
  <c r="V97" i="12"/>
  <c r="K97" i="24" s="1"/>
  <c r="R64" i="12"/>
  <c r="S63" i="12"/>
  <c r="V21" i="12"/>
  <c r="K21" i="24" s="1"/>
  <c r="R83" i="12"/>
  <c r="V94" i="12"/>
  <c r="K94" i="24" s="1"/>
  <c r="S47" i="12"/>
  <c r="AI10" i="31"/>
  <c r="K11" i="24"/>
  <c r="O15" i="8"/>
  <c r="R68" i="12"/>
  <c r="S67" i="12"/>
  <c r="W57" i="12"/>
  <c r="L57" i="24" s="1"/>
  <c r="W22" i="12"/>
  <c r="L22" i="24" s="1"/>
  <c r="W48" i="12"/>
  <c r="L48" i="24" s="1"/>
  <c r="U82" i="12"/>
  <c r="V85" i="12"/>
  <c r="K85" i="24" s="1"/>
  <c r="V39" i="12"/>
  <c r="K39" i="24" s="1"/>
  <c r="V88" i="12"/>
  <c r="K88" i="24" s="1"/>
  <c r="W36" i="12"/>
  <c r="L36" i="24" s="1"/>
  <c r="W25" i="12"/>
  <c r="L25" i="24" s="1"/>
  <c r="W52" i="12"/>
  <c r="L52" i="24" s="1"/>
  <c r="W87" i="12"/>
  <c r="L87" i="24" s="1"/>
  <c r="W32" i="12"/>
  <c r="L32" i="24" s="1"/>
  <c r="W18" i="12"/>
  <c r="L18" i="24" s="1"/>
  <c r="W84" i="12"/>
  <c r="L84" i="24" s="1"/>
  <c r="W93" i="12"/>
  <c r="L93" i="24" s="1"/>
  <c r="W73" i="12"/>
  <c r="L73" i="24" s="1"/>
  <c r="V78" i="12"/>
  <c r="K78" i="24" s="1"/>
  <c r="W72" i="12"/>
  <c r="L72" i="24" s="1"/>
  <c r="W65" i="12"/>
  <c r="L65" i="24" s="1"/>
  <c r="W50" i="12"/>
  <c r="L50" i="24" s="1"/>
  <c r="W20" i="12"/>
  <c r="L20" i="24" s="1"/>
  <c r="W55" i="12"/>
  <c r="L55" i="24" s="1"/>
  <c r="W59" i="12"/>
  <c r="L59" i="24" s="1"/>
  <c r="W76" i="12"/>
  <c r="L76" i="24" s="1"/>
  <c r="W11" i="12"/>
  <c r="V53" i="12"/>
  <c r="K53" i="24" s="1"/>
  <c r="W13" i="12"/>
  <c r="L13" i="24" s="1"/>
  <c r="W75" i="12"/>
  <c r="L75" i="24" s="1"/>
  <c r="W38" i="12"/>
  <c r="L38" i="24" s="1"/>
  <c r="W27" i="12"/>
  <c r="L27" i="24" s="1"/>
  <c r="W34" i="12"/>
  <c r="L34" i="24" s="1"/>
  <c r="V14" i="12"/>
  <c r="K14" i="24" s="1"/>
  <c r="V46" i="12"/>
  <c r="K46" i="24" s="1"/>
  <c r="W80" i="12"/>
  <c r="L80" i="24" s="1"/>
  <c r="W90" i="12"/>
  <c r="L90" i="24" s="1"/>
  <c r="W45" i="12"/>
  <c r="L45" i="24" s="1"/>
  <c r="V91" i="12"/>
  <c r="K91" i="24" s="1"/>
  <c r="V62" i="12"/>
  <c r="K62" i="24" s="1"/>
  <c r="S82" i="12"/>
  <c r="W95" i="12"/>
  <c r="L95" i="24" s="1"/>
  <c r="W16" i="12"/>
  <c r="L16" i="24" s="1"/>
  <c r="W30" i="12"/>
  <c r="L30" i="24" s="1"/>
  <c r="W77" i="12"/>
  <c r="L77" i="24" s="1"/>
  <c r="V66" i="12"/>
  <c r="K66" i="24" s="1"/>
  <c r="W69" i="12"/>
  <c r="L69" i="24" s="1"/>
  <c r="W41" i="12"/>
  <c r="L41" i="24" s="1"/>
  <c r="W43" i="12"/>
  <c r="L43" i="24" s="1"/>
  <c r="V81" i="12"/>
  <c r="K81" i="24" s="1"/>
  <c r="W61" i="12"/>
  <c r="L61" i="24" s="1"/>
  <c r="B11" i="24"/>
  <c r="G11" i="24"/>
  <c r="E11" i="24"/>
  <c r="D11" i="24"/>
  <c r="W163" i="12" l="1"/>
  <c r="L163" i="24" s="1"/>
  <c r="K180" i="24"/>
  <c r="W28" i="12"/>
  <c r="L28" i="24" s="1"/>
  <c r="K28" i="24"/>
  <c r="J15" i="24"/>
  <c r="W182" i="12"/>
  <c r="L182" i="24" s="1"/>
  <c r="K182" i="24"/>
  <c r="K12" i="24"/>
  <c r="W12" i="12"/>
  <c r="W169" i="12"/>
  <c r="L169" i="24" s="1"/>
  <c r="K169" i="24"/>
  <c r="W178" i="12"/>
  <c r="L178" i="24" s="1"/>
  <c r="K178" i="24"/>
  <c r="W177" i="12"/>
  <c r="L177" i="24" s="1"/>
  <c r="K177" i="24"/>
  <c r="V140" i="12"/>
  <c r="W162" i="12"/>
  <c r="L162" i="24" s="1"/>
  <c r="K162" i="24"/>
  <c r="W139" i="12"/>
  <c r="L139" i="24" s="1"/>
  <c r="K139" i="24"/>
  <c r="W181" i="12"/>
  <c r="L181" i="24" s="1"/>
  <c r="K181" i="24"/>
  <c r="W37" i="12"/>
  <c r="L37" i="24" s="1"/>
  <c r="W19" i="12"/>
  <c r="L19" i="24" s="1"/>
  <c r="W44" i="12"/>
  <c r="L44" i="24" s="1"/>
  <c r="W56" i="12"/>
  <c r="L56" i="24" s="1"/>
  <c r="V54" i="12"/>
  <c r="K54" i="24" s="1"/>
  <c r="W94" i="12"/>
  <c r="L94" i="24" s="1"/>
  <c r="S64" i="12"/>
  <c r="W97" i="12"/>
  <c r="L97" i="24" s="1"/>
  <c r="W70" i="12"/>
  <c r="L70" i="24" s="1"/>
  <c r="V40" i="12"/>
  <c r="K40" i="24" s="1"/>
  <c r="W58" i="12"/>
  <c r="L58" i="24" s="1"/>
  <c r="V47" i="12"/>
  <c r="K47" i="24" s="1"/>
  <c r="W33" i="12"/>
  <c r="L33" i="24" s="1"/>
  <c r="W35" i="12"/>
  <c r="L35" i="24" s="1"/>
  <c r="V15" i="12"/>
  <c r="K15" i="24" s="1"/>
  <c r="W42" i="12"/>
  <c r="L42" i="24" s="1"/>
  <c r="W60" i="12"/>
  <c r="L60" i="24" s="1"/>
  <c r="W49" i="12"/>
  <c r="L49" i="24" s="1"/>
  <c r="W51" i="12"/>
  <c r="L51" i="24" s="1"/>
  <c r="W23" i="12"/>
  <c r="L23" i="24" s="1"/>
  <c r="S83" i="12"/>
  <c r="V86" i="12"/>
  <c r="K86" i="24" s="1"/>
  <c r="V29" i="12"/>
  <c r="K29" i="24" s="1"/>
  <c r="V89" i="12"/>
  <c r="K89" i="24" s="1"/>
  <c r="W26" i="12"/>
  <c r="L26" i="24" s="1"/>
  <c r="V92" i="12"/>
  <c r="K92" i="24" s="1"/>
  <c r="W21" i="12"/>
  <c r="L21" i="24" s="1"/>
  <c r="V79" i="12"/>
  <c r="K79" i="24" s="1"/>
  <c r="W74" i="12"/>
  <c r="L74" i="24" s="1"/>
  <c r="W31" i="12"/>
  <c r="L31" i="24" s="1"/>
  <c r="V63" i="12"/>
  <c r="K63" i="24" s="1"/>
  <c r="W17" i="12"/>
  <c r="L17" i="24" s="1"/>
  <c r="AJ10" i="31"/>
  <c r="L11" i="24"/>
  <c r="W88" i="12"/>
  <c r="L88" i="24" s="1"/>
  <c r="W39" i="12"/>
  <c r="L39" i="24" s="1"/>
  <c r="V67" i="12"/>
  <c r="K67" i="24" s="1"/>
  <c r="S68" i="12"/>
  <c r="W85" i="12"/>
  <c r="L85" i="24" s="1"/>
  <c r="W81" i="12"/>
  <c r="L81" i="24" s="1"/>
  <c r="W66" i="12"/>
  <c r="L66" i="24" s="1"/>
  <c r="W53" i="12"/>
  <c r="L53" i="24" s="1"/>
  <c r="V82" i="12"/>
  <c r="K82" i="24" s="1"/>
  <c r="W62" i="12"/>
  <c r="L62" i="24" s="1"/>
  <c r="W14" i="12"/>
  <c r="L14" i="24" s="1"/>
  <c r="W78" i="12"/>
  <c r="L78" i="24" s="1"/>
  <c r="W91" i="12"/>
  <c r="L91" i="24" s="1"/>
  <c r="W46" i="12"/>
  <c r="L46" i="24" s="1"/>
  <c r="W140" i="12" l="1"/>
  <c r="L140" i="24" s="1"/>
  <c r="K140" i="24"/>
  <c r="L12" i="24"/>
  <c r="W89" i="12"/>
  <c r="L89" i="24" s="1"/>
  <c r="W79" i="12"/>
  <c r="L79" i="24" s="1"/>
  <c r="W86" i="12"/>
  <c r="L86" i="24" s="1"/>
  <c r="V64" i="12"/>
  <c r="K64" i="24" s="1"/>
  <c r="W92" i="12"/>
  <c r="L92" i="24" s="1"/>
  <c r="W15" i="12"/>
  <c r="L15" i="24" s="1"/>
  <c r="W54" i="12"/>
  <c r="L54" i="24" s="1"/>
  <c r="W29" i="12"/>
  <c r="L29" i="24" s="1"/>
  <c r="W40" i="12"/>
  <c r="L40" i="24" s="1"/>
  <c r="W63" i="12"/>
  <c r="L63" i="24" s="1"/>
  <c r="W47" i="12"/>
  <c r="L47" i="24" s="1"/>
  <c r="V83" i="12"/>
  <c r="K83" i="24" s="1"/>
  <c r="V68" i="12"/>
  <c r="K68" i="24" s="1"/>
  <c r="W67" i="12"/>
  <c r="L67" i="24" s="1"/>
  <c r="W82" i="12"/>
  <c r="L82" i="24" s="1"/>
  <c r="F11" i="24"/>
  <c r="W3" i="19"/>
  <c r="L241" i="28"/>
  <c r="L240" i="28"/>
  <c r="L239" i="28"/>
  <c r="L238" i="28"/>
  <c r="L237" i="28"/>
  <c r="L236" i="28"/>
  <c r="L235" i="28"/>
  <c r="L234" i="28"/>
  <c r="L233" i="28"/>
  <c r="L232" i="28"/>
  <c r="L231" i="28"/>
  <c r="L230" i="28"/>
  <c r="L229" i="28"/>
  <c r="L228" i="28"/>
  <c r="L227" i="28"/>
  <c r="L226" i="28"/>
  <c r="L225" i="28"/>
  <c r="L224" i="28"/>
  <c r="L223" i="28"/>
  <c r="L222" i="28"/>
  <c r="L221" i="28"/>
  <c r="L220" i="28"/>
  <c r="L219" i="28"/>
  <c r="L218" i="28"/>
  <c r="L217" i="28"/>
  <c r="L216" i="28"/>
  <c r="L215" i="28"/>
  <c r="L214" i="28"/>
  <c r="L213" i="28"/>
  <c r="L212" i="28"/>
  <c r="L211" i="28"/>
  <c r="L210" i="28"/>
  <c r="L209" i="28"/>
  <c r="L208" i="28"/>
  <c r="L207" i="28"/>
  <c r="L206" i="28"/>
  <c r="L205" i="28"/>
  <c r="L204" i="28"/>
  <c r="L203" i="28"/>
  <c r="L202" i="28"/>
  <c r="L201" i="28"/>
  <c r="L200" i="28"/>
  <c r="L199" i="28"/>
  <c r="L198" i="28"/>
  <c r="L197" i="28"/>
  <c r="L196" i="28"/>
  <c r="L195" i="28"/>
  <c r="L194" i="28"/>
  <c r="L193" i="28"/>
  <c r="L192" i="28"/>
  <c r="L191" i="28"/>
  <c r="L190" i="28"/>
  <c r="L189" i="28"/>
  <c r="L188" i="28"/>
  <c r="L187" i="28"/>
  <c r="L186" i="28"/>
  <c r="L185" i="28"/>
  <c r="L184" i="28"/>
  <c r="L183" i="28"/>
  <c r="L182" i="28"/>
  <c r="L181" i="28"/>
  <c r="L180" i="28"/>
  <c r="L179" i="28"/>
  <c r="L178" i="28"/>
  <c r="L177" i="28"/>
  <c r="L176" i="28"/>
  <c r="L175" i="28"/>
  <c r="L174" i="28"/>
  <c r="L173" i="28"/>
  <c r="L172" i="28"/>
  <c r="L171" i="28"/>
  <c r="L170" i="28"/>
  <c r="L169" i="28"/>
  <c r="L168" i="28"/>
  <c r="L167" i="28"/>
  <c r="L166" i="28"/>
  <c r="L165" i="28"/>
  <c r="L164" i="28"/>
  <c r="L163" i="28"/>
  <c r="L162" i="28"/>
  <c r="L161" i="28"/>
  <c r="L160" i="28"/>
  <c r="L159" i="28"/>
  <c r="L158" i="28"/>
  <c r="L157" i="28"/>
  <c r="L156" i="28"/>
  <c r="L155" i="28"/>
  <c r="L154" i="28"/>
  <c r="L153" i="28"/>
  <c r="L152" i="28"/>
  <c r="L151" i="28"/>
  <c r="L150" i="28"/>
  <c r="L149" i="28"/>
  <c r="L148" i="28"/>
  <c r="L147" i="28"/>
  <c r="L146" i="28"/>
  <c r="L145" i="28"/>
  <c r="L144" i="28"/>
  <c r="L143" i="28"/>
  <c r="L142" i="28"/>
  <c r="L141" i="28"/>
  <c r="L140" i="28"/>
  <c r="L139" i="28"/>
  <c r="L138" i="28"/>
  <c r="L137" i="28"/>
  <c r="L136" i="28"/>
  <c r="L135" i="28"/>
  <c r="L134" i="28"/>
  <c r="L133" i="28"/>
  <c r="L132" i="28"/>
  <c r="L131" i="28"/>
  <c r="L130" i="28"/>
  <c r="L129" i="28"/>
  <c r="L128" i="28"/>
  <c r="L127" i="28"/>
  <c r="L126" i="28"/>
  <c r="L125" i="28"/>
  <c r="L124" i="28"/>
  <c r="L123" i="28"/>
  <c r="L122" i="28"/>
  <c r="L121" i="28"/>
  <c r="L120" i="28"/>
  <c r="L119" i="28"/>
  <c r="L118" i="28"/>
  <c r="L117" i="28"/>
  <c r="L116" i="28"/>
  <c r="L115" i="28"/>
  <c r="L114" i="28"/>
  <c r="L113" i="28"/>
  <c r="L112" i="28"/>
  <c r="L111" i="28"/>
  <c r="L110" i="28"/>
  <c r="L109" i="28"/>
  <c r="L108" i="28"/>
  <c r="L107" i="28"/>
  <c r="L106" i="28"/>
  <c r="L105" i="28"/>
  <c r="L104" i="28"/>
  <c r="L103" i="28"/>
  <c r="L102" i="28"/>
  <c r="L101" i="28"/>
  <c r="L100" i="28"/>
  <c r="L99" i="28"/>
  <c r="L98" i="28"/>
  <c r="L97" i="28"/>
  <c r="L96" i="28"/>
  <c r="L95" i="28"/>
  <c r="L94" i="28"/>
  <c r="L93" i="28"/>
  <c r="L92" i="28"/>
  <c r="L91" i="28"/>
  <c r="L90" i="28"/>
  <c r="L89" i="28"/>
  <c r="L88" i="28"/>
  <c r="L87" i="28"/>
  <c r="L86" i="28"/>
  <c r="L85" i="28"/>
  <c r="L84" i="28"/>
  <c r="L83" i="28"/>
  <c r="L82" i="28"/>
  <c r="L81" i="28"/>
  <c r="L80" i="28"/>
  <c r="L79" i="28"/>
  <c r="L78" i="28"/>
  <c r="L77" i="28"/>
  <c r="L76" i="28"/>
  <c r="L75" i="28"/>
  <c r="L74" i="28"/>
  <c r="L73" i="28"/>
  <c r="L72" i="28"/>
  <c r="L71" i="28"/>
  <c r="L70" i="28"/>
  <c r="L69" i="28"/>
  <c r="L68" i="28"/>
  <c r="L67" i="28"/>
  <c r="L66" i="28"/>
  <c r="L65" i="28"/>
  <c r="L64" i="28"/>
  <c r="L63" i="28"/>
  <c r="L62" i="28"/>
  <c r="L61" i="28"/>
  <c r="L60" i="28"/>
  <c r="L59" i="28"/>
  <c r="L58" i="28"/>
  <c r="L57" i="28"/>
  <c r="L56" i="28"/>
  <c r="L55" i="28"/>
  <c r="L54" i="28"/>
  <c r="L53" i="28"/>
  <c r="L52" i="28"/>
  <c r="L51" i="28"/>
  <c r="L50" i="28"/>
  <c r="L49" i="28"/>
  <c r="L48" i="28"/>
  <c r="L47" i="28"/>
  <c r="L46" i="28"/>
  <c r="L45" i="28"/>
  <c r="L44" i="28"/>
  <c r="L43" i="28"/>
  <c r="L42" i="28"/>
  <c r="L41" i="28"/>
  <c r="L40" i="28"/>
  <c r="L39" i="28"/>
  <c r="L38" i="28"/>
  <c r="L37" i="28"/>
  <c r="L36" i="28"/>
  <c r="L35" i="28"/>
  <c r="L34" i="28"/>
  <c r="L33" i="28"/>
  <c r="L32" i="28"/>
  <c r="L31" i="28"/>
  <c r="L30" i="28"/>
  <c r="L29" i="28"/>
  <c r="L28" i="28"/>
  <c r="L27" i="28"/>
  <c r="L26" i="28"/>
  <c r="L25" i="28"/>
  <c r="L24" i="28"/>
  <c r="L23" i="28"/>
  <c r="L22" i="28"/>
  <c r="L21" i="28"/>
  <c r="L20" i="28"/>
  <c r="L19" i="28"/>
  <c r="L18" i="28"/>
  <c r="L17" i="28"/>
  <c r="L16" i="28"/>
  <c r="L15" i="28"/>
  <c r="L14" i="28"/>
  <c r="L13" i="28"/>
  <c r="L12" i="28"/>
  <c r="L11" i="28"/>
  <c r="Q11" i="21"/>
  <c r="BC10" i="31" s="1"/>
  <c r="W64" i="12" l="1"/>
  <c r="L64" i="24" s="1"/>
  <c r="W83" i="12"/>
  <c r="L83" i="24" s="1"/>
  <c r="W68" i="12"/>
  <c r="L68" i="24" s="1"/>
  <c r="N241" i="28"/>
  <c r="N240" i="28"/>
  <c r="N239" i="28"/>
  <c r="N238" i="28"/>
  <c r="N237" i="28"/>
  <c r="N236" i="28"/>
  <c r="N235" i="28"/>
  <c r="N234" i="28"/>
  <c r="N233" i="28"/>
  <c r="N232" i="28"/>
  <c r="N231" i="28"/>
  <c r="N230" i="28"/>
  <c r="N229" i="28"/>
  <c r="N228" i="28"/>
  <c r="N227" i="28"/>
  <c r="N226" i="28"/>
  <c r="N225" i="28"/>
  <c r="N224" i="28"/>
  <c r="N223" i="28"/>
  <c r="N222" i="28"/>
  <c r="N221" i="28"/>
  <c r="N220" i="28"/>
  <c r="N219" i="28"/>
  <c r="N218" i="28"/>
  <c r="N217" i="28"/>
  <c r="N216" i="28"/>
  <c r="N215" i="28"/>
  <c r="N214" i="28"/>
  <c r="N213" i="28"/>
  <c r="N212" i="28"/>
  <c r="N211" i="28"/>
  <c r="N210" i="28"/>
  <c r="N209" i="28"/>
  <c r="N208" i="28"/>
  <c r="N207" i="28"/>
  <c r="N206" i="28"/>
  <c r="N205" i="28"/>
  <c r="N204" i="28"/>
  <c r="N203" i="28"/>
  <c r="N202" i="28"/>
  <c r="N201" i="28"/>
  <c r="N200" i="28"/>
  <c r="N199" i="28"/>
  <c r="N198" i="28"/>
  <c r="N197" i="28"/>
  <c r="N196" i="28"/>
  <c r="N195" i="28"/>
  <c r="N194" i="28"/>
  <c r="N193" i="28"/>
  <c r="N192" i="28"/>
  <c r="N191" i="28"/>
  <c r="N190" i="28"/>
  <c r="N189" i="28"/>
  <c r="N188" i="28"/>
  <c r="N187" i="28"/>
  <c r="N186" i="28"/>
  <c r="N185" i="28"/>
  <c r="N184" i="28"/>
  <c r="N183" i="28"/>
  <c r="N182" i="28"/>
  <c r="N181" i="28"/>
  <c r="N180" i="28"/>
  <c r="N179" i="28"/>
  <c r="N178" i="28"/>
  <c r="N177" i="28"/>
  <c r="N176" i="28"/>
  <c r="N175" i="28"/>
  <c r="N174" i="28"/>
  <c r="N173" i="28"/>
  <c r="N172" i="28"/>
  <c r="N171" i="28"/>
  <c r="N170" i="28"/>
  <c r="N169" i="28"/>
  <c r="N168" i="28"/>
  <c r="N167" i="28"/>
  <c r="N166" i="28"/>
  <c r="N165" i="28"/>
  <c r="N164" i="28"/>
  <c r="N163" i="28"/>
  <c r="N162" i="28"/>
  <c r="N161" i="28"/>
  <c r="N160" i="28"/>
  <c r="N159" i="28"/>
  <c r="N158" i="28"/>
  <c r="N157" i="28"/>
  <c r="N156" i="28"/>
  <c r="N155" i="28"/>
  <c r="N154" i="28"/>
  <c r="N153" i="28"/>
  <c r="N152" i="28"/>
  <c r="N151" i="28"/>
  <c r="N150" i="28"/>
  <c r="N149" i="28"/>
  <c r="N148" i="28"/>
  <c r="N147" i="28"/>
  <c r="N146" i="28"/>
  <c r="N145" i="28"/>
  <c r="N144" i="28"/>
  <c r="N143" i="28"/>
  <c r="N142" i="28"/>
  <c r="N141" i="28"/>
  <c r="N140" i="28"/>
  <c r="N139" i="28"/>
  <c r="N138" i="28"/>
  <c r="N137" i="28"/>
  <c r="N136" i="28"/>
  <c r="N135" i="28"/>
  <c r="N134" i="28"/>
  <c r="N133" i="28"/>
  <c r="N132" i="28"/>
  <c r="N131" i="28"/>
  <c r="N130" i="28"/>
  <c r="N129" i="28"/>
  <c r="N128" i="28"/>
  <c r="N127" i="28"/>
  <c r="N126" i="28"/>
  <c r="N125" i="28"/>
  <c r="N124" i="28"/>
  <c r="N123" i="28"/>
  <c r="N122" i="28"/>
  <c r="N121" i="28"/>
  <c r="N120" i="28"/>
  <c r="N119" i="28"/>
  <c r="N118" i="28"/>
  <c r="N117" i="28"/>
  <c r="N116" i="28"/>
  <c r="N115" i="28"/>
  <c r="N114" i="28"/>
  <c r="N113" i="28"/>
  <c r="N112" i="28"/>
  <c r="N111" i="28"/>
  <c r="N110" i="28"/>
  <c r="N109" i="28"/>
  <c r="N108" i="28"/>
  <c r="N107" i="28"/>
  <c r="N106" i="28"/>
  <c r="N105" i="28"/>
  <c r="N104" i="28"/>
  <c r="N103" i="28"/>
  <c r="N102" i="28"/>
  <c r="N101" i="28"/>
  <c r="N100" i="28"/>
  <c r="N99" i="28"/>
  <c r="N98" i="28"/>
  <c r="N97" i="28"/>
  <c r="N96" i="28"/>
  <c r="N95" i="28"/>
  <c r="N94" i="28"/>
  <c r="N93" i="28"/>
  <c r="N92" i="28"/>
  <c r="N91" i="28"/>
  <c r="N90" i="28"/>
  <c r="N89" i="28"/>
  <c r="N88" i="28"/>
  <c r="N87" i="28"/>
  <c r="N86" i="28"/>
  <c r="N85" i="28"/>
  <c r="N84" i="28"/>
  <c r="N83" i="28"/>
  <c r="N82" i="28"/>
  <c r="N81" i="28"/>
  <c r="N80" i="28"/>
  <c r="N79" i="28"/>
  <c r="N78" i="28"/>
  <c r="N77" i="28"/>
  <c r="N76" i="28"/>
  <c r="N75" i="28"/>
  <c r="N74" i="28"/>
  <c r="N73" i="28"/>
  <c r="N72" i="28"/>
  <c r="N71" i="28"/>
  <c r="N70" i="28"/>
  <c r="N69" i="28"/>
  <c r="N68" i="28"/>
  <c r="N67" i="28"/>
  <c r="N66" i="28"/>
  <c r="N65" i="28"/>
  <c r="N64" i="28"/>
  <c r="N63" i="28"/>
  <c r="N62" i="28"/>
  <c r="N61" i="28"/>
  <c r="N60" i="28"/>
  <c r="N59" i="28"/>
  <c r="N58" i="28"/>
  <c r="N57" i="28"/>
  <c r="N56" i="28"/>
  <c r="N55" i="28"/>
  <c r="N54" i="28"/>
  <c r="N53" i="28"/>
  <c r="N52" i="28"/>
  <c r="N51" i="28"/>
  <c r="N50" i="28"/>
  <c r="N49" i="28"/>
  <c r="N48" i="28"/>
  <c r="N47" i="28"/>
  <c r="N46" i="28"/>
  <c r="N45" i="28"/>
  <c r="N44" i="28"/>
  <c r="N43" i="28"/>
  <c r="N42" i="28"/>
  <c r="N41" i="28"/>
  <c r="N40" i="28"/>
  <c r="N39" i="28"/>
  <c r="N38" i="28"/>
  <c r="N37" i="28"/>
  <c r="N36" i="28"/>
  <c r="N35" i="28"/>
  <c r="N34" i="28"/>
  <c r="N33" i="28"/>
  <c r="N32" i="28"/>
  <c r="N31" i="28"/>
  <c r="N30" i="28"/>
  <c r="N29" i="28"/>
  <c r="N28" i="28"/>
  <c r="N27" i="28"/>
  <c r="N26" i="28"/>
  <c r="N25" i="28"/>
  <c r="N24" i="28"/>
  <c r="N23" i="28"/>
  <c r="N22" i="28"/>
  <c r="N21" i="28"/>
  <c r="N20" i="28"/>
  <c r="N19" i="28"/>
  <c r="N18" i="28"/>
  <c r="N17" i="28"/>
  <c r="N16" i="28"/>
  <c r="N15" i="28"/>
  <c r="N14" i="28"/>
  <c r="N13" i="28"/>
  <c r="N12" i="28"/>
  <c r="N11" i="28"/>
  <c r="E102" i="19" l="1"/>
  <c r="C102" i="19"/>
  <c r="G101" i="19"/>
  <c r="G100" i="19"/>
  <c r="G99" i="19"/>
  <c r="G98" i="19"/>
  <c r="G102" i="19" l="1"/>
  <c r="P241" i="28" l="1"/>
  <c r="P240" i="28"/>
  <c r="P239" i="28"/>
  <c r="P238" i="28"/>
  <c r="P237" i="28"/>
  <c r="P236" i="28"/>
  <c r="P235" i="28"/>
  <c r="P234" i="28"/>
  <c r="P233" i="28"/>
  <c r="P232" i="28"/>
  <c r="P231" i="28"/>
  <c r="P230" i="28"/>
  <c r="P229" i="28"/>
  <c r="P228" i="28"/>
  <c r="P227" i="28"/>
  <c r="P226" i="28"/>
  <c r="P225" i="28"/>
  <c r="P224" i="28"/>
  <c r="P223" i="28"/>
  <c r="P222" i="28"/>
  <c r="P221" i="28"/>
  <c r="P220" i="28"/>
  <c r="P219" i="28"/>
  <c r="P218" i="28"/>
  <c r="P217" i="28"/>
  <c r="P216" i="28"/>
  <c r="P215" i="28"/>
  <c r="P214" i="28"/>
  <c r="P213" i="28"/>
  <c r="P212" i="28"/>
  <c r="P211" i="28"/>
  <c r="P210" i="28"/>
  <c r="P209" i="28"/>
  <c r="P208" i="28"/>
  <c r="P207" i="28"/>
  <c r="P206" i="28"/>
  <c r="P205" i="28"/>
  <c r="P204" i="28"/>
  <c r="P203" i="28"/>
  <c r="P202" i="28"/>
  <c r="P201" i="28"/>
  <c r="P200" i="28"/>
  <c r="P199" i="28"/>
  <c r="P198" i="28"/>
  <c r="P197" i="28"/>
  <c r="P196" i="28"/>
  <c r="P195" i="28"/>
  <c r="P194" i="28"/>
  <c r="P193" i="28"/>
  <c r="P192" i="28"/>
  <c r="P191" i="28"/>
  <c r="P190" i="28"/>
  <c r="P189" i="28"/>
  <c r="P188" i="28"/>
  <c r="P187" i="28"/>
  <c r="P186" i="28"/>
  <c r="P185" i="28"/>
  <c r="P184" i="28"/>
  <c r="P183" i="28"/>
  <c r="P182" i="28"/>
  <c r="P181" i="28"/>
  <c r="P180" i="28"/>
  <c r="P179" i="28"/>
  <c r="P178" i="28"/>
  <c r="P177" i="28"/>
  <c r="P176" i="28"/>
  <c r="P175" i="28"/>
  <c r="P174" i="28"/>
  <c r="P173" i="28"/>
  <c r="P172" i="28"/>
  <c r="P171" i="28"/>
  <c r="P170" i="28"/>
  <c r="P169" i="28"/>
  <c r="P168" i="28"/>
  <c r="P167" i="28"/>
  <c r="P166" i="28"/>
  <c r="P165" i="28"/>
  <c r="P164" i="28"/>
  <c r="P163" i="28"/>
  <c r="P162" i="28"/>
  <c r="P161" i="28"/>
  <c r="P160" i="28"/>
  <c r="P159" i="28"/>
  <c r="P158" i="28"/>
  <c r="P157" i="28"/>
  <c r="P156" i="28"/>
  <c r="P155" i="28"/>
  <c r="P154" i="28"/>
  <c r="P153" i="28"/>
  <c r="P152" i="28"/>
  <c r="P151" i="28"/>
  <c r="P150" i="28"/>
  <c r="P149" i="28"/>
  <c r="P148" i="28"/>
  <c r="P147" i="28"/>
  <c r="P146" i="28"/>
  <c r="P145" i="28"/>
  <c r="P144" i="28"/>
  <c r="P143" i="28"/>
  <c r="P142" i="28"/>
  <c r="P141" i="28"/>
  <c r="P140" i="28"/>
  <c r="P139" i="28"/>
  <c r="P138" i="28"/>
  <c r="P137" i="28"/>
  <c r="P136" i="28"/>
  <c r="P135" i="28"/>
  <c r="P134" i="28"/>
  <c r="P133" i="28"/>
  <c r="P132" i="28"/>
  <c r="P131" i="28"/>
  <c r="P130" i="28"/>
  <c r="P129" i="28"/>
  <c r="P128" i="28"/>
  <c r="P127" i="28"/>
  <c r="P126" i="28"/>
  <c r="P125" i="28"/>
  <c r="P124" i="28"/>
  <c r="P123" i="28"/>
  <c r="P122" i="28"/>
  <c r="P121" i="28"/>
  <c r="P120" i="28"/>
  <c r="P119" i="28"/>
  <c r="P118" i="28"/>
  <c r="P117" i="28"/>
  <c r="P116" i="28"/>
  <c r="P115" i="28"/>
  <c r="P114" i="28"/>
  <c r="P113" i="28"/>
  <c r="P112" i="28"/>
  <c r="P111" i="28"/>
  <c r="P110" i="28"/>
  <c r="P109" i="28"/>
  <c r="P108" i="28"/>
  <c r="P107" i="28"/>
  <c r="P106" i="28"/>
  <c r="P105" i="28"/>
  <c r="P104" i="28"/>
  <c r="P103" i="28"/>
  <c r="P102" i="28"/>
  <c r="P101" i="28"/>
  <c r="P100" i="28"/>
  <c r="P99" i="28"/>
  <c r="P98" i="28"/>
  <c r="P97" i="28"/>
  <c r="P96" i="28"/>
  <c r="P95" i="28"/>
  <c r="P94" i="28"/>
  <c r="P93" i="28"/>
  <c r="P92" i="28"/>
  <c r="P91" i="28"/>
  <c r="P90" i="28"/>
  <c r="P89" i="28"/>
  <c r="P88" i="28"/>
  <c r="P87" i="28"/>
  <c r="P86" i="28"/>
  <c r="P85" i="28"/>
  <c r="P84" i="28"/>
  <c r="P83" i="28"/>
  <c r="P82" i="28"/>
  <c r="P81" i="28"/>
  <c r="P80" i="28"/>
  <c r="P79" i="28"/>
  <c r="P78" i="28"/>
  <c r="P77" i="28"/>
  <c r="P76" i="28"/>
  <c r="P75" i="28"/>
  <c r="P74" i="28"/>
  <c r="P73" i="28"/>
  <c r="P72" i="28"/>
  <c r="P71" i="28"/>
  <c r="P70" i="28"/>
  <c r="P69" i="28"/>
  <c r="P68" i="28"/>
  <c r="P67" i="28"/>
  <c r="P66" i="28"/>
  <c r="P65" i="28"/>
  <c r="P64" i="28"/>
  <c r="P63" i="28"/>
  <c r="P62" i="28"/>
  <c r="P61" i="28"/>
  <c r="P60" i="28"/>
  <c r="P59" i="28"/>
  <c r="P58" i="28"/>
  <c r="P57" i="28"/>
  <c r="P56" i="28"/>
  <c r="P55" i="28"/>
  <c r="P54" i="28"/>
  <c r="P53" i="28"/>
  <c r="P52" i="28"/>
  <c r="P51" i="28"/>
  <c r="P50" i="28"/>
  <c r="P49" i="28"/>
  <c r="P48" i="28"/>
  <c r="P47" i="28"/>
  <c r="P46" i="28"/>
  <c r="P45" i="28"/>
  <c r="P44" i="28"/>
  <c r="P43" i="28"/>
  <c r="P42" i="28"/>
  <c r="P41" i="28"/>
  <c r="P40" i="28"/>
  <c r="P39" i="28"/>
  <c r="P38" i="28"/>
  <c r="P37" i="28"/>
  <c r="P36" i="28"/>
  <c r="P35" i="28"/>
  <c r="P34" i="28"/>
  <c r="P33" i="28"/>
  <c r="P32" i="28"/>
  <c r="P31" i="28"/>
  <c r="P30" i="28"/>
  <c r="P29" i="28"/>
  <c r="P28" i="28"/>
  <c r="P27" i="28"/>
  <c r="P26" i="28"/>
  <c r="P25" i="28"/>
  <c r="P24" i="28"/>
  <c r="P23" i="28"/>
  <c r="P22" i="28"/>
  <c r="P21" i="28"/>
  <c r="P20" i="28"/>
  <c r="P19" i="28"/>
  <c r="P18" i="28"/>
  <c r="P17" i="28"/>
  <c r="P16" i="28"/>
  <c r="P15" i="28"/>
  <c r="P14" i="28"/>
  <c r="P13" i="28"/>
  <c r="P12" i="28"/>
  <c r="P11" i="28"/>
  <c r="J1" i="19" l="1"/>
  <c r="W2" i="19" s="1"/>
  <c r="J11" i="21"/>
  <c r="AV10" i="31" s="1"/>
  <c r="K11" i="21" l="1"/>
  <c r="AW10" i="31" s="1"/>
  <c r="W4" i="19"/>
  <c r="X3" i="19" s="1"/>
  <c r="P11" i="21" l="1"/>
  <c r="BB10" i="31" s="1"/>
  <c r="X2" i="19"/>
  <c r="B86" i="19" l="1"/>
  <c r="D86" i="19" l="1"/>
  <c r="G86" i="19"/>
  <c r="E86" i="19"/>
  <c r="C86" i="19"/>
  <c r="Q9" i="21" l="1"/>
  <c r="G88" i="19" l="1"/>
  <c r="BC8" i="31"/>
  <c r="E88" i="19"/>
  <c r="D88" i="19"/>
  <c r="C88" i="19"/>
  <c r="B88" i="19"/>
  <c r="G87" i="19" l="1"/>
  <c r="C87" i="19"/>
  <c r="B87" i="19"/>
  <c r="D87" i="19"/>
  <c r="E87" i="19"/>
  <c r="B85" i="19" l="1"/>
  <c r="G85" i="19"/>
  <c r="D85" i="19"/>
  <c r="E85" i="19"/>
  <c r="C85" i="19"/>
  <c r="B80"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AS9" authorId="0" shapeId="0" xr:uid="{B29B615F-482D-400E-ACBB-E8F197B1E247}">
      <text>
        <r>
          <rPr>
            <sz val="12"/>
            <color indexed="81"/>
            <rFont val="Arial"/>
            <family val="2"/>
          </rPr>
          <t xml:space="preserve">Oficina de Planeación:
</t>
        </r>
        <r>
          <rPr>
            <sz val="12"/>
            <color indexed="81"/>
            <rFont val="Arial"/>
            <family val="2"/>
          </rPr>
          <t xml:space="preserve">Si responde </t>
        </r>
        <r>
          <rPr>
            <b/>
            <sz val="12"/>
            <color indexed="81"/>
            <rFont val="Arial"/>
            <family val="2"/>
          </rPr>
          <t>"SI"</t>
        </r>
        <r>
          <rPr>
            <sz val="12"/>
            <color indexed="81"/>
            <rFont val="Arial"/>
            <family val="2"/>
          </rPr>
          <t xml:space="preserve">, debe responder las demás casillas para mostrar el valor del indicador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J10" authorId="0" shapeId="0" xr:uid="{C6E137B3-F0AD-4B53-9018-CB5766BB1BC7}">
      <text>
        <r>
          <rPr>
            <sz val="9"/>
            <color indexed="81"/>
            <rFont val="Tahoma"/>
            <family val="2"/>
          </rPr>
          <t>OFICINA DE PLANEACIÓN:
El control debe dejar evidencia de su ejecución. Esta evidencia ayuda a que se pueda revisar la misma información por parte de un tercero y llegue a la misma conclusión de quien ejecutó el control y se pueda evaluar que el control realmente fue ejecutado de acuerdo con los parámetros establecidos y descritos anteriormente:
1. Fue realizado por el responsable que se definió.
2. Se realizó de acuerdo a la periodicidad definida.
3. Se cumplió con el propósito del control.
4. Se dejó la fuente de información que sirvió de base para su ejecución.
5. Hay explicación a las observaciones o desviaciones resultantes de ejecutar el control.</t>
        </r>
      </text>
    </comment>
  </commentList>
</comments>
</file>

<file path=xl/sharedStrings.xml><?xml version="1.0" encoding="utf-8"?>
<sst xmlns="http://schemas.openxmlformats.org/spreadsheetml/2006/main" count="8321" uniqueCount="2011">
  <si>
    <t>Impacto</t>
  </si>
  <si>
    <t>Cantidad</t>
  </si>
  <si>
    <t>Comunicación y Gestión con Grupos de Interés.</t>
  </si>
  <si>
    <t>Reducir</t>
  </si>
  <si>
    <t>Planificación del Ordenamiento Social de la Propiedad</t>
  </si>
  <si>
    <t>Riesgo</t>
  </si>
  <si>
    <t>Direccionamiento Estratégico</t>
  </si>
  <si>
    <t>Seguridad Jurídica sobre la Titularidad de la Tierra y los Territorios</t>
  </si>
  <si>
    <t>Acceso a la Propiedad de la Tierra y los Territorios</t>
  </si>
  <si>
    <t>Apoyo Jurídico</t>
  </si>
  <si>
    <t>Adquisición de Bienes y Servicios</t>
  </si>
  <si>
    <t>Administración de Bienes y Servicios</t>
  </si>
  <si>
    <t>Gestión Financiera</t>
  </si>
  <si>
    <t>Gestión de la Información</t>
  </si>
  <si>
    <t>Enero</t>
  </si>
  <si>
    <t>Febrero</t>
  </si>
  <si>
    <t>Marzo</t>
  </si>
  <si>
    <t>Abril</t>
  </si>
  <si>
    <t>Mayo</t>
  </si>
  <si>
    <t>Junio</t>
  </si>
  <si>
    <t>Julio</t>
  </si>
  <si>
    <t>Agosto</t>
  </si>
  <si>
    <t>Septiembre</t>
  </si>
  <si>
    <t>Diciembre</t>
  </si>
  <si>
    <t>Octubre</t>
  </si>
  <si>
    <t>Noviembre</t>
  </si>
  <si>
    <t>Moderado</t>
  </si>
  <si>
    <t>Probabilidad</t>
  </si>
  <si>
    <t>N°</t>
  </si>
  <si>
    <t>Responsable de la acción preventiva</t>
  </si>
  <si>
    <t xml:space="preserve">FORMA </t>
  </si>
  <si>
    <t xml:space="preserve">CÓDIGO </t>
  </si>
  <si>
    <t>ACTIVIDAD</t>
  </si>
  <si>
    <t xml:space="preserve">VERSIÓN </t>
  </si>
  <si>
    <t>PROCESO</t>
  </si>
  <si>
    <t>CONTEXTO</t>
  </si>
  <si>
    <t>PROBABILIDAD</t>
  </si>
  <si>
    <t>IMPACTO</t>
  </si>
  <si>
    <t>NIVEL</t>
  </si>
  <si>
    <t>EXTREMO</t>
  </si>
  <si>
    <t>ALTO</t>
  </si>
  <si>
    <t>MODERADO</t>
  </si>
  <si>
    <t>BAJO</t>
  </si>
  <si>
    <t>IDENTIFICACIÓN DEL RIESGO</t>
  </si>
  <si>
    <t>FICHA DE IDENTIFICACIÓN DEL RIESGO</t>
  </si>
  <si>
    <t>DESCRIPCIÓN DEL RIESGO</t>
  </si>
  <si>
    <t>EVIDENCIA</t>
  </si>
  <si>
    <t>Nivel</t>
  </si>
  <si>
    <t>Descripción</t>
  </si>
  <si>
    <t>FICHA DE VALORACIÓN DEL RIESGO INHERENTE</t>
  </si>
  <si>
    <t>VALORACIÓN DEL RIESGO INHERENTE</t>
  </si>
  <si>
    <t>CONTEXTO EXTERNO</t>
  </si>
  <si>
    <t>CONTEXTO INTERNO</t>
  </si>
  <si>
    <t>Seguimiento, Evaluación y Mejora</t>
  </si>
  <si>
    <t>TIPO DE SOLICITUD</t>
  </si>
  <si>
    <t>INCLUSIÓN</t>
  </si>
  <si>
    <t>ELIMINACIÓN</t>
  </si>
  <si>
    <t>ACTUALIZACIÓN</t>
  </si>
  <si>
    <t>DEPENDENCIA SOLICITANTE</t>
  </si>
  <si>
    <t>SOLICITUD</t>
  </si>
  <si>
    <t>JUSTIFICACIÓN</t>
  </si>
  <si>
    <t>CONCEPTO OFICINA DE PLANEACIÓN</t>
  </si>
  <si>
    <t>OBJETIVO DEL PROCESO</t>
  </si>
  <si>
    <t>Tratamiento del Riesgo</t>
  </si>
  <si>
    <t>Tratamiento</t>
  </si>
  <si>
    <t>Aceptar</t>
  </si>
  <si>
    <t>Evitar</t>
  </si>
  <si>
    <t>Compartir</t>
  </si>
  <si>
    <t>No se adopta ninguna medida que afecte la probabilidad o el impacto del riesgo. (Ningún riesgo de corrupción podrá ser aceptado).</t>
  </si>
  <si>
    <t>Se adoptan medidas para reducir la probabilidad o el impacto del riesgo, o ambos; por lo general conlleva a la implementación de controles.</t>
  </si>
  <si>
    <t>Se abandonan las actividades que dan lugar al riesgo, es decir, no iniciar o no continuar con la actividad que lo provoca.</t>
  </si>
  <si>
    <t>Se reduce la probabilidad o el impacto del riesgo transfiriendo o compartiendo una parte de este. Los riesgos de corrupción se pueden compartir pero no se puede transferir su responsabilidad.</t>
  </si>
  <si>
    <t>Anexo 1 . Tipo de solicitud de modificación</t>
  </si>
  <si>
    <t>VERSIÓN</t>
  </si>
  <si>
    <t>FECHA</t>
  </si>
  <si>
    <t>MAPA DE RIESGOS DE GESTIÓN</t>
  </si>
  <si>
    <t xml:space="preserve"> GESTIÓN DE RIESGOS Y OPORTUNIDADES</t>
  </si>
  <si>
    <t>DIRECCIONAMIENTO ESTRATÉGICO</t>
  </si>
  <si>
    <t>DEST-F-001</t>
  </si>
  <si>
    <t>MATRICES PARA VALORACIÓN DEL IMPACTO Y PROBABILIDAD DEL RIESGO DE GESTIÓN</t>
  </si>
  <si>
    <t>Estratégicos</t>
  </si>
  <si>
    <t>Gerenciales</t>
  </si>
  <si>
    <t>Operativos</t>
  </si>
  <si>
    <t>Tecnológicos</t>
  </si>
  <si>
    <t>Satisfacción del cliente</t>
  </si>
  <si>
    <t>Aplicación</t>
  </si>
  <si>
    <t>Aplicar para riesgos inherentes y residuales en la zona de calificación de riesgo bajo.</t>
  </si>
  <si>
    <t xml:space="preserve">Aplica para riesgos residuales moderados, altos y extremos que pueden ser administrado mediante el  diseño de nuevos controles o el fortalecimiento de los controles existentes, de modo que en el futuro  el riesgo residual se pueda reevaluar como aceptable. </t>
  </si>
  <si>
    <t>Financieros</t>
  </si>
  <si>
    <t>De imagen o reputacional</t>
  </si>
  <si>
    <t>De Cumplimiento</t>
  </si>
  <si>
    <t>Proceso</t>
  </si>
  <si>
    <t>ANEXO 2 - REPORTE DE MATERIALIZACIÓN DE RIESGOS DE GESTIÓN</t>
  </si>
  <si>
    <t>¿Se materializó en el periodo reportado?</t>
  </si>
  <si>
    <t>SI</t>
  </si>
  <si>
    <t>NO</t>
  </si>
  <si>
    <t xml:space="preserve">Nueva Acción Preventiva </t>
  </si>
  <si>
    <t>PLAN DE MEJORAMIENTO</t>
  </si>
  <si>
    <t>RIESGO</t>
  </si>
  <si>
    <t>Descripción del Riesgo</t>
  </si>
  <si>
    <t>Evidencia del resultado alcanzado</t>
  </si>
  <si>
    <t>Observaciones</t>
  </si>
  <si>
    <t>ACCIONES PREVENTIVAS PROGRAMADAS</t>
  </si>
  <si>
    <t>ANEXO 3 - REPORTE DESEMPEÑO ACCIONES PREVENTIVAS</t>
  </si>
  <si>
    <t xml:space="preserve">FECHA </t>
  </si>
  <si>
    <t>Inconsistencias en el reporte y liquidación de las novedades laborales y prestacionales</t>
  </si>
  <si>
    <t>Control Interno Disciplinario</t>
  </si>
  <si>
    <t>Pérdida o daño en la documentación de la Agencia</t>
  </si>
  <si>
    <t xml:space="preserve">Asignación incorrecta de documentos en el momento de la radicación. </t>
  </si>
  <si>
    <t>Demoras en la atención de los requerimientos de expedientes por parte de las dependencias</t>
  </si>
  <si>
    <t>"Al momento de definir las actividades de control por parte de la primera línea de defensa, es importante considerar que los controles estén bien diseñados, es decir, que efectivamente estos mitigan las causas que hacen que el riesgo se materialice". FUNCIÓN PÚBLICA 2018</t>
  </si>
  <si>
    <t>ALCANCE DEL PROCESO</t>
  </si>
  <si>
    <t>Gestión del Modelo de Atención</t>
  </si>
  <si>
    <t>Ejecución y administración de procesos</t>
  </si>
  <si>
    <t>Pérdidas derivadas de errores en la ejecución y administración de procesos.</t>
  </si>
  <si>
    <t>Fraude externo</t>
  </si>
  <si>
    <t>Pérdida derivada de actos de fraude por personas ajenas a la organización (no participa personal de la entidad).</t>
  </si>
  <si>
    <t>Fraude interno</t>
  </si>
  <si>
    <t>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t>
  </si>
  <si>
    <t>Fallas tecnológicas</t>
  </si>
  <si>
    <t>Errores en hardware, software, telecomunicaciones, interrupción de servicios básicos.</t>
  </si>
  <si>
    <t>Relaciones laborales</t>
  </si>
  <si>
    <t>Pérdidas que surgen de acciones contrarias a las leyes o acuerdos de empleo, salud o seguridad, del pago de demandas por daños personales o de discriminación.</t>
  </si>
  <si>
    <t>Usuarios, productos y prácticas</t>
  </si>
  <si>
    <t>Fallas negligentes o involuntarias de las obligaciones frente a los usuarios y que impiden satisfacer una obligación profesional frente a éstos.</t>
  </si>
  <si>
    <t>Daños a activos fijos/ eventos externos</t>
  </si>
  <si>
    <t>Pérdida por daños o extravíos de los activos fijos por desastres naturales u otros riesgos/eventos externos como atentados, vandalismo, orden público.</t>
  </si>
  <si>
    <t>Leve 20%</t>
  </si>
  <si>
    <t>Menor 40%</t>
  </si>
  <si>
    <t>Moderado 60%</t>
  </si>
  <si>
    <t>Mayor 80%</t>
  </si>
  <si>
    <t>Catastrófico 100%</t>
  </si>
  <si>
    <t>Muy Alta 100%</t>
  </si>
  <si>
    <t>Alta 80%</t>
  </si>
  <si>
    <t>Media 60%</t>
  </si>
  <si>
    <t>Baja 40%</t>
  </si>
  <si>
    <t>Muy Baja 20%</t>
  </si>
  <si>
    <t>NÚMERO DE RIESGO</t>
  </si>
  <si>
    <t>Afectación Económica</t>
  </si>
  <si>
    <t xml:space="preserve"> Leve 20%</t>
  </si>
  <si>
    <t xml:space="preserve"> Afectación menor a 10 SMLMV</t>
  </si>
  <si>
    <t>El riesgo afecta la imagen de algún área de la organización</t>
  </si>
  <si>
    <t xml:space="preserve"> Menor 40%</t>
  </si>
  <si>
    <t xml:space="preserve"> Moderado 60%</t>
  </si>
  <si>
    <t xml:space="preserve"> Mayor 80%</t>
  </si>
  <si>
    <t xml:space="preserve"> Catastrófico 100%</t>
  </si>
  <si>
    <t>NIVELES PARA CALIFICAR EL IMPACTO</t>
  </si>
  <si>
    <t>El riesgo afecta la imagen de la entidad internamente, de conocimiento general nivel interno, de junta directiva y accionas y/o de proveedores</t>
  </si>
  <si>
    <t>El riesgo afecta la imagen de la entidad con algunos usuarios de relevancia frente al de los de los objetivos</t>
  </si>
  <si>
    <t>El riesgo afecta la imagen de la entidad con efecto publicitario sosteniendo a nivel de sector administrativo, nivel departamental o municipal</t>
  </si>
  <si>
    <t>El riesgo afecta la imagen de la entidad a nivel nacional, con efecto publicitario sostenido a nivel país</t>
  </si>
  <si>
    <t>IDENTIFICACIÓN DEL IMPACTO</t>
  </si>
  <si>
    <t>Cuando los escenarios de riesgo identificado se consideran demasiado extremos y las actividades no están establecidas por la ley.</t>
  </si>
  <si>
    <t xml:space="preserve">Cuando es muy difícil reducir el riesgo a un nivel aceptable o se carece de conocimientos necesarios para gestionarlo, este puede ser compartido con otra parte interesada que pueda gestionarlo con más eficacia, generalmente por medio de seguros o de tercerización. </t>
  </si>
  <si>
    <t>CLASIFICACIÓN DEL RIESGO</t>
  </si>
  <si>
    <t>IMPACTO DEL RIESGO</t>
  </si>
  <si>
    <t>Probabilidad Inherente</t>
  </si>
  <si>
    <t>Impacto 
Inherente</t>
  </si>
  <si>
    <t>NIVELES PARA CALIFICAR FRECUENCIA (PROBABILIDAD)</t>
  </si>
  <si>
    <t>Afectación Económica o presupuestal</t>
  </si>
  <si>
    <t>Pérdida Reputacional</t>
  </si>
  <si>
    <t xml:space="preserve">     El riesgo afecta la imagen de alguna área de la organización</t>
  </si>
  <si>
    <t xml:space="preserve">     El riesgo afecta la imagen de la entidad con algunos usuarios de relevancia frente al logro de los objetivos</t>
  </si>
  <si>
    <t xml:space="preserve">     El riesgo afecta la imagen de la entidad a nivel nacional, con efecto publicitarios sostenible a nivel país</t>
  </si>
  <si>
    <t>Probabilidad Residual Final</t>
  </si>
  <si>
    <t>Impacto Residual Final</t>
  </si>
  <si>
    <t>Porcentaje (%)</t>
  </si>
  <si>
    <t xml:space="preserve">Zona de Riesgo Inherente
(Exposición en Mapa de Calor Inherente)
</t>
  </si>
  <si>
    <t>Zona de Riesgo Final
(Exposición en Mapa de Calor Residual)</t>
  </si>
  <si>
    <t xml:space="preserve">OPCIÓN DE MANEJO
Tratamiento </t>
  </si>
  <si>
    <t>¿Existe reporte de Materialización del Riesgo?</t>
  </si>
  <si>
    <t>¿Activó el control correctivo relacionado?</t>
  </si>
  <si>
    <t>Indicador de Control Correctivo 
(No Materialización del Riesgo)</t>
  </si>
  <si>
    <t>FICHA DE VALORACIÓN DEL RIESGO RESIDUAL</t>
  </si>
  <si>
    <t>MATERIALIZACIÓN DEL RIESGO</t>
  </si>
  <si>
    <t>TIPO DE CONTROLES</t>
  </si>
  <si>
    <t>Preventivo</t>
  </si>
  <si>
    <t>Detectivo</t>
  </si>
  <si>
    <t>Correctivo</t>
  </si>
  <si>
    <t>AFECTACIÓN</t>
  </si>
  <si>
    <t>IMPLEMENTACIÓN</t>
  </si>
  <si>
    <t>Manual</t>
  </si>
  <si>
    <t>Automático</t>
  </si>
  <si>
    <t>ATRIBUTOS DE EFICIENCIA</t>
  </si>
  <si>
    <t>PUNTAJE (PESO)</t>
  </si>
  <si>
    <t>ATRIBUTOS DE INFORMACIÓN</t>
  </si>
  <si>
    <t>DOCUMENTACIÓN</t>
  </si>
  <si>
    <t xml:space="preserve">FRECUENCIA </t>
  </si>
  <si>
    <t>Documentado</t>
  </si>
  <si>
    <t>Sin Documentar</t>
  </si>
  <si>
    <t>Continua</t>
  </si>
  <si>
    <t>Aleatoria</t>
  </si>
  <si>
    <t>Con Registro</t>
  </si>
  <si>
    <t>Sin Registro</t>
  </si>
  <si>
    <t>CLASIFICACIÓN DE RIESGOS</t>
  </si>
  <si>
    <t>MAPA DE CALOR</t>
  </si>
  <si>
    <t>Bajo</t>
  </si>
  <si>
    <t>¿Hay Materialización del Riesgo?</t>
  </si>
  <si>
    <t>¿Debe modificarse el control preventivo o detectivo?</t>
  </si>
  <si>
    <t>Extremo</t>
  </si>
  <si>
    <t>Nivel del Mapa de Calor</t>
  </si>
  <si>
    <t>Alto</t>
  </si>
  <si>
    <t>1.1</t>
  </si>
  <si>
    <t>1.2</t>
  </si>
  <si>
    <t>1.3</t>
  </si>
  <si>
    <t>2.1</t>
  </si>
  <si>
    <t>2.2</t>
  </si>
  <si>
    <t>2.3</t>
  </si>
  <si>
    <t>3.1</t>
  </si>
  <si>
    <t>3.2</t>
  </si>
  <si>
    <t>3.3</t>
  </si>
  <si>
    <t>4.1</t>
  </si>
  <si>
    <t>4.2</t>
  </si>
  <si>
    <t>4.3</t>
  </si>
  <si>
    <t>5.1</t>
  </si>
  <si>
    <t>5.2</t>
  </si>
  <si>
    <t>5.3</t>
  </si>
  <si>
    <t>6.1</t>
  </si>
  <si>
    <t>6.2</t>
  </si>
  <si>
    <t>6.3</t>
  </si>
  <si>
    <t>7.1</t>
  </si>
  <si>
    <t>7.2</t>
  </si>
  <si>
    <t>7.3</t>
  </si>
  <si>
    <t>8.1</t>
  </si>
  <si>
    <t>8.2</t>
  </si>
  <si>
    <t>8.3</t>
  </si>
  <si>
    <t>9.1</t>
  </si>
  <si>
    <t>9.2</t>
  </si>
  <si>
    <t>9.3</t>
  </si>
  <si>
    <t>10.1</t>
  </si>
  <si>
    <t>10.2</t>
  </si>
  <si>
    <t>10.3</t>
  </si>
  <si>
    <t>11.1</t>
  </si>
  <si>
    <t>11.2</t>
  </si>
  <si>
    <t>11.3</t>
  </si>
  <si>
    <t>12.1</t>
  </si>
  <si>
    <t>12.2</t>
  </si>
  <si>
    <t>12.3</t>
  </si>
  <si>
    <t>13.1</t>
  </si>
  <si>
    <t>13.2</t>
  </si>
  <si>
    <t>13.3</t>
  </si>
  <si>
    <t>14.1</t>
  </si>
  <si>
    <t>14.2</t>
  </si>
  <si>
    <t>14.3</t>
  </si>
  <si>
    <t>15.1</t>
  </si>
  <si>
    <t>15.2</t>
  </si>
  <si>
    <t>15.3</t>
  </si>
  <si>
    <t>16.1</t>
  </si>
  <si>
    <t>16.2</t>
  </si>
  <si>
    <t>16.3</t>
  </si>
  <si>
    <t>17.1</t>
  </si>
  <si>
    <t>17.2</t>
  </si>
  <si>
    <t>17.3</t>
  </si>
  <si>
    <t>18.1</t>
  </si>
  <si>
    <t>18.2</t>
  </si>
  <si>
    <t>18.3</t>
  </si>
  <si>
    <t>19.1</t>
  </si>
  <si>
    <t>19.2</t>
  </si>
  <si>
    <t>19.3</t>
  </si>
  <si>
    <t>20.1</t>
  </si>
  <si>
    <t>20.2</t>
  </si>
  <si>
    <t>20.3</t>
  </si>
  <si>
    <t>21.1</t>
  </si>
  <si>
    <t>21.2</t>
  </si>
  <si>
    <t>21.3</t>
  </si>
  <si>
    <t>22.1</t>
  </si>
  <si>
    <t>22.2</t>
  </si>
  <si>
    <t>22.3</t>
  </si>
  <si>
    <t>23.1</t>
  </si>
  <si>
    <t>23.2</t>
  </si>
  <si>
    <t>23.3</t>
  </si>
  <si>
    <t>24.1</t>
  </si>
  <si>
    <t>24.2</t>
  </si>
  <si>
    <t>24.3</t>
  </si>
  <si>
    <t>25.1</t>
  </si>
  <si>
    <t>25.2</t>
  </si>
  <si>
    <t>25.3</t>
  </si>
  <si>
    <t>26.1</t>
  </si>
  <si>
    <t>26.2</t>
  </si>
  <si>
    <t>26.3</t>
  </si>
  <si>
    <t>27.1</t>
  </si>
  <si>
    <t>27.2</t>
  </si>
  <si>
    <t>27.3</t>
  </si>
  <si>
    <t>28.1</t>
  </si>
  <si>
    <t>28.2</t>
  </si>
  <si>
    <t>28.3</t>
  </si>
  <si>
    <t>29.1</t>
  </si>
  <si>
    <t>29.2</t>
  </si>
  <si>
    <t>29.3</t>
  </si>
  <si>
    <t>30.1</t>
  </si>
  <si>
    <t>30.2</t>
  </si>
  <si>
    <t>30.3</t>
  </si>
  <si>
    <t>31.1</t>
  </si>
  <si>
    <t>31.2</t>
  </si>
  <si>
    <t>31.3</t>
  </si>
  <si>
    <t>32.1</t>
  </si>
  <si>
    <t>32.2</t>
  </si>
  <si>
    <t>32.3</t>
  </si>
  <si>
    <t>33.1</t>
  </si>
  <si>
    <t>33.2</t>
  </si>
  <si>
    <t>33.3</t>
  </si>
  <si>
    <t>34.1</t>
  </si>
  <si>
    <t>34.2</t>
  </si>
  <si>
    <t>34.3</t>
  </si>
  <si>
    <t>35.1</t>
  </si>
  <si>
    <t>35.2</t>
  </si>
  <si>
    <t>35.3</t>
  </si>
  <si>
    <t>36.1</t>
  </si>
  <si>
    <t>36.2</t>
  </si>
  <si>
    <t>36.3</t>
  </si>
  <si>
    <t>37.1</t>
  </si>
  <si>
    <t>37.2</t>
  </si>
  <si>
    <t>37.3</t>
  </si>
  <si>
    <t>38.1</t>
  </si>
  <si>
    <t>38.2</t>
  </si>
  <si>
    <t>38.3</t>
  </si>
  <si>
    <t>39.1</t>
  </si>
  <si>
    <t>39.2</t>
  </si>
  <si>
    <t>39.3</t>
  </si>
  <si>
    <t>40.1</t>
  </si>
  <si>
    <t>40.2</t>
  </si>
  <si>
    <t>40.3</t>
  </si>
  <si>
    <t>41.1</t>
  </si>
  <si>
    <t>41.2</t>
  </si>
  <si>
    <t>41.3</t>
  </si>
  <si>
    <t>42.1</t>
  </si>
  <si>
    <t>42.2</t>
  </si>
  <si>
    <t>42.3</t>
  </si>
  <si>
    <t>43.1</t>
  </si>
  <si>
    <t>43.2</t>
  </si>
  <si>
    <t>43.3</t>
  </si>
  <si>
    <t>44.1</t>
  </si>
  <si>
    <t>44.2</t>
  </si>
  <si>
    <t>44.3</t>
  </si>
  <si>
    <t>45.1</t>
  </si>
  <si>
    <t>45.2</t>
  </si>
  <si>
    <t>45.3</t>
  </si>
  <si>
    <t>46.1</t>
  </si>
  <si>
    <t>46.2</t>
  </si>
  <si>
    <t>46.3</t>
  </si>
  <si>
    <t>47.1</t>
  </si>
  <si>
    <t>47.2</t>
  </si>
  <si>
    <t>47.3</t>
  </si>
  <si>
    <t>48.1</t>
  </si>
  <si>
    <t>48.2</t>
  </si>
  <si>
    <t>48.3</t>
  </si>
  <si>
    <t>49.1</t>
  </si>
  <si>
    <t>49.2</t>
  </si>
  <si>
    <t>49.3</t>
  </si>
  <si>
    <t>50.1</t>
  </si>
  <si>
    <t>50.2</t>
  </si>
  <si>
    <t>50.3</t>
  </si>
  <si>
    <t>51.1</t>
  </si>
  <si>
    <t>51.2</t>
  </si>
  <si>
    <t>51.3</t>
  </si>
  <si>
    <t>52.1</t>
  </si>
  <si>
    <t>52.2</t>
  </si>
  <si>
    <t>52.3</t>
  </si>
  <si>
    <t>53.1</t>
  </si>
  <si>
    <t>53.2</t>
  </si>
  <si>
    <t>53.3</t>
  </si>
  <si>
    <t>54.1</t>
  </si>
  <si>
    <t>54.2</t>
  </si>
  <si>
    <t>54.3</t>
  </si>
  <si>
    <t>55.1</t>
  </si>
  <si>
    <t>55.2</t>
  </si>
  <si>
    <t>55.3</t>
  </si>
  <si>
    <t>56.1</t>
  </si>
  <si>
    <t>56.2</t>
  </si>
  <si>
    <t>56.3</t>
  </si>
  <si>
    <t>57.1</t>
  </si>
  <si>
    <t>57.2</t>
  </si>
  <si>
    <t>57.3</t>
  </si>
  <si>
    <t>58.1</t>
  </si>
  <si>
    <t>58.2</t>
  </si>
  <si>
    <t>58.3</t>
  </si>
  <si>
    <t>59.1</t>
  </si>
  <si>
    <t>59.2</t>
  </si>
  <si>
    <t>59.3</t>
  </si>
  <si>
    <t>60.1</t>
  </si>
  <si>
    <t>60.2</t>
  </si>
  <si>
    <t>60.3</t>
  </si>
  <si>
    <t>61.1</t>
  </si>
  <si>
    <t>61.2</t>
  </si>
  <si>
    <t>61.3</t>
  </si>
  <si>
    <t>62.1</t>
  </si>
  <si>
    <t>62.2</t>
  </si>
  <si>
    <t>62.3</t>
  </si>
  <si>
    <t>63.1</t>
  </si>
  <si>
    <t>63.2</t>
  </si>
  <si>
    <t>63.3</t>
  </si>
  <si>
    <t>64.1</t>
  </si>
  <si>
    <t>64.2</t>
  </si>
  <si>
    <t>64.3</t>
  </si>
  <si>
    <t>65.1</t>
  </si>
  <si>
    <t>65.2</t>
  </si>
  <si>
    <t>65.3</t>
  </si>
  <si>
    <t>66.1</t>
  </si>
  <si>
    <t>66.2</t>
  </si>
  <si>
    <t>66.3</t>
  </si>
  <si>
    <t>67.1</t>
  </si>
  <si>
    <t>67.2</t>
  </si>
  <si>
    <t>67.3</t>
  </si>
  <si>
    <t>68.1</t>
  </si>
  <si>
    <t>68.2</t>
  </si>
  <si>
    <t>68.3</t>
  </si>
  <si>
    <t>69.1</t>
  </si>
  <si>
    <t>69.2</t>
  </si>
  <si>
    <t>69.3</t>
  </si>
  <si>
    <t>70.1</t>
  </si>
  <si>
    <t>70.2</t>
  </si>
  <si>
    <t>70.3</t>
  </si>
  <si>
    <t>71.1</t>
  </si>
  <si>
    <t>71.2</t>
  </si>
  <si>
    <t>71.3</t>
  </si>
  <si>
    <t>72.1</t>
  </si>
  <si>
    <t>72.2</t>
  </si>
  <si>
    <t>72.3</t>
  </si>
  <si>
    <t>73.1</t>
  </si>
  <si>
    <t>73.2</t>
  </si>
  <si>
    <t>73.3</t>
  </si>
  <si>
    <t>74.1</t>
  </si>
  <si>
    <t>74.2</t>
  </si>
  <si>
    <t>74.3</t>
  </si>
  <si>
    <t>75.1</t>
  </si>
  <si>
    <t>75.2</t>
  </si>
  <si>
    <t>75.3</t>
  </si>
  <si>
    <t>76.1</t>
  </si>
  <si>
    <t>76.2</t>
  </si>
  <si>
    <t>76.3</t>
  </si>
  <si>
    <t>77.1</t>
  </si>
  <si>
    <t>77.2</t>
  </si>
  <si>
    <t>77.3</t>
  </si>
  <si>
    <t>NÚMERO DEL CONTROL</t>
  </si>
  <si>
    <t>SEGUIMIENTO</t>
  </si>
  <si>
    <t>ESTADO</t>
  </si>
  <si>
    <t>En curso</t>
  </si>
  <si>
    <t>Finalizado</t>
  </si>
  <si>
    <t>RIESGO INHERENTE</t>
  </si>
  <si>
    <t>1. Presupuesto asignado por parte del Gobierno Nacional, para compras de predios para atender la alta demanda de tierras de las comunidades rurales.
2. La gran inversión que debería asignarse para cubrir gran parte del territorio y hacer presencia institucional (distancias, topografías, medios de transporte, etc.)
3. Concentración en la ejecución de recursos, en ciertas regiones del País, para adjudicación de tierras y proyectos productivos.
4. Influencia de actores externos (ciudadanía, grupos políticos, agremiaciones, entre otros) en la determinación de recursos para la Entidad.</t>
  </si>
  <si>
    <t>1. Las políticas con Enfoque Diferencial definidas por el Estado
2. Las exigencias de los grupos étnicos y comunidades campesinas en materia de adjudicación de tierras
3. Influencia de actores externos (ciudadanía, grupos políticos, agremiaciones, entre otros) para el cumplimiento de compromisos sociales por parte del Estado</t>
  </si>
  <si>
    <t>1. Las limitaciones, que de tipo legal, existentes relacionada con los usos del suelo rural.
2. Los frecuentes cambios normativos, en materia de desarrollo rural y de reforma agraria.
3. Prevalencia de intereses personales o de pequeños grupos económicos en materia de legislación rural.</t>
  </si>
  <si>
    <t>1. La ANT cuenta con una serie de documentos que definen su estructura legal, contexto y actuación a corto, mediano y largo plazo
2. Sus planes, programas y proyectos son revisados y ajustados con frecuencia, acordes con las exigencias del contexto, sea éste interno o externo
3. Su actuación está orientada a responder las exigencias de los Planes de Desarrollo Nacional, las normatividades de Sector Agricultura, y su propia estructura, misión y visión.
4. Mejorar la coordinación entre dependencias, para el logro de los objetivos de planes, programas y proyectos.</t>
  </si>
  <si>
    <t>ANÁLISIS DEL CONTEXTO INSTITUCIONAL</t>
  </si>
  <si>
    <t>1. Las ideologías y conceptos en temas de tierras entre las ramas ejecutivas y legislativa del poder público en Colombia 
2. Las observaciones y/o comentarios de grupos económicos (gremios, etc.) en las determinaciones que en materia de tierras y de reforma agraria, deba tomar las autoridades legislativas
3. Influencia de actores externos (ciudadanía, grupos políticos, agremiaciones, entre otros) en las determinaciones de la Entidad.</t>
  </si>
  <si>
    <t>1. Avances tecnológicos del mercado en material rural para asuntos relacionados con mediciones y demás acciones
2. Las normas que en materia digital ha venido implementando el Estado Colombiano, que favorecen al sector rural colombiano
3. Por mejorar el uso en las herramientas tecnológicas de los pobladores rurales y cobertura de red por parte del Estado</t>
  </si>
  <si>
    <t>1. Presupuesto asignado para compras de predios y poder atender la alta demanda en tierras de las comunidades rurales
2. La gran inversión que debería asignarse para visitar gran parte del territorio nacional y hacer presencia institucional (distancias, topográficas, transporte, etc.)
3. Presupuesto asignado para el funcionamiento de la entidad</t>
  </si>
  <si>
    <t>1. Variación de funciones según las calidades, cualidades, competencias y experiencia en temas rurales de los funcionarios, contratistas y otros colaboradores 
2. La distribución diferenciada de funcionarios, en las dependencias, contratistas y planta, según competencias
3. Capacitaciones frecuentes a funcionarios, contratistas y otros colaboradores sobre el funcionamiento general de la entidad
4. Diferencia en la toma de decisiones objetivas por los funcionarios, contratistas y otros colaboradores
5. Comunicación constante a funcionarios, contratistas y otros colaboradores de la importancia de la Seguridad y Salud en el trabajo
6. Mejorar la asistencia de funcionarios, contratistas y otros colaboradores en jornadas de capacitación, como en eventos masivos que se programan</t>
  </si>
  <si>
    <t>1. Mapa de procesos estructurado
2. Caracterizaciones y Procedimientos generados según la necesidad operativa de la Entidad
3. Dispersión entre dependencias en las toma de decisiones, en materia de procesos y procedimientos</t>
  </si>
  <si>
    <t>1. Existencia de varios canales informativos y de comunicación internos que se actualizan con frecuencia
2. Mejorar la fluidez en la información interna por medio de canales informativos y de comunicación
3. Progresar en la coordinación y receptividad entre dependencias, para una comunicación ágil y fluida
4. Se generan nuevas y más ágiles estrategias de comunicación e información.</t>
  </si>
  <si>
    <t>NÚMERO DEL RIESGO</t>
  </si>
  <si>
    <t>ACCIÓN PREVENTIVA</t>
  </si>
  <si>
    <t>RESPONSABLE DE LA ACCIÓN PREVENTIVA</t>
  </si>
  <si>
    <t>EVIDENCIA DE LA ACCIÓN PREVENTIVA</t>
  </si>
  <si>
    <t>CANTIDAD PROGRAMADA</t>
  </si>
  <si>
    <t>CANTIDAD ACUMULADA AL AÑO</t>
  </si>
  <si>
    <t>EVIDENCIAS</t>
  </si>
  <si>
    <t>OBSERVACIONES</t>
  </si>
  <si>
    <t>ENERO</t>
  </si>
  <si>
    <t>FEBRERO</t>
  </si>
  <si>
    <t>MARZO</t>
  </si>
  <si>
    <t>ABRIL</t>
  </si>
  <si>
    <t>MAYO</t>
  </si>
  <si>
    <t>JUNIO</t>
  </si>
  <si>
    <t>JULIO</t>
  </si>
  <si>
    <t>AGOSTO</t>
  </si>
  <si>
    <t>SEPTIEMBRE</t>
  </si>
  <si>
    <t>OCTUBRE</t>
  </si>
  <si>
    <t>NOVIEMBRE</t>
  </si>
  <si>
    <t>DICIEMBRE</t>
  </si>
  <si>
    <t>NÚMERO DE LA ACCIÓN PREVENTIVA</t>
  </si>
  <si>
    <t xml:space="preserve">     El riesgo afecta la imagen de la entidad internamente, de conocimiento general, nivel interno, de junta directiva y accionistas y/o de proveedores</t>
  </si>
  <si>
    <t xml:space="preserve">     El riesgo afecta la imagen de  la entidad con efecto publicitario sostenido a nivel de sector administrativo, nivel departamental o municipal</t>
  </si>
  <si>
    <t>Intención global de la Política</t>
  </si>
  <si>
    <t>Alineación de la Política con los objetivos estratégicos</t>
  </si>
  <si>
    <t>Objetivo</t>
  </si>
  <si>
    <t>Alcance</t>
  </si>
  <si>
    <t>Esquema de líneas de defensa</t>
  </si>
  <si>
    <t>Procedimiento</t>
  </si>
  <si>
    <t>Contexto estratégico de la organización</t>
  </si>
  <si>
    <t>Para interpretar la actualización de los riesgos de gestión, la Oficina de Planeación ha puesto a disposición de las dependencias el instrumento: DEST-F-001 MAPA DE RIESGOS DE GESTIÓN, que en la hoja No. 2, CONTEXTO, presenta una forma que orienta las reflexiones hacia el contexto específico de la entidad facilitando la identificación de los riesgos y su análisis ajustado a las influencias internas y externas.</t>
  </si>
  <si>
    <t>Es la respuesta establecida por la primera línea de defensa para la mitigación de los diferentes riesgos, incluyendo aquellos relacionados con la corrupción y seguridad de la información.
En lo correspondiente a las categorías de tratamiento del riesgo, la Agencia Nacional de Tierras adoptará los lineamientos metodológicos dispuestos por las autoridades administrativas competentes, los cuales serán confirmados según corresponda en el proceso de formulación o modificación al Mapa de Riesgos.
Aceptar, Reducir, Evitar y Compartir</t>
  </si>
  <si>
    <t>Niveles de aceptación del riesgo</t>
  </si>
  <si>
    <t>Con relación a los riesgos de gestión, la Agencia Nacional de Tierras acepta solamente los riesgos residuales en el nivel de exposición de riesgo "Bajo". En estos casos, no será necesaria la formulación de acciones preventivas para el diseño o fortalecimiento de controles.
Con relación a los riesgos de corrupción en la Agencia Nacional de Tierras, estos se consideran inaceptables, reafirmando el compromiso de “cero tolerancia” frente al fraude y cualquier otro acto de corrupción en concordancia con lo dispuesto en la política de transparencia y anticorrupción de la ANT.
Por lo anterior, frente a los riesgos de corrupción se dispone como opción de tratamiento preferente la de “REDUCIR”, implementando actividades de control para mitigar el riesgo disminuyendo su probabilidad, su impacto o ambos.</t>
  </si>
  <si>
    <t>Niveles para calificar el riesgo, probabilidad e impacto</t>
  </si>
  <si>
    <t>En lo correspondiente a los niveles para la calificación de los diferentes tipos de riesgos y la valoración de su probabilidad e impacto, la Agencia Nacional de Tierras adoptará los lineamientos metodológicos dispuestos por las autoridades administrativas competentes, los cuales serán informados según corresponda en el proceso de formulación o modificación al Mapa de Riesgos.</t>
  </si>
  <si>
    <t>La Agencia Nacional de Tierras posee elementos metodológicos como política, procedimientos, formas, instrumentos e instructivos para guiar a sus dependencias en la identificación, análisis y valoración de los riesgos que pueden afectar el desempeño de los procesos y planes; orienta también en el establecimiento y aplicación de controles que funcionan antes, durante o incluso después de finalizadas las tareas operativas cotidianas.
La Agencia Nacional de Tierras cuenta con el procedimiento documentado DEST-P-001 ADMINISTRACIÓN DE RIESGOS DE GESTIÓN, cuyo objetivo es determinar los fundamentos y las tareas para facilitar la evaluación y el tratamiento de los riesgos de gestión que pueden afectar el logro de los objetivos de procesos y planes establecidos por la Dirección General para el cumplimiento de las funciones asignadas a la Entidad.</t>
  </si>
  <si>
    <t xml:space="preserve">Esta política cubre los riesgos propios de los procesos y actividades desarrolladas al interior de la ANT, en donde se hace necesario el entendimiento, compromiso y disposición de todas las dependencias y personal de la Entidad, independiente de su nivel jerárquico, función o localización. </t>
  </si>
  <si>
    <t>La presente política tiene como finalidad establecer los lineamientos para la Administración de Riesgos en la Agencia Nacional de Tierras, a partir de los cuales se definirán los procedimientos y mecanismos de verificación y evaluación encaminados a la búsqueda de la eficiencia, eficacia y transparencia de los procesos.</t>
  </si>
  <si>
    <t>La Política de Administración del Riesgo está alineada con la planeación estratégica, identificando los posibles riesgos que pueden impedir el cumplimiento de los objetivos y metas institucionales; esto a su vez le permitirá a la Alta Dirección, reorientar la política y estrategias para la gestión del riesgo, desplegando hacia los procesos, la emisión de lineamientos para identificar en el paso a paso de los procedimientos, los posibles puntos críticos que puedan convertirse en factores de riesgo.</t>
  </si>
  <si>
    <t>La Agencia Nacional de Tierras, está comprometida con la gestión efectiva y transparente de sus actividades y las acciones de control, monitoreo, seguimiento y evaluación necesarias, para mitigar los eventos de riesgos que puedan incumplir su misión y objetivos institucionales, así como la desviación de la gestión pública para beneficio de particulares.</t>
  </si>
  <si>
    <t>¿Mitigó la materialización del riesgo?</t>
  </si>
  <si>
    <t>FECHA DE CREACIÓN DEL RIESGO</t>
  </si>
  <si>
    <t>¿Existe evidencia del control correctivo?</t>
  </si>
  <si>
    <t>N° Riesgo</t>
  </si>
  <si>
    <t>PLAN DE CONTINGENCIA IMPLEMENTADO (Controles correctivos a la materialización del riesgo)</t>
  </si>
  <si>
    <t>Etiquetas de fila</t>
  </si>
  <si>
    <t>(en blanco)</t>
  </si>
  <si>
    <t>Total general</t>
  </si>
  <si>
    <t>Cuenta de NÚMERO DE RIESGO</t>
  </si>
  <si>
    <t>Administración de Tierras</t>
  </si>
  <si>
    <t>Inteligencia de la información</t>
  </si>
  <si>
    <t>Inteligencia de la Información</t>
  </si>
  <si>
    <t>Gestión de Talento Humano</t>
  </si>
  <si>
    <t xml:space="preserve">Gestión De Riesgos Y Oportunidades </t>
  </si>
  <si>
    <t>Planeación De Procesos</t>
  </si>
  <si>
    <t>Planeación Estratégica Institucional</t>
  </si>
  <si>
    <t>Formulación De Proyectos De Inversión</t>
  </si>
  <si>
    <t>Administración De Indicadores</t>
  </si>
  <si>
    <t xml:space="preserve">Gestión Misional </t>
  </si>
  <si>
    <t>Gestión De Planes E Instrumentos De Cooperación Internacional E Interinstitucional</t>
  </si>
  <si>
    <t>Relacionamiento Con Entes Externos De Control</t>
  </si>
  <si>
    <t>Arquitectura De Tic</t>
  </si>
  <si>
    <t>Gobierno De Tic</t>
  </si>
  <si>
    <t>Gestión Del Conocimiento</t>
  </si>
  <si>
    <t>Control De La Información Documentada</t>
  </si>
  <si>
    <t>Gestionar Las  Peticiones Quejas, Sugerencias, Reclamos, Denuncias Y Felicitaciones</t>
  </si>
  <si>
    <t>Programación De Municipios A Intervenir Mediante El Modelo De Oferta</t>
  </si>
  <si>
    <t>Gestionar Peticiones, Quejas, Reclamos Y Denuncias, Por Demanda</t>
  </si>
  <si>
    <t xml:space="preserve">Formulación De Planes De Ordenamiento Social De La Propiedad Rural - Pospr </t>
  </si>
  <si>
    <t>Implementación Y Consolidación De Los Planes De Ordenamiento Social De La Propiedad Rural - Pospr</t>
  </si>
  <si>
    <t>Aprobación De Planes De Ordenamiento Social De La Propiedad Rural - Pospr</t>
  </si>
  <si>
    <t>Monitoreo  Y Seguimiento A La Formulación E Implementacion De Los Planes De Ordenamiento Social De La Propiedad Rural</t>
  </si>
  <si>
    <t>Registro De Sujetos De Ordenamiento - Reso</t>
  </si>
  <si>
    <t>Planificación De La Descongestión</t>
  </si>
  <si>
    <t>Formulación Plan De Atención A Comunidades Étnicas</t>
  </si>
  <si>
    <t>Deslinde De Tierras</t>
  </si>
  <si>
    <t>Clarificación De La Propiedad</t>
  </si>
  <si>
    <t>Extinción Del Derecho De Dominio</t>
  </si>
  <si>
    <t>Recuperación De Baldíos</t>
  </si>
  <si>
    <t>Reversión De Baldíos</t>
  </si>
  <si>
    <t>Gestión De Formalización</t>
  </si>
  <si>
    <t>Adjudicación De Baldíos</t>
  </si>
  <si>
    <t>Adjudicación De Bienes Fiscales Patrimoniales</t>
  </si>
  <si>
    <t>Asignación De Subsidio Integral De Reforma Agraria  Sira</t>
  </si>
  <si>
    <t>Adquisición De Predios</t>
  </si>
  <si>
    <t>Constitución, Ampliación, Saneamiento O Restructuración De Resguardos Indígenas</t>
  </si>
  <si>
    <t>Titulación Colectiva A Comunidades Negras</t>
  </si>
  <si>
    <t>Gestión De Iniciativas Comunitarias Con Enfoque Diferencial Étnico</t>
  </si>
  <si>
    <t>Administración De Baldíos</t>
  </si>
  <si>
    <t>Administración Del Fondo Nacional Agrario</t>
  </si>
  <si>
    <t>Mecanismos De Administración</t>
  </si>
  <si>
    <t>Constitución Y Delimitación De Zonas Reservas</t>
  </si>
  <si>
    <t>Protección De Territorios Ancestrales De Comunidades Indígenas</t>
  </si>
  <si>
    <t>Limitaciones A La Propiedad</t>
  </si>
  <si>
    <t>Expropiación De Tierras</t>
  </si>
  <si>
    <t>Construcción De Soluciones De Software Para La Ant</t>
  </si>
  <si>
    <t>Generación Y Análisis De Información Geográfica Y Topográfica</t>
  </si>
  <si>
    <t xml:space="preserve">Análisis De Información </t>
  </si>
  <si>
    <t>Publicación De Información Página Web</t>
  </si>
  <si>
    <t xml:space="preserve">Estudio De Análisis De Riesgos Y Control </t>
  </si>
  <si>
    <t>Representación Jurídica</t>
  </si>
  <si>
    <t>Cobro Coactivo</t>
  </si>
  <si>
    <t xml:space="preserve">Asesoría Jurídica </t>
  </si>
  <si>
    <t>Revocatoria Del Acto De Adjudicación</t>
  </si>
  <si>
    <t>Planificación De Las  Necesidades De Bienes Y Servicios De La Entidad</t>
  </si>
  <si>
    <t>Análisis Del Sector</t>
  </si>
  <si>
    <t xml:space="preserve">Formulación De Estudios Y Documentos Previos  </t>
  </si>
  <si>
    <t>Selección De Proveedores</t>
  </si>
  <si>
    <t>Elaboración Del Contrato</t>
  </si>
  <si>
    <t xml:space="preserve">Ejecución Y Supervisión De Contratos </t>
  </si>
  <si>
    <t xml:space="preserve">Ejecución De Etapa Pos Contractual </t>
  </si>
  <si>
    <t xml:space="preserve">Control De Adquisiciones </t>
  </si>
  <si>
    <t xml:space="preserve">Mantenimiento De Bienes Y Servicios </t>
  </si>
  <si>
    <t xml:space="preserve">Control De Inventario, Planta Y Equipos </t>
  </si>
  <si>
    <t>Administración De Bienes Y Servicios Generales Para El Funcionamiento De La Entidad</t>
  </si>
  <si>
    <t xml:space="preserve">Faltante O Pérdida De Inventarios </t>
  </si>
  <si>
    <t xml:space="preserve">Soporte De Servicios Administrativos De Tecnologías De La Información </t>
  </si>
  <si>
    <t>Gestión Ambiental</t>
  </si>
  <si>
    <t>Formulación De Anteproyecto De Presupuesto De La Ant</t>
  </si>
  <si>
    <t>Desagregación Y Administración Del Presupuesto</t>
  </si>
  <si>
    <t>Gestión De Ingresos Y Cartera</t>
  </si>
  <si>
    <t>Gestión De Egresos</t>
  </si>
  <si>
    <t>Gestión Contable</t>
  </si>
  <si>
    <t xml:space="preserve">Auditoría Interna: Aseguramiento Y Consulta </t>
  </si>
  <si>
    <t>Seguimiento Y Evaluación Del Desempeño De Procesos, Planes, Programas Y Proyectos</t>
  </si>
  <si>
    <t>Seguimiento Y Evaluación A La Ejecución Presupuestal</t>
  </si>
  <si>
    <t>Seguimiento A La Implementación De Políticas, Estrategias Y Planes Para La Transparencia</t>
  </si>
  <si>
    <t>Seguimiento A La Gestión De Peticiones, Quejas, Reclamos,  Sugerencias, Denuncias Y Felicitaciones</t>
  </si>
  <si>
    <t>Revisión Por La Dirección Al Desempeño Institucional</t>
  </si>
  <si>
    <t>Formulación De Plan De Acción Anual</t>
  </si>
  <si>
    <t>Gestión De La Comunicación Interna Y Externa</t>
  </si>
  <si>
    <t>Direccionamiento Servicio Al Ciudadano</t>
  </si>
  <si>
    <t>Identificar El Estado Del Expediente</t>
  </si>
  <si>
    <t>Caracterización Predial Por Demanda</t>
  </si>
  <si>
    <t xml:space="preserve">Planeación Estratégica Del Talento Humano
</t>
  </si>
  <si>
    <t>Selección Y Vinculación Del Talento Humano</t>
  </si>
  <si>
    <t>Administración Del Talento Humano</t>
  </si>
  <si>
    <t>Desarrollo De Competencias Del Talento Humano</t>
  </si>
  <si>
    <t>Gestión Del Bienestar Y Estímulos Para El Talento Humano</t>
  </si>
  <si>
    <t>Gestión De La Seguridad Y Salud En El Trabajo</t>
  </si>
  <si>
    <t>Desvinculación Y Retiro De Los Servidores Públicos</t>
  </si>
  <si>
    <t xml:space="preserve">Administración Del Normograma  De La Ant </t>
  </si>
  <si>
    <t>Gestión De Viáticos Y/O Gastos  De Viaje Y Permanencia</t>
  </si>
  <si>
    <t>Gestión Para La Transparencia</t>
  </si>
  <si>
    <t>NOMBRE DEL RIESGO</t>
  </si>
  <si>
    <t>ÍNDICE DE REDUCCIÓN DEL RIESGO</t>
  </si>
  <si>
    <t>ÍNDICE DE GESTIÓN DEL RIESGO</t>
  </si>
  <si>
    <t>Índice Identificación del Riesgo</t>
  </si>
  <si>
    <t>Formulación De Acciones Correctivas, Preventivas Y De Mejora</t>
  </si>
  <si>
    <t>Consolidación Y Seguimiento A Planes De Mejoramiento</t>
  </si>
  <si>
    <t>Liberación De Productos Y Servicios, Y Control De Salidas No Conformes</t>
  </si>
  <si>
    <t>Estrategia De Tic</t>
  </si>
  <si>
    <t>Administración Y Soporte De Los Servicios De Tecnologías De Información  Y Comunicaciones</t>
  </si>
  <si>
    <t>Apertura E Intercambio De Información Entre Entidades</t>
  </si>
  <si>
    <t>Relación de proceso vs actividades vs riesgos</t>
  </si>
  <si>
    <t>Actividades de Procesos con Riesgos</t>
  </si>
  <si>
    <t>Actividades de Procesos sin Riesgos</t>
  </si>
  <si>
    <t>Total de Actividades</t>
  </si>
  <si>
    <t>Índice No Materialización del Riesgo</t>
  </si>
  <si>
    <t>INDICADOR</t>
  </si>
  <si>
    <t>Primer trimestre</t>
  </si>
  <si>
    <t>Segundo trimestre</t>
  </si>
  <si>
    <t>Tercer trimestre</t>
  </si>
  <si>
    <t>Cuarto trimestre</t>
  </si>
  <si>
    <t>CONTEO DE RIESGOS</t>
  </si>
  <si>
    <t>Riesgos inherentes</t>
  </si>
  <si>
    <t>Riesgos residuales</t>
  </si>
  <si>
    <t>ESTADO PLAN DE ACCIÓN</t>
  </si>
  <si>
    <t>La acción que conlleva el riesgo se ejecute como máximo 2 veces por año</t>
  </si>
  <si>
    <t>La acción que conlleva el riesgo se ejecute de 3 a 24 veces por año</t>
  </si>
  <si>
    <t>La acción que conlleva el riesgo se ejecute de mínimo 501 veces al año y máximo 5000 veces por año</t>
  </si>
  <si>
    <t>La acción que conlleva el riesgo se ejecute más de 5000 veces por año</t>
  </si>
  <si>
    <t>Frecuencia de la Acción</t>
  </si>
  <si>
    <t>DESCRIPCIÓN DEL CONTROL</t>
  </si>
  <si>
    <t>ANEXO 1 - SOLICITUD DE MODIFICACIONES AL MAPA DE RIESGOS DE GESTIÓN</t>
  </si>
  <si>
    <t>Índice Reducción del Riesgo</t>
  </si>
  <si>
    <t>Formulación</t>
  </si>
  <si>
    <t>1. Las políticas y normas sobre cambios de uso o usos indebidos a los suelos rurales
2. Las afectaciones al suelo rural por la deforestación, minería ilegal, ganadería no controlada y cultivos ilícitos
3. La aplicación de fungicidas y herbicidas en fumigaciones, sean de tipo legal (prevención de siembras ilícitas) o ilegal (para siembras de cultivos ilícitos), que afectan ostensiblemente el suelo rural.</t>
  </si>
  <si>
    <t>1. Se cuenta con plataformas tecnológicas, ágiles y de fácil acceso, al servicio de los pobladores rurales (FISO) y grupos de interés
2. Mejorar la unificación de los datos tecnológicos para presentar los avances en la gestión institucional entre dependencias
3. Continua capacitación a las dependencias en las fortalezas de las herramientas tecnológicas existentes</t>
  </si>
  <si>
    <t>La presente Forma se debe usar como instrumento que facilita la sistematización de la información resultante de implementar el procedimiento DEST-P-001 ADMINISTRACIÓN DE RIESGOS DE GESTIÓN, cuyo objetivo es evaluar y tratar los riesgos de gestión que pueden afectar el logro de los objetivos de procesos y planes establecidos por la Dirección General para el cumplimiento de las funciones asignadas a la Agencia Nacional de Tierras.</t>
  </si>
  <si>
    <t>POLÍTICA DE ADMINISTRACIÓN DE RIESGO</t>
  </si>
  <si>
    <t>Como herramienta básica para el análisis del contexto del proceso, se sugiere utilizar las caracterizaciones de estos, donde es posible contar con este panorama.</t>
  </si>
  <si>
    <t>Definición de Riesgo: Efecto que se causa sobre los objetivos de las entidades, debido a eventos potenciales. (Guía para la administración del riesgo y diseño de controles en entidades públicas -versión 5 -, DAFP)</t>
  </si>
  <si>
    <t>Identificación del riesgo</t>
  </si>
  <si>
    <t xml:space="preserve">Reducción del riesgo </t>
  </si>
  <si>
    <t>Índice de Gestión del Riesgo</t>
  </si>
  <si>
    <t>(Actividades del Proceso con riesgos identificados / Actividades totales del proceso) X 100</t>
  </si>
  <si>
    <t>Nivel de ejecución promedio de las acciones preventivas formuladas para el proceso</t>
  </si>
  <si>
    <t>(Número de riesgos de proceso con acción de contingencia formulada / Número de riesgos totales identificados en el proceso) X 100</t>
  </si>
  <si>
    <t>IDR+RR+PAE / 3</t>
  </si>
  <si>
    <t>IDR</t>
  </si>
  <si>
    <t>RR</t>
  </si>
  <si>
    <t>IGR</t>
  </si>
  <si>
    <t>Seguimiento, evaluación y mejora</t>
  </si>
  <si>
    <t xml:space="preserve">Indicador </t>
  </si>
  <si>
    <t>Muy Alta</t>
  </si>
  <si>
    <t>Alta</t>
  </si>
  <si>
    <t>Media</t>
  </si>
  <si>
    <t>Baja</t>
  </si>
  <si>
    <t>Muy Baja</t>
  </si>
  <si>
    <t>DISEÑO Y VALORACIÓN DE ACTIVIDADES DE CONTROL</t>
  </si>
  <si>
    <t>Al momento de diseñar el control por la primera línea de defensa, es importante considerar que estén bien diseñados, es decir, que efectivamente mitiguen las causas que hacen que el riesgo se materialice. La Oficina de Planeación actuando como segunda línea de defensa, evalúa que el control este acorde a la mitigación del riesgo identificado.</t>
  </si>
  <si>
    <t xml:space="preserve">¿CUÁL ES LA ACTIVIDAD O ACTIVIDADES DEL PROCESO EN LA QUE SE IDENTIFICA EL RIESGO?
</t>
  </si>
  <si>
    <t>En caso de presentarse rechazo a la solicitud de modificación, se presenta a continuación los principales criterios técnicos para generar conceptos de no admisión:
1. Que la actividad a modificar se encuentre vencida o en curso de ejecución.
2. Que no cumpla los criterios definidos en la Guía para la administración del riesgo y el diseño de controles en entidades públicas versión 5.
3. Que desconozca las disposiciones normativas vigentes
4. Que no contribuya a la detección, prevención y mitigación del riesgo"</t>
  </si>
  <si>
    <t>Acciones de contingencia (control correctivo) implementadas ante riesgo materializado</t>
  </si>
  <si>
    <t xml:space="preserve"> Entre 10 y menor a 50 SMLMV</t>
  </si>
  <si>
    <t xml:space="preserve"> Entre 50 y menor a 100 SMLMV</t>
  </si>
  <si>
    <t xml:space="preserve"> Entre 100 y menor a 500 SMLMV</t>
  </si>
  <si>
    <t>Desde los 500 SMLMV</t>
  </si>
  <si>
    <t>La acción que conlleva el riesgo se ejecute de 25 a 500 veces por año</t>
  </si>
  <si>
    <t>Afectación menor a 10 SMLMV</t>
  </si>
  <si>
    <t>Entre 10 y menor a 50 SMLMV</t>
  </si>
  <si>
    <t>Entre 50 y menor a 100 SMLMV</t>
  </si>
  <si>
    <t>Entre 100 y menor a 500 SMLMV</t>
  </si>
  <si>
    <t xml:space="preserve">afectación económica </t>
  </si>
  <si>
    <t xml:space="preserve">pérdida reputacional </t>
  </si>
  <si>
    <t>FECHA DE CREACIÓN O ACTUALIZACIÓN DEL RIESGO</t>
  </si>
  <si>
    <t>De imagen</t>
  </si>
  <si>
    <t>1. Articular el acceso a tierras y la formalización masiva con la implementación del Catastro Multipropósito.</t>
  </si>
  <si>
    <t>2. Optimizar la priorización y focalización de las intervenciones en materia de formalización masiva y el acceso a tierras a sujetos de ordenamiento.</t>
  </si>
  <si>
    <t>3. Mejorar la articulación con los grupos de interés.</t>
  </si>
  <si>
    <t>4. Mejorar y mantener la cultura corporativa orientada a la creación constante de valor público.</t>
  </si>
  <si>
    <t>5. Optimizar la plataforma tecnológica, interoperabilidad y gestión de la información.</t>
  </si>
  <si>
    <t>1. Implementación del ordenamiento social de la propiedad rural a nivel nacional.</t>
  </si>
  <si>
    <t>2. Implementacion del programa de formalizacion de tierras y fomento al desarrollo rural para comunidades indigenas a nivel nacional</t>
  </si>
  <si>
    <t>3. Implementacion del programa de formalizacion de tierras y fomento al desarrollo rural para comunidades negras a nivel nacional</t>
  </si>
  <si>
    <t>4. Fortalecimiento gestión integral del fondo documental de la agencia nacional de tierras</t>
  </si>
  <si>
    <t>5. Adecuación y mejoramiento de la infraestructura física de la agencia nacional de tierras a nivel nacional</t>
  </si>
  <si>
    <t>6. Fortalecimiento del proceso de desarrollo y gestión de la arquitectura empresarial institucional nacional</t>
  </si>
  <si>
    <t>7. Mejoramiento capacidad de gestión administrativa de la agencia nacional de tierras nacional</t>
  </si>
  <si>
    <t>Incumplido</t>
  </si>
  <si>
    <t>Evidencia de la Acción Preventiva</t>
  </si>
  <si>
    <t>PROGRAMADOR</t>
  </si>
  <si>
    <t xml:space="preserve">Calificación
</t>
  </si>
  <si>
    <t>REPORTE DE MATERIALIZACIÓN DEL RIESGO</t>
  </si>
  <si>
    <t>VALORACIÓN DEL DISEÑO DEL CONTROL</t>
  </si>
  <si>
    <t>DISEÑO DE CONTROL</t>
  </si>
  <si>
    <t>ANÁLISIS DEL RIESGO INHERENTE</t>
  </si>
  <si>
    <t>RESPOSABLE DEL RIESGO</t>
  </si>
  <si>
    <t>IMPLEMENTACIÓN DE ACCIONES PREVENTIVAS</t>
  </si>
  <si>
    <t>ANEXO 4 - REPORTE DISEÑO DE CONTROL PARA EL RIESGO</t>
  </si>
  <si>
    <t>GESTIÓN DE INICIATIVAS COMUNITARIAS CON ENFOQUE DIFERENCIAL ÉTNICO</t>
  </si>
  <si>
    <t>ADQUISICIÓN DE PREDIOS</t>
  </si>
  <si>
    <t>ADQUISICIÓN DE PREDIOS
CONSTITUCIÓN, AMPLIACIÓN, SANEAMIENTO O RESTRUCTURACIÓN DE RESGUARDOS INDÍGENAS
TITULACIÓN COLECTIVA A COMUNIDADES NEGRAS</t>
  </si>
  <si>
    <t>CONSTITUCIÓN, AMPLIACIÓN, SANEAMIENTO O RESTRUCTURACIÓN DE RESGUARDOS INDÍGENAS
TITULACIÓN COLECTIVA A COMUNIDADES NEGRAS</t>
  </si>
  <si>
    <t xml:space="preserve">Verificar pólizas de cumplimiento de los proveedores. </t>
  </si>
  <si>
    <t>Capacitar a colaboradores en las tareas del procedimiento ACCTI-P-009 Implementación de iniciativas comunitarias con enfoque diferencial y la ACCTI-G-005 Guía operativa para la implementación de iniciativas comunitarias con enfoque diferencial étnico y enfoque de género asociados al componente de formalización de tierras.</t>
  </si>
  <si>
    <t>Listado de asistencia a capacitación</t>
  </si>
  <si>
    <t>Establecer los lineamientos estratégicos y el esquema de operación de la Agencia Nacional de Tierras, asegurando la disponibilidad de los recursos necesarios para su aplicación</t>
  </si>
  <si>
    <t>Desde la comprensión del contexto interno y externo, hasta la formulación de Planes, programas y proyectos relacionados con el cumplimiento de las funciones de la entidad</t>
  </si>
  <si>
    <t>PLANEACIÓN ESTRATÉGICA INSTITUCIONAL</t>
  </si>
  <si>
    <t>OFICINA DE PLANEACIÓN</t>
  </si>
  <si>
    <t>FORMULACIÓN DE PROYECTOS DE INVERSIÓN</t>
  </si>
  <si>
    <t>FORMULACIÓN DEL PLAN DE ACCIÓN ANUAL</t>
  </si>
  <si>
    <t>ADMINISTRACIÓN DE INDICADORES</t>
  </si>
  <si>
    <t>GESTIÓN DE RIESGOS Y OPORTUNIDADES
PLANEACIÓN DE PROCESOS</t>
  </si>
  <si>
    <t>Aprobar planes no pertinentes a la entidad</t>
  </si>
  <si>
    <t>Inscribir proyectos de inversión no adecuados a las necesidades de la entidad</t>
  </si>
  <si>
    <t>Planeación inoportuna de cada vigencia</t>
  </si>
  <si>
    <t>Reporte de información no pertinente a las necesidades de la Dirección General</t>
  </si>
  <si>
    <t>Planeación y gestión de procesos con inadecuada valoración de riesgos y oportunidades</t>
  </si>
  <si>
    <t>Posibilidad de pérdida reputacional en la imagen institucional por falta de coordinación de la Oficina de Planeación con los responsables de la planeación en cada dependencia, generando documentación de referencia desactualizada, herramientas tecnológicas inadecuadas y diferencia en las interpretaciones de lineamientos; transmitiéndose en el retraso de las metas, compromisos institucionales y la ejecución de los proyectos</t>
  </si>
  <si>
    <t>Posibilidad de pérdida reputacional en la imagen institucional debido al desconocimiento de las dependencias en la metodología, roles, responsabilidades y los criterios explícitos para reporte de indicadores, y además tener los Sistemas de información no unificados</t>
  </si>
  <si>
    <t>Posibilidad de pérdida reputacional en la imagen institucional por la inadecuada identificación y control de riesgos que afectan los procesos de la entidad</t>
  </si>
  <si>
    <t>ESTRATÉGICOS</t>
  </si>
  <si>
    <t>6. Fortalecimiento del proceso de desarrollo y gestión de la arquitectura empresarial institucional nacional 
7. Mejoramiento capacidad de gestión administrativa de la agencia nacional de tierras nacional</t>
  </si>
  <si>
    <t>GERENCIALES</t>
  </si>
  <si>
    <t>El Consejo Directivo de la Agencia Nacional de Tierras resuelve aprobar los Planes de Acción anuales y el Plan Estratégico cuatrienal presentado por las dependencias a través del acta de sesión ordinaria del Consejo Directivo de la Entidad donde verifican el cumplimiento de las necesidades para la misionalidad de la entidad</t>
  </si>
  <si>
    <t>La Oficina de Planeación reemplaza los planes que no fueron aprobados a través de los Planes de Acción anuales y/o el Plan Estratégico cuatrienal actualizados analizando las observaciones presentadas para cumplir con los objetivos misionales y presentarlos de nuevo a revisión y aprobación del Consejo Directivo de la ANT</t>
  </si>
  <si>
    <t>La Oficina de Planeación revisa la formulación de los proyectos de inversión a través del documento técnico que presenta la verificación de pertinencia y confiabilidad técnica, financiera, económica, legal, ambiental y metodológica del proyecto; en línea con la misión, objetivos, lineamientos y planes establecidos por parte de la entidad</t>
  </si>
  <si>
    <t>La Oficina de Planeación evalúa el cumplimiento de requisitos para la formulación de los proyectos de inversión a través de una lista de verificación cumpliendo con los criterios consignados en el artículo 12 del Decreto 2844 de 2010 por parte del rol Control de Formulación En caso de tener observaciones se devolverá el trámite a través del SUIFP o en caso de dar viabilidad, se procederá a integrar el comentario de aprobación y enviará el trámite al rol Entidad Jefe de Planeación</t>
  </si>
  <si>
    <t>La Oficina de Planeación reemplaza los Proyectos Inversión devueltos a través de la formulación actualizada de los Proyectos de Inversión con base a las observaciones presentadas para dar cumplimiento a los criterios consignados en el artículo 12 del Decreto 2844 de 2010 por parte del rol Control de Formulación</t>
  </si>
  <si>
    <t>La Oficina de Planeación revisa el cumplimiento de los lineamientos para la elaboración de los Planes de Acción a través de una lista de verificación para conocer el nivel de cumplimiento con la pertinencia, suficiencia y coherencia en los objetivos, metas institucionales y con el presupuesto asignado basado en el Plan Estratégico Institucional</t>
  </si>
  <si>
    <t>La Oficina de Planeación verifica los Planes de Acción con observaciones a través de los Planes de Acción actualizados donde se da cumplimiento a las observaciones y recomendaciones a los Planes presentados por las dependencias, estén listos para ser pre aprobados por la Dirección General y presentar para aprobación del Consejo Directivo de la ANT</t>
  </si>
  <si>
    <t>La Oficina de Planeación verifica los indicadores entregados por las dependencias a través de sus fichas de indicadores donde valida que los datos registrados sean coherentes con la ficha técnica del indicador y de cumplimiento a las necesidades de información de la Entidad</t>
  </si>
  <si>
    <t>La Oficina de Planeación realiza acompañamiento a la(s) dependencia(s) para generar la información veraz a través de la ficha técnica del indicador donde se actualiza la información que presenta observaciones y que debe ser reportada a la Dirección General</t>
  </si>
  <si>
    <t>La Oficina de Planeación realiza los ajustes que hayan a lugar en compañía de los responsables de los riesgos a través del anexo de modificaciones a la forma MAPA DE RIESGOS DE GESTIÓN DEST-F001 para actualizar las actividades de control y/o plan de acciones preventivas que deben ejecutar los responsables de los riesgos y así procurar por la no materialización del riesgo en el proceso</t>
  </si>
  <si>
    <t>Con registro</t>
  </si>
  <si>
    <t>Sin registro</t>
  </si>
  <si>
    <t/>
  </si>
  <si>
    <t>Listados de asistencia de capacitaciones</t>
  </si>
  <si>
    <t>Realizar seguimiento a la gestión del Plan de Acción (acciones preventivas) del Mapa de Riesgos de Gestión DEST-F-001</t>
  </si>
  <si>
    <t>Informe de seguimiento al Mapa de Riesgos de Gestión DEST-F-001</t>
  </si>
  <si>
    <t>COMUNICACIÓN Y GESTIÓN CON GRUPOS DE INTERÉS</t>
  </si>
  <si>
    <t xml:space="preserve">GESTIÓN DE LA COMUNICACIÓN INTERNA Y EXTERNA. </t>
  </si>
  <si>
    <t>DIRECCIÓN GENERAL (EQUIPO DE COMUNICACIONES)</t>
  </si>
  <si>
    <t>Dar información imprecisa o errónea a la ciudadanía a través de cualquier medio de comunicación por parte de  personas autorizadas y NO autorizadas</t>
  </si>
  <si>
    <t>Inadecuada utilización de la imagen institucional</t>
  </si>
  <si>
    <t>Información de la ANT no llega al público objetivo</t>
  </si>
  <si>
    <t>GESTIÓN PARA LA TRANSPARENCIA</t>
  </si>
  <si>
    <t>OFICINA DEL INSPECTOR DE LA GESTIÓN DE TIERRAS</t>
  </si>
  <si>
    <t>Omitir la gestión y/o respuesta  a las denuncias por posibles hechos de corrupción</t>
  </si>
  <si>
    <t>Posibilidad de pérdida reputacional en la credibilidad y mala imagen institucional por deficiencia en la información interna y externa de la entidad</t>
  </si>
  <si>
    <t>Posibilidad de pérdida reputacional en la imagen institucional por el manejo inadecuado de la imagen institucional (símbolos, nombre, colores, manual de imagen, entre otros)</t>
  </si>
  <si>
    <t>Posibilidad de pérdida reputacional en la imagen institucional por el desconocimiento en el registro, gestión y tramite de denuncias</t>
  </si>
  <si>
    <t>DE IMAGEN O REPUTACIONAL</t>
  </si>
  <si>
    <t>OPERATIVOS</t>
  </si>
  <si>
    <t>EQUIPO DE COMUNICACIONES</t>
  </si>
  <si>
    <t>DIRECCIÓN GENERAL</t>
  </si>
  <si>
    <t>COLABORADOR DE LA OFICINA DEL INSPECTOR DE LA GESTIÓN DE TIERRAS</t>
  </si>
  <si>
    <t>Equipo de comunicaciones revisa para aprobar los mensajes y boletines de prensa a través de un modelismo de comunicación (cualquier forma de comunicación) en el cual verifica el tipo de información, alcance y usuario final para determinar si cumple con los lineamientos en comunicación interna y externa</t>
  </si>
  <si>
    <t>Equipo de comunicaciones emite nuevo mensaje a través de los diferentes medios de comunicación con aclaraciones por parte del Director General o jefe de oficina correspondiente</t>
  </si>
  <si>
    <t>Equipo de comunicaciones verifica el uso de la imagen institucional a través de los instrumentos que se generan para el utilizarse en los diferentes medios, eventos e implementos que requiera la ANT</t>
  </si>
  <si>
    <t>Equipo de comunicaciones rediseñar a través de la actualización de los diseños en los instrumentos que se utilizan en los diferentes medios, eventos e implementos que requiera la ANT</t>
  </si>
  <si>
    <t>Dirección General revisa y aprueba la estrategia de comunicaciones a través de un oficio de aprobación donde verifica el cumplimiento de los lineamientos para desarrollar la estrategia de comunicación de la entidad</t>
  </si>
  <si>
    <t>Equipo de comunicaciones realiza monitoreo de la estrategia de comunicación a través de la recolección de información que se presenta en los diferentes medios de comunicación, validando que cumpla con los lineamientos</t>
  </si>
  <si>
    <t>Equipo de comunicaciones reformular la estrategia de comunicación a través de la actualización del Plan de Comunicación para generar un mayor alcance a los grupos de interés a los cuales la información no les llega</t>
  </si>
  <si>
    <t>Colaborador de la Oficina del Inspector de la Gestión de Tierras comunica cuatrimestralmente el diagnóstico y análisis de las denuncias recibidas en la entidad  a través de la publicación del informe de denuncias en la página web de la entidad detallando el número de denuncias recibidas en el periodo de análisis, así como la relación de la gestión realizada y la clasificación de las denuncias.</t>
  </si>
  <si>
    <t>Colaborador de la Oficina del Inspector de la Gestión de Tierras prioriza el tramite a través del Gestor Documental ORFEO para la subsanación y respuesta inmediata de la denuncia</t>
  </si>
  <si>
    <t>Sin documentar</t>
  </si>
  <si>
    <t>Validación de mensajes y boletines de prensa</t>
  </si>
  <si>
    <t>DIRECCIÓN GENERAL - EQUIPO DE COMUNICACIONES</t>
  </si>
  <si>
    <t>Solicitud de comunicación de mensajes o boletines generados por las dependencias de la ANT</t>
  </si>
  <si>
    <t>Socialización de la Política de Comunicación Interna y Externa con el fin dar lineamientos específicos a los canales de comunicación autorizados por la Entidad</t>
  </si>
  <si>
    <t>Socialización de la política de comunicaciones</t>
  </si>
  <si>
    <t>Socialización de la estrategia de comunicaciones donde se encuentra contenida la información de los voceros autorizados por la Entidad</t>
  </si>
  <si>
    <t>Socialización de la estrategia de comunicaciones</t>
  </si>
  <si>
    <t>Revisión del manual de imagen de la Entidad</t>
  </si>
  <si>
    <t>Manual de imagen revisado</t>
  </si>
  <si>
    <t>Socialización del manual de imagen de la Entidad</t>
  </si>
  <si>
    <t>Socialización del manual de imagen mediante mailings.</t>
  </si>
  <si>
    <t>Divulgación de Boletines (comunicados de prensa, audios y fotografías a nivel nacional y regional)</t>
  </si>
  <si>
    <t>Envío de Boletines</t>
  </si>
  <si>
    <t>Envío de información relevante a todos los colaboradores de la ANT mediante "El Vocero"</t>
  </si>
  <si>
    <t>Envío de "El Vocero"</t>
  </si>
  <si>
    <t>Divulgación de contenido a través de campañas en redes sociales</t>
  </si>
  <si>
    <t>Campañas en redes sociales</t>
  </si>
  <si>
    <t>Identificar mensualmente el estado del tramite y gestión de las denuncias de corrupción asignadas en Orfeo, reportándolo como parte de las metas del plan de acción de la Oficina. En caso que se identifiquen denuncias sin tramitar se enviará correo electrónico al colaborador responsable para avanzar en la gestión de la denuncia y actualización de la información. La información se consolidará en un archivo Excel de relación de denuncias.</t>
  </si>
  <si>
    <t>PROFESIONAL DESIGNADO, OFICINA DEL INSPECTOR DE LA GESTIÓN DE TIERRAS</t>
  </si>
  <si>
    <t>Reportes mensuales de gestión de denuncias en Plan de Acción de la Oficina del Inspector de la Gestión de Tierras</t>
  </si>
  <si>
    <t>INTELIGENCIA DE LA INFORMACIÓN</t>
  </si>
  <si>
    <t>GESTIÓN DEL MODELO DE ATENCIÓN</t>
  </si>
  <si>
    <t>Asegurar la atención al ciudadano, mediante los modelos de atención por oferta, demanda y descongestión, que permita detectar las necesidades de ordenamiento social de la propiedad rural</t>
  </si>
  <si>
    <t>Inicia con la recepción del rezago documental y finaliza con la identificación y respuesta de las Peticiones, Quejas, Reclamos, Denuncias y Felicitaciones que recibe la Agencia Nacional de Tierras</t>
  </si>
  <si>
    <t>PLANIFICACIÓN DEL ORDENAMIENTO SOCIAL DE LA PROPIEDAD</t>
  </si>
  <si>
    <t>Determinar las acciones necesarias a cargo de la Entidad para consolidar el Ordenamiento Social de la Propiedad Rural considerando los modelos de atención por oferta, demanda y descongestión</t>
  </si>
  <si>
    <t>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t>
  </si>
  <si>
    <t>SEGURIDAD JURÍDICA SOBRE LA TITULARIDAD DE LA TIERRA Y LOS TERRITORIOS</t>
  </si>
  <si>
    <t>Adelantar los procedimientos agrarios de deslinde, clarificación, extinción, recuperación, reversión, los procesos de formalización de bienes privados rurales, para establecer la naturaleza jurídica y la relación con la tierra Igualmente efectuar la delimitación de los territorios indígenas y la clarificación de los títulos coloniales</t>
  </si>
  <si>
    <t>ACCESO A LA PROPIEDAD DE LA TIERRA Y LOS TERRITORIOS</t>
  </si>
  <si>
    <t>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t>
  </si>
  <si>
    <t xml:space="preserve">Inicia con el análisis de la ruta jurídica y termina con la decisión final del expediente </t>
  </si>
  <si>
    <t>GESTIÓN DE LA INFORMACIÓN</t>
  </si>
  <si>
    <t>Prestar servicios de tecnologías de información y comunicaciones, y geografía y topografía oportunos para la operación y la toma de decisiones de la Agencia</t>
  </si>
  <si>
    <t>GESTIÓN DEL TALENTO HUMANO</t>
  </si>
  <si>
    <t>APOYO JURÍDICO</t>
  </si>
  <si>
    <t>ADQUISICIÓN DE BIENES Y SERVICIOS</t>
  </si>
  <si>
    <t>ADMINISTRACIÓN DE BIENES Y SERVICIOS</t>
  </si>
  <si>
    <t>Administrar los recursos e información financiera con base en las necesidades de las dependencias de la Agencia y organismos estatales requirentes, a través de mecanismos de dirección, registro, ejecución, control y seguimiento de los recursos</t>
  </si>
  <si>
    <t>GESTIÓN FINANCIERA</t>
  </si>
  <si>
    <t>SEGUIMIENTO, EVALUACIÓN Y MEJORA</t>
  </si>
  <si>
    <t>DIRECCIÓN GENERAL / GESTIÓN DEL CONOCIMIENTO</t>
  </si>
  <si>
    <t>SUBDIRECCIÓN DE SISTEMAS DE INFORMACIÓN DE TIERRAS</t>
  </si>
  <si>
    <t>DIRECCIÓN DE GESTIÓN DEL ORDENAMIENTO SOCIAL DE LA PROPIEDAD</t>
  </si>
  <si>
    <t>SECRETARÍA GENERAL</t>
  </si>
  <si>
    <t>SUBDIRECCIÓN DE PLANEACIÓN OPERATIVA</t>
  </si>
  <si>
    <t>DIRECCIÓN DE GESTIÓN JURÍDICA DE TIERRAS</t>
  </si>
  <si>
    <t>EQUIPO SISTEMAS DE INFORMACIÓN DAE</t>
  </si>
  <si>
    <t>DIRECCIÓN DE ACCESO A TIERRAS</t>
  </si>
  <si>
    <t>SUBDIRECCIÓN DE ACCESO A TIERRAS EN ZONAS FOCALIZADAS</t>
  </si>
  <si>
    <t>SUBDIRECCIÓN DE ACCESO A TIERRAS POR DEMANDA Y DESCONGESTIÓN</t>
  </si>
  <si>
    <t>SUBDIRECCIÓN DE ADMINISTRACIÓN DE TIERRAS DE LA NACIÓN</t>
  </si>
  <si>
    <t>OFICINA JURÍDICA</t>
  </si>
  <si>
    <t>GRUPO CONTRATOS</t>
  </si>
  <si>
    <t>SUBDIRECCIÓN ADMINISTRATIVA Y FINANCIERA</t>
  </si>
  <si>
    <t xml:space="preserve">SUBDIRECCIÓN ADMINISTRATIVA Y FINANCIERA
</t>
  </si>
  <si>
    <t>OFICINA DE CONTROL INTERNO</t>
  </si>
  <si>
    <t>Aprobación y publicación de información documentada no pertinente a los Procesos de la entidad</t>
  </si>
  <si>
    <t>Fuga parcial o completa del conocimiento tácito o explicito de la Entidad</t>
  </si>
  <si>
    <t>Incumplimiento en la implementación del PETI</t>
  </si>
  <si>
    <t>Definición y evolución de la arquitectura empresarial de TI que no responda a las necesidades de la entidad</t>
  </si>
  <si>
    <t>Incumplimiento en la implementación del Modelo de Seguridad y Privacidad  de la información de la estrategia de Gobierno Digital</t>
  </si>
  <si>
    <t>Programar municipios que posteriormente presenten limitantes para su intervención</t>
  </si>
  <si>
    <t>Respuesta inoportuna a las PQRSD</t>
  </si>
  <si>
    <t xml:space="preserve">Expedir Acto administrativo que resuelve solicitud de inclusión en el RESO, sin la completitud del análisis dentro del proceso de valoración para determinar el cumplimiento de requisitos mínimos (omisión de validaciones en bases de datos/soportes documentales) </t>
  </si>
  <si>
    <t>Incumplimiento en la formulación e implementación de los POSPR en los municipios programados por razones técnicas y operativas</t>
  </si>
  <si>
    <t>Retrasos o suspensión en la formulación e implementación de POSPR en los municipios programados por condiciones de seguridad adversas a la operación</t>
  </si>
  <si>
    <t>Incumplimientos por parte de los socios estratégicos y/u operadores de catastro en la entrega de insumos / productos requeridos para la formulación e implementación de POSPR, en el marco de los convenios celebrados</t>
  </si>
  <si>
    <t>Incumplimiento por parte de los proveedores de servicios e insumos de las Iniciativas Cofinanciadas</t>
  </si>
  <si>
    <t>Materializar un subsidio que no cumpla con los requisitos establecidos</t>
  </si>
  <si>
    <t>Adjudicación de baldíos a persona natural, sin el cumplimiento de requisitos jurídicos, agronómicos y catastrales en los municipios focalizados</t>
  </si>
  <si>
    <t xml:space="preserve">Demoras en ejecutar las etapas propias del procedimiento por causas internas de revocatoria de predios no focalizados </t>
  </si>
  <si>
    <t xml:space="preserve">Demoras en ejecutar las etapas propias del procedimiento por causas internas de revocatoria de predios focalizados </t>
  </si>
  <si>
    <t>Redireccionamiento equivocado de las solicitudes que ingresan a la DAT</t>
  </si>
  <si>
    <t>Inventario de predios desactualizado de Fondo de Tierras para la Reforma Rural Integral</t>
  </si>
  <si>
    <t>Incumplimiento en la entrega de productos y servicios en la construcción de soluciones de software</t>
  </si>
  <si>
    <t>Incumplir los tiempos de entrega de desarrollo y ajustes a las aplicaciones de la Agencia</t>
  </si>
  <si>
    <t>Realizar actividades relacionadas con los procedimientos misionales fuera del sistema integrado de tierras (SIT), dispuesto  por la Entidad</t>
  </si>
  <si>
    <t>Posibilidad de incumplir metas del Plan Estratégico de Talento Humano</t>
  </si>
  <si>
    <t>Prescripción de la acción disciplinaria</t>
  </si>
  <si>
    <t>Caducidad de la acción disciplinaria</t>
  </si>
  <si>
    <t>Perdida de expedientes disciplinarios</t>
  </si>
  <si>
    <t>Emitir conceptos sobre el mismo tema con distinta interpretación</t>
  </si>
  <si>
    <t>Vencimiento de términos</t>
  </si>
  <si>
    <t>Emisión de viabilidades positivas contrarias a la normatividad</t>
  </si>
  <si>
    <t>Liquidación de contratos y/o convenios fuera del plazo previsto.</t>
  </si>
  <si>
    <t>Configuración del contrato realidad.</t>
  </si>
  <si>
    <t>Perdidas o daños en los bienes de la Entidad</t>
  </si>
  <si>
    <t>Incumplimiento en la aplicación de los mantenimientos preventivos a los bienes de la Entidad</t>
  </si>
  <si>
    <t xml:space="preserve">Asignación incorrecta de comunicaciones oficiales recibidas (documentos) en el momento de la radicación. </t>
  </si>
  <si>
    <t>Demoras en la respuesta a solicitudes internas de documentos en atención de los requerimientos de expedientes por parte de las dependencias</t>
  </si>
  <si>
    <t>Incumplimiento del Plan de Gestión Integral de Residuos Peligrosos (PGIRESPEL)</t>
  </si>
  <si>
    <t>Incumplimiento de requisitos y trámites legales ambientales en la adquisición de bienes y servicios</t>
  </si>
  <si>
    <t>Desactualización del Sistema de Gestión Ambiental con requisitos legales ambientales</t>
  </si>
  <si>
    <t>Disposición de residuos ordinarios sin cumplir las prácticas establecidas en la entidad</t>
  </si>
  <si>
    <t>Registro de gastos y pagos sin cumplimiento de requisitos legales</t>
  </si>
  <si>
    <t>Programación del PAC que no corresponde a las necesidades reales</t>
  </si>
  <si>
    <t>Generar Estados Financieros que no sean razonables</t>
  </si>
  <si>
    <t>Fallas en la ejecución de la reserva presupuestal constituida</t>
  </si>
  <si>
    <t>Falla en la formulación del anteproyecto de presupuesto en el rubro de Funcionamiento</t>
  </si>
  <si>
    <t>Falla en el registro de un Compromiso Presupuestal</t>
  </si>
  <si>
    <t xml:space="preserve">Incumplimiento y no conformidad de reportes e informes de avance de planes de acción y proyectos de inversión </t>
  </si>
  <si>
    <t>Incumplimiento en la ejecución de los planes y proyectos Institucionales</t>
  </si>
  <si>
    <t>Incumplimiento del Plan Anual de Auditoría Interna</t>
  </si>
  <si>
    <t>Incumplimiento en la ejecución del cronograma de monitoreo de los planes de mejoramiento</t>
  </si>
  <si>
    <t>Posibilidad de pérdida reputacional en la imagen institucional debido al desconocimiento del procedimiento establecido para controlar la aprobación, actualización y publicación de la información documentada oficial de la entidad, dispuesta para apoyar la operación de los procesos</t>
  </si>
  <si>
    <t>Posibilidad de pérdida reputacional en la desaparición del conocimiento organizacional por falta de mecanismos que permitan retener el conocimiento tácito y explícito tanto individual como grupal u organizacional</t>
  </si>
  <si>
    <t>Posibilidad de pérdida reputacional en la imagen institucional para los usuarios dado el incumplimiento en la misión y visión, afectando la prestación de los servicios debido a un diagnóstico equivocado e incompleto de las necesidades de la entidad y su entorno</t>
  </si>
  <si>
    <t>Posibilidad de pérdida reputacional en la imagen institucional debido a la inadecuada priorización de las tareas necesarias para planificar e implementar el componente de seguridad digital de la estrategia de gobierno digital</t>
  </si>
  <si>
    <t>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t>
  </si>
  <si>
    <t>Posibilidad de pérdida reputacional ante la credibilidad de la ANT y su misionalidad frente al ciudadano con respecto a los procesos misionales adelantados por la entidad debido a la inadecuada valoración u omisión de la información diligenciada en el Formulario de Inscripción de Sujetos de Ordenamiento Social FISO y de sus soportes anexados y de bases de datos requeridas</t>
  </si>
  <si>
    <t>Posibilidad de pérdida reputacional en la credibilidad institucional por la decisión generada erradamente en el acto administrativo para las zonas no focalizadas</t>
  </si>
  <si>
    <t>Posibilidad de pérdida reputacional en la credibilidad institucional por la decisión generada erradamente en el acto administrativo para las zonas focalizadas y formalización de la propiedad privada rural</t>
  </si>
  <si>
    <t>Posibilidad de pérdida reputacional en la credibilidad institucional por el incumpliendo de los términos para resolver un recurso</t>
  </si>
  <si>
    <t>Posibilidad de pérdida reputacional en la credibilidad institucional por falta de bases de datos unificadas y estandarizadas como única matriz de control y seguimiento a respuestas</t>
  </si>
  <si>
    <t>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t>
  </si>
  <si>
    <t>Posibilidad de pérdida reputacional en la imagen institucional de la entidad debido desconocimiento de normatividad y/o lineamientos asociados al Fondo de Tierras para la Reforma Rural Integral, aunado al desconocimiento de los Roles y Responsabilidades en el reporte de predios en curso de adjudicación y de los requisitos de ingreso ante el Fondo de Tierras para la Reforma Rural Integral</t>
  </si>
  <si>
    <t>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t>
  </si>
  <si>
    <t>Posibilidad de pérdida reputacional en la imagen institucional debido a la omisión de la tarea referente al reporte de ejecución presupuestal y físico de proyectos de inversión, del procedimiento SEYM-P-006 SEGUIMIENTO A LA EJECUCIÓN PRESUPUESTAL Y DE METAS</t>
  </si>
  <si>
    <t>Posibilidad de pérdida reputacional en la imagen institucional por la inadecuada asignación de recursos físicos, humanos, técnicos, tecnológicos o financieros para el desarrollo del portafolio de productos y/o servicios y cumplimiento de los tiempos de entrega de los productos</t>
  </si>
  <si>
    <t>Posibilidad de pérdida reputacional en la credibilidad y confianza de las partes interesadas y organismos de control por falta de competencias y capacitaciones al personal de la entidad con respecto al trabajo en esta</t>
  </si>
  <si>
    <t>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t>
  </si>
  <si>
    <t>TIPO DE RIESGO</t>
  </si>
  <si>
    <t>DE CUMPLIMIENTO</t>
  </si>
  <si>
    <t>SATISFACCIÓN DEL CLIENTE</t>
  </si>
  <si>
    <t>TECNOLÓGICOS</t>
  </si>
  <si>
    <t>FINANCIEROS</t>
  </si>
  <si>
    <t xml:space="preserve">La Oficina de Planeación Evalúa la pertinencia de la solicitud de elaboración o actualización de información documentada a través de la forma SOLICITUD DE ELABORACIÓN O MODIFICACIÓN DE DOCUMENTOS INTI-F-007 donde se verifica el tipo de solicitud, el criterio de la solicitud y si es pertinente con base a la necesidad y el cumplimiento del Sistema Integrado de Gestión </t>
  </si>
  <si>
    <t>La Oficina de Planeación informa a la dependencia responsable del documento a través de una comunicación por correo electrónico las observaciones encontradas y solicitando la actualización inmediata de este, creando una solicitud de elaboración o modificación del documento</t>
  </si>
  <si>
    <t>ASESOR DE GESTIÓN DEL CONOCIMIENTO / DIRECCIÓN GENERAL</t>
  </si>
  <si>
    <t>Asesor de Gestión del Conocimiento / Dirección General revisa el autodiagnóstico de MIPG para la dimensión de Gestión del conocimiento a través de la recolección y/o confirmación de los aportes que brinda cada dependencia a la Gestión del Conocimiento y la mitigación en la fuga de conocimiento de la entidad mediante reuniones con los enlaces de Gestión del Conocimiento de las dependencias o la actualización por parte del equipo asesor a partir de la información resultante sobre la identificación y revisión de insumos potencialmente reportables dentro de la dimensión ya mencionada</t>
  </si>
  <si>
    <t>EQUIPO DE GESTIÓN DEL CONOCIMIENTO</t>
  </si>
  <si>
    <t>Equipo de Gestión del conocimiento actualiza el inventario de documentos vigentes cargados en el Sistema Integrado de Gestión - SIG a través de una lista de chequeo mensual de los documentos aprobados en el mes por medio de reuniones programadas a los cinco (5) días hábiles máximo del mes siguiente para revalidar la verificación</t>
  </si>
  <si>
    <t>SUBDIRECCIÓN SISTEMAS INFORMACIÓN DE TIERRAS</t>
  </si>
  <si>
    <t>Subdirección Sistemas Información de Tierras Verifica la implementación del PETI a través del cuadro de mando integral del PETI  Donde revisan la información resultante de la gestión incluyendo ajustes y/o actualizaciones requeridos por adaptación, innovación o cambio de estrategia</t>
  </si>
  <si>
    <t>Subdirección Sistemas Información de Tierras Reformula la estrategia de TI de la Entidad a través del PETI actualizado  Realizando los ajustes necesarios a los proyectos que se identificaron con incumplimiento en el seguimiento</t>
  </si>
  <si>
    <t>Subdirección Sistemas Información de Tierras Implementa y gobierna la Arquitectura empresarial de TI definida para la ANT a través del diagnóstico o estado actual (AS IS) de TI  Verificando que se hayan realizado todas las definiciones requeridas para el establecimiento de la Arquitectura de TI para la entidad</t>
  </si>
  <si>
    <t xml:space="preserve">Subdirección Sistemas Información de Tierras Realiza seguimiento y mantenimiento de la arquitectura empresarial a través de informes de seguimiento a los ejercicios de arquitectura empresarial de TI adelantados en la entidad Verificando que se hayan aplicado los lineamientos establecidos por el MINTIC para el desarrollo de la arquitectura de TI </t>
  </si>
  <si>
    <t xml:space="preserve">Subdirección Sistemas Información de Tierras Actualiza la estrategia de TI de la Entidad a través de la actualización del PETI Ajustando la Arquitectura objetivo (TO-BE) de los dominios que no cumplieron con las necesidades de la entidad </t>
  </si>
  <si>
    <t xml:space="preserve">Subdirección Sistemas Información de Tierras Verifica el cumplimiento de las Políticas de Seguridad y Privacidad INTI-Política-001 POLÍTICA GENERAL DE SEGURIDAD DE LA INFORMACIÓN, TRATAMIENTO Y PROTECCIÓN DE DATOS PERSONALES, Numeral 5,3 a través del informe de verificación anual  mediante el autodiagnóstico del MSPI dispuesto por MINTIC </t>
  </si>
  <si>
    <t>Subdirección Sistemas Información de Tierras Actualiza el proceso de implementación del MSPI  a través del cronograma establecido para la actualización del modelo de Seguridad y Privacidad de la Información Teniendo en cuentas las prioridades identificadas con las áreas impactadas</t>
  </si>
  <si>
    <t>Dirección de Gestión del Ordenamiento Social de la Propiedad Aprueba el POSPR operativo a través de la resolución de aprobación de POSPR Determinando la viabilidad de la implementación del POSPR, bajo el modelo de gestión por oferta y se comunica a las dependencias misionales respectivas y entes territoriales para su conocimiento</t>
  </si>
  <si>
    <t>Dirección de Gestión del Ordenamiento Social de la Propiedad Determinan la necesidad de suspender o desprogramar la intervención en el municipio A través del Acta de la Mesa de Ordenamiento de la ANT Donde se revisa la  proposición realizada por la DGOSP, definiendo que acción se toma con relación a la desprogramación o suspensión</t>
  </si>
  <si>
    <t xml:space="preserve">Secretaría General Realiza seguimiento a la gestión y respuestas a las PQRSD a través de correos electrónicos de seguimiento informando sobre el estado de gestión de las PQRSD a cada dependencia. </t>
  </si>
  <si>
    <t>Secretaría General Valida la ejecución del plan de atención de las PQRSD a través de reporte de ORFEO  donde se evidencia la implementación del plan de atención generado por las dependencias de las PQRSD rezagadas</t>
  </si>
  <si>
    <t>Secretaría General Solicita la elaboración de un plan de atención de las PQRSD pendientes de gestión a través de un correo electrónico  donde la dependencia genera una estrategia oportuna para la PQRSD rezagadas</t>
  </si>
  <si>
    <t>Subdirección Sistemas Información de Tierras revisa el cumplimiento de calidad de los actos administrativos según lo establecido por RESO a través de Matrices y consolidados de verificación de calidad mediante el análisis de la información suministrada por el solicitante en el formulario FISO, al igual que la documentación adjunta, de acuerdo con los requerimientos establecidos en el Decreto 902 y la Resolución 740 de 2017 y las demás que la modifican, adicionan y o derogan</t>
  </si>
  <si>
    <t xml:space="preserve">Subdirección Sistemas Información de Tierras resuelve el recurso de reposición modificando o confirmando la decisión de la solicitud de inclusión en el RESO a través de un acto administrativo mediante un análisis de las objeciones, la revisión de la consistencia de los soportes y argumentos que se utilizaron para tomar la decisión inicial </t>
  </si>
  <si>
    <t>Subdirección de Planeación Operativa Realiza monitoreo y seguimiento a la formulación, implementación y consolidación de los POSPR A través de reportes de seguimiento donde se evidencia la ejecución de las actividades y productos a desarrollar en el marco de la ruta metodológica para la formulación, implementación y consolidación de los Planes de Ordenamiento Social de la Propiedad Rural - POSPR</t>
  </si>
  <si>
    <t>Subdirección de Planeación Operativa Actualiza Cronogramas de Operación en el municipio programado para el ajuste del desarrollo de la operación A través de actas de Comités Técnicos Operativos o de mesas técnicas  Mediante la revisión de las desviaciones en la elaboración y entrega de productos, proponiendo acciones de mejora para la corrección de estas</t>
  </si>
  <si>
    <t xml:space="preserve">Subdirección de Planeación Operativa Realiza análisis de condiciones de riesgo en asuntos de seguridad  en el marco de la ruta de Formulación e Implementación del POSPR A través de actas de reuniones e  informes en materia de seguridad  mediante el análisis de variables de condiciones de seguridad y reuniones de articulación con autoridades del sector defensa </t>
  </si>
  <si>
    <t>Subdirección de Planeación Operativa Revisa que los POSPR operativos contengan el capitulo de las recomendaciones de viabilización para la implementación como insumo para la toma de decisiones a través del POSPR operativo  Mediante la revisión de este documento, el cual debe tener el capitulo No 4 "recomendaciones para la implementación de POSPR"</t>
  </si>
  <si>
    <t>Subdirección de Planeación Operativa Determinan la necesidad de suspender o desprogramar la intervención en el municipio A través del Acta de la Mesa de Ordenamiento de la ANT Donde se revisa la  proposición en condiciones de seguridad realizada por la DGOSP, definiendo que acción se toma con relación a la desprogramación o suspensión</t>
  </si>
  <si>
    <t xml:space="preserve">Subdirección de Planeación Operativa Realiza seguimiento al cumplimiento de los convenios por socios estratégicos y/ u operadores de catastro para la formulación e implementación de POSPR A través de informes de seguimiento y mesas técnicas operativas para el acompañamiento a socios estratégicos en la implementación de POSPR Mediante la revisión del avance de la información operativa y financiera frente a las metas pactadas de los convenios por socios estratégicos y/u operadores de catastro </t>
  </si>
  <si>
    <t xml:space="preserve">Subdirección de Planeación Operativa Actualiza Cronogramas de Operación en el municipio programado A través de informes de seguimiento o mesas técnicas operativas para el acompañamiento a socios estratégicos en la implementación de POSPR Mediante la revisión del avance de la información operativa y financiera frente a las metas pactadas de los convenios por socios estratégicos y/u operadores de catastro </t>
  </si>
  <si>
    <t>SUBDIRECCIÓN DE PROCESOS AGRARIOS Y GESTIÓN JURÍDICA</t>
  </si>
  <si>
    <t>Subdirección de Procesos Agrarios y Gestión Jurídica revisa los actos administrativos de los procesos agrarios en zonas no focalizadas antes de ser suscritos por parte del Subdirector a través del listado de los actos administrativos donde consta la revisión indicando el número de expediente y el número del acto administrativo que está en los sistemas de información de la ANT</t>
  </si>
  <si>
    <t>Subdirección de Procesos Agrarios y Gestión Jurídica profiere un nuevo acto administrativo corrigiendo las inconsistencias del proceso agrario en zonas no focalizadas a través del listado de los actos administrativos que corrigen las inconsistencias corrigiendo la decisión tomada mediante un nuevo acto administrativo, cada vez que se presente un acto administrativo con decisión errónea</t>
  </si>
  <si>
    <t>SUBDIRECCIÓN DE SEGURIDAD JURÍDICA</t>
  </si>
  <si>
    <t>Subdirección de Procesos Agrarios y Gestión Jurídica reporta los actos administrativos expedidos que resuelven recursos solicitados a las decisiones finales de procesos agrarios en zonas no focalizadas. a través del listado de los actos administrativos que resuelven los recursos interpuestos donde consta el número de expediente y el número del acto administrativo que está en los sistemas de información de la ANT</t>
  </si>
  <si>
    <t>Subdirección de Procesos Agrarios y Gestión Jurídica contesta inmediatamente el recurso solicitado de procesos agrarios en zonas no focalizadas. a través del listado de los actos administrativos que resuelven los recursos interpuestos profiriendo el acto administrativo y comunicarlo a las partes interesadas</t>
  </si>
  <si>
    <t>GESTOR DOCUMENTAL DE LA SUBDIRECCIÓN DE PROCESOS AGRARIOS Y GESTIÓN JURÍDICA</t>
  </si>
  <si>
    <t>Gestor documental de la Subdirección de Procesos Agrarios y Gestión Jurídica verifica que la solicitud de procesos agrarios en zonas no focalizadas no contenga expediente creado en el Orfeo a través del listado de creación de expedientes en Orfeo realizar la verificación con diferentes variables (numero, nombre del predio, folio de matrícula, entre otros) en Orfeo, para identificar que el expediente no se encuentre creado</t>
  </si>
  <si>
    <t>GESTOR DOCUMENTAL DE LA SUBDIRECCIÓN DE SEGURIDAD JURÍDICA</t>
  </si>
  <si>
    <t>Subdirección de Procesos Agrarios y Gestión Jurídica unifica las respuestas para el mismo número de radicado en Orfeo para los procesos agrarios en zonas no focalizadas a través del listado de creación de expedientes en Orfeo realizar la unificación de las respuestas en el sistema Orfeo</t>
  </si>
  <si>
    <t>Dirección de Acceso a Tierras reduce la posibilidad de avanzar en procesos de compra dirigidos a predios cuyas ofertas no sean viables para la entidad.
 a través del diligenciamiento de la forma ACCTI-F-021 FORMA OFERTA VOLUNTARIA DE PREDIOS - ACCTI-F-020 FORMA LISTA DE CHEQUEO donde se registra el cumplimiento de aspectos obligatorios de la información de la oferta voluntaria</t>
  </si>
  <si>
    <t>Subdirección de Acceso a Tierras en Zonas Focalizadas valida la implementación del uno por ciento (1%) de los proyectos productivos trimestralmente a través del acta de verificación y sus anexos donde se revisa la viabilidad técnica, ambiental y financiera  de los proyectos formulados participativamente  con los beneficiarios de acuerdo a las condiciones del predio con lo descrito en el procedimiento ACCTI-P-017 MATERIALIZACIÓN DEL SUBSIDIO – PROYECTOS PRODUCTIVOS</t>
  </si>
  <si>
    <t>Subdirección de Acceso a Tierras en Zonas Focalizadas revoca acto administrativo a través de una resolución de revocatoria donde se revoca el acto administrativo que materializó el subsidio en un predio que no cumplía con los requisitos de la materialización y se puede solicitar una nueva postulación, realizando el seguimiento semestral del estado del expediente y/o revocatoria (Matriz de Seguimiento revocatorias).</t>
  </si>
  <si>
    <t>Subdirección de Acceso a Tierras por Demanda y Descongestión detecta con anticipación la proximidad de vencimiento de términos en el procedimiento de revocatoria de predios no focalizados a través ACCTI-F-097 - Matriz de Revocatoria Directa actualizada mediante la verificación del estado del procedimiento de revocatoria y sus términos en cada caso.</t>
  </si>
  <si>
    <t>Subdirección de Acceso a tierras en Zonas Focalizadas detecta con anticipación la proximidad de vencimiento de términos en el procedimiento de revocatoria predios focalizados a través ACCTI-F-097 - Matriz de Revocatoria Directa actualizada mediante la verificación del estado del procedimiento de revocatoria y sus términos en cada caso.</t>
  </si>
  <si>
    <t>Subdirección de Administración de Tierras de la Nación corrige la información a través del inventario actualizado del Fondo de Tierras para la Reforma Rural Integral donde se modifica los datos por las diferencias detectadas en la conciliación realizada</t>
  </si>
  <si>
    <t>Subdirección Sistemas Información de Tierras revisa y aprueba el  diseño de la solución de software a través de historias de usuario de la herramienta DevOps más presentaciones comité de cambios en conjunto con la dependencia solicitante y el equipo de construcción de software determinan si el diseño es adecuado, conveniente y eficaz</t>
  </si>
  <si>
    <t>Subdirección Sistemas Información de Tierras realiza el seguimiento a las diferentes etapas del desarrollo de software a través del Informe del ciclo de vida mediante la aplicación DevOps donde se detallada las actividades de análisis, diseño, desarrollo, pruebas, implementación y despliegue</t>
  </si>
  <si>
    <t>Subdirección Sistemas Información de Tierras actualiza la distribución de recurso humano, físico y tecnológico existente a través de los sprints (agrupación de actividades durante un periodo de tiempo de 10 días calendario) ajustando y configurando las fechas y/o actividades en el DevOps</t>
  </si>
  <si>
    <t>Subdirección Sistemas Información de Tierras ejecuta pruebas a través del informe de ciclo de vida de desarrollo de software (etapa de pruebas) realizando los ciclos de pruebas correspondientes a los componentes del software para su posterior paso a producción</t>
  </si>
  <si>
    <t>Subdirección Sistemas Información de Tierras asigna nuevos recursos y/o ajusta los tiempos de ejecución de las actividades a través de los sprints (agrupación de actividades durante un periodo de tiempo de 10 días calendario) ajustando y configurando las fechas y/o actividades en el DevOps</t>
  </si>
  <si>
    <t>Subdirección Sistemas Información de Tierras Revisa y aprueba el  diseño de la solución de software a través de historias de usuario de la herramienta DevOps más presentaciones comité de cambios En conjunto con la dependencia solicitante y el equipo de construcción de software determinan si el diseño es adecuado, conveniente y eficaz</t>
  </si>
  <si>
    <t xml:space="preserve">Subdirección Sistemas Información de Tierras verifica el nivel de implementación de las soluciones desarrolladas a través de las presentaciones del comité de cambios que contienen la información de las implementaciones realizadas  donde se verifica en el Sistema Integrado de Tierras el nivel de uso de las aplicaciones </t>
  </si>
  <si>
    <t xml:space="preserve">Subdirección Sistemas Información de Tierras Realiza el análisis del nivel de uso y apropiación del sistema  a través del acta de la reunión Por medio de mesas de trabajo en las que se puede identificar requerimientos o mejoras al módulo del SIT  </t>
  </si>
  <si>
    <t>SUBDIRECCIÓN DE TALENTO HUMANO</t>
  </si>
  <si>
    <t>Subdirección de Talento Humano Gestiona el soporte y mantenimiento del aplicativo Meta4 - SIGEP Nómina a través de Informe de supervisión que presenta los ajustes en el presupuesto, las notificaciones a los interesados con inconsistencias y correcciones a que haya lugar</t>
  </si>
  <si>
    <t>Oficina Jurídica verifica el documento que presenta novedad a través de la caracterización de la solicitud del concepto donde se valida el objeto, responsable y el tramite y encontrar las observaciones para su ajuste o actualización</t>
  </si>
  <si>
    <t>Oficina Jurídica consulta del estado procesal a través del seguimiento de la pagina web www.ramajudicial.gov.co  donde se valida en el modulo de consulta de procesos unificadas como esta la realidad procesal (actuaciones sobre el proceso) dentro de esto, el cumplimiento en términos</t>
  </si>
  <si>
    <t>Oficina Jurídica realiza la revocatoria a través de un acto administrativo donde es motivado y se expresa los argumentos del porque a la actuación administrativa</t>
  </si>
  <si>
    <t>SUPERVISOR DEL CONTRATO Y/O CONVENIO</t>
  </si>
  <si>
    <t>Supervisor del contrato y/o convenio verifica la finalización del contrato y/o convenio a través del informe final de supervisión donde revisa que cumpla con las obligaciones del contrato y poder dar el visto bueno para la liquidación del contrato y posterior publicación SECOP ii</t>
  </si>
  <si>
    <t>SUPERVISOR DEL CONTRATO</t>
  </si>
  <si>
    <t>Supervisor del contrato realiza seguimiento a las obligaciones de los contratistas en el marco de sus competencias a través del informe en la plataforma KLIC donde valida las actividades reportadas en sus informes mensuales y que no exista constitución de dependencia, subordinación y horarios de la labor por parte del supervisor del contrato</t>
  </si>
  <si>
    <t>Subdirección Administrativa y Financiera realiza el seguimiento a la implementación del programa de mantenimientos preventivos a través del informe en la gestión del contrato con base al desarrollo de ejecución del cronograma en el contrato suscrito y celebrado para las adecuaciones, mantenimiento y reparaciones de las sedes</t>
  </si>
  <si>
    <t>EQUIPO DE GESTIÓN DOCUMENTAL DE LA SUBDIRECCIÓN ADMINISTRATIVA Y FINANCIERA</t>
  </si>
  <si>
    <t>SUBDIRECCIÓN ADMINISTRATIVA Y FINANCIERA (GESTIÓN AMBIENTAL)</t>
  </si>
  <si>
    <t>Subdirección administrativa y financiera (Gestión Ambiental) verifica el cumplimiento del Plan de Gestión Integral de Residuos peligrosos a través de las certificaciones de disposición final de los residuos entregadas por las empresas gestoras  donde se identifica si se esta cumpliendo con los lineamientos de implementación de la gestión en el PGIRESPEL</t>
  </si>
  <si>
    <t>Subdirección administrativa y financiera (Gestión Ambiental) verifica la fase precontractual de los criterios ambientales acogidos  a través de los permisos de disposición que entregan los proveedores de acuerdo a los lineamientos e instructivos impartidos en la plataforma de Colombia Compra Eficiente.</t>
  </si>
  <si>
    <t>PERSONA ENCARGADA DE LA GESTIÓN AMBIENTAL</t>
  </si>
  <si>
    <t>SUBDIRECCIÓN ADMINISTRATIVA Y FINANCIERA (CONTABILIDAD)</t>
  </si>
  <si>
    <t xml:space="preserve">Subdirección Administrativa y Financiera (Contabilidad) actualiza las cuentas presentadas por los contratistas con observaciones a través del reporte de pago actualizado donde corrige las deducciones tributarias que se generan para la plataforma de SIIF-Nación </t>
  </si>
  <si>
    <t>PERSONA ENCARGADA DE CARTERA</t>
  </si>
  <si>
    <t>Persona encargada de Cartera realiza las conciliaciones a través de Actas de conciliación mensual donde se valida los saldos que existen en cartera</t>
  </si>
  <si>
    <t>Persona encargada de Cartera modifica la información reportada a Tesorería  a través de la forma GEFIN-F-009 FORMA DETALLADA DE INGRESOS donde se actualiza los datos con base los reportes con novedades</t>
  </si>
  <si>
    <t>PERSONA ENCARGADA DE PRESUPUESTO</t>
  </si>
  <si>
    <t>Persona encargada de Presupuesto corrige los datos a través del documento Reserva Presupuestal actualizado donde se asigna el nuevo presupuesto a la (s) dependencia (s) que presento observación (es) y se notifica por memorando en ORFEO</t>
  </si>
  <si>
    <t>PERSONA ENCARGADA DEL PRESUPUESTO</t>
  </si>
  <si>
    <t>Persona encargada del Presupuesto verifica el registro elaborado  a través del reporte que se genera SIIF-Nación con base a los documentos de la solicitud de registro</t>
  </si>
  <si>
    <t xml:space="preserve">Persona encargada del Presupuesto ajusta el registro presupuestal  a través de acto administrativo donde se actualiza el registro presupuestal al que debe estar asignado en el SIIF-Nación 
</t>
  </si>
  <si>
    <t>La Oficina de Planeación revisa la información de la dependencias a través de las presentaciones de avance donde se valida que se este ejecutando los planes para generar el informe de avance</t>
  </si>
  <si>
    <t>La Oficina de Planeación informa a la dependencia responsable del plan de acción y/o proyecto de inversión a través de una comunicación por correo electrónico las observaciones encontradas en el informe de avance</t>
  </si>
  <si>
    <t>La Oficina de Planeación revisa el avance de los planes de acción y proyectos de inversión a través del reporte de avance donde se valida que se este ejecutando los planes con base a la planeación aprobada y en caso contrario, emitir las observaciones que haya a lugar</t>
  </si>
  <si>
    <t>La Oficina de Planeación informa a la dependencia responsable del plan de acción y/o proyecto de inversión a través de un correo electrónico la formulación de un plan de contingencia para gestionar las observaciones encontradas y solicitando la actualización inmediata de este</t>
  </si>
  <si>
    <t>COMITÉ DE COORDINACIÓN DE CONTROL INTERNO - CICCI</t>
  </si>
  <si>
    <t xml:space="preserve">OFICINA DE CONTROL INTERNO </t>
  </si>
  <si>
    <t>Oficina de Control Interno  hace seguimiento al Programa/Plan de Auditoría  a través de la forma SEYM-F-005 FORMA PLAN DE AUDITORÍA donde se registra la gestión de las actividades que se desarrollan para el cumplimiento del Programa/ Plan de Auditoria en la vigencia</t>
  </si>
  <si>
    <t>Oficina de Control Interno  valida la ejecución del cronograma de monitoreo de los Planes de Mejoramiento a través del Informe de Seguimiento al Estado de los Planes de Mejoramiento Institucional donde revisa el estado de gestión a los planes de mejoramiento institucional</t>
  </si>
  <si>
    <t>Continuo</t>
  </si>
  <si>
    <t xml:space="preserve">Continua </t>
  </si>
  <si>
    <t>Aleatorio</t>
  </si>
  <si>
    <t>Realizar mesas de Seguimiento a la Implementación Proyectos PETI</t>
  </si>
  <si>
    <t>Informe de seguimiento periódico a la ejecución del PETI</t>
  </si>
  <si>
    <t>Actualización Modelo de Arquitectura de la ANT frente al marco de referencia del MINTIC</t>
  </si>
  <si>
    <t>Informe de actualización del modelo de arquitectura de TI</t>
  </si>
  <si>
    <t xml:space="preserve">Informe de Avance implementación  modelo de seguridad y privacidad de la Información </t>
  </si>
  <si>
    <t>Informe de avance MSPI</t>
  </si>
  <si>
    <t>Actualización del INTI P004 Gobierno TIC</t>
  </si>
  <si>
    <t>INTI P004 Gobierno TIC actualizado</t>
  </si>
  <si>
    <t>Validar el Plan de Ordenamiento Social de la Propiedad Rural POSPR Operativo con las subdirecciones de oferta previo a su aprobación y viabilización</t>
  </si>
  <si>
    <t>Correos de las áreas misionales con el plan validado</t>
  </si>
  <si>
    <t>Realizar el seguimiento a las PQRSD recibidas por la ANT de manera mensual.</t>
  </si>
  <si>
    <t>Matriz de seguimiento de PQRSD</t>
  </si>
  <si>
    <t>Revisión de calidad Actos Administrativos proyectados para dar visto bueno o rechazar solicitando ajustes</t>
  </si>
  <si>
    <t xml:space="preserve"> Matrices de calidad de las proyecciones de valoración</t>
  </si>
  <si>
    <t>Capacitaciones al equipo RESO de la SSIT</t>
  </si>
  <si>
    <t>Listas de asistencias a las capacitaciones</t>
  </si>
  <si>
    <t>Realizar mesas técnicas operativas de seguimiento la Formulación e Implementación de Planes</t>
  </si>
  <si>
    <t>Actas de las mesas técnicas con convenios y/o socios estratégicos</t>
  </si>
  <si>
    <t>Realizar reuniones de acercamiento institucional con las entidades con competencias en el temas de seguridad en los municipios programados</t>
  </si>
  <si>
    <t>Actas de reuniones o soportes de realización de estas</t>
  </si>
  <si>
    <t>Elaborar informes de Monitoreo y Seguimiento de acompañamiento a los socios a la Formulación e Implementación</t>
  </si>
  <si>
    <t>Informes elaborados de Monitoreo y Seguimiento de acompañamiento a los socios a la Formulación e Implementación.</t>
  </si>
  <si>
    <t xml:space="preserve">Realizar Reuniones de Comité Operativo </t>
  </si>
  <si>
    <t>Actas de reuniones realizadas.</t>
  </si>
  <si>
    <t>Actualizar y depurar el inventario de procesos agrarios en zonas no focalizadas</t>
  </si>
  <si>
    <t>Inventario de procesos agrarios en zonas no focalizadas actualizado.</t>
  </si>
  <si>
    <t>Actualizar y depurar el inventario de procesos agrarios en zonas focalizadas</t>
  </si>
  <si>
    <t>Inventario de procesos agrarios en zonas focalizadas actualizado.</t>
  </si>
  <si>
    <t>Verificación del estado de las solicitudes en ORFEO</t>
  </si>
  <si>
    <t>Base de datos reporte del estado de los radicados en ORFEO.</t>
  </si>
  <si>
    <t>La póliza con el respectivo soporte de pago de la misma.</t>
  </si>
  <si>
    <t>Realizar capacitación a profesionales de Compra Directa sobre ACCTI-P-010 Procedimiento de Compra Directa de Predios con énfasis en las tareas críticas y de control señaladas en él</t>
  </si>
  <si>
    <t>Documento o soporte que evidencie la capacitación</t>
  </si>
  <si>
    <t>Actualizar la forma ACCTIF-020 Lista de chequeo</t>
  </si>
  <si>
    <t>ACCTI-F-020 Lista de Chequeo actualizada</t>
  </si>
  <si>
    <t xml:space="preserve">Socialización de los procedimientos e instructivos relacionados con Subsidios que se encuentren vigentes en el Sistema Integrado de Gestión dentro de la Subdirección de Acceso a Tierras en Zonas Focalizadas - SATZF </t>
  </si>
  <si>
    <t>Listado de asistencia de la socialización</t>
  </si>
  <si>
    <t>Socialización de los procedimientos ACCTI- P 020-Adjudicación Baldíos  en los municipios focalizados y ACCTI-P-003 Adjudicación de baldíos a persona natural (ley 160/94)</t>
  </si>
  <si>
    <t xml:space="preserve">Actualizar la ACCTI-F-097 - Matriz de Revocatoria Directa, que incluya criterios de control en las etapas del procedimiento de revocatoria para los predios no focalizados </t>
  </si>
  <si>
    <t xml:space="preserve">ACCTI-F-097 - Matriz de Revocatoria Directa actualizada para los predios no focalizados </t>
  </si>
  <si>
    <t xml:space="preserve">Actualizar la ACCTI-F-097 - Matriz de Revocatoria Directa, que incluya criterios de control en las etapas del procedimiento de revocatoria para los predios focalizados </t>
  </si>
  <si>
    <t xml:space="preserve">ACCTI-F-097 - Matriz de Revocatoria Directa actualizada para los predios focalizados </t>
  </si>
  <si>
    <t>Revisar y verificar la titularidad de derecho de dominio de los predios registrados en las cuarenta y cuatro (44) actas de transferencia del INCODER a la Agencia Nacional de Tierras.</t>
  </si>
  <si>
    <t>Conciliación donde se reviso las actas entregadas del INCODER a la ANT</t>
  </si>
  <si>
    <t xml:space="preserve">Socializar Procedimiento Desarrollo de Software </t>
  </si>
  <si>
    <t xml:space="preserve">SUBDIRECCIÓN DE SISTEMAS DE INFORMACIÓN DE TIERRAS </t>
  </si>
  <si>
    <t>Listas de asistencias y presentaciones utilizadas</t>
  </si>
  <si>
    <t xml:space="preserve">Seguimiento y Control 
</t>
  </si>
  <si>
    <t>Informe del ciclo de vida en el desarrollo del software</t>
  </si>
  <si>
    <t xml:space="preserve">Realizar seguimiento a la ejecución de las diferentes etapas del proceso de desarrollo de software </t>
  </si>
  <si>
    <t>Informes de seguimiento DevOps (Sprint)</t>
  </si>
  <si>
    <t>Realizar mesas de trabajo para analizar procesos misionales VS Sistemas de Información</t>
  </si>
  <si>
    <t>Actas de trabajo del análisis de los procesos misionales</t>
  </si>
  <si>
    <t>Realizar seguimiento al presupuesto de gastos de personal.</t>
  </si>
  <si>
    <t>Matriz de Seguimiento Gastos de Personal</t>
  </si>
  <si>
    <t>Reuniones de seguimiento para la emisión de los conceptos con distinta interpretación por la Oficina Jurídica.</t>
  </si>
  <si>
    <t>Acta de seguimiento a las emisiones de conceptos</t>
  </si>
  <si>
    <t>la Oficina Jurídica consolida los tramites sentencias, conciliaciones o laudos arbitrales, en el sistema E-KOGUI conforme las disposiciones del Decreto 1069 de 2015 que, como único sistema de gestión de información del Estado, tiene como fin principal el seguimiento de la actividad, de los procesos y procedimientos inherentes a la actividad judicial y extrajudicial del Estado, así como el cargue de las piezas procesales ante las autoridades nacionales e internacionales. (Decreto 2052 de 2014 artículo 1).</t>
  </si>
  <si>
    <t>Oficina Jurídica</t>
  </si>
  <si>
    <t>Planilla de reporte al sistema de gestión de información del Estado E- Kogui.</t>
  </si>
  <si>
    <t>Contar con el personal que se encuentre a cargo de realizar la revisión y unificación de criterios, vigilancia y defensa judicial de la ANT.</t>
  </si>
  <si>
    <t>Reuniones de seguimiento para la emisión de viabilidades por la Oficina Jurídica.</t>
  </si>
  <si>
    <t>Acta de seguimiento para la emisión de viabilidades</t>
  </si>
  <si>
    <t>Bases de datos (Liquidaciones) actualizada cuatrimestralmente</t>
  </si>
  <si>
    <t>Realizar capacitaciones a los supervisores de contratos</t>
  </si>
  <si>
    <t>Lista de asistencia de la capacitación</t>
  </si>
  <si>
    <t>Celebrar contrato de adecuaciones y mantenimiento de las sedes</t>
  </si>
  <si>
    <t>Contrato suscrito</t>
  </si>
  <si>
    <t>Reporte de KLIC con las devoluciones de solicitudes</t>
  </si>
  <si>
    <t>Capacitar en el procedimiento de solicitud, autorización, legalización y pago de desplazamientos al interior</t>
  </si>
  <si>
    <t>Enviar alertas trimestrales informando los requisitos de solicitudes de comisión a los funcionarios y contratistas de la Entidad</t>
  </si>
  <si>
    <t>Banners enviados</t>
  </si>
  <si>
    <t>SUBDIRECCIÓN ADMINISTRATIVA Y FINANCIERA - EQUIPO DE GESTIÓN DOCUMENTAL</t>
  </si>
  <si>
    <t>Realizar capacitaciones para fortalecer los conocimientos establecidos en el instructivo y dar claridad frente a las competencias y funciones asignadas a la Agencia y sus dependencias (Decreto 2363) y el Acuerdo 060 del 2001.</t>
  </si>
  <si>
    <t>Listados de asistencia</t>
  </si>
  <si>
    <t xml:space="preserve">Realizar informe de seguimiento a la productividad y el margen de error del personal de correspondencia </t>
  </si>
  <si>
    <t>Informe de seguimiento a la productividad y el margen de error</t>
  </si>
  <si>
    <t xml:space="preserve">Realizar seguimiento a la generación de residuos peligrosos al interior de la entidad </t>
  </si>
  <si>
    <t>Realizar sensibilizaciones sobre el manejo de residuos peligrosos a los colaboradores de la ANT</t>
  </si>
  <si>
    <t>Listado de asistencia a capacitación (sensibilización)</t>
  </si>
  <si>
    <t>Realizar sensibilizaciones sobre los lineamientos internos ambientales a los colaboradores de la ANT</t>
  </si>
  <si>
    <t>Realizar sensibilizaciones sobre el cumplimiento en la disposición final de residuos a los colaboradores de la ANT</t>
  </si>
  <si>
    <t>Realizar auditorias trimestrales a una muestra del uno (1%) por ciento de los pagos de contratos de prestación de servicios realizados en el periodo</t>
  </si>
  <si>
    <t>Informe de auditoría</t>
  </si>
  <si>
    <t>Realizar capacitaciones sobre el procedimiento de pagos y las listas de chequeo asociadas al procedimiento a los colaboradores de la ANT</t>
  </si>
  <si>
    <t>CARTERA
(SUBDIRECCIÓN ADMINISTRATIVA Y FINANCIERA)</t>
  </si>
  <si>
    <t>EQUIPO DE PRESUPUESTO
(SUBDIRECCIÓN ADMINISTRATIVA Y FINANCIERA)</t>
  </si>
  <si>
    <t>Realizar mesa de trabajo para definición del presupuesto del anteproyecto</t>
  </si>
  <si>
    <t>Acta de mesa de trabajo para definición del presupuesto del anteproyecto</t>
  </si>
  <si>
    <t>Capacitaciones al personal de Presupuesto en el registro de los Registros Presupuestales</t>
  </si>
  <si>
    <t>Listado de asistencia de capacitación al personal de Presupuesto</t>
  </si>
  <si>
    <t>Formular el Plan Anual de Auditoría de la vigencia</t>
  </si>
  <si>
    <t>Plan Anual de Auditoría formulado</t>
  </si>
  <si>
    <t>Divulgar piezas informativas para fomentar la cultura de autocontrol</t>
  </si>
  <si>
    <t>Comunicar los resultados alcanzados frente a la eficacia y/o efectividad de los Planes de mejoramiento</t>
  </si>
  <si>
    <t>Memorando donde se comunica el Informe de resultados de la actividad ejecutada</t>
  </si>
  <si>
    <t>CONTROL DE LA INFORMACIÓN DOCUMENTADA</t>
  </si>
  <si>
    <t>GESTIÓN DEL CONOCIMIENTO</t>
  </si>
  <si>
    <t>ESTRATEGIA DE TIC</t>
  </si>
  <si>
    <t>ARQUITECTURA DE TI</t>
  </si>
  <si>
    <t>GOBIERNO DE TIC</t>
  </si>
  <si>
    <t>PROGRAMACIÓN DE MUNICIPIOS A INTERVENIR MEDIANTE EL MODELO DE OFERTA.</t>
  </si>
  <si>
    <t>GESTIONAR LAS PETICIONES QUEJAS, SUGERENCIAS, RECLAMOS, DENUNCIAS Y FELICITACIONES</t>
  </si>
  <si>
    <t>REGISTRO DE SUJETOS DE ORDENAMIENTO - RESO</t>
  </si>
  <si>
    <t>FORMULACIÓN DE PLANES DE ORDENAMIENTO SOCIAL DE LA PROPIEDAD RURAL – POSPR
IMPLEMENTACIÓN DE LOS PLANES DE ORDENAMIENTO SOCIAL DE LA PROPIEDAD RURAL - POSPR</t>
  </si>
  <si>
    <t>MONITOREO Y SEGUIMIENTO A LA FORMULACIÓN E IMPLEMENTACIÓN DE LOS PLANES DE ORDENAMIENTO SOCIAL DE LA PROPIEDAD RURAL</t>
  </si>
  <si>
    <t>DESLINDE DE TIERRAS.
CLARIFICACIÓN DE LA PROPIEDAD.
EXTINCIÓN DEL DERECHO DE DOMINIO.
RECUPERACIÓN DE BALDÍOS.
REVERSIÓN DE BALDÍOS ADJUDICADOS.
FORMALIZACIÓN DE PREDIOS PRIVADOS.</t>
  </si>
  <si>
    <t>ASIGNACIÓN DE SUBSIDIO INTEGRAL DE REFORMA AGRARIA  SIRA</t>
  </si>
  <si>
    <t>ADJUDICACIÓN DE BALDÍOS</t>
  </si>
  <si>
    <t>ADJUDICACIÓN DE BIENES FISCALES PATRIMONIALES
ASIGNACIÓN DE SUBSIDIO INTEGRAL DE REFORMA AGRARIA SIRA
ADQUISICIÓN DE PREDIOS</t>
  </si>
  <si>
    <t>ADMINISTRACIÓN DE BALDÍOS
ADMINISTRACIÓN DEL FONDO NACIONAL AGRARIO</t>
  </si>
  <si>
    <t xml:space="preserve">CONSTRUCCIÓN DE SOLUCIONES DE SOFTWARE 
PARA LA ANT </t>
  </si>
  <si>
    <t>CONSTRUCCIÓN DE SOLUCIONES DE SOFTWARE PARA LA ANT</t>
  </si>
  <si>
    <t>CONTROL INTERNO DISCIPLINARIO</t>
  </si>
  <si>
    <t xml:space="preserve">ASESORÍA JURÍDICA </t>
  </si>
  <si>
    <t>REPRESENTACIÓN JURÍDICA</t>
  </si>
  <si>
    <t>ESTUDIO DE ANÁLISIS DE RIESGOS Y CONTROL</t>
  </si>
  <si>
    <t>GESTIÓN CONTRACTUAL</t>
  </si>
  <si>
    <t>CONTROL DE INVENTARIO, PLANTA Y EQUIPOS
FALTANTE O PÉRDIDA DE INVENTARIOS
MANTENIMIENTO DE BIENES Y SERVICIOS</t>
  </si>
  <si>
    <t>ADMINISTRACIÓN DE BIENES Y SERVICIOS GENERALES PARA EL FUNCIONAMIENTO DE LA ENTIDAD
MANTENIMIENTO DE BIENES Y SERVICIOS</t>
  </si>
  <si>
    <t>GESTIÓN DE VIÁTICOS Y/O GASTOS DE VIAJE Y PERMANENCIA</t>
  </si>
  <si>
    <t xml:space="preserve">GESTIÓN DOCUMENTAL </t>
  </si>
  <si>
    <t>GESTIÓN AMBIENTAL</t>
  </si>
  <si>
    <t>GESTIÓN DE EGRESOS
GESTIÓN CONTABLE</t>
  </si>
  <si>
    <t>GESTIÓN CONTABLE</t>
  </si>
  <si>
    <t>GESTIÓN DE INGRESOS Y CARTERA
GESTIÓN CONTABLE</t>
  </si>
  <si>
    <t>DESAGREGACIÓN Y ADMINISTRACIÓN  DEL PRESUPUESTO</t>
  </si>
  <si>
    <t>SEGUIMIENTO Y EVALUACIÓN A LA EJECUCIÓN PRESUPUESTAL</t>
  </si>
  <si>
    <t xml:space="preserve">LIBERACIÓN DE PRODUCTOS Y SERVICIOS, Y CONTROL DE SALIDAS NO CONFORMES </t>
  </si>
  <si>
    <t>1. Implementación del ordenamiento social de la propiedad rural a nivel nacional. 
6. Fortalecimiento del proceso de desarrollo y gestión de la arquitectura empresarial institucional nacional 
7. Mejoramiento capacidad de gestión administrativa de la agencia nacional de tierras nacional</t>
  </si>
  <si>
    <t xml:space="preserve">1. Implementación del ordenamiento social de la propiedad rural a nivel nacional. </t>
  </si>
  <si>
    <t xml:space="preserve">1. Implementación del ordenamiento social de la propiedad rural a nivel nacional. 
2. Implementación del programa de formalización de tierras y fomento al desarrollo rural para comunidades indígenas a nivel nacional 
3. Implementación del programa de formalización de tierras y fomento al desarrollo rural para comunidades negras a nivel nacional </t>
  </si>
  <si>
    <t xml:space="preserve">2. Implementación del programa de formalización de tierras y fomento al desarrollo rural para comunidades indígenas a nivel nacional 
3. Implementación del programa de formalización de tierras y fomento al desarrollo rural para comunidades negras a nivel nacional </t>
  </si>
  <si>
    <t xml:space="preserve">1. Implementación del ordenamiento social de la propiedad rural a nivel nacional </t>
  </si>
  <si>
    <t xml:space="preserve">6. Fortalecimiento del proceso de desarrollo y gestión de la arquitectura empresarial institucional nacional </t>
  </si>
  <si>
    <t xml:space="preserve">4. Fortalecimiento gestión integral del fondo documental de la agencia nacional de tierras </t>
  </si>
  <si>
    <t xml:space="preserve">5. Adecuación y mejoramiento de la infraestructura física de la agencia nacional de tierras a nivel nacional </t>
  </si>
  <si>
    <t>CONSEJO DIRECTIVO DE LA AGENCIA NACIONAL DE TIERRAS</t>
  </si>
  <si>
    <t>Los responsables del riesgo, deberán como primera línea de defensa reportar a la Oficina de Planeación la materialización del riesgo. De igual manera la Oficina de Planeación envía un recordatorio trimestral para la notificación de materialización del riesgo</t>
  </si>
  <si>
    <t>C 1.1</t>
  </si>
  <si>
    <t>C 1.2</t>
  </si>
  <si>
    <t>C 2.1</t>
  </si>
  <si>
    <t>C 2.2</t>
  </si>
  <si>
    <t>C 2.3</t>
  </si>
  <si>
    <t>C 3.1</t>
  </si>
  <si>
    <t>C 3.2</t>
  </si>
  <si>
    <t>C 4.1</t>
  </si>
  <si>
    <t>C 4.2</t>
  </si>
  <si>
    <t>C 5.1</t>
  </si>
  <si>
    <t>C 5.2</t>
  </si>
  <si>
    <t>C 6.1</t>
  </si>
  <si>
    <t>C 6.2</t>
  </si>
  <si>
    <t>C 6.3</t>
  </si>
  <si>
    <t>C 7.1</t>
  </si>
  <si>
    <t>C 7.2</t>
  </si>
  <si>
    <t>C 8.1</t>
  </si>
  <si>
    <t>C 8.2</t>
  </si>
  <si>
    <t>C 8.3</t>
  </si>
  <si>
    <t>C 9.1</t>
  </si>
  <si>
    <t>C 9.2</t>
  </si>
  <si>
    <t>C 10.1</t>
  </si>
  <si>
    <t>C 10.2</t>
  </si>
  <si>
    <t>C 11.1</t>
  </si>
  <si>
    <t>C 11.2</t>
  </si>
  <si>
    <t>C 12.1</t>
  </si>
  <si>
    <t>C 12.2</t>
  </si>
  <si>
    <t>C 13.1</t>
  </si>
  <si>
    <t>C 13.2</t>
  </si>
  <si>
    <t>C 13.3</t>
  </si>
  <si>
    <t>C 14.1</t>
  </si>
  <si>
    <t>C 14.2</t>
  </si>
  <si>
    <t>C 15.1</t>
  </si>
  <si>
    <t>C 15.2</t>
  </si>
  <si>
    <t>C 16.1</t>
  </si>
  <si>
    <t>C 16.2</t>
  </si>
  <si>
    <t>C 16.3</t>
  </si>
  <si>
    <t>C 17.1</t>
  </si>
  <si>
    <t>C 17.2</t>
  </si>
  <si>
    <t>C 18.1</t>
  </si>
  <si>
    <t>C 18.2</t>
  </si>
  <si>
    <t>C 19.1</t>
  </si>
  <si>
    <t>C 19.2</t>
  </si>
  <si>
    <t>C 19.3</t>
  </si>
  <si>
    <t>C 20.1</t>
  </si>
  <si>
    <t>C 20.2</t>
  </si>
  <si>
    <t>C 21.1</t>
  </si>
  <si>
    <t>C 21.2</t>
  </si>
  <si>
    <t>C 22.1</t>
  </si>
  <si>
    <t>C 22.2</t>
  </si>
  <si>
    <t>C 23.1</t>
  </si>
  <si>
    <t>C 23.2</t>
  </si>
  <si>
    <t>C 23.3</t>
  </si>
  <si>
    <t>C 23.4</t>
  </si>
  <si>
    <t>C 24.1</t>
  </si>
  <si>
    <t>C 24.2</t>
  </si>
  <si>
    <t>C 24.3</t>
  </si>
  <si>
    <t>C 25.1</t>
  </si>
  <si>
    <t>C 25.2</t>
  </si>
  <si>
    <t>C 25.3</t>
  </si>
  <si>
    <t>C 26.1</t>
  </si>
  <si>
    <t>C 26.2</t>
  </si>
  <si>
    <t>C 26.3</t>
  </si>
  <si>
    <t>C 27.1</t>
  </si>
  <si>
    <t>C 28.1</t>
  </si>
  <si>
    <t>C 29.1</t>
  </si>
  <si>
    <t>C 29.2</t>
  </si>
  <si>
    <t>C 29.3</t>
  </si>
  <si>
    <t>C 30.1</t>
  </si>
  <si>
    <t>C 30.2</t>
  </si>
  <si>
    <t>C 30.3</t>
  </si>
  <si>
    <t>C 30.4</t>
  </si>
  <si>
    <t>C 31.1</t>
  </si>
  <si>
    <t>C 31.2</t>
  </si>
  <si>
    <t>C 31.3</t>
  </si>
  <si>
    <t>C 32.1</t>
  </si>
  <si>
    <t>C 32.2</t>
  </si>
  <si>
    <t>C 32.3</t>
  </si>
  <si>
    <t>C 33.1</t>
  </si>
  <si>
    <t>C 33.2</t>
  </si>
  <si>
    <t>C 33.3</t>
  </si>
  <si>
    <t>C 34.1</t>
  </si>
  <si>
    <t>C 34.2</t>
  </si>
  <si>
    <t>C 36.1</t>
  </si>
  <si>
    <t>C 36.2</t>
  </si>
  <si>
    <t>C 39.1</t>
  </si>
  <si>
    <t>C 39.2</t>
  </si>
  <si>
    <t>C 39.3</t>
  </si>
  <si>
    <t>C 40.1</t>
  </si>
  <si>
    <t>C 40.2</t>
  </si>
  <si>
    <t>C 41.1</t>
  </si>
  <si>
    <t>C 41.2</t>
  </si>
  <si>
    <t>C 41.3</t>
  </si>
  <si>
    <t>C 42.1</t>
  </si>
  <si>
    <t>C 42.2</t>
  </si>
  <si>
    <t>C 42.3</t>
  </si>
  <si>
    <t>C 43.1</t>
  </si>
  <si>
    <t>C 43.2</t>
  </si>
  <si>
    <t>C 44.1</t>
  </si>
  <si>
    <t>C 44.2</t>
  </si>
  <si>
    <t>C 45.1</t>
  </si>
  <si>
    <t>C 45.2</t>
  </si>
  <si>
    <t>C 46.1</t>
  </si>
  <si>
    <t>C 46.2</t>
  </si>
  <si>
    <t>C 47.1</t>
  </si>
  <si>
    <t>C 47.2</t>
  </si>
  <si>
    <t>C 48.1</t>
  </si>
  <si>
    <t>C 48.2</t>
  </si>
  <si>
    <t>C 48.3</t>
  </si>
  <si>
    <t>C 49.1</t>
  </si>
  <si>
    <t>C 49.2</t>
  </si>
  <si>
    <t>C 50.1</t>
  </si>
  <si>
    <t>C 50.2</t>
  </si>
  <si>
    <t>C 50.3</t>
  </si>
  <si>
    <t>C 51.1</t>
  </si>
  <si>
    <t>C 51.2</t>
  </si>
  <si>
    <t>C 53.1</t>
  </si>
  <si>
    <t>C 53.2</t>
  </si>
  <si>
    <t>C 54.1</t>
  </si>
  <si>
    <t>C 54.2</t>
  </si>
  <si>
    <t>C 54.3</t>
  </si>
  <si>
    <t>C 55.1</t>
  </si>
  <si>
    <t>C 55.2</t>
  </si>
  <si>
    <t>C 55.3</t>
  </si>
  <si>
    <t>C 55.4</t>
  </si>
  <si>
    <t>C 56.1</t>
  </si>
  <si>
    <t>C 56.2</t>
  </si>
  <si>
    <t>C 56.3</t>
  </si>
  <si>
    <t>C 57.1</t>
  </si>
  <si>
    <t>C 57.2</t>
  </si>
  <si>
    <t>C 58.1</t>
  </si>
  <si>
    <t>C 58.2</t>
  </si>
  <si>
    <t>C 59.1</t>
  </si>
  <si>
    <t>C 59.2</t>
  </si>
  <si>
    <t>C 60.1</t>
  </si>
  <si>
    <t>C 60.2</t>
  </si>
  <si>
    <t>C 61.1</t>
  </si>
  <si>
    <t>C 62.1</t>
  </si>
  <si>
    <t>C 62.2</t>
  </si>
  <si>
    <t>C 63.1</t>
  </si>
  <si>
    <t>C 63.2</t>
  </si>
  <si>
    <t>C 64.1</t>
  </si>
  <si>
    <t>C 64.2</t>
  </si>
  <si>
    <t>C 65.1</t>
  </si>
  <si>
    <t>C 65.2</t>
  </si>
  <si>
    <t>C 65.3</t>
  </si>
  <si>
    <t>C 66.1</t>
  </si>
  <si>
    <t>C 66.2</t>
  </si>
  <si>
    <t>C 67.1</t>
  </si>
  <si>
    <t>C 67.2</t>
  </si>
  <si>
    <t>C 67.3</t>
  </si>
  <si>
    <t>C 68.1</t>
  </si>
  <si>
    <t>C 68.2</t>
  </si>
  <si>
    <t>C 69.1</t>
  </si>
  <si>
    <t>C 69.2</t>
  </si>
  <si>
    <t>C 70.1</t>
  </si>
  <si>
    <t>C 70.2</t>
  </si>
  <si>
    <t>C 72.1</t>
  </si>
  <si>
    <t>C 72.2</t>
  </si>
  <si>
    <t>C 73.1</t>
  </si>
  <si>
    <t>C 73.2</t>
  </si>
  <si>
    <t>C 73.3</t>
  </si>
  <si>
    <t>C 73.4</t>
  </si>
  <si>
    <t>C 74.1</t>
  </si>
  <si>
    <t>C 74.2</t>
  </si>
  <si>
    <t>C 74.3</t>
  </si>
  <si>
    <t>R 1</t>
  </si>
  <si>
    <t>R 2</t>
  </si>
  <si>
    <t>R 3</t>
  </si>
  <si>
    <t>R 4</t>
  </si>
  <si>
    <t>R 5</t>
  </si>
  <si>
    <t>R 6</t>
  </si>
  <si>
    <t>R 7</t>
  </si>
  <si>
    <t>R 8</t>
  </si>
  <si>
    <t>R 9</t>
  </si>
  <si>
    <t>R 10</t>
  </si>
  <si>
    <t>R 11</t>
  </si>
  <si>
    <t>R 12</t>
  </si>
  <si>
    <t>R 13</t>
  </si>
  <si>
    <t>R 14</t>
  </si>
  <si>
    <t>R 15</t>
  </si>
  <si>
    <t>R 16</t>
  </si>
  <si>
    <t>R 17</t>
  </si>
  <si>
    <t>R 18</t>
  </si>
  <si>
    <t>R 19</t>
  </si>
  <si>
    <t>R 20</t>
  </si>
  <si>
    <t>R 21</t>
  </si>
  <si>
    <t>R 22</t>
  </si>
  <si>
    <t>R 23</t>
  </si>
  <si>
    <t>R 24</t>
  </si>
  <si>
    <t>R 25</t>
  </si>
  <si>
    <t>R 26</t>
  </si>
  <si>
    <t>R 27</t>
  </si>
  <si>
    <t>R 28</t>
  </si>
  <si>
    <t>R 29</t>
  </si>
  <si>
    <t>R 30</t>
  </si>
  <si>
    <t>R 31</t>
  </si>
  <si>
    <t>R 32</t>
  </si>
  <si>
    <t>R 33</t>
  </si>
  <si>
    <t>R 34</t>
  </si>
  <si>
    <t>R 36</t>
  </si>
  <si>
    <t>R 39</t>
  </si>
  <si>
    <t>R 40</t>
  </si>
  <si>
    <t>R 41</t>
  </si>
  <si>
    <t>R 42</t>
  </si>
  <si>
    <t>R 43</t>
  </si>
  <si>
    <t>R 44</t>
  </si>
  <si>
    <t>R 45</t>
  </si>
  <si>
    <t>R 46</t>
  </si>
  <si>
    <t>R 47</t>
  </si>
  <si>
    <t>R 48</t>
  </si>
  <si>
    <t>R 49</t>
  </si>
  <si>
    <t>R 50</t>
  </si>
  <si>
    <t>R 51</t>
  </si>
  <si>
    <t>R 52</t>
  </si>
  <si>
    <t>R 53</t>
  </si>
  <si>
    <t>R 54</t>
  </si>
  <si>
    <t>R 55</t>
  </si>
  <si>
    <t>R 56</t>
  </si>
  <si>
    <t>R 57</t>
  </si>
  <si>
    <t>R 58</t>
  </si>
  <si>
    <t>R 59</t>
  </si>
  <si>
    <t>R 60</t>
  </si>
  <si>
    <t>R 61</t>
  </si>
  <si>
    <t>R 62</t>
  </si>
  <si>
    <t>R 63</t>
  </si>
  <si>
    <t>R 64</t>
  </si>
  <si>
    <t>R 65</t>
  </si>
  <si>
    <t>R 66</t>
  </si>
  <si>
    <t>R 67</t>
  </si>
  <si>
    <t>R 68</t>
  </si>
  <si>
    <t>R 69</t>
  </si>
  <si>
    <t>R 70</t>
  </si>
  <si>
    <t>R 72</t>
  </si>
  <si>
    <t>R 73</t>
  </si>
  <si>
    <t>R 74</t>
  </si>
  <si>
    <t>P 1.1</t>
  </si>
  <si>
    <t>P 1.2</t>
  </si>
  <si>
    <t>P 2.1</t>
  </si>
  <si>
    <t>P 2.2</t>
  </si>
  <si>
    <t>P 2.3</t>
  </si>
  <si>
    <t>P 3.1</t>
  </si>
  <si>
    <t>P 3.2</t>
  </si>
  <si>
    <t>P 4.1</t>
  </si>
  <si>
    <t>P 4.2</t>
  </si>
  <si>
    <t>P 5.1</t>
  </si>
  <si>
    <t>P 5.2</t>
  </si>
  <si>
    <t>P 6.1</t>
  </si>
  <si>
    <t>P 6.2</t>
  </si>
  <si>
    <t>P 6.3</t>
  </si>
  <si>
    <t>P 7.1</t>
  </si>
  <si>
    <t>P 7.2</t>
  </si>
  <si>
    <t>P 8.1</t>
  </si>
  <si>
    <t>P 8.2</t>
  </si>
  <si>
    <t>P 8.3</t>
  </si>
  <si>
    <t>P 9.1</t>
  </si>
  <si>
    <t>P 9.2</t>
  </si>
  <si>
    <t>P 10.1</t>
  </si>
  <si>
    <t>P 10.2</t>
  </si>
  <si>
    <t>P 11.1</t>
  </si>
  <si>
    <t>P 11.2</t>
  </si>
  <si>
    <t>P 12.1</t>
  </si>
  <si>
    <t>P 12.2</t>
  </si>
  <si>
    <t>P 13.1</t>
  </si>
  <si>
    <t>P 13.2</t>
  </si>
  <si>
    <t>P 13.3</t>
  </si>
  <si>
    <t>P 14.1</t>
  </si>
  <si>
    <t>P 14.2</t>
  </si>
  <si>
    <t>P 15.1</t>
  </si>
  <si>
    <t>P 15.2</t>
  </si>
  <si>
    <t>P 16.1</t>
  </si>
  <si>
    <t>P 16.2</t>
  </si>
  <si>
    <t>P 16.3</t>
  </si>
  <si>
    <t>P 17.1</t>
  </si>
  <si>
    <t>P 17.2</t>
  </si>
  <si>
    <t>P 18.1</t>
  </si>
  <si>
    <t>P 18.2</t>
  </si>
  <si>
    <t>P 19.1</t>
  </si>
  <si>
    <t>P 19.2</t>
  </si>
  <si>
    <t>P 19.3</t>
  </si>
  <si>
    <t>P 20.1</t>
  </si>
  <si>
    <t>P 20.2</t>
  </si>
  <si>
    <t>P 21.1</t>
  </si>
  <si>
    <t>P 21.2</t>
  </si>
  <si>
    <t>P 22.1</t>
  </si>
  <si>
    <t>P 22.2</t>
  </si>
  <si>
    <t>P 23.1</t>
  </si>
  <si>
    <t>P 23.2</t>
  </si>
  <si>
    <t>P 23.3</t>
  </si>
  <si>
    <t>P 23.4</t>
  </si>
  <si>
    <t>P 24.1</t>
  </si>
  <si>
    <t>P 24.2</t>
  </si>
  <si>
    <t>P 24.3</t>
  </si>
  <si>
    <t>P 25.1</t>
  </si>
  <si>
    <t>P 25.2</t>
  </si>
  <si>
    <t>P 25.3</t>
  </si>
  <si>
    <t>P 26.1</t>
  </si>
  <si>
    <t>P 26.2</t>
  </si>
  <si>
    <t>P 26.3</t>
  </si>
  <si>
    <t>P 27.1</t>
  </si>
  <si>
    <t>P 28.1</t>
  </si>
  <si>
    <t>P 29.1</t>
  </si>
  <si>
    <t>P 29.2</t>
  </si>
  <si>
    <t>P 29.3</t>
  </si>
  <si>
    <t>P 30.1</t>
  </si>
  <si>
    <t>P 30.2</t>
  </si>
  <si>
    <t>P 30.3</t>
  </si>
  <si>
    <t>P 30.4</t>
  </si>
  <si>
    <t>P 31.1</t>
  </si>
  <si>
    <t>P 31.2</t>
  </si>
  <si>
    <t>P 31.3</t>
  </si>
  <si>
    <t>P 32.1</t>
  </si>
  <si>
    <t>P 32.2</t>
  </si>
  <si>
    <t>P 32.3</t>
  </si>
  <si>
    <t>P 33.1</t>
  </si>
  <si>
    <t>P 33.2</t>
  </si>
  <si>
    <t>P 33.3</t>
  </si>
  <si>
    <t>P 34.1</t>
  </si>
  <si>
    <t>P 34.2</t>
  </si>
  <si>
    <t>P 35.1</t>
  </si>
  <si>
    <t>P 36.1</t>
  </si>
  <si>
    <t>P 36.2</t>
  </si>
  <si>
    <t>P 37.1</t>
  </si>
  <si>
    <t>P 38.1</t>
  </si>
  <si>
    <t>P 39.1</t>
  </si>
  <si>
    <t>P 39.2</t>
  </si>
  <si>
    <t>P 39.3</t>
  </si>
  <si>
    <t>P 40.1</t>
  </si>
  <si>
    <t>P 40.2</t>
  </si>
  <si>
    <t>P 41.1</t>
  </si>
  <si>
    <t>P 41.2</t>
  </si>
  <si>
    <t>P 41.3</t>
  </si>
  <si>
    <t>P 42.1</t>
  </si>
  <si>
    <t>P 42.2</t>
  </si>
  <si>
    <t>P 42.3</t>
  </si>
  <si>
    <t>P 43.1</t>
  </si>
  <si>
    <t>P 43.2</t>
  </si>
  <si>
    <t>P 44.1</t>
  </si>
  <si>
    <t>P 44.2</t>
  </si>
  <si>
    <t>P 45.1</t>
  </si>
  <si>
    <t>P 45.2</t>
  </si>
  <si>
    <t>P 46.1</t>
  </si>
  <si>
    <t>P 46.2</t>
  </si>
  <si>
    <t>P 47.1</t>
  </si>
  <si>
    <t>P 47.2</t>
  </si>
  <si>
    <t>P 48.1</t>
  </si>
  <si>
    <t>P 48.2</t>
  </si>
  <si>
    <t>P 48.3</t>
  </si>
  <si>
    <t>P 49.1</t>
  </si>
  <si>
    <t>P 49.2</t>
  </si>
  <si>
    <t>P 50.1</t>
  </si>
  <si>
    <t>P 50.2</t>
  </si>
  <si>
    <t>P 50.3</t>
  </si>
  <si>
    <t>P 51.1</t>
  </si>
  <si>
    <t>P 51.2</t>
  </si>
  <si>
    <t>P 53.1</t>
  </si>
  <si>
    <t>P 53.2</t>
  </si>
  <si>
    <t>P 54.1</t>
  </si>
  <si>
    <t>P 54.2</t>
  </si>
  <si>
    <t>P 54.3</t>
  </si>
  <si>
    <t>P 55.1</t>
  </si>
  <si>
    <t>P 55.2</t>
  </si>
  <si>
    <t>P 55.3</t>
  </si>
  <si>
    <t>P 55.4</t>
  </si>
  <si>
    <t>P 56.1</t>
  </si>
  <si>
    <t>P 56.2</t>
  </si>
  <si>
    <t>P 56.3</t>
  </si>
  <si>
    <t>P 57.1</t>
  </si>
  <si>
    <t>P 57.2</t>
  </si>
  <si>
    <t>P 58.1</t>
  </si>
  <si>
    <t>P 58.2</t>
  </si>
  <si>
    <t>P 59.1</t>
  </si>
  <si>
    <t>P 59.2</t>
  </si>
  <si>
    <t>P 60.1</t>
  </si>
  <si>
    <t>P 60.2</t>
  </si>
  <si>
    <t>P 61.1</t>
  </si>
  <si>
    <t>P 62.1</t>
  </si>
  <si>
    <t>P 62.2</t>
  </si>
  <si>
    <t>P 63.1</t>
  </si>
  <si>
    <t>P 63.2</t>
  </si>
  <si>
    <t>P 64.1</t>
  </si>
  <si>
    <t>P 64.2</t>
  </si>
  <si>
    <t>P 65.1</t>
  </si>
  <si>
    <t>P 65.2</t>
  </si>
  <si>
    <t>P 65.3</t>
  </si>
  <si>
    <t>P 66.1</t>
  </si>
  <si>
    <t>P 66.2</t>
  </si>
  <si>
    <t>P 67.1</t>
  </si>
  <si>
    <t>P 67.2</t>
  </si>
  <si>
    <t>P 67.3</t>
  </si>
  <si>
    <t>P 68.1</t>
  </si>
  <si>
    <t>P 68.2</t>
  </si>
  <si>
    <t>P 69.1</t>
  </si>
  <si>
    <t>P 69.2</t>
  </si>
  <si>
    <t>P 70.1</t>
  </si>
  <si>
    <t>P 70.2</t>
  </si>
  <si>
    <t>P 71.1</t>
  </si>
  <si>
    <t>P 71.2</t>
  </si>
  <si>
    <t>P 72.1</t>
  </si>
  <si>
    <t>P 73.1</t>
  </si>
  <si>
    <t>P 73.2</t>
  </si>
  <si>
    <t>P 73.3</t>
  </si>
  <si>
    <t>P 74.1</t>
  </si>
  <si>
    <t>P 74.2</t>
  </si>
  <si>
    <t>P 74.3</t>
  </si>
  <si>
    <t>Posibilidad de afectación económica  por multa del ente de control debido al desconocimiento y/o interpretación inadecuada de la política pública para el sector rural, del contexto, del entorno y de la situación de la Agencia y de la normativa vigente relacionada con la Agencia</t>
  </si>
  <si>
    <t>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t>
  </si>
  <si>
    <t>Posibilidad de afectación económica en los costos de la ejecución de las actividades de la política de gobierno digital y arquitectura de TI  de la entidad por una ejecución inadecuada debido a inconsistencias presupuestales en la planeación de los proyectos PETI</t>
  </si>
  <si>
    <t>Posibilidad de afectación económica en los sobrecostos de la operación debido a las Inconsistencias de la información considerada para la programación de los municipios frente a la situación real del territorio</t>
  </si>
  <si>
    <t>Posibilidad de afectación económica por multa y sanción del ente regulador debido a la limitada capacidad técnica y operativa, uso de información desactualizada y deficiente, ausencia de herramientas y/o escenarios de monitoreo y seguimiento al desarrollo de las actividades de formulación e implementación de POSPR</t>
  </si>
  <si>
    <t>Posibilidad de afectación económica en sobrecostos de operación debido a las situaciones de orden público sobrevinientes, que impidan desarrollar las actividades operativas en la formulación e implementación de POSPR en los municipios programados</t>
  </si>
  <si>
    <t>Posibilidad de afectación económica por multa y sanción del ente regulador debido al inadecuado seguimiento a la ejecución en las actividades desarrolladas por socios estratégicos y/u operadores de catastro en la formulación e implementación de POSPR</t>
  </si>
  <si>
    <t>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t>
  </si>
  <si>
    <t>Posibilidad de afectación económica en los costos que han sido definidos en los rubros presupuestales para los proyectos de desarrollo de software debido a la estimación errada para cada una de las etapas del ciclo de desarrollo de la solución</t>
  </si>
  <si>
    <t xml:space="preserve">Posibilidad de afectación económica en los costos que han sido definidos en los rubros presupuestales para los proyectos de desarrollo de software debido al desconocimiento que tiene las áreas misionales de gestionar sus procesos por medio del Sistema Integrado de Tierras </t>
  </si>
  <si>
    <t>Posibilidad de afectación económica por errores en la liquidación de la nomina y presentando fallas en el pago debido al desconocimiento del reporte de novedades</t>
  </si>
  <si>
    <t>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t>
  </si>
  <si>
    <t>Posibilidad de afectación económica por costos en liquidación de contrato y pago de prestaciones de ley debido a demandas o reclamaciones judiciales por la constitución de dependencia, subordinación y horarios de la labor por parte del supervisor del contrato</t>
  </si>
  <si>
    <t>Posibilidad de afectación económica por generar incertidumbre en los estados financieros y/o posible apertura a procesos disciplinarios y/o sancionatorios debido falta de control y lineamientos en el manejo de los bienes de la Entidad</t>
  </si>
  <si>
    <t xml:space="preserve">DESCRIPCIÓN DEL RIESGO
</t>
  </si>
  <si>
    <t>VALORACIÓN DEL DISEÑO DEL CONTROL
Atributos de Eficiencia y Atributos de información</t>
  </si>
  <si>
    <t>Inicia con el análisis de la ruta jurídica y termina con la decisión final del expediente</t>
  </si>
  <si>
    <t>Inicia con la información recibida por los diferentes modelos de atención e informes de seguimiento de las distintas adjudicaciones realizadas y finaliza con la administración del Fondo Nacional Agrario y baldíos, realización de mecanismos de administración, constitución y delimitación de zonas de reservas, protección de territorios encestarles de comunidades indígenas, revocatoria del acto de adjudicación y limitaciones a la propiedad</t>
  </si>
  <si>
    <t>Posibilidad de pérdida reputacional en la imagen institucional en los grupo de interés por que los canales de comunicación no son efectivos y su es limitado</t>
  </si>
  <si>
    <t>Adelantar las diferentes acciones necesarias para la administración de los bienes fiscales patrimoniales de la Agencia y las tierras baldías de la Nación, conforme a la vocación productiva y uso del suelo, promoviendo las condiciones socioeconómicas y ambientales del territorio</t>
  </si>
  <si>
    <t>CRITERIOS PARA LA METODOLOGÍA DE ADMINISTRACIÓN DE RIESGOS DE GESTIÓN EN LA AGENCIA NACIONAL DE TIERRAS</t>
  </si>
  <si>
    <t>Tratamiento de riesgos</t>
  </si>
  <si>
    <t>Incumplimiento  de adquisición de predios en el marco de Políticas del Gobierno</t>
  </si>
  <si>
    <t>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t>
  </si>
  <si>
    <t>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t>
  </si>
  <si>
    <t>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t>
  </si>
  <si>
    <t>Posibilidad de pérdida reputacional en la imagen institucional secundario a peticiones, quejas y/o reclamos de la comunidad y por incumplimiento en respuesta oportuna a  requerimientos legales (derechos de petición, tutelas, y demandas) debido a la falta de capacitación del procedimiento de gestión de peticiones quejas, reclamos, soluciones, denuncias y felicitaciones con énfasis en las tareas y controles que participa la DAT, así como la falta de socialización a cada una de las subdirecciones de la Dirección de Acceso a Tierras de la designación de competencias mediante otras funciones en resoluciones internas, circulares y emanadas desde la Dirección General</t>
  </si>
  <si>
    <t>ADMINISTRACIÓN DE TIERRAS</t>
  </si>
  <si>
    <t>Posibilidad de pérdida reputacional en la imagen institucional debido  a falta de ejecución de las actividades y de recursos para el Plan Estratégico de Talento Humano</t>
  </si>
  <si>
    <t>Posibilidad de pérdida reputacional en la imagen interna de Control Interno Disciplinario de la Oficina Jurídica por falta de impulso procesal en los expedientes a prescribir</t>
  </si>
  <si>
    <t>Posibilidad de pérdida reputacional en la imagen interna de Control Interno Disciplinario de la Oficina Jurídica por falta de impulso procesal en los expedientes a caducar</t>
  </si>
  <si>
    <t>Posibilidad de pérdida reputacional en la imagen interna de Control Interno Disciplinario de la Oficina Jurídica por el indebido tramite de los expedientes en gestión documental</t>
  </si>
  <si>
    <t>Posibilidad de pérdida reputacional en la imagen institucional interna y externa por falta de razonabilidad y búsqueda de unificación de criterios o línea de interpretación para la toma de decisiones</t>
  </si>
  <si>
    <t>Posibilidad de pérdida reputacional en la imagen de entidad por interpretaciones variadas a la normatividad y vacíos jurídicos que podrían generar la toma de decisiones erróneas</t>
  </si>
  <si>
    <t>Legalización de comisión o viáticos sin el cumplimiento de requisitos</t>
  </si>
  <si>
    <t>Posibilidad de pérdida reputacional en la imagen institucional ante los grupos de interés debido a la falta de control para los lineamientos de manejo y de conservación en documentos</t>
  </si>
  <si>
    <t>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t>
  </si>
  <si>
    <t>Posibilidad de pérdida reputacional derivando en acciones jurídicas en contra de la entidad debido a los vencimientos de términos debido a personal insuficiente para atender la alta demanda y la inexactitud o complejidad de la solicitud del expediente o información por parte de la dependencia</t>
  </si>
  <si>
    <t>Posibilidad de afectación económica por reducción en la asignación del presupuesto de la vigencia debido un mal seguimiento y control de la reserva constituida por parte de los supervisores de los contratos</t>
  </si>
  <si>
    <t>Posibilidad de afectación económica por la limitación en la ejecución para los  objetivos planteados en el rubro de funcionamiento del presupuesto debido a que no se cumple con una actividad de planeación de las actividades a desarrollar en una vigencia</t>
  </si>
  <si>
    <t>Posibilidad de afectación económica en sanciones disciplinarias y hallazgos en los entes de control por una mala interpretación de las solicitudes</t>
  </si>
  <si>
    <t>AUDITORÍA INTERNA: ASEGURAMIENTO Y CONSULTA</t>
  </si>
  <si>
    <t>CONSOLIDACIÓN Y SEGUIMIENTO A PLANES DE MEJORAMIENTO</t>
  </si>
  <si>
    <t>Posibilidad de afectación económica por sanciones legales por entes de control debido al desconocimiento e incumplimiento de la normatividad ambiental aplicable</t>
  </si>
  <si>
    <t>Posibilidad de afectación económica por sanciones legales por entes de control debido al desconocimiento de la normatividad ambiental y la insuficiencia de recursos físicos, financieros y de talento humanos</t>
  </si>
  <si>
    <t>Posibilidad de afectación económica por sanciones legales por entes de control debido a la disposición incorrecta para los residuos ordinarios de acuerdo con las prácticas establecidas en la entidad</t>
  </si>
  <si>
    <t>Posibilidad de afectación económica por sanciones penales, disciplinarias, fiscales y administrativa debido a la falta de verificación en los requisitos de los supervisores y/o área técnica que solicita el trámite y/o deficiencia en la planeación para la ejecución frente a los tiempos requeridos en el trámite financiero por parte de las áreas ejecutoras</t>
  </si>
  <si>
    <t>Posibilidad de afectación económica por sanción del Ministerio de Hacienda debido al  el envío inoportuno y/o inexacto de las solicitudes de pago a la Subdirección Administrativa y Financiera por parte de los supervisores de los contratos</t>
  </si>
  <si>
    <t>Posibilidad de afectación económica por sanciones legales por entes de control debido al desconocimiento en la normatividad ambiental aplicable</t>
  </si>
  <si>
    <t xml:space="preserve">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t>
  </si>
  <si>
    <t>Posibilidad de afectación económica por sobrecostos en mantenimientos debido a la falta de control en la implementación de mantenimientos de acuerdo a sus fichas técnicas</t>
  </si>
  <si>
    <t>Dirección de Acceso a Tierras reduce la posibilidad de avanzar en procesos de compra dirigidos a predios que no cumplan requisitos técnicos. a través del diligenciamiento de la forma ACCTI-F-022 donde se realiza un estudio complementario de títulos, confrontando la información del expediente con la obtenida en la visita técnica.</t>
  </si>
  <si>
    <t>Dirección de Acceso a Tierras subsana los requisitos de predios cuyas ofertas no son viables y/o que no cumplen con los requisitos técnicos  a través de gestiones ante la Oficina de Planeación de la ANT y de ser necesario frente al ministerio de Hacienda, solicitando la ampliación presupuestal, y/o estudiando la posibilidad de adquisición de predios aledaños que cumplan las expectativas de los compromisos adquiridos soportando con los expedientes incluyendo, la documentación pertinente.</t>
  </si>
  <si>
    <t>Subdirección de Acceso a Tierras en Zonas Focalizadas verifica las condiciones (del aspirante y su cónyuge o compañero(a)) bajo las cuales se realizaron las adjudicaciones, al uno por ciento (1%) trimestralmente del Subsidio -SIRA-, conforme a los artículos 8 y 9 del Acuerdo 005 de 2016 y/o a lo establecido en cumplimiento al fallo judicial. a través del acta de verificación y sus anexos donde se consulta la forma solicitud de inscripción única, los documentos soporte allegados por el postulante y las bases de datos como: DIAN, Policía Nacional, SISBÉN, RUV, RUES, Procuraduría General de la Nación, Contraloría General de la República, ANT- Histórico, CNSC y/o SIGEP y las demás que se consideren necesarias</t>
  </si>
  <si>
    <t>Subdirección de Acceso a Tierras en Zonas Focalizadas verifica el uno por ciento (1%) de los predios con postulaciones activas trimestralmente a través del acta de verificación y sus anexos donde se validan los requisitos jurídicos, técnicos y ambientales de acuerdo con lo descrito en el procedimiento MATERIALIZACIÓN DEL SUBSIDIO – ADQUISICIÓN DEL PREDIO ACCTI-P-016, vigente</t>
  </si>
  <si>
    <t>Subdirección de Acceso a Tierras en Zonas Focalizadas asegura el cumplimiento de los requisitos para ser sujeto de reforma agraria y los requisitos ambientales, sociales, de infraestructura y técnicas del predio, en el marco de la Ley 160/94 a través del acta de verificación y sus anexos donde se validan los requisitos jurídicos, técnicos y ambientales de acuerdo con lo descrito en el procedimiento ACCTI-P-003 Adjudicación de baldíos a persona natural (ley 160/94), a través de la ACCTI-F-026 FORMA REVISIÓN JURÍDICA</t>
  </si>
  <si>
    <t>Subdirección de Acceso a Tierras en Zonas Focalizadas asegura el cumplimiento de los requisitos para ser sujeto de reforma agraria y los requisitos ambientales, sociales, de infraestructura y técnicas del predio, en el marco del Decreto Ley 902/2017 a través del acta de verificación y sus anexos donde se validan los requisitos jurídicos, técnicos y ambientales de acuerdo con lo descrito en el procedimiento ACCTI-P-020 Único en municipios focalizados, a través de la forma POSPR-F-015 INFORME TÉCNICO JURÍDICO DEFINITIVO.</t>
  </si>
  <si>
    <t xml:space="preserve">Subdirección de Acceso a Tierras en Zonas Focalizadas invalida el acto administrativo de adjudicación a través de la realización de la revocatoria aplicando los procedimientos de revocatoria ACCTI-P-014 Revocatoria de Titulación de Baldíos en el Marco del Procedimiento Único OSPR y el ACCTI-P-005 Revocatoria del Acto de Adjudicación de Baldíos a Persona Natural (ley 160/94).  </t>
  </si>
  <si>
    <t>Subdirección de Acceso a Tierras por Demanda y Descongestión determina oportunamente la procedencia para predios no focalizados y darle continuidad en la ruta correspondiente a través del Acto administrativo que llega para que revise y valore la solicitud de revocatoria, la documentación aportada por el solicitante y/o el expediente recibido, a la luz de los requisitos previstos por el artículo 72 de la Ley 160 de 1994, artículo 94 del Código de Procedimiento Administrativo y de lo Contencioso Administrativo - Ley 1437 de 2011 y artículo 58 del Decreto Ley 902 de 2017, a efectos de determinar la procedencia o no del inicio de la actuación administrativa de Revocatoria Directa o su continuación (frente al expediente).</t>
  </si>
  <si>
    <t>Subdirección de Acceso a Tierras por Demanda y Descongestión prioriza la gestión  a través del tipo de requerimiento donde se revisa si es un derecho de petición o solicitud de revocatoria de predios no focalizados qué incumplió los tiempo de ejecución del procedimiento o que presenta información como caso emblemático para la ANT</t>
  </si>
  <si>
    <t>Subdirección de Acceso a tierras en Zonas Focalizadas determina oportunamente la procedencia para predios focalizados y darle continuidad en la ruta correspondiente a través del Acto administrativo que llega para que revise y valore la solicitud de revocatoria, la documentación aportada por el solicitante y/o el expediente recibido, a la luz de los requisitos previstos por el artículo 72 de la Ley 160 de 1994, artículo 94 del Código de Procedimiento Administrativo y de lo Contencioso Administrativo - Ley 1437 de 2011 y artículo 58 del Decreto Ley 902 de 2017, a efectos de determinar la procedencia o no del inicio de la actuación administrativa de Revocatoria Directa o su continuación (frente al expediente).</t>
  </si>
  <si>
    <t>Subdirección de Acceso a tierras en Zonas Focalizadas prioriza la gestión  a través del tipo de requerimiento donde se revisa si es un derecho de petición o solicitud de revocatoria de predios focalizados que incumplió los tiempo de ejecución del procedimiento o que presenta información como caso emblemático para la ANT</t>
  </si>
  <si>
    <t>Dirección de Acceso a Tierras identifica los trámites que pueden incumplir los términos establecidos a través de la realización del reportes de alertas semanales verificando el estado de cada trámite en curso y determinando cuáles podrían hallarse por superar algún término</t>
  </si>
  <si>
    <t>Dirección de Acceso a Tierras tramita el proceso con el equipo funcional de titulación a través de la realización de nuevo trámite y/o la Orden Judicial (Cuando aplique) verificando el estado de cada trámite en curso y determinando cuáles se encuentran superando algún término</t>
  </si>
  <si>
    <t>Subdirección de Talento Humano Revisa la formulación del Plan Estratégico de Talento Humano a través del Plan Estratégico de Talento Humano definitivo que cumpla con los lineamientos decreto 612 2018 y Función Pública</t>
  </si>
  <si>
    <t>Secretaría General Valida la formulación el Plan Estratégico de Talento Humano a través de un correo electrónico Enviado a la Subdirección de Talento Humano, donde informa si se encuentra listo para aprobación o se debe ajustar y actualizar con base a unas observaciones</t>
  </si>
  <si>
    <t>Subdirección de Talento Humano Diseña el plan de la nueva vigencia a través del correo electrónico dando inicio a la formulación del Plan Estratégico de Talento Humano de la nueva vigencia Con base al histórico de cumplimiento de metas y recomendaciones para oportunidades de mejora</t>
  </si>
  <si>
    <t>Subdirección de Talento Humano Actualiza la gestión del aplicativo Meta4 - SIGEP Nómina a través de Informe de supervisión que modifica la correcta ejecución de la nómina</t>
  </si>
  <si>
    <t>OFICINA JURÍDICA (CONTROL INTERNO DISCIPLINARIO)</t>
  </si>
  <si>
    <t>Oficina Jurídica (Control Interno Disciplinario) revisa el proceso a través de la matriz de procesos disciplinarios donde se verifica el cumplimiento términos procesales para evitar la prescripción del proceso</t>
  </si>
  <si>
    <t>Oficina Jurídica (Control Interno Disciplinario) archiva el proceso por prescripción  a través del auto de notificación donde se comunica al interesado la decisión de fondo en el proceso</t>
  </si>
  <si>
    <t>Oficina Jurídica (Control Interno Disciplinario) revisa el proceso a través matriz de procesos disciplinarios donde se verifica el cumplimiento términos procesales para evitar la caducidad del proceso</t>
  </si>
  <si>
    <t>Oficina Jurídica (Control Interno Disciplinario) archiva el proceso por caducidad a través del auto de notificación donde se comunica al interesado la decisión de fondo en el proceso</t>
  </si>
  <si>
    <t>Oficina Jurídica (Control Interno Disciplinario) valida el inventario de expedientes físico a través de la base de datos de expedientes donde hace la verificación y registro en base de datos de prestamos de expedientes.</t>
  </si>
  <si>
    <t>Oficina Jurídica (Control Interno Disciplinario) reconstruye el expediente disciplinario a través del procedimiento RECONSTRUCCIÓN del acuerdo 7 del 2014 emitido por el Archivo General de la Nación  donde se elabora de nuevo el expediente disciplinario que presenta novedad con el material documental</t>
  </si>
  <si>
    <t>Oficina Jurídica unifica los criterios jurídicos a través de la revisión del expediente y anexos donde revisa la viabilidad del documento y generar el visto bueno de los profesionales a cargo del tramite</t>
  </si>
  <si>
    <t>Oficina Jurídica consulta del estado procesal a través del correo oficial de notificaciones judiciales de la entidad para realizar el correspondiente reparto por ORFEO de la actuación judicial al grupo de abogados de la Oficina Jurídica</t>
  </si>
  <si>
    <t>Oficina Jurídica identificar donde se presenta el vencimiento del termino a través del correo oficial de notificaciones judiciales de la entidad para determinar cual o cuales fueron las anomalías en el proceso, subsanar y responder en el tiempo más próximo</t>
  </si>
  <si>
    <t>Oficina Jurídica revisa la viabilidad del documento a través de la normativa vigente y aplicable donde se revisa que cumpla con los lineamientos y el contenido deseable para el documento y generar el visto bueno para su revisión y aprobación</t>
  </si>
  <si>
    <t>Supervisor del contrato y/o convenio solicita al Grupo de contratos  a través de un memorando en ORFEO para adelantar el tramite de liquidación con el cumplimiento total de la documentación contractual (expediente del contrato)</t>
  </si>
  <si>
    <t>Grupo Contratos proyecta la finalización del contrato a través del Acta de cierre donde se presenta las claridades del porque se finaliza el contrato y los términos de este, además, es insumo para realizar la reunión del análisis de causas de incumplimiento y formular las oportunidades de mejora correspondientes</t>
  </si>
  <si>
    <t>Subdirección Administrativa y Financiera realiza el pago de la liquidación del contrato y pago de prestaciones de ley a través de lo establecido en la resolución de pago expedida por orden judicial  donde se describen los terceros, los pagos y demás información relevante para dar cumplimiento a la orden judicial</t>
  </si>
  <si>
    <t xml:space="preserve">PERSONA ENCARGADA DEL ALMACÉN </t>
  </si>
  <si>
    <t>Subdirección Administrativa y Financiera informa al contratista que suscribió el contrato a través de un correo electrónico la priorización de aquellos mantenimientos no ejecutados y actualizar el cronograma implementado</t>
  </si>
  <si>
    <t>Subdirección Administrativa y Financiera verifica el cumplimiento de las aprobaciones realizadas por el Jefe directo o supervisor de contrato del solicitante y ordenador de gasto a través del aplicativo KLIC las solicitudes de comisión o viáticos que están cargadas para la generar la legalización de estas</t>
  </si>
  <si>
    <t>Subdirección Administrativa y Financiera devuelve la legalización de comisión o viatico a través del rechazo en el aplicativo KLIC para que el funcionario o contratista que presenta los soportes y actualice en cumplimiento de los requisitos para la legalización</t>
  </si>
  <si>
    <t>Equipo de gestión documental de la Subdirección Administrativa y Financiera realiza actividades establecidas en el Sistema Integrado de conservación a través de la adquisición del servicio de Saneamiento ambiental en los depósitos de archivo de Américas y CAN, con el animo de evitar el deterioro de la documentación custodiada por la Agencia</t>
  </si>
  <si>
    <t>Equipo de gestión documental de la Subdirección Administrativa y Financiera revisa inmediatamente a través de la forma ADMBS-F-029-Forma PRÉSTAMO Y DEVOLUCIÓN DE DOCUMENTOS que los documentos devueltos por la dependencia correspondan al inventario inicial entregado, esta devolución puede ser parcial o total y debe cumplir con la calidad del documento en su entrega</t>
  </si>
  <si>
    <t>Equipo de gestión documental de la Subdirección Administrativa y Financiera crea la alerta de perdida o daño del documento a través de un acta para la revisión y búsqueda en las bases de datos de préstamos y la búsqueda física en los depósitos de archivo de Américas y CAN, generando un Informe sobre la novedad y en caso dado la solicitud de una denuncia</t>
  </si>
  <si>
    <t>Equipo de gestión documental de la Subdirección Administrativa y Financiera valida que los parámetros de clasificación a través del instructivo que permita identificar la asignación correcta de las comunicaciones oficiales recibidas, de acuerdo con las funciones de las dependencias de la Agencia</t>
  </si>
  <si>
    <t>líder del Equipo de gestión documental de la Subdirección Administrativa y Financiera verifica la productividad y el margen de error a través del reporte del sistema ORFEO donde se evidencia la cantidad de comunicaciones oficiales asignadas a las dependencias por el personal de correspondencia</t>
  </si>
  <si>
    <t>Equipo de gestión documental de la Subdirección Administrativa y Financiera actualiza la asignación de la comunicación oficial que presenta error de entrega (devolución) a través del reporte del sistema ORFEO donde se evidenció la asignación incorrecta y se envía a la nueva dependencia la comunicación oficial, garantizando la entrega de esta.</t>
  </si>
  <si>
    <t>LÍDER DEL EQUIPO DE GESTIÓN DOCUMENTAL DE LA SUBDIRECCIÓN ADMINISTRATIVA Y FINANCIERA</t>
  </si>
  <si>
    <t>líder del Equipo de gestión documental de la Subdirección Administrativa y Financiera valida las solicitudes de información y/o expedientes a través del reporte generado por el aplicativo CAS donde se evidencia la cantidad de solicitudes recibidas o asignadas a gestión documental y las demoras en respuesta por parte de gestión documental</t>
  </si>
  <si>
    <t>Equipo de gestión documental de la Subdirección Administrativa y Financiera prioriza las solicitudes de información y/o expedientes con demoras a través de la visualización del cuadro de gestión en el aplicativo CAS donde se presentan las que están en rojo y realizan la gestión inmediata de la solicitud y se actualiza el reporte de gestión del aplicativo CAS</t>
  </si>
  <si>
    <t>Subdirección administrativa y financiera (Gestión Ambiental) actualiza el documento para la implementación a través del nuevo Plan de Gestión Integral de Residuos donde se reformula el plan con base a las novedades, observaciones y/u oportunidades de mejora</t>
  </si>
  <si>
    <t>Subdirección administrativa y financiera (Gestión Ambiental) solicita al proveedor los permisos de disposición a través de un memorando donde se le exige el envío inmediato de los permisos y/o certificados para continuar la prestación del servicio o en caso dado del incumplimiento, solicita la cancelación del contrato</t>
  </si>
  <si>
    <t>Persona encargada de la Gestión Ambiental verifica y realiza el seguimiento del cumplimiento de los requisitos ambientales  a través de la Matriz de requisitos legales ambientales  establecida por la ANT</t>
  </si>
  <si>
    <t>Persona encargada de la Gestión Ambiental actualiza Plan Institucional de Gestión Ambiental a través del documento y la Matriz de requisitos legales ambientales  donde se modifica los parámetros que presentan desactualización de normativa y plan de ejecución</t>
  </si>
  <si>
    <t>Persona encargada de la Gestión Ambiental verifica el manejo de los residuos que ingresan al cuarto de acopio a través de la observación donde se evidencia la correcta separación de residuos</t>
  </si>
  <si>
    <t>Persona encargada de la Gestión Ambiental reasigna los residuos de acuerdo a su clasificación a través de una manipulación manual donde separa los residuos que han sido mal clasificados y organiza de manera correcta para su posterior recolección</t>
  </si>
  <si>
    <t>SUBDIRECCIÓN ADMINISTRATIVA Y FINANCIERA (TESORERÍA)</t>
  </si>
  <si>
    <t xml:space="preserve">Subdirección Administrativa y Financiera (Tesorería) verifica el cumplimiento de requisitos para el pago a través de las listas de chequeo actualizadas y publicadas en la Intranet donde valida la información para registrar el gasto y generar los pagos en la plataforma de SIIF-Nación </t>
  </si>
  <si>
    <t xml:space="preserve">Subdirección Administrativa y Financiera (Tesorería) devuelve el registro del pago a través de un correo electrónico a la dependencia que presenta la novedad donde se explica el porque de la observación y el rechazo de la plataforma de SIIF-Nación </t>
  </si>
  <si>
    <t xml:space="preserve">Subdirección Administrativa y Financiera (Tesorería) valida y consolida la programación del PAC generado por las dependencias a través de un acto administrativo para generar la aprobación ante el Ministerio de Hacienda y al inscripción en la plataforma de SIIF-Nación </t>
  </si>
  <si>
    <t>Subdirección Administrativa y Financiera (Tesorería) ajusta la programación del PAC a través de un nuevo acto administrativo para generar la aprobación ante el Ministerio de Hacienda de acuerdo a las observaciones encontradas con el PAC original</t>
  </si>
  <si>
    <t>CONTADOR(A) DE LA SUBDIRECCIÓN ADMINISTRATIVA Y FINANCIERA</t>
  </si>
  <si>
    <t>Contador(a) de la Subdirección Administrativa y Financiera verifica los Estados Financieros a través del documento elaborado (Estados Financieros) donde revisa la razonabilidad de la información en Estado de Situación Financiera, Estado de resultado, Nota Financieras y Cambio en el Patrimonio</t>
  </si>
  <si>
    <t>Contador(a) de la Subdirección Administrativa y Financiera concilia la razonabilidad de la información contable a través del reporte de la cuenta Consulta Saldos y Movimientos en la plataforma de SIIF-Nación donde valida que la medición y cálculos contables en el momento de elaborar los Estados Financieros (Estado de Situación Financiera, Estado de resultado, Nota Financieras y Cambio en el Patrimonio) ya no presenten novedades</t>
  </si>
  <si>
    <t>Persona encargada de Presupuesto realiza la constitución de Reserva Presupuestal a través del reporte generado por el SIIF-Nación de Reserva Presupuestal de acuerdo a las solicitudes de reducción y construcción de reserva enviada por todas las dependencias</t>
  </si>
  <si>
    <t>Persona encargada de Presupuesto realiza seguimiento a la ejecución de la reserva presupuestal  a través de memorandos, reuniones y correo institucional  informando a todas las dependencias responsables la ejecución de la reserva presupuestal</t>
  </si>
  <si>
    <t>Persona encargada de Presupuesto solicita la información presupuestal a las dependencias a través de comunicaciones oficiales (correos electrónicos y memorandos) para revisar y verificar la información recibida sobre el rubro de funcionamiento del presupuesto</t>
  </si>
  <si>
    <t>Persona encargada del Presupuesto modifica el presupuesto de la vigencia  a través de las solicitudes de modificaciones presupuestales  las cuales deben estar debidamente justificadas y aprobadas por los responsables del proceso</t>
  </si>
  <si>
    <t>Comité de Coordinación de Control Interno - CICCI valida y aprueba el Programa/Plan Anual de Auditoría  a través del Acta de sesión del CICCI revisando que cumpla con los lineamientos de ley en la formulación del Plan Anual de Auditoría a desarrollar anualmente en la entidad</t>
  </si>
  <si>
    <t>Oficina de Control Interno  valida la publicación del Programa/Plan de Auditoría  a través de la url en la pagina de intranet donde se ubica para ser socializado a todas las dependencias de la Entidad y conozcan su cronograma</t>
  </si>
  <si>
    <t>Oficina de Control Interno  prioriza las actividades retrasadas del Programa/ Plan de Auditoria a través de la actualización del cronograma del Programa/ Plan de Auditoria donde se ejecutan aquellas actividades con rezago y poder realizar los informes de ley, seguimientos y/o auditorias</t>
  </si>
  <si>
    <t>Oficina de Control Interno  prioriza la revisión a los planes de mejoramiento que presentan incumplimiento a través de la matriz de seguimiento de las acciones de mejora producto de las auditorías realizadas por la Contraloría General de la Republica - CGR y la Oficina de Control Interno de la ANT donde valide la gestión oportuna a los planes de mejoramiento institucional con rezago</t>
  </si>
  <si>
    <t>Actualización del instructivo "ACCTI -I-001- Instructivo  para la Materialización del Subsidio Integral SIRA  Y SIDRA  para la  adquisición del predio".</t>
  </si>
  <si>
    <t>Instructivo actualizado ACCTI -I-001- Instructivo  para la Materialización del Subsidio Integral SIRA  Y SIDRA  para la  adquisición del predio</t>
  </si>
  <si>
    <t>Realizar capacitación en el Procedimiento Gestión de Petición Quejas y Reclamos por parte de profesional líder del equipo de correspondencia, a los colaboradores de correspondencia DAT.</t>
  </si>
  <si>
    <t>Lista de asistencia de los colaboradores de correspondencia DAT capacitados en el procedimiento de Gestión de Petición Quejas y Reclamos</t>
  </si>
  <si>
    <t>Realizar seguimiento de las actividades programadas en el Plan de Estratégico de la Subdirección de Talento Humano.</t>
  </si>
  <si>
    <t>Informe Seguimiento a las actividades Plan de Estratégico de la Subdirección de Talento Humano.</t>
  </si>
  <si>
    <t>Realizar seguimiento a la Matriz de seguimiento y control de procesos disciplinarios de la dependencia para saber que procesos están en prescripción</t>
  </si>
  <si>
    <t>Informes presentados al jefe de la Oficina Jurídica, que muestren en nivel de riesgo de prescripción de los procesos disciplinarios</t>
  </si>
  <si>
    <t>Realizar seguimiento a la Matriz de seguimiento y control de procesos disciplinarios de la dependencia para saber que procesos están en caducidad</t>
  </si>
  <si>
    <t>Informes presentados al jefe de la Oficina Jurídica, que muestren en nivel de riesgo de caducidad de los procesos disciplinarios</t>
  </si>
  <si>
    <t xml:space="preserve">Hacer seguimiento de los expedientes de los procesos disciplinarios, a través del préstamo de expedientes a los abogados mediante planilla física. </t>
  </si>
  <si>
    <t>Planilla de préstamo (entrega y devolución) de expedientes en físico</t>
  </si>
  <si>
    <t>Contratos suscritos por la Oficina Jurídica</t>
  </si>
  <si>
    <t>Registro de todos los contratos que estén en términos para liquidación</t>
  </si>
  <si>
    <t>SUBDIRECCIÓN ADMINISTRATIVA Y FINANCIERA (ALMACÉN)</t>
  </si>
  <si>
    <t xml:space="preserve">Identificar las solicitudes de comisiones o viáticos que no cumplan con los requisitos dentro de las revisiones que realiza la Secretaría General, antes de su aprobación </t>
  </si>
  <si>
    <t>Bitácora de generación de residuos</t>
  </si>
  <si>
    <t>Realizar capacitaciones a las dependencias, sobre la solicitud correcta del PAC para programar</t>
  </si>
  <si>
    <t xml:space="preserve">Realizar socializaciones sobre el tramite de solicitudes de construcción y reducción de la reserva presupuestal con cada una de las dependencias </t>
  </si>
  <si>
    <t>Socialización del Código de Ética y repercusiones disciplinarias para los auditores interno</t>
  </si>
  <si>
    <t>Listado de asistencia a la socialización del Código de Ética y repercusiones disciplinarias para los auditores interno</t>
  </si>
  <si>
    <t>Correo electrónico masivo (Píldoras informativas comunicadas)</t>
  </si>
  <si>
    <t>Capacitar en la metodología para la formulación de planes de mejoramiento a las dependencias</t>
  </si>
  <si>
    <t>Listado de asistencia a la capacitación en la metodología para la formulación de planes de mejoramiento a las dependencias</t>
  </si>
  <si>
    <t>FORMULACIÓN, ELABORACIÓN Y PRESENTACIÓN DEL  ANTEPROYECTO DE PRESUPUESTO DE LA ANT
DESAGREGACIÓN Y ADMINISTRACIÓN DEL PRESUPUESTO
GESTIÓN DE EGRESOS
GESTIÓN CONTABLE</t>
  </si>
  <si>
    <t>FORMULACIÓN, ELABORACIÓN Y PRESENTACIÓN DEL  ANTEPROYECTO DE PRESUPUESTO DE LA ANT</t>
  </si>
  <si>
    <t xml:space="preserve">FORMULACIÓN, ELABORACIÓN Y PRESENTACIÓN DEL  ANTEPROYECTO DE PRESUPUESTO DE LA ANT
</t>
  </si>
  <si>
    <t>PLANEACIÓN ESTRATÉGICA DEL TALENTO HUMANO</t>
  </si>
  <si>
    <t>ADMINISTRACIÓN DEL TALENTO HUMANO</t>
  </si>
  <si>
    <t>TIPO DE PROCESO</t>
  </si>
  <si>
    <t>RESPONSABLE DEL RIESGO</t>
  </si>
  <si>
    <t>Generacion y presentacion de declaraciones tributarias fuera de los plazos establecidos por las Entidades Administradoras de impuestos.</t>
  </si>
  <si>
    <t>Posibilidad de afectación economica por sanción de las unidades Administradoras de impuestos Nacionales, Municipales y Distritales debido a la presentación extemporanea de las declaraciones tributarias.</t>
  </si>
  <si>
    <t>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t>
  </si>
  <si>
    <t>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t>
  </si>
  <si>
    <t>Imprecisión en el registro de la información financiera a nombre de terceros que presenten obligaciones a favor de la entidad.</t>
  </si>
  <si>
    <t>Si</t>
  </si>
  <si>
    <t>P 52.1</t>
  </si>
  <si>
    <t>P 52.2</t>
  </si>
  <si>
    <t>C 52.1</t>
  </si>
  <si>
    <t>C 52.2</t>
  </si>
  <si>
    <t>No</t>
  </si>
  <si>
    <t xml:space="preserve">Persona encargada del Almacen verifica la existencia de los bienes de la entidad a través de los formatos  ADMBS-F-032 FORMA SALIDA INDIVIDUAL DE ELEMENTOS y ADMBS-F-084  REINTEGRO INDIVIDUAL DE BIENES Y/O ELEMENTOS donde se realiza la toma fisica de inventarios, para la respectiva actualizacion de ubicacion y funcionario. Con base a eso las acciones  enunciadas, le permiten al Almacén analizar la base de datos que se tiene de inventarios vs el reporte de activos fijos del sistema APOTEOSYS, para evidenciar novedades y gestionar los respectivos ajustes. </t>
  </si>
  <si>
    <t>Persona encargada de Almacén informa a la Subidrección Administrativa y Financiera la perdida o el daño del bien a través de los formatos  ADMBS-F-032 FORMA SALIDA INDIVIDUAL DE ELEMENTOS y ADMBS-F-084  REINTEGRO INDIVIDUAL DE BIENES Y/O ELEMENTOS y del relato de los hechos por el funcionario, donde se valida la entrega y no devolución o el daño del bien para tomar las acciones pertinentes.</t>
  </si>
  <si>
    <t>P 52.3</t>
  </si>
  <si>
    <t>la información soporte queda almacenada en el sistema Integrado de gestión , link:
https://agenciadetierras.sharepoint.com/:w:/r/sites/antintranet/sistema-integrado-de-gestion/procesos-misionales/_layouts/15/Doc.aspx?sourcedoc=%7BF1FAF523-83D7-4929-A8CC-635A55F3B5EE%7D&amp;file=GINFO-F-002-Forma-INFORME%20LEVANTAMIENTO%20PLANIM%C3%89TRICO%20PREDIAL%20V2.docx&amp;action=default&amp;mobileredirect=true</t>
  </si>
  <si>
    <t>La Oficina de Planeación revisa la pertinencia de los riesgos a los procesos a través de la forma MAPA DE RIESGOS DE GESTIÓN DEST-F-001 donde se evidencia que los responsables de los riesgos, han realizado un identificación correcta y su evaluación al mismo, para reconocer el nivel de exposición que tiene este frente al proceso</t>
  </si>
  <si>
    <t>Como avance de producto, se cuenta con la revisión de calidad de los actos administrativos para inclusión al RESO</t>
  </si>
  <si>
    <t>En el mes de marzo del 2024, se registra el inventarios de procesos agrarios de enero a marzo del 2024</t>
  </si>
  <si>
    <t>Boletines de prensa</t>
  </si>
  <si>
    <t>En el mes de abril se actualizaron y publicaron las formas INTI-F-002 e INTI-F-007</t>
  </si>
  <si>
    <t>Se proyecta realizar esta actividad en el mes de mayo  de 2024</t>
  </si>
  <si>
    <t>Se proyecta realizar esta actividad en el mes de julio de 2024</t>
  </si>
  <si>
    <t>Se proyecta realizar esta actividad en el mes de Agosto de 2024</t>
  </si>
  <si>
    <t>Esta actividad se realizará en noviembre del 2024, teniendo en cuenta que para esa fecha se tendrá el presupuesto aprobado para la vigencia 2025</t>
  </si>
  <si>
    <t>Piezas gráficas</t>
  </si>
  <si>
    <t>Se realizará esta actividad en el mes de noviembre de 2024 puesto que para esa fecha ya se tendrá presupuesto aprobado</t>
  </si>
  <si>
    <t>Se proyecta realizar esta actividad en agosto del 2024</t>
  </si>
  <si>
    <t>Esta actividad se realizará en los meses de mayo, julio y octubre de 2024</t>
  </si>
  <si>
    <t>Se proyecta realizar esta actividad en julio y septiembre de 2024</t>
  </si>
  <si>
    <t>Se va a realizar lesta actividad en el mes de noviembre de 2024</t>
  </si>
  <si>
    <t>"Forma INTI-F-002 actualizada y publicadas
Forma INTI -F-007 actualizada y publicadas"</t>
  </si>
  <si>
    <t>Excel matriz de reporte de denuncias febrero y marzo</t>
  </si>
  <si>
    <t>DIRECCIÓN DE ASUNTOS ÉTNICOS - EQUIPO INICIATIVAS COMUNITARIAS</t>
  </si>
  <si>
    <t>Incumplir las obligaciones pactadas en los contratos suscritos con los proveedores, que impide la ejecución técnica y financiera de la Iniciativa Comunitaria.</t>
  </si>
  <si>
    <t>Cuando surgen modificaciones técnicas de la iniciativa comunitaria, el equipo de Iniciativas Comunitarias DAE registra el ajuste a través de la forma INTI-F-008 FORMA ACTA DE REUNIÓN donde se presentan las novedades y observaciones y se analiza las nuevas directrices para el cumplimiento por parte de los proveedores hacia la comunidad.</t>
  </si>
  <si>
    <t xml:space="preserve">Realizar la correcta evaluación de los requisitos habilitantes y de evaluación de las respectivas propuestas económicas presentadas por los proveedores. </t>
  </si>
  <si>
    <t>Formatos habilitantes y de evaluación firmados, por cada Comité de Compras realizado, diligenciando las siguientes formas: 5. ACCTI-F-111 CRITERIOS DE EVALUACIÓN DE PROVEEDORES DE INICIATIVAS COMUNITARIAS v2, 6. ACCTI-F-112  CRITERIOS HABILITANTES PARA SELECCIÓN DE PROVEEDORES DE INICIATIVAS, ACCTI-F-128 CUADRO COMPARATIVO COTIZACIONES PARA LA SELECCION DE PROVEEDORES.</t>
  </si>
  <si>
    <t>COMPRA DE PREDIOS Y/O MEJORAS</t>
  </si>
  <si>
    <t>DIRECCIÓN DE ASUNTOS ÉTNICOS - COMPRA DE PREDIOS Y/O MEJORAS</t>
  </si>
  <si>
    <t>Adquisición de predios y/o mejoras sin efectuar el análisis de viabilidad técnica, jurídica y financiera.</t>
  </si>
  <si>
    <t>Inducir a la administración en afectaciones económicas, adquiriendo predios y/o mejoras, con posibilidad de riesgo jurídico (falsa tradición, predios que no hayan salido del dominio del Estado de conformidad a lo establecido del artículo 48 Ley 160/1994, sin saneamiento jurídico), técnico (verificación de posibles traslapes con las capas de URT, minas antipersonas, mineria e hidrocarburos y con solicitudes de otras comunidades étnicas) y financiero (incrementos en los costos por falta de verificación en control de los avalúos).</t>
  </si>
  <si>
    <t>Siempre que se va adquirir predios y/o mejoras, la DAE efectúa el análisis jurídico al Folio de Matricula Inmobiliaria FMI y escrituras públicas. Efectuada la verificación se diligencia la forma ACCTI-F-022 Forma estudio preliminar y complementario de títulos.
Esta evidencia es consolidada trimestralmente.</t>
  </si>
  <si>
    <t xml:space="preserve">Siempre que se va adquirir predios y/o mejoras, la DAE, efectúa el análisis técnico, verificando que no se trate de  predio urbano y que cumpla con las disposiciones ambientales, agrarias y ecológicas, diligenciando para tal fin, la forma ACCTI-F-125 Forma de visita técnica para compra de predios destinado a comunidades étnicas.
Esta evidencia es consolidada trimestralmente.
</t>
  </si>
  <si>
    <t xml:space="preserve">Siempre que se va adquirir predios y/o mejoras, la DAE para los predios que resulten viable técnica y jurídicamente, solicita la práctica del avalúo comercial, al cual se le hace un control de calidad, donde se evaluan los criterios técnicos y operacionales que soportan el avalúo, registrado en la forma ACCTI-F-023 Forma de control de calidad del control del avalúo.
Esta evidencia es consolidada trimestralmente.
</t>
  </si>
  <si>
    <t>R 75</t>
  </si>
  <si>
    <t>Posible afectación en el impulso de los procesos de formalización delegados a las UGTS</t>
  </si>
  <si>
    <t>C 75.1</t>
  </si>
  <si>
    <t>P 75.1</t>
  </si>
  <si>
    <t>Informes elaborados</t>
  </si>
  <si>
    <t>La entidad formaliza la política y los instrumentos metodológicos para lograr una adecuada gestión de sus riesgos, en concordancia a lo establecido en del Modelo Estándar de Control Interno – MECI, Modelo Integrado de Planeación y Gestión - MiPG en la Dimensión número siete (7) de Control Interno y en marco legal que lo soporta.</t>
  </si>
  <si>
    <t xml:space="preserve">La versión completa de la POLÍTICA DE ADMINISTRACIÓN DEL RIESGO puede ser consulta en la siguiente URL:
https://agenciadetierras.sharepoint.com/:b:/r/sites/antintranet/sistema-integrado-de-gestion/procesos-estrategicos/PoliticaDireccionamiento%20Estratgico/DEST-Politica-001%20ADMINISTRACI%C3%93N%20DEL%20RIESGO.pdf?csf=1&amp;web=1 </t>
  </si>
  <si>
    <t>Dirección de Asuntos Étnicos</t>
  </si>
  <si>
    <t>Modificación</t>
  </si>
  <si>
    <t>Se solicita modificar el riesgo No. R25 y sus actividades de control y acciones preventivas, correspondiente al Incumplimiento por parte de los proveedores de servicios e insumos de las Iniciativas Cofinanciadas</t>
  </si>
  <si>
    <t xml:space="preserve">Se modifica en razón a:
1. Aumento obstensible del número de iniciativas apoyadas; pasando de 34 en la vigencia 2023 a 87 para el año 2024.
2. Cambio en la guía operativa.
Por lo antes expuesto, se determinaron controles alineados a la dinámica actual de este procedimiento. </t>
  </si>
  <si>
    <t>Se solicita modificar el riesgo No. R26 y sus actividades de control y acciones preventivas, correspondiente a la Adquisición de un predio y/o mejora sin efectuar el análisis de viabilidad jurídica, técnica y financiera.</t>
  </si>
  <si>
    <t>Su modificación corresponde a los lineamientos impartidos en las mesas de trabajo sostenidas con la Oficina de Planeación, que indican la articulación que debe tenerse con las observaciones desde Dirección General acerca de los posibles riesgos generados en torno al proceso de compras de predios y/o mejoras.</t>
  </si>
  <si>
    <t>Eliminación</t>
  </si>
  <si>
    <t>Se solicita eliminar el riesgo No. R27 y sus actividades de control y acciones preventivas, correspondientes a la falta de unificación en la información reportada.</t>
  </si>
  <si>
    <t>Es un riesgo que llegó a su punto de madurez, toda vez que se encuentra controlado por el equipo encargado</t>
  </si>
  <si>
    <t>Se solicita eliminar el riesgos No. R28  y sus actividades de control y acciones preventivas, correspondientes a la Demora en la revisión de las diferentes peticiones presentadas por las comunidades étnicas a cargo de la DAE</t>
  </si>
  <si>
    <t>Subdirección de Asuntos Étnicos</t>
  </si>
  <si>
    <t>Creación</t>
  </si>
  <si>
    <t>Se solicita crear un riesgo asociado con la Subdirección de Asuntos Étnicos y posteriomente asignar código una vez este aprobado, correspondiente a la posible afectación en el impulso de los procesos de formalización delegados a las UGTS</t>
  </si>
  <si>
    <t xml:space="preserve">Desde la Subdireccióon de Asuntos Étnicos, evidenciaron que se puede afectar el avance de los procedimientos delegados a las UGTS, en virtud de la Resolución No. 20221000298926 del 01/diciembre/2022, en los que la SUBDAE delegó el impulso de los casos de formalización a las UGTS, en los que a pesar de las estrategias utilizadas para monitorear y controlar dichos avances, actualmente se evidencia la necesidad de fortalecer los mecanismos de seguimiento, a través de la implementación de planes de trabajos caracterizado para cada territorio. </t>
  </si>
  <si>
    <t>Cada vez que el equipo de Iniciativas Comunitarias DAE realiza seguimiento y acompañamiento, se diligencia la forma INTI-F-008 FORMA ACTA DE REUNIÓN, como resultado de la práctica de la visita para el seguimiento a la implementación de la Iniciativa Comunitaria</t>
  </si>
  <si>
    <t>Socializar el nuevo procedimiento ACCTI-P-021 Compra de predios y/o mejoras con destino a las comunidades étnicas</t>
  </si>
  <si>
    <t>TITULACIÓN COLECTIVA, AMPLIACION Y SANEAMIENTO A COMUNIDADES NEGRAS
GESTIÓN DE INICIATIVAS  COMUNITARIAS CON ENFOQUE DIFERENCIAL ÉTNICO</t>
  </si>
  <si>
    <t>SUBDIRECCIÓN DE ASUNTOS ÉTNICOS</t>
  </si>
  <si>
    <t>Afectar el avance de los procedimientos delegados a las UGTS, en virtud de la Resolución No. 20221000298926 del 01/diciembre/2022, en los que la SUBDIRECCIÓN DE ASUNTOS ÉTNICOS - SUBDAE delegó el impulso de los casos de formalización a las UGTS, en los que a pesar de las estrategias utilizadas para monitorear y controlar dichos avances, actualmente se evidencia la necesidad de fortalecer los mecanismos de seguimiento, a través de la implementación de planes de trabajos caracterizado para cada territorio.</t>
  </si>
  <si>
    <t xml:space="preserve">Aprobar los Planes de Trabajo en aquellas  UGT's donde exista la delegacion, para el impulso de los casos de formalización. </t>
  </si>
  <si>
    <t>SUBDIRECCIÓN DE ASUNTOS ÉTNICOS- COORDINACIÓN UGT´S</t>
  </si>
  <si>
    <t xml:space="preserve">Elaborar Informe trimestral del seguimiento al Plan de trabajo de cada UGT donde haya delegación de casos de formalización.
</t>
  </si>
  <si>
    <t>R 35</t>
  </si>
  <si>
    <t>R 37</t>
  </si>
  <si>
    <t>R 38</t>
  </si>
  <si>
    <t>R 71</t>
  </si>
  <si>
    <t>C 37.1</t>
  </si>
  <si>
    <t>C 38.1</t>
  </si>
  <si>
    <t>C 52.3</t>
  </si>
  <si>
    <t>C 35.1</t>
  </si>
  <si>
    <t>C 61.2</t>
  </si>
  <si>
    <t>C 71.1</t>
  </si>
  <si>
    <t>C 24.4</t>
  </si>
  <si>
    <t>Realizar el reparto de una solicitud a dos o más diferentes dependencias</t>
  </si>
  <si>
    <t>Aprobado 29-05-24</t>
  </si>
  <si>
    <t>Incumplimiento de términos para dar respuesta a las nuevas solicitudes de recursos, de decisiones finales de procesos agrarios o de formalización de la propiedad privada rural</t>
  </si>
  <si>
    <t>Tomar decisiones incorrectas en los procesos agrarios o de formalización de la propiedad privada rural (zonas no focalizadas)</t>
  </si>
  <si>
    <t>Tomar decisiones incorrectas en los procesos agrarios o de formalización de la propiedad privada rural (zonas focalizadas)</t>
  </si>
  <si>
    <t>Subdirección de Seguridad Jurídica revisa los actos administrativos de los procesos agrarios en zonas focalizadas o de formalización de la propiedad privada rural antes de ser suscritos por parte del Subdirector a través del listado de los actos administrativos donde consta la revisión indicando el número de expediente y el número del acto administrativo que está en los sistemas de información de la ANT</t>
  </si>
  <si>
    <t>Subdirección de Seguridad Jurídica profiere un nuevo acto administrativo corrigiendo las inconsistencias del proceso agrario en zonas focalizadas o de formalización de la propiedad privada rural a través del listado de los actos administrativos que corrigen las inconsistencias corrigiendo la decisión tomada mediante un nuevo acto administrativo, cada vez que se presente un acto administrativo con decisión errónea</t>
  </si>
  <si>
    <t>Subdirección de Seguridad Jurídica reporta los actos administrativos expedidos que resuelven recursos solicitados a las decisiones finales de procesos agrarios en zonas focalizadas o de formalización de la propiedad privada rural. a través del listado de los actos administrativos que resuelven los recursos interpuestos donde consta el número de expediente y el número del acto administrativo que está en los sistemas de información de la ANT</t>
  </si>
  <si>
    <t>Subdirección de Seguridad Jurídica contesta inmediatamente recurso solicitado de procesos agrarios en zonas focalizadas o de formalización de la propiedad privada rural. a través del listado de los actos administrativos que resuelven los recursos interpuestos profiriendo el acto administrativo y comunicarlo a las partes interesadas</t>
  </si>
  <si>
    <t>Gestor documental de la Subdirección de Seguridad Jurídica verifica que la solicitud de procesos agrarios en zonas focalizadas o de formalización de la propiedad privada rural no contenga expediente creado en el Orfeo a través del listado de creación de expedientes en Orfeo realizar la verificación con diferentes variables (numero, nombre del predio, folio de matrícula, entre otros) en Orfeo, para identificar que el expediente no se encuentre creado</t>
  </si>
  <si>
    <t>Subdirección de Seguridad Jurídica unifica las respuestas para el mismo número de radicado en Orfeo para los procesos agrarios en zonas focalizadas o de formalización de la propiedad privada rural a través del listado de creación de expedientes en Orfeo realizar la unificación de las respuestas en el sistema Orfeo</t>
  </si>
  <si>
    <t>Revisión, análisis e implementación de una matriz de control de calidad de producto para procesos de  formalización de la propiedad privada.</t>
  </si>
  <si>
    <t>Reporte de la categorización de las devoluciones de los productos antes de la firma y de las acciones de corrección de los actos antes de registro. Excel</t>
  </si>
  <si>
    <t>Implementar sistema de control multifases de los actos adminsitrativos expedidos por la Subdirección de Seguridad Jurídica, a fin de identificar si los mismos tienen solicitudes de recursos, en tres momentos: antes de la proyección de acto administrativo, antes de la firma del acto administrativo y antes del registro del mismo.</t>
  </si>
  <si>
    <t>Relación de los actos adminsitrativos sobre los cuales se implementaron los controles multifases. Excel</t>
  </si>
  <si>
    <t>Revisión, análisis y conformación de expedientes de procesos agrarios en zonas focalizadas en ORFEO y/o SIT</t>
  </si>
  <si>
    <t>Base de datos reporte de conformación de expedientes en ORFEO y/o SIT</t>
  </si>
  <si>
    <t>El Equipo de Contabilidad de la Subdirección Administrativa y Financiera, previo a las fechas de presentación de las declaraciones tributarias, determinara las Unidades Administradoras de Impuestos Nacionales, Municipales y/o Distritales, a las cuales se deben presentar las respectivas declaraciones, mediante la validación de las deducciones  aplicadas, en las obligaciones registradas en el Sistema Integrado  de Información Financiera SIIF-NACIÓN II.</t>
  </si>
  <si>
    <t>El Contador (a) de la entidad, conforme a las fechas limite de registro contable, dispuestas por parte de la  Contaduria General de la Nación, emitira el cronograma de entrega de la información financiera por parte de las Direcciones, Subdirecciones y Oficinas de la entidad, que se requiere para la elaboracion de los Estados Financieros de la entidad.</t>
  </si>
  <si>
    <t>Reporte de presentación y pago de las declaraciones tributarias.</t>
  </si>
  <si>
    <t>Informe bimestral.</t>
  </si>
  <si>
    <t>Establecer lineamientos para la comunicación y coordinación intra e interinstitucional, que proporcione a los grupos de interés información veraz, objetiva y oportuna de la misión, objetivos y gestión de la Agencia Nacional de Tierras.</t>
  </si>
  <si>
    <t>Desde la formulación de lineamientos de comunicación interna y externa, hasta la articulación con los grupos de interés y organismos de control.</t>
  </si>
  <si>
    <t>Definir e implementar políticas, lineamientos, modelos y estándares de gestión, manejo, control y análisis de la Información, asegurando su confiabilidad y alineación de los objetivos estratégicos de TI con los objetivos estratégicos institucionales y sectoriales para el logro del ordenamiento social de la propiedad rural.</t>
  </si>
  <si>
    <t>Desde el entendimiento estratégico (planes de acción GEL e Institucional PETIC),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t>
  </si>
  <si>
    <t>Desde la conceptualización de los servicios de tecnología de información y comunicaciones, y gestión de la información de geografía y topografía de la Entidad hasta el uso, administración y soporte.</t>
  </si>
  <si>
    <t>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
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t>
  </si>
  <si>
    <t>Adelantar la adquisición de bienes y/o servicios de la Agencia a través de los mecanismos definidos para la selección, elaboración, celebración, formalización, ejecución, terminación y/o liquidación de los contratos.</t>
  </si>
  <si>
    <t>Desde la programación y análisis de las necesidades de la Agencia hasta la terminación y/o liquidación del contrato.</t>
  </si>
  <si>
    <t>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t>
  </si>
  <si>
    <t>Inicia con la planeación, selección y vinculación del personal idóneo, competente y con las habilidades requeridas; y termina con el retiro del servidor público.</t>
  </si>
  <si>
    <t>Gestionar la Administración y mantenimiento de bienes y servicios necesarios para la ejecución de los procesos de la entidad.</t>
  </si>
  <si>
    <t>Desde la recepción de los bienes y servicios, hasta la disposición final de los bienes y el recibido a satisfacción de los servicios.</t>
  </si>
  <si>
    <t>Asesorar y dar soporte jurídico a las diferentes dependencias, a través de la emisión de conceptos y demás soportes legales que sean necesarios, así como realizar todas las actuaciones tendientes a la debida defensa de los intereses de la entidad.</t>
  </si>
  <si>
    <t>Desde la asesoría jurídica al Director y demás dependencias, hasta las actuaciones judiciales tendientes a la debida defensa de los intereses de la entidad.</t>
  </si>
  <si>
    <t>Administrar los recursos e información financiera con base en las necesidades de las dependencias de la Agencia y organismos estatales requirentes, a través de mecanismos de dirección, registro, ejecución, control y seguimiento de los recursos.</t>
  </si>
  <si>
    <t>Desde la elaboración del anteproyecto de presupuesto de la ANT, hasta la presentación de los estados financieros.</t>
  </si>
  <si>
    <t>Analizar la información proveniente de la retroalimentación del desempeño de procesos, planes, programas y proyectos, para la toma de decisiones y formulación de nuevas acciones orientadas a elevar el nivel de cumplimiento, transparencia y mejora institucional.</t>
  </si>
  <si>
    <t>Desde el reporte y análisis de información y datos, la determinación de las causas probables de los incumplimientos y tendencias negativas hasta la formulación de acciones correctivas, preventivas y de mejora.</t>
  </si>
  <si>
    <t>Base de datos con reporte de conformación de expedientes en ORFEO</t>
  </si>
  <si>
    <t xml:space="preserve">Revisión, análisis y conformación de expedientes de procesos agrarios en zonas no focalizadas en ORFEO </t>
  </si>
  <si>
    <t>No materialización del Riesgo</t>
  </si>
  <si>
    <t>NMR</t>
  </si>
  <si>
    <t>Procesos estratégicos</t>
  </si>
  <si>
    <t>Procesos misionales</t>
  </si>
  <si>
    <t>Procesos de Apoyo</t>
  </si>
  <si>
    <t>Para R44, con Nombre del riesgo: "Prescripción de la acción disciplinaria", ajustar la periodicidad de reporte a cuatrimestral para un total de 3 reportes al año en los meses mayo, septiembre y diciembre.</t>
  </si>
  <si>
    <t>Se ajusta el texto en términos de claridad para el entendimiento y el reporte.</t>
  </si>
  <si>
    <t>Se acepta ajuste del programador de acciones preventivas 07/10/2024</t>
  </si>
  <si>
    <t>Para R45, con Nombre del riesgo: "Caducidad de la acción disciplinaria", ajustar la periodicidad de reporte a cuatrimestral para un total de 3 reportes al año en los meses mayo, septiembre y diciembre.</t>
  </si>
  <si>
    <t>Para R46, con Nombre del riesgo: "Perdida de expedientes disciplinarios", ajustar la periodicidad de reporte a cuatrimestral para un total de 3 reportes al año en los meses mayo, septiembre y diciembre.</t>
  </si>
  <si>
    <t>Para R47, en el Nombre del riesgo: modificar el texto "Emitir conceptos sobre el mismo tema con distinta interpretación" por "Emitir conceptos jurídicos sobre un mismo tema o cuestión, con diferente  interpretación o criterios de orientación distintos a los ya estipulados, sin una justificación razonable."</t>
  </si>
  <si>
    <t>Se acepta ya que la naturaleza del riesgo no se modifica 07/10/2024</t>
  </si>
  <si>
    <t>Para R47, en la descripción del riesgo: modificar el texto "Posibilidad de pérdida reputacional en la imagen institucional interna y externa por falta de razonabilidad y búsqueda de unificación de criterios o línea de interpretación para la toma de decisiones" por "Posibilidad de daño reputacional en la imagen institucional interna y externa por falta de razonabilidad y de unificación de criterios o línea de interpretación para la toma de decisiones"</t>
  </si>
  <si>
    <t>Para C47.1, en la descripción del control modificar el texto "Oficina Jurídica unifica los criterios jurídicos a través de la revisión del expediente y anexos donde revisa la viabilidad del documento y generar el visto bueno de los profesionales a cargo del tramite" por "Oficina Jurídica racionaliza y brinda unificación de criterios jurídicos a través de la revisión de las solicitudes de concepto, con el fin de estudiar los antecedentes, identificar los hechos relevantes y generar un concepto jurídico aprobado por el funcionario profesional o contratista encargado de la revisión."</t>
  </si>
  <si>
    <t>Se acepta modificación del texto dando claridad a la acción del control 07/10/2024</t>
  </si>
  <si>
    <t>Para C47.2, en la descripción del control modificar el texto "Oficina Jurídica verifica el documento que presenta novedad a través de la caracterización de la solicitud del concepto donde se valida el objeto, responsable y el tramite y encontrar las observaciones para su ajuste o actualización" por "Oficina Jurídica revisa el concepto jurídico que presenta la novedad para validar el objeto de la solicitud, el responsable y el tramite, con el fin de corregirlo mediante su ajuste o actualización y posteriortmente reimitir a quién realizó la solicitud."</t>
  </si>
  <si>
    <t>Para P47.1, en la acción preventiva: modificar el texto "Reuniones de seguimiento para la emisión de los conceptos con distinta interpretación por la Oficina Jurídica." por "Reuniones de seguimiento, revisión de requerimientos y consulta a la base de datos interna del grupo, para la emisión de conceptos jurídicos y/o viabilidades por parte de la Oficina Jurídica."</t>
  </si>
  <si>
    <t>Se acepta la modificación del texto para la descripción en la accion preventiva, sin cambiar de fondo el indicador ni su programador</t>
  </si>
  <si>
    <t>Para el R48, en el Nombre del riesgo: modificar el texto "Vencimiento de términos" por "Pérdida de oportunidad en la defensa de la Agencia Nacional de Tierras en  procesos  judiciales y extrajudiciales"</t>
  </si>
  <si>
    <t>Para R48, en la descripción del riesgo: modificar el texto "Posibilidad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 por "Posibilidad de afectación económica por erogaciones dinerarias por fallos contra la ANT y/o sanciones disciplinarias contra contratistas/funcionarios de la ANT debido a la inobservancia/incumplimiento de términos judíciales, al desconocimiento del estado procesal actual y/o deficiencia en los sistemas de información."</t>
  </si>
  <si>
    <t>Para C48.1, en la descripción del control modificar el texto "Oficina Jurídica unifica los criterios jurídicos a través de la revisión del expediente y anexos donde revisa la viabilidad del documento y generar el visto bueno de los profesionales a cargo del tramite" por Oficina Jurídica consulta el estado procesal a través del correo oficial de notificaciones judiciales de la entidad para realizar el correspondiente reparto por ORFEO de la actuación judicial al grupo de abogados de la Oficina Jurídica, dejandolo registrado en la matriz de monitoreo y reparto."</t>
  </si>
  <si>
    <t>Para C48.3, en la descripción del control modificar el texto "Oficina Jurídica identificar donde se presenta el vencimiento del termino a través del correo oficial de notificaciones judiciales de la entidad para determinar cual o cuales fueron las anomalías en el proceso, subsanar y responder en el tiempo más próximo" por "Oficina Jurídica identifica el proceso asignado en el que presentó el vencimiento de término a través del correo oficial de notificaciones judiciales de la entidad o las matrices de reparto, para determinar las causas, subsanar y remitir respuesta en el tiempo más próximo."</t>
  </si>
  <si>
    <t>Para P48.1, en la acción preventiva: modificar el texto "la Oficina Jurídica consolida los tramites sentencias, conciliaciones o laudos arbitrales, en el sistema E-KOGUI conforme las disposiciones del Decreto 1069 de 2015 que, como único sistema de gestión de información del Estado, tiene como fin principal el seguimiento de la actividad, de los procesos y procedimientos inherentes a la actividad judicial y extrajudicial del Estado, así como el cargue de las piezas procesales ante las autoridades nacionales e internacionales. (Decreto 2052 de 2014 artículo 1)." por "La Oficina Jurídica consolida, hace seguimiento y verifica que los apoderados de los asuntos, realicen las actuaciones y registren oportunamente los tramites de sentencias, conciliaciones o laudos arbitrales en la bases de datos propias del Equipo y en el sistema E-KOGUI conforme las disposiciones del Decreto 1069 de 2015, así como al cargue de las piezas procesales ante las autoridades nacionales e internacionales. (Decreto 2052 de 2014 artículo 1)."</t>
  </si>
  <si>
    <t>Para R49, en el Nombre del riesgo: modificar el texto "Emisión de viabilidades positivas contrarias a la normatividad" por "Emitir viabilidades positivas que no cumplan con criterios legales vigentes"</t>
  </si>
  <si>
    <t>Para R49, en la descripción del riesgo: modificar el texto "Posibilidad de pérdida reputacional en la imagen de entidad por interpretaciones variadas a la normatividad y vacíos jurídicos que podrían generar la toma de decisiones erróneas" por "Posibilidad de daño reputacional en la imagen de entidad por la emisión de viabilidades positivas contrarias a la normatividad vigente que podrían generar la toma de decisiones erróneas, debido a interpretaciones variadas o inadecuadas de la norma, vacíos jurídicos, desactualización de normatividad por parte del responsable de la OJ o extralimitación de funciones."</t>
  </si>
  <si>
    <t>Para C49.1, en la descripción del control modificar el texto "Oficina Jurídica revisa la viabilidad del documento a través de la normativa vigente y aplicable donde se revisa que cumpla con los lineamientos y el contenido deseable para el documento y generar el visto bueno para su revisión y aprobación" por "Oficina Jurídica verifica que las proyecciones de respuesta a requerimientos de viabilidad se encuentren dentro de los márgenes legales con respecto de la normativa vigente y aplicable, con el fin de revisar que cumpla con los lineamientos establecidos y el contenido deseable de un documento de viabilidad jurídica, que al final deberá contar con el visto bueno o la aprobación del funcionario profesional o contratista encargada de la revisión."</t>
  </si>
  <si>
    <t>Para C49.2, en la descripción del control modificar el texto "Oficina Jurídica realiza la revocatoria a través de un acto administrativo donde es motivado y se expresa los argumentos del porque a la actuación administrativa" por "Oficina Jurídica, en asocio con el área misional, promueve o gestiona la revocatoria  a través de un acto administrativo mediante el cual se motiva la actuación y se presentan los argumentos del por qué de su expedición."</t>
  </si>
  <si>
    <t>Para P49.2, en la acción preventiva: modificar el texto "Reuniones de seguimiento para la emisión de viabilidades por la Oficina Jurídica." por "Reuniones de seguimiento y/o revisión de requerimientos, para la emisión de conceptos jurídicos y/o viabilidades por parte de la Oficina Jurídica."</t>
  </si>
  <si>
    <t>CREACIÓN</t>
  </si>
  <si>
    <t>Subdirección Administrativa y Financiera</t>
  </si>
  <si>
    <t>El procedimiento se actualizó en la vigencia 2023, y para dar control a la perdida y daños en los bienes de la entidad se controlará por medio de un reporte semestral.</t>
  </si>
  <si>
    <t>Se acepta la actualización por parte de la Oficina de Planeación 01/11/2024</t>
  </si>
  <si>
    <t>El contrado de manteniento quedaría celebrado en noviembre.</t>
  </si>
  <si>
    <t>El Plan Institucional de Gestión Ambiental se encuentra vigente hasta la vigencia 2024</t>
  </si>
  <si>
    <t>Solicitud de actualización de la actividad preventiva P 60.2 Realizar sensibilizaciones sobre programas ambientales de ahorro y uso eficiente de energía a los colaboradores de la ANT.
Programador: Noviembre</t>
  </si>
  <si>
    <t>Con el objetivo de sensibilizar el programa de de ahorro y uso eficiente de energía se programa capacitación para el mes de noviembre</t>
  </si>
  <si>
    <t xml:space="preserve">Solicitud actualizar el programador para (Septiembre y octubre) de la acción preventiva 62.2 </t>
  </si>
  <si>
    <t xml:space="preserve">Con el fin de fortalecer el procedimiento de pagos y listas se realizaron capacitaciones en septiembre y octubre. </t>
  </si>
  <si>
    <t>Se solicita actualizar programador  para (septiembre, octubre y noviembre) de la actividad preventiva 63.1.</t>
  </si>
  <si>
    <t>Con el objetivo de fortalecer a las dependencias en la actualización correcta del PAC se realizaron capacitaciones en los meses de septiembre, octubre y noviembre.</t>
  </si>
  <si>
    <t>MODIFICACIÓN</t>
  </si>
  <si>
    <t xml:space="preserve">Modificar la descripción de control  el Riesgo 64 </t>
  </si>
  <si>
    <t>Se hace necesario modificar la descripción de control del riesgos R64, con el fin de establecer una mayor claridad sobre el proceso que se realiza, toda vez que la descripción de control que actualmente se encuentra no aplica para el riesgo planteado.</t>
  </si>
  <si>
    <t>Modificar  la descripción del control  del riesgo 65</t>
  </si>
  <si>
    <t>Se requiere realizar la modificación con el fin de que se pueda dar una mejor claridad, sobre los riesgos reales que presentan actualmente desde contabilidad.</t>
  </si>
  <si>
    <t>Crear el Riesgo denominado "Presentación de los estados financieros en los tiempos establecidos "</t>
  </si>
  <si>
    <t>Se hace necesario crear el riesgo toda vez que la publicación de los Estados Financieros es evaluada por la Oficina de Control Interno de la Entidad.</t>
  </si>
  <si>
    <t xml:space="preserve">Crear el riesgo denominado "Cambios en la normatividad de elaboración y presentación final de los estados financieros" </t>
  </si>
  <si>
    <t>Se hace necesaria la creación del riesgo toda vez que pueden existir cambios en la normatividad para la elaboración y presentación de los Estados Financieros de la Entidad</t>
  </si>
  <si>
    <t>Eliminar la Acción preventiva 65.2 y 65.3</t>
  </si>
  <si>
    <t>Se solicita la eliminación de las acciones preventivas 65.2 y 65.3, toda vez que se evidencia que dichas acciones no se encuentran mitigando que el riesgo sea materializado</t>
  </si>
  <si>
    <t>Se acepta la modificación 02/10/2024</t>
  </si>
  <si>
    <t>No se acepta la creación para la actual vigencia, se revisará para la próxima vigencia y el análisis de la pertinencia de esta 02/10/2024</t>
  </si>
  <si>
    <t>No se acepta, la creación para la actual vigencia, se revisará para la próxima vigencia y el análisis de la pertinencia de esta. 07-10-2024</t>
  </si>
  <si>
    <r>
      <rPr>
        <b/>
        <sz val="11"/>
        <rFont val="Arial Narrow"/>
        <family val="2"/>
      </rPr>
      <t>Línea Estratégica</t>
    </r>
    <r>
      <rPr>
        <sz val="11"/>
        <rFont val="Arial Narrow"/>
        <family val="2"/>
      </rPr>
      <t xml:space="preserve">: define el marco general para la Administración del riesgo, controla y supervisa su cumplimiento. Está a cargo de la Dirección General, del Comité de Coordinación del Sistema de Control Interno y del Comité Institucional de Gestión y Desempeño, como se describe a continuación:
Dirección General: Aprobar la Política de Riesgos de la Entidad y sus modificaciones en el marco de las sesiones del Comité Institucional de Coordinación de Control Interno. Dirigir el Sistema de Control Interno de la Agencia y apoyar el desarrollo y sostenimiento del Sistema Integrado de Gestión Institucional. 
Comité Institucional de Coordinación de Control Interno: Someter a aprobación del representante legal la política de Administración del Riesgo y hacer seguimiento, en especial a la prevención y detección de fraude y mala conducta; en el marco de la evaluación y fortalecimiento del Sistema de Control Interno.
Comité Institucional de Gestión y Desempeño: Aprobar, hacer seguimiento y asegurar la implementación y operación del Modelo Estándar de Control Interno – MECI; en el marco de la administración del Modelo Integrado de Planeación y Gestión – MIPG.
</t>
    </r>
    <r>
      <rPr>
        <b/>
        <sz val="11"/>
        <rFont val="Arial Narrow"/>
        <family val="2"/>
      </rPr>
      <t>Primera línea de defensa</t>
    </r>
    <r>
      <rPr>
        <sz val="11"/>
        <rFont val="Arial Narrow"/>
        <family val="2"/>
      </rPr>
      <t xml:space="preserve">: realiza el control y administración del riesgo mediante su identificación, análisis, valoración, monitoreo e implementación de acciones de mejora. Está a cargo de los jefes de oficinas, directores técnicos, subdirectores y líderes de los equipos, procesos, programas y proyectos de la entidad. 
Dependencias y equipos de trabajo: en los niveles central y territorial (UGT), los funcionarios, contratistas y otros colaboradores son responsables de sus actividades cumpliendo a cabalidad lo establecido en los procedimientos documentados, así como de monitorear, detectar y reportar oportunamente la materialización de sus riesgos.
Adicionalmente, los jefes de oficinas, directores técnicos, subdirectores y líderes de los equipos, son responsables de orientar y supervisar la adecuada ejecución de las actividades de control, el desarrollo e implementación de políticas y procedimientos internos, a cargo de sus equipos de trabajo, así mismo asegurar que sean compatibles con las metas y objetivos de la entidad y promover las acciones de mejoramiento correspondientes.
</t>
    </r>
    <r>
      <rPr>
        <b/>
        <sz val="11"/>
        <rFont val="Arial Narrow"/>
        <family val="2"/>
      </rPr>
      <t>Segunda línea de defensa</t>
    </r>
    <r>
      <rPr>
        <sz val="11"/>
        <rFont val="Arial Narrow"/>
        <family val="2"/>
      </rPr>
      <t xml:space="preserve">: asegura que los controles y los procesos de gestión de riesgos implementados por la primera línea de defensa estén diseñados apropiadamente y funcionen como se pretende. Está a cargo de los servidores que tienen responsabilidades directas en la administración del riesgo, como el jefe de la Oficina de Planeación, el jefe de la Oficina del Inspector de la Gestión de Tierras, el Subdirector de Sistemas de Información de Tierras, los líderes de planes transversales, los coordinadores de otros sistemas de gestión de la entidad, Comités de contratación, entre otros. 
Oficina de Planeación: Elaborar la propuesta de la política, establecer el procedimiento y los instrumentos para la Administración del riesgo; coordinar su implementación e informa al menos una vez al año a la Línea estratégica sobre los principales riesgos de la Entidad y los planes de tratamiento adoptados. 
Oficina Inspector de la Gestión de Tierras: Monitorear el cumplimiento de la estrategia definida para la gestión del riesgo de corrupción, proponer mecanismos de mejora; informa a la Presidencia de la República y a la Dirección General sobre el cumplimiento de la política y del procedimiento de gestión de riesgos y oportunidades enfocado al plan anticorrupción y de atención al ciudadano.
Subdirección de Sistemas de Información de Tierras: Monitorear el cumplimiento de los planes y procedimientos definidos para la administración de los riesgos de seguridad de la información, como trabajo preliminar e insumo para la formulación de los Planes Institucionales Transversales:
 	Plan Estratégico de Tecnologías de la Información y las Comunicaciones PETI
 	Plan de Tratamiento de Riesgos de Seguridad y Privacidad de la Información
 	Plan de Seguridad y Privacidad de la Información
</t>
    </r>
    <r>
      <rPr>
        <b/>
        <sz val="11"/>
        <rFont val="Arial Narrow"/>
        <family val="2"/>
      </rPr>
      <t>Tercera línea de defensa</t>
    </r>
    <r>
      <rPr>
        <sz val="11"/>
        <rFont val="Arial Narrow"/>
        <family val="2"/>
      </rPr>
      <t xml:space="preserve">: proporciona el aseguramiento de los riesgos basado en la auditoría interna, y su alcance de independencia es más amplio porque sus reportes se dirigen a la Dirección de la ANT y Organismos de Control del Estado.
Oficina de Control Interno: ejerciendo un rol de tercera línea de defensa, la Oficina de Control Interno, con independencia verifica y evalúa la funcionalidad, operatividad, alcance y aplicación del modelo de gestión de riesgos. </t>
    </r>
  </si>
  <si>
    <r>
      <rPr>
        <b/>
        <sz val="11"/>
        <rFont val="Arial Narrow"/>
        <family val="2"/>
      </rPr>
      <t>POLÍTICOS:</t>
    </r>
    <r>
      <rPr>
        <sz val="11"/>
        <rFont val="Arial Narrow"/>
        <family val="2"/>
      </rPr>
      <t xml:space="preserve"> cambios de gobierno, legislación, políticas públicas, regulación.</t>
    </r>
  </si>
  <si>
    <r>
      <rPr>
        <b/>
        <sz val="11"/>
        <rFont val="Arial Narrow"/>
        <family val="2"/>
      </rPr>
      <t>ECONÓMICOS Y FINANCIEROS:</t>
    </r>
    <r>
      <rPr>
        <sz val="11"/>
        <rFont val="Arial Narrow"/>
        <family val="2"/>
      </rPr>
      <t xml:space="preserve"> disponibilidad de capital, liquidez, mercados financieros, desempleo, competencia.</t>
    </r>
  </si>
  <si>
    <r>
      <rPr>
        <b/>
        <sz val="11"/>
        <rFont val="Arial Narrow"/>
        <family val="2"/>
      </rPr>
      <t xml:space="preserve">SOCIALES Y CULTURALES: </t>
    </r>
    <r>
      <rPr>
        <sz val="11"/>
        <rFont val="Arial Narrow"/>
        <family val="2"/>
      </rPr>
      <t>demografía, responsabilidad social, orden público.</t>
    </r>
  </si>
  <si>
    <r>
      <rPr>
        <b/>
        <sz val="11"/>
        <rFont val="Arial Narrow"/>
        <family val="2"/>
      </rPr>
      <t>TECNOLÓGICOS</t>
    </r>
    <r>
      <rPr>
        <sz val="11"/>
        <rFont val="Arial Narrow"/>
        <family val="2"/>
      </rPr>
      <t>: avances en tecnología, acceso a sistemas de información externos, gobierno en línea.</t>
    </r>
  </si>
  <si>
    <r>
      <rPr>
        <b/>
        <sz val="11"/>
        <rFont val="Arial Narrow"/>
        <family val="2"/>
      </rPr>
      <t>AMBIENTALES:</t>
    </r>
    <r>
      <rPr>
        <sz val="11"/>
        <rFont val="Arial Narrow"/>
        <family val="2"/>
      </rPr>
      <t xml:space="preserve"> emisiones y residuos, energía, catástrofes naturales, desarrollo sostenible.</t>
    </r>
  </si>
  <si>
    <r>
      <rPr>
        <b/>
        <sz val="11"/>
        <rFont val="Arial Narrow"/>
        <family val="2"/>
      </rPr>
      <t xml:space="preserve">LEGALES Y REGLAMENTARIOS: </t>
    </r>
    <r>
      <rPr>
        <sz val="11"/>
        <rFont val="Arial Narrow"/>
        <family val="2"/>
      </rPr>
      <t>Normatividad externa (leyes, decretos, ordenanzas y acuerdos).</t>
    </r>
  </si>
  <si>
    <r>
      <rPr>
        <b/>
        <sz val="11"/>
        <rFont val="Arial Narrow"/>
        <family val="2"/>
      </rPr>
      <t>FINANCIEROS:</t>
    </r>
    <r>
      <rPr>
        <sz val="11"/>
        <rFont val="Arial Narrow"/>
        <family val="2"/>
      </rPr>
      <t xml:space="preserve"> presupuesto de funcionamiento, recursos de inversión, infraestructura, capacidad instalada.</t>
    </r>
  </si>
  <si>
    <r>
      <rPr>
        <b/>
        <sz val="11"/>
        <rFont val="Arial Narrow"/>
        <family val="2"/>
      </rPr>
      <t>PERSONAL</t>
    </r>
    <r>
      <rPr>
        <sz val="11"/>
        <rFont val="Arial Narrow"/>
        <family val="2"/>
      </rPr>
      <t>: competencia del personal, disponibilidad del personal, seguridad y salud ocupacional.</t>
    </r>
  </si>
  <si>
    <r>
      <rPr>
        <b/>
        <sz val="11"/>
        <rFont val="Arial Narrow"/>
        <family val="2"/>
      </rPr>
      <t>PROCESOS:</t>
    </r>
    <r>
      <rPr>
        <sz val="11"/>
        <rFont val="Arial Narrow"/>
        <family val="2"/>
      </rPr>
      <t xml:space="preserve"> capacidad, diseño, ejecución, proveedores, entradas, salidas, gestión del conocimiento.</t>
    </r>
  </si>
  <si>
    <r>
      <rPr>
        <b/>
        <sz val="11"/>
        <rFont val="Arial Narrow"/>
        <family val="2"/>
      </rPr>
      <t>TECNOLOGÍA:</t>
    </r>
    <r>
      <rPr>
        <sz val="11"/>
        <rFont val="Arial Narrow"/>
        <family val="2"/>
      </rPr>
      <t xml:space="preserve"> integridad de datos, disponibilidad de datos y sistemas, desarrollo, producción, mantenimiento de sistemas de información.</t>
    </r>
  </si>
  <si>
    <r>
      <rPr>
        <b/>
        <sz val="11"/>
        <rFont val="Arial Narrow"/>
        <family val="2"/>
      </rPr>
      <t xml:space="preserve">ESTRATÉGICOS: </t>
    </r>
    <r>
      <rPr>
        <sz val="11"/>
        <rFont val="Arial Narrow"/>
        <family val="2"/>
      </rPr>
      <t>direccionamiento estratégico, planeación institucional, liderazgo, trabajo en equipo.</t>
    </r>
  </si>
  <si>
    <r>
      <rPr>
        <b/>
        <sz val="11"/>
        <rFont val="Arial Narrow"/>
        <family val="2"/>
      </rPr>
      <t>COMUNICACIÓN INTERNA:</t>
    </r>
    <r>
      <rPr>
        <sz val="11"/>
        <rFont val="Arial Narrow"/>
        <family val="2"/>
      </rPr>
      <t xml:space="preserve"> canales utilizados y su efectividad, flujo de la información necesaria para el desarrollo de las operaciones.</t>
    </r>
  </si>
  <si>
    <r>
      <t xml:space="preserve">RESPONSABLE DE LA ACTIVIDAD
Responsable del Riesgo
</t>
    </r>
    <r>
      <rPr>
        <sz val="11"/>
        <rFont val="Arial Narrow"/>
        <family val="2"/>
      </rPr>
      <t>Responsable en la coordinación de la actividad y que si es compartida, se coloca el que mayor responsabilidad institucional tiene en su función</t>
    </r>
    <r>
      <rPr>
        <b/>
        <sz val="11"/>
        <rFont val="Arial Narrow"/>
        <family val="2"/>
      </rPr>
      <t xml:space="preserve">. 
</t>
    </r>
    <r>
      <rPr>
        <sz val="11"/>
        <rFont val="Arial Narrow"/>
        <family val="2"/>
      </rPr>
      <t>Basándose en la caracterización del proceso</t>
    </r>
  </si>
  <si>
    <r>
      <t xml:space="preserve">IMPACTO DEL RIESGO ¿QUÉ?
</t>
    </r>
    <r>
      <rPr>
        <sz val="11"/>
        <rFont val="Arial Narrow"/>
        <family val="2"/>
      </rPr>
      <t xml:space="preserve">El área de impacto es la consecuencia económica o reputacional a la cual se ve expuesta la organización en caso de materializarse un riesgo. Los impactos que aplican son afectación económica (o presupuestal) y reputacional.
</t>
    </r>
    <r>
      <rPr>
        <b/>
        <sz val="11"/>
        <rFont val="Arial Narrow"/>
        <family val="2"/>
      </rPr>
      <t xml:space="preserve">
Las consecuencias que puede ocasionar a la organización la materialización del riesgo.</t>
    </r>
  </si>
  <si>
    <r>
      <t xml:space="preserve">DESCRIPCIÓN DEL RIESGO
</t>
    </r>
    <r>
      <rPr>
        <sz val="11"/>
        <rFont val="Arial Narrow"/>
        <family val="2"/>
      </rPr>
      <t xml:space="preserve">
Debe contener todos los detalles que sean necesarios y que sea fácil de entender tanto para el líder del proceso como para personas ajenas al proceso. Se propone una estructura que facilita su redacción y claridad que inicia con la frase </t>
    </r>
    <r>
      <rPr>
        <b/>
        <i/>
        <sz val="11"/>
        <rFont val="Arial Narrow"/>
        <family val="2"/>
      </rPr>
      <t>"POSIBILIDAD DE"</t>
    </r>
    <r>
      <rPr>
        <b/>
        <sz val="11"/>
        <rFont val="Arial Narrow"/>
        <family val="2"/>
      </rPr>
      <t xml:space="preserve"> y unir con conectores la redacción
</t>
    </r>
    <r>
      <rPr>
        <sz val="11"/>
        <rFont val="Arial Narrow"/>
        <family val="2"/>
      </rPr>
      <t>¿CÓMO SUCEDE EL IMPACTO?:  ¿qué consecuencia tiene?; Causa inmediata: circunstancia o situación más evidente sobre las cuales se presenta el riesgo, la misma no constituyen la causa principal o base para que se presente el riesgo.
¿PORQUÉ OCURRE? :Causa raíz: es la causa principal o básica, corresponde a las razón (es) por la cual se puede presentar el riesgo, es la base para la definición de los controles en la etapa de valoración del riesgo.</t>
    </r>
  </si>
  <si>
    <r>
      <t xml:space="preserve">TIPO DE RIESGO
Se escoge el tipo de riesgo determinado con la metodología anterior, en caso de ser un nuevo riesgo, escoger el tipo con base a las descripciones presentadas a continuación:
Estratégicos: </t>
    </r>
    <r>
      <rPr>
        <sz val="11"/>
        <rFont val="Arial Narrow"/>
        <family val="2"/>
      </rPr>
      <t xml:space="preserve">Posibilidad de ocurrencia de eventos que afecten los objetivos estratégicos de la organización pública y por tanto impactan toda la entidad
</t>
    </r>
    <r>
      <rPr>
        <b/>
        <sz val="11"/>
        <rFont val="Arial Narrow"/>
        <family val="2"/>
      </rPr>
      <t xml:space="preserve">
Gerenciales: </t>
    </r>
    <r>
      <rPr>
        <sz val="11"/>
        <rFont val="Arial Narrow"/>
        <family val="2"/>
      </rPr>
      <t xml:space="preserve">Posibilidad de ocurrencia de eventos que afecten los procesos gerenciales y/o la alta dirección
</t>
    </r>
    <r>
      <rPr>
        <b/>
        <sz val="11"/>
        <rFont val="Arial Narrow"/>
        <family val="2"/>
      </rPr>
      <t xml:space="preserve">
Operativos: </t>
    </r>
    <r>
      <rPr>
        <sz val="11"/>
        <rFont val="Arial Narrow"/>
        <family val="2"/>
      </rPr>
      <t xml:space="preserve">Posibilidad de ocurrencia de eventos que afecten los procesos misionales de la entidad
</t>
    </r>
    <r>
      <rPr>
        <b/>
        <sz val="11"/>
        <rFont val="Arial Narrow"/>
        <family val="2"/>
      </rPr>
      <t xml:space="preserve">
Financieros: </t>
    </r>
    <r>
      <rPr>
        <sz val="11"/>
        <rFont val="Arial Narrow"/>
        <family val="2"/>
      </rPr>
      <t>Posibilidad de ocurrencia de eventos que afecten los estados financieros y todas aquellas áreas involucradas con el proceso financiero como presupuesto, tesorería, contabilidad, cartera, central de cuentas, costos, etc.</t>
    </r>
    <r>
      <rPr>
        <b/>
        <sz val="11"/>
        <rFont val="Arial Narrow"/>
        <family val="2"/>
      </rPr>
      <t xml:space="preserve">
Tecnológicos: </t>
    </r>
    <r>
      <rPr>
        <sz val="11"/>
        <rFont val="Arial Narrow"/>
        <family val="2"/>
      </rPr>
      <t xml:space="preserve">Posibilidad de ocurrencia de eventos que afecten la totalidad o parte de la infraestructura tecnológica (hardware, software, redes, etc.) de una entidad.
</t>
    </r>
    <r>
      <rPr>
        <b/>
        <sz val="11"/>
        <rFont val="Arial Narrow"/>
        <family val="2"/>
      </rPr>
      <t xml:space="preserve">
De Cumplimiento: </t>
    </r>
    <r>
      <rPr>
        <sz val="11"/>
        <rFont val="Arial Narrow"/>
        <family val="2"/>
      </rPr>
      <t>Posibilidad de ocurrencia de eventos que afecten la situación jurídica o contractual de la organización debido a su incumplimiento o desacato a la normatividad legal y las obligaciones contractuales</t>
    </r>
    <r>
      <rPr>
        <b/>
        <sz val="11"/>
        <rFont val="Arial Narrow"/>
        <family val="2"/>
      </rPr>
      <t xml:space="preserve">
De imagen: </t>
    </r>
    <r>
      <rPr>
        <sz val="11"/>
        <rFont val="Arial Narrow"/>
        <family val="2"/>
      </rPr>
      <t xml:space="preserve">Posibilidad de ocurrencia de un evento que afecte la imagen, buen nombre o reputación de una organización ante sus clientes y partes interesadas
</t>
    </r>
    <r>
      <rPr>
        <b/>
        <sz val="11"/>
        <rFont val="Arial Narrow"/>
        <family val="2"/>
      </rPr>
      <t xml:space="preserve">
Satisfacción del cliente:</t>
    </r>
    <r>
      <rPr>
        <sz val="11"/>
        <rFont val="Arial Narrow"/>
        <family val="2"/>
      </rPr>
      <t xml:space="preserve"> Posibilidad de ocurrencia de un servicio o producto afecte la integridad, bienestar o seguridad de un cliente o usuario </t>
    </r>
  </si>
  <si>
    <r>
      <t xml:space="preserve">OBJETIVO (S) ESTRATÉGICO (S) RELACIONADO (S)
</t>
    </r>
    <r>
      <rPr>
        <sz val="11"/>
        <rFont val="Arial Narrow"/>
        <family val="2"/>
      </rPr>
      <t xml:space="preserve">
Se relaciona el riesgo con el objetivo estratégico del Plan Estratégico Institucional  2022-2025</t>
    </r>
    <r>
      <rPr>
        <b/>
        <sz val="11"/>
        <rFont val="Arial Narrow"/>
        <family val="2"/>
      </rPr>
      <t xml:space="preserve">, analizando </t>
    </r>
    <r>
      <rPr>
        <sz val="11"/>
        <rFont val="Arial Narrow"/>
        <family val="2"/>
      </rPr>
      <t>si el riesgo identificado se puede relacionar con algún de los cinco objetivos específicos, si en caso dado, aplica a más de uno, se escoge el que mayor incidencia tenga:
Plan Estratégico Institucional ANT 2022-2025, con los siguientes objetivos específicos:
1. Articular el acceso a tierras y la formalización masiva con la implementación del Catastro Multipropósito.
2. Optimizar la priorización y focalización de las intervenciones en materia de formalización masiva y el acceso a tierras a sujetos de ordenamiento.
3. Mejorar la articulación con los grupos de interés.
4. Mejorar y mantener la cultura corporativa orientada a la creación constante de valor público.
5. Optimizar la plataforma tecnológica, interoperabilidad y gestión de la información.</t>
    </r>
  </si>
  <si>
    <r>
      <t xml:space="preserve">PLAN DE ACCIÓN
</t>
    </r>
    <r>
      <rPr>
        <sz val="11"/>
        <rFont val="Arial Narrow"/>
        <family val="2"/>
      </rPr>
      <t xml:space="preserve">
Se relaciona el riesgo con el Plan o Planes de Acción del año vigente</t>
    </r>
    <r>
      <rPr>
        <b/>
        <sz val="11"/>
        <rFont val="Arial Narrow"/>
        <family val="2"/>
      </rPr>
      <t xml:space="preserve"> que tenga incidencia:</t>
    </r>
    <r>
      <rPr>
        <sz val="11"/>
        <rFont val="Arial Narrow"/>
        <family val="2"/>
      </rPr>
      <t xml:space="preserve">
1. Implementación del ordenamiento social de la propiedad rural a nivel nacional. 
2. Implementación del programa de formalización de tierras y fomento al desarrollo rural para comunidades indígenas a nivel nacional 
3. Implementación del programa de formalización de tierras y fomento al desarrollo rural para comunidades negras a nivel nacional 
4. Fortalecimiento gestión integral del fondo documental de la agencia nacional de tierras 
5. Adecuación y mejoramiento de la infraestructura física de la agencia nacional de tierras a nivel nacional 
6. Fortalecimiento del proceso de desarrollo y gestión de la arquitectura empresarial institucional nacional 
7. Mejoramiento capacidad de gestión administrativa de la agencia nacional de tierras nacional</t>
    </r>
  </si>
  <si>
    <r>
      <t>CLASIFICACIÓN DEL RIESGO
Se escoge la clasificación del riesgo que más incidencia tenga el riesgo identificado:
Ejecución y administración de procesos</t>
    </r>
    <r>
      <rPr>
        <sz val="11"/>
        <rFont val="Arial Narrow"/>
        <family val="2"/>
      </rPr>
      <t xml:space="preserve">: Pérdidas derivadas de errores en la ejecución y administración de procesos.
</t>
    </r>
    <r>
      <rPr>
        <b/>
        <sz val="11"/>
        <rFont val="Arial Narrow"/>
        <family val="2"/>
      </rPr>
      <t>Relaciones laborales</t>
    </r>
    <r>
      <rPr>
        <sz val="11"/>
        <rFont val="Arial Narrow"/>
        <family val="2"/>
      </rPr>
      <t xml:space="preserve">: Pérdidas que surgen de acciones contrarias a las leyes o acuerdos de empleo, salud o seguridad, del pago de demandas por daños personales o de discriminación.
</t>
    </r>
    <r>
      <rPr>
        <b/>
        <sz val="11"/>
        <rFont val="Arial Narrow"/>
        <family val="2"/>
      </rPr>
      <t>Usuarios, productos y prácticas</t>
    </r>
    <r>
      <rPr>
        <sz val="11"/>
        <rFont val="Arial Narrow"/>
        <family val="2"/>
      </rPr>
      <t xml:space="preserve">: Fallas negligentes o involuntarias de las obligaciones frente a los usuarios y que impiden satisfacer una obligación profesional frente a éstos.
</t>
    </r>
    <r>
      <rPr>
        <b/>
        <sz val="11"/>
        <rFont val="Arial Narrow"/>
        <family val="2"/>
      </rPr>
      <t>Daños a activos fijos/ eventos externos</t>
    </r>
    <r>
      <rPr>
        <sz val="11"/>
        <rFont val="Arial Narrow"/>
        <family val="2"/>
      </rPr>
      <t>: Pérdida por daños o extravíos de los activos fijos por desastres naturales u otros riesgos/eventos externos como atentados, vandalismo, orden público.</t>
    </r>
  </si>
  <si>
    <r>
      <t xml:space="preserve">Análisis de riesgos: en este punto se busca establecer la probabilidad de ocurrencia del riesgo y sus consecuencias o impacto. se busca determinar la zona de riesgo inicial </t>
    </r>
    <r>
      <rPr>
        <b/>
        <sz val="11"/>
        <rFont val="Arial Narrow"/>
        <family val="2"/>
      </rPr>
      <t>(RIESGO INHERENTE)</t>
    </r>
    <r>
      <rPr>
        <sz val="11"/>
        <rFont val="Arial Narrow"/>
        <family val="2"/>
      </rPr>
      <t>.</t>
    </r>
  </si>
  <si>
    <r>
      <rPr>
        <b/>
        <sz val="11"/>
        <rFont val="Arial Narrow"/>
        <family val="2"/>
      </rPr>
      <t xml:space="preserve">RESPONSABLE DE LA ACTIVIDAD
</t>
    </r>
    <r>
      <rPr>
        <sz val="11"/>
        <rFont val="Arial Narrow"/>
        <family val="2"/>
      </rPr>
      <t>Responsable del Riesgo
Responsable en la coordinación de la actividad y que si es compartida, se coloca el que mayor responsabilidad institucional tiene en su función. 
Basándose en la caracterización del proceso</t>
    </r>
  </si>
  <si>
    <r>
      <t xml:space="preserve">DESCRIPCIÓN DEL RIESGO
</t>
    </r>
    <r>
      <rPr>
        <sz val="11"/>
        <rFont val="Arial Narrow"/>
        <family val="2"/>
      </rPr>
      <t xml:space="preserve">
Debe contener todos los detalles que sean necesarios y que sea fácil de entender tanto para el líder del proceso como para personas ajenas al proceso. Se propone una estructura que facilita su redacción y claridad que inicia con la frase </t>
    </r>
    <r>
      <rPr>
        <b/>
        <i/>
        <sz val="11"/>
        <rFont val="Arial Narrow"/>
        <family val="2"/>
      </rPr>
      <t>"POSIBILIDAD DE"</t>
    </r>
  </si>
  <si>
    <r>
      <rPr>
        <b/>
        <sz val="11"/>
        <rFont val="Arial Narrow"/>
        <family val="2"/>
      </rPr>
      <t xml:space="preserve">ANÁLISIS DEL RIESGO INHERENTE
</t>
    </r>
    <r>
      <rPr>
        <sz val="11"/>
        <rFont val="Arial Narrow"/>
        <family val="2"/>
      </rPr>
      <t xml:space="preserve">Valoración que realiza el responsable del riesgo, señalando:
1. Frecuencia con la cual se realiza la acción por año
2. Señalando el criterio de impacto
     Si el impacto identificado para el riesgo es </t>
    </r>
    <r>
      <rPr>
        <b/>
        <sz val="11"/>
        <rFont val="Arial Narrow"/>
        <family val="2"/>
      </rPr>
      <t>"Afectación económica"</t>
    </r>
    <r>
      <rPr>
        <sz val="11"/>
        <rFont val="Arial Narrow"/>
        <family val="2"/>
      </rPr>
      <t xml:space="preserve">, debe señalar en valores económicos
     Si el impacto identificado para el riesgo es </t>
    </r>
    <r>
      <rPr>
        <b/>
        <sz val="11"/>
        <rFont val="Arial Narrow"/>
        <family val="2"/>
      </rPr>
      <t>"Reputacional"</t>
    </r>
    <r>
      <rPr>
        <sz val="11"/>
        <rFont val="Arial Narrow"/>
        <family val="2"/>
      </rPr>
      <t>, debe señalan en valores cualitativos</t>
    </r>
    <r>
      <rPr>
        <b/>
        <sz val="11"/>
        <rFont val="Arial Narrow"/>
        <family val="2"/>
      </rPr>
      <t xml:space="preserve">
</t>
    </r>
    <r>
      <rPr>
        <b/>
        <sz val="11"/>
        <color rgb="FFC00000"/>
        <rFont val="Arial Narrow"/>
        <family val="2"/>
      </rPr>
      <t xml:space="preserve">
</t>
    </r>
    <r>
      <rPr>
        <sz val="11"/>
        <rFont val="Arial Narrow"/>
        <family val="2"/>
      </rPr>
      <t xml:space="preserve">Cuando en la columna N </t>
    </r>
    <r>
      <rPr>
        <b/>
        <sz val="11"/>
        <rFont val="Arial Narrow"/>
        <family val="2"/>
      </rPr>
      <t>OPCIÓN DE MANEJO</t>
    </r>
    <r>
      <rPr>
        <sz val="11"/>
        <rFont val="Arial Narrow"/>
        <family val="2"/>
      </rPr>
      <t xml:space="preserve"> (tratamiento), aparezca el termino - </t>
    </r>
    <r>
      <rPr>
        <b/>
        <sz val="11"/>
        <rFont val="Arial Narrow"/>
        <family val="2"/>
      </rPr>
      <t>ACEPTAR</t>
    </r>
    <r>
      <rPr>
        <sz val="11"/>
        <rFont val="Arial Narrow"/>
        <family val="2"/>
      </rPr>
      <t xml:space="preserve"> -, el responsable del riesgo tiene la </t>
    </r>
    <r>
      <rPr>
        <b/>
        <sz val="11"/>
        <rFont val="Arial Narrow"/>
        <family val="2"/>
      </rPr>
      <t>OPCIÓN</t>
    </r>
    <r>
      <rPr>
        <sz val="11"/>
        <rFont val="Arial Narrow"/>
        <family val="2"/>
      </rPr>
      <t xml:space="preserve"> de crear control para fortalecer el proceso y mitigar de forma más adecuada la materialización del riesgo</t>
    </r>
  </si>
  <si>
    <r>
      <t xml:space="preserve">Frecuencia con la cual se realiza la acción por año
</t>
    </r>
    <r>
      <rPr>
        <sz val="11"/>
        <rFont val="Arial Narrow"/>
        <family val="2"/>
      </rPr>
      <t>Número de veces que se pasa por el punto de riesgo en el periodo de 1 año</t>
    </r>
  </si>
  <si>
    <r>
      <t xml:space="preserve">Criterios de impacto
</t>
    </r>
    <r>
      <rPr>
        <sz val="11"/>
        <rFont val="Arial Narrow"/>
        <family val="2"/>
      </rPr>
      <t xml:space="preserve">
1. Si el impacto del riesgo es </t>
    </r>
    <r>
      <rPr>
        <b/>
        <u/>
        <sz val="11"/>
        <rFont val="Arial Narrow"/>
        <family val="2"/>
      </rPr>
      <t>Afectación económica</t>
    </r>
    <r>
      <rPr>
        <sz val="11"/>
        <rFont val="Arial Narrow"/>
        <family val="2"/>
      </rPr>
      <t xml:space="preserve">, debe seleccionar algún criterio que hace referencia
2. Si el impacto del riesgo es </t>
    </r>
    <r>
      <rPr>
        <b/>
        <u/>
        <sz val="11"/>
        <rFont val="Arial Narrow"/>
        <family val="2"/>
      </rPr>
      <t>Pérdida Reputacional</t>
    </r>
    <r>
      <rPr>
        <sz val="11"/>
        <rFont val="Arial Narrow"/>
        <family val="2"/>
      </rPr>
      <t>, debe seleccionar algún criterio que hace referencia</t>
    </r>
  </si>
  <si>
    <r>
      <t xml:space="preserve">OPCIÓN DE MANEJO
</t>
    </r>
    <r>
      <rPr>
        <sz val="11"/>
        <rFont val="Arial Narrow"/>
        <family val="2"/>
      </rPr>
      <t xml:space="preserve">Tratamiento </t>
    </r>
  </si>
  <si>
    <r>
      <t xml:space="preserve">DISEÑO DE CONTROL
</t>
    </r>
    <r>
      <rPr>
        <sz val="11"/>
        <rFont val="Arial Narrow"/>
        <family val="2"/>
      </rPr>
      <t xml:space="preserve">1. El responsable del riesgo puede diseñar un control (Preventivo, Detectivo o Correctivo) para mitigar la materialización del riesgo, si la valoración del Riesgo Inherente presenta como tratamiento ACEPTAR
2. Se propone al responsable del riesgo, </t>
    </r>
    <r>
      <rPr>
        <b/>
        <sz val="11"/>
        <rFont val="Arial Narrow"/>
        <family val="2"/>
      </rPr>
      <t>diseñar como mínimo un control Preventivo o Detectivo y un control Correctivo</t>
    </r>
    <r>
      <rPr>
        <sz val="11"/>
        <rFont val="Arial Narrow"/>
        <family val="2"/>
      </rPr>
      <t xml:space="preserve">, para reducir de manera más efectiva la probabilidad e impacto  del riesgo
3. Cada riesgo puede contener hasta tres (3) controles, basándose en el trabajo histórico de diseño de controles
</t>
    </r>
  </si>
  <si>
    <r>
      <t xml:space="preserve">VALORACIÓN DEL CONTROL
</t>
    </r>
    <r>
      <rPr>
        <sz val="11"/>
        <rFont val="Arial Narrow"/>
        <family val="2"/>
      </rPr>
      <t>Nivel del riesgo residual</t>
    </r>
  </si>
  <si>
    <r>
      <t xml:space="preserve">RESPONSABLE DE LA ACTIVIDAD DE CONTROL
</t>
    </r>
    <r>
      <rPr>
        <sz val="11"/>
        <rFont val="Arial Narrow"/>
        <family val="2"/>
      </rPr>
      <t xml:space="preserve">
Identifica el cargo del servidor que ejecuta el control y el nombre de la dependencia, en caso de que sean controles automáticos se identificará el sistema que realiza la actividad.</t>
    </r>
  </si>
  <si>
    <r>
      <t xml:space="preserve">Tipo de Control 
Señale el tipo de control 
</t>
    </r>
    <r>
      <rPr>
        <sz val="11"/>
        <rFont val="Arial Narrow"/>
        <family val="2"/>
      </rPr>
      <t xml:space="preserve">- Mínimo debe existir un control </t>
    </r>
    <r>
      <rPr>
        <b/>
        <sz val="11"/>
        <rFont val="Arial Narrow"/>
        <family val="2"/>
      </rPr>
      <t>preventivo</t>
    </r>
    <r>
      <rPr>
        <sz val="11"/>
        <rFont val="Arial Narrow"/>
        <family val="2"/>
      </rPr>
      <t xml:space="preserve"> o </t>
    </r>
    <r>
      <rPr>
        <b/>
        <sz val="11"/>
        <rFont val="Arial Narrow"/>
        <family val="2"/>
      </rPr>
      <t>detectivo</t>
    </r>
    <r>
      <rPr>
        <sz val="11"/>
        <rFont val="Arial Narrow"/>
        <family val="2"/>
      </rPr>
      <t xml:space="preserve"> y un control </t>
    </r>
    <r>
      <rPr>
        <b/>
        <sz val="11"/>
        <rFont val="Arial Narrow"/>
        <family val="2"/>
      </rPr>
      <t xml:space="preserve">correctivo
</t>
    </r>
    <r>
      <rPr>
        <sz val="11"/>
        <rFont val="Arial Narrow"/>
        <family val="2"/>
      </rPr>
      <t>Preventivo: peso 25%
Detectivo: peso 15%
Correctivo: peso 10%</t>
    </r>
  </si>
  <si>
    <r>
      <rPr>
        <b/>
        <sz val="11"/>
        <rFont val="Arial Narrow"/>
        <family val="2"/>
      </rPr>
      <t>Afectación</t>
    </r>
    <r>
      <rPr>
        <sz val="11"/>
        <rFont val="Arial Narrow"/>
        <family val="2"/>
      </rPr>
      <t xml:space="preserve">
Probabilidad o Impacto</t>
    </r>
  </si>
  <si>
    <r>
      <rPr>
        <b/>
        <sz val="11"/>
        <rFont val="Arial Narrow"/>
        <family val="2"/>
      </rPr>
      <t xml:space="preserve">Implementación
</t>
    </r>
    <r>
      <rPr>
        <sz val="11"/>
        <rFont val="Arial Narrow"/>
        <family val="2"/>
      </rPr>
      <t>Automático: peso 25%
Manual: peso 15%</t>
    </r>
  </si>
  <si>
    <r>
      <t xml:space="preserve">Calificación
</t>
    </r>
    <r>
      <rPr>
        <sz val="11"/>
        <rFont val="Arial Narrow"/>
        <family val="2"/>
      </rPr>
      <t xml:space="preserve">(Suma de los porcentajes de Atributos de Eficiencia)
</t>
    </r>
    <r>
      <rPr>
        <b/>
        <sz val="11"/>
        <rFont val="Arial Narrow"/>
        <family val="2"/>
      </rPr>
      <t xml:space="preserve">
La columna O es una operación y no debe diligenciarse</t>
    </r>
  </si>
  <si>
    <r>
      <t xml:space="preserve">Documentación
</t>
    </r>
    <r>
      <rPr>
        <sz val="11"/>
        <rFont val="Arial Narrow"/>
        <family val="2"/>
      </rPr>
      <t>Documentado
Sin documentar</t>
    </r>
  </si>
  <si>
    <r>
      <rPr>
        <b/>
        <sz val="11"/>
        <rFont val="Arial Narrow"/>
        <family val="2"/>
      </rPr>
      <t>Frecuencia</t>
    </r>
    <r>
      <rPr>
        <sz val="11"/>
        <rFont val="Arial Narrow"/>
        <family val="2"/>
      </rPr>
      <t xml:space="preserve">
</t>
    </r>
    <r>
      <rPr>
        <b/>
        <sz val="11"/>
        <rFont val="Arial Narrow"/>
        <family val="2"/>
      </rPr>
      <t>Continua</t>
    </r>
    <r>
      <rPr>
        <sz val="11"/>
        <rFont val="Arial Narrow"/>
        <family val="2"/>
      </rPr>
      <t xml:space="preserve">: El control se aplica siempre que se realiza la actividad que conlleva el riesgo
</t>
    </r>
    <r>
      <rPr>
        <b/>
        <sz val="11"/>
        <rFont val="Arial Narrow"/>
        <family val="2"/>
      </rPr>
      <t>Aleatoria</t>
    </r>
    <r>
      <rPr>
        <sz val="11"/>
        <rFont val="Arial Narrow"/>
        <family val="2"/>
      </rPr>
      <t>: El control se aplica aleatoriamente a la actividad que conlleva el riesgo</t>
    </r>
  </si>
  <si>
    <r>
      <t xml:space="preserve">Evidencia
</t>
    </r>
    <r>
      <rPr>
        <sz val="11"/>
        <rFont val="Arial Narrow"/>
        <family val="2"/>
      </rPr>
      <t>Con registro
Sin Registro</t>
    </r>
  </si>
  <si>
    <r>
      <t xml:space="preserve">Probabilidad Residual
</t>
    </r>
    <r>
      <rPr>
        <sz val="11"/>
        <rFont val="Arial Narrow"/>
        <family val="2"/>
      </rPr>
      <t>Porcentaje (%)</t>
    </r>
  </si>
  <si>
    <r>
      <t xml:space="preserve">Impacto Residual
</t>
    </r>
    <r>
      <rPr>
        <sz val="11"/>
        <rFont val="Arial Narrow"/>
        <family val="2"/>
      </rPr>
      <t>Porcentaje (%)</t>
    </r>
  </si>
  <si>
    <r>
      <t xml:space="preserve">Zona de Riesgo Final
</t>
    </r>
    <r>
      <rPr>
        <sz val="11"/>
        <rFont val="Arial Narrow"/>
        <family val="2"/>
      </rPr>
      <t>(Exposición en Mapa de Calor Residual)</t>
    </r>
  </si>
  <si>
    <r>
      <t xml:space="preserve">PLAN DE ACCIONES PREVENTIVAS
</t>
    </r>
    <r>
      <rPr>
        <sz val="11"/>
        <color theme="1"/>
        <rFont val="Arial Narrow"/>
        <family val="2"/>
      </rPr>
      <t>Acciones preventivas para la opción de tratamiento REDUCIR</t>
    </r>
  </si>
  <si>
    <r>
      <t xml:space="preserve">DESCRIPCIÓN DEL RIESGO
</t>
    </r>
    <r>
      <rPr>
        <sz val="11"/>
        <rFont val="Arial Narrow"/>
        <family val="2"/>
      </rPr>
      <t>Debe contener todos los detalles que sean necesarios y que sea fácil de entender tanto para el líder del proceso como para personas ajenas al proceso. Se propone una estructura que facilita su redacción y claridad que inicia con la frase</t>
    </r>
    <r>
      <rPr>
        <b/>
        <sz val="11"/>
        <rFont val="Arial Narrow"/>
        <family val="2"/>
      </rPr>
      <t xml:space="preserve"> "POSIBILIDAD DE"</t>
    </r>
  </si>
  <si>
    <r>
      <t xml:space="preserve">REPORTE DE MATERIALIZACIÓN DEL RIESGO
</t>
    </r>
    <r>
      <rPr>
        <sz val="11"/>
        <rFont val="Arial Narrow"/>
        <family val="2"/>
      </rPr>
      <t>Si reporta materialización del riesgo:
1. Debe diligenciar el formato Anexo 2-Reporte de Materialización del Riesgo
2. Debe diligenciar las Columnas Y y Z
3. Si aparece dentro de las columnas H hasta la N en rojo, es porque no ha respondido las preguntas</t>
    </r>
    <r>
      <rPr>
        <b/>
        <sz val="11"/>
        <rFont val="Arial Narrow"/>
        <family val="2"/>
      </rPr>
      <t xml:space="preserve">. </t>
    </r>
    <r>
      <rPr>
        <u/>
        <sz val="11"/>
        <rFont val="Arial Narrow"/>
        <family val="2"/>
      </rPr>
      <t>Exceptuando las Columnas I, J y K</t>
    </r>
  </si>
  <si>
    <r>
      <t xml:space="preserve">¿Hay Materialización del Riesgo?
</t>
    </r>
    <r>
      <rPr>
        <sz val="11"/>
        <rFont val="Arial Narrow"/>
        <family val="2"/>
      </rPr>
      <t>Si responde "SI", debe responder las demás casillas para mostrar el valor del indicador</t>
    </r>
  </si>
  <si>
    <r>
      <t xml:space="preserve">Número de eventos
</t>
    </r>
    <r>
      <rPr>
        <sz val="11"/>
        <rFont val="Arial Narrow"/>
        <family val="2"/>
      </rPr>
      <t>Evento= es un riesgo materializado</t>
    </r>
  </si>
  <si>
    <r>
      <t xml:space="preserve">Frecuencia del Riesgo
</t>
    </r>
    <r>
      <rPr>
        <sz val="11"/>
        <rFont val="Arial Narrow"/>
        <family val="2"/>
      </rPr>
      <t>Número de veces que se realiza la acción</t>
    </r>
  </si>
  <si>
    <r>
      <t xml:space="preserve">Desempeño del Control
</t>
    </r>
    <r>
      <rPr>
        <sz val="11"/>
        <rFont val="Arial Narrow"/>
        <family val="2"/>
      </rPr>
      <t>Número de eventos: # de eventos (Evento= es un riesgo materializado)
Frecuencia del riesgo: Número de veces que se realiza la acción (# de veces que se realiza la acción)</t>
    </r>
  </si>
  <si>
    <r>
      <t xml:space="preserve">Revisión del Control
</t>
    </r>
    <r>
      <rPr>
        <sz val="11"/>
        <rFont val="Arial Narrow"/>
        <family val="2"/>
      </rPr>
      <t>1. Si el valor del resultado se encuentra entre el 100% y 90%, no se revisa el control - (Se mantiene)
2. Si el valor del resultado se encuentra entre el 90% y 80%, es postestad de la dependencia revisar el control - (Revisión de control)
3. Si el valor del resultado es inferior al 80%, se debe revisar el control para realizar ajustes (Cambio)</t>
    </r>
  </si>
  <si>
    <r>
      <t xml:space="preserve">Tipo de Control 
</t>
    </r>
    <r>
      <rPr>
        <sz val="11"/>
        <rFont val="Arial Narrow"/>
        <family val="2"/>
      </rPr>
      <t>Preventivo, Detectivo y/o Correctivo</t>
    </r>
  </si>
  <si>
    <r>
      <rPr>
        <b/>
        <sz val="11"/>
        <rFont val="Arial Narrow"/>
        <family val="2"/>
      </rPr>
      <t xml:space="preserve">Implementación
</t>
    </r>
    <r>
      <rPr>
        <sz val="11"/>
        <rFont val="Arial Narrow"/>
        <family val="2"/>
      </rPr>
      <t>Automático
Manual</t>
    </r>
  </si>
  <si>
    <r>
      <t xml:space="preserve">Desempeño del Control
</t>
    </r>
    <r>
      <rPr>
        <sz val="11"/>
        <rFont val="Arial Narrow"/>
        <family val="2"/>
      </rPr>
      <t>Número de eventos: # de eventos (Evento= es un riesgo materializado)
Frecuencia del riesgo: Número de veces que se realiza la acción (# de veces que se realiza la acción)</t>
    </r>
  </si>
  <si>
    <r>
      <t xml:space="preserve">ANTIGÜEDAD DEL RIESGO
</t>
    </r>
    <r>
      <rPr>
        <sz val="11"/>
        <rFont val="Arial Narrow"/>
        <family val="2"/>
      </rPr>
      <t xml:space="preserve">
1. Cuando la celda este de color </t>
    </r>
    <r>
      <rPr>
        <b/>
        <u/>
        <sz val="11"/>
        <rFont val="Arial Narrow"/>
        <family val="2"/>
      </rPr>
      <t>ROJO</t>
    </r>
    <r>
      <rPr>
        <sz val="11"/>
        <rFont val="Arial Narrow"/>
        <family val="2"/>
      </rPr>
      <t xml:space="preserve">, se debe revisar el riesgo ya que cumple más de un año de identificación
2. Cuando la celda este de color </t>
    </r>
    <r>
      <rPr>
        <b/>
        <u/>
        <sz val="11"/>
        <rFont val="Arial Narrow"/>
        <family val="2"/>
      </rPr>
      <t>VERDE</t>
    </r>
    <r>
      <rPr>
        <sz val="11"/>
        <rFont val="Arial Narrow"/>
        <family val="2"/>
      </rPr>
      <t>, no se revisa el riesgo por antigüedad</t>
    </r>
  </si>
  <si>
    <r>
      <t xml:space="preserve">RIESGO RESIDUAL 
</t>
    </r>
    <r>
      <rPr>
        <sz val="11"/>
        <rFont val="Arial Narrow"/>
        <family val="2"/>
      </rPr>
      <t>(Probabilidad)</t>
    </r>
  </si>
  <si>
    <r>
      <t xml:space="preserve">Crear un Riesgo extra para las funciones de la Oficina jurídica, con la siguiente información
</t>
    </r>
    <r>
      <rPr>
        <b/>
        <sz val="11"/>
        <color theme="1"/>
        <rFont val="Arial Narrow"/>
        <family val="2"/>
      </rPr>
      <t xml:space="preserve">Nombre del riesgo: </t>
    </r>
    <r>
      <rPr>
        <sz val="11"/>
        <color theme="1"/>
        <rFont val="Arial Narrow"/>
        <family val="2"/>
      </rPr>
      <t xml:space="preserve"> Vencimiento de términos para intervenir en acciones constitucionales o de restitución de tierras
</t>
    </r>
    <r>
      <rPr>
        <b/>
        <sz val="11"/>
        <color theme="1"/>
        <rFont val="Arial Narrow"/>
        <family val="2"/>
      </rPr>
      <t xml:space="preserve">Descripción del riesgo: </t>
    </r>
    <r>
      <rPr>
        <sz val="11"/>
        <color theme="1"/>
        <rFont val="Arial Narrow"/>
        <family val="2"/>
      </rPr>
      <t xml:space="preserve">Posibilidad de pérdida reputacional en la imagen de entidad por la emisión de contestaciones fuera de los términos legales de las acciones constitucionales o procesos de restitución de tierras.
</t>
    </r>
    <r>
      <rPr>
        <b/>
        <sz val="11"/>
        <color theme="1"/>
        <rFont val="Arial Narrow"/>
        <family val="2"/>
      </rPr>
      <t xml:space="preserve">Descripción del control 1: (Detectivo) </t>
    </r>
    <r>
      <rPr>
        <sz val="11"/>
        <color theme="1"/>
        <rFont val="Arial Narrow"/>
        <family val="2"/>
      </rPr>
      <t xml:space="preserve">La Oficina Jurídica revisa diariamente la oportunidad de respuesta y el termino que se tiene para la misma respecto de los requeriemientos judiciales en materia constitucional o de restitución de tierras.
</t>
    </r>
    <r>
      <rPr>
        <b/>
        <sz val="11"/>
        <color theme="1"/>
        <rFont val="Arial Narrow"/>
        <family val="2"/>
      </rPr>
      <t>Descripción del control 2: (Correctivo)</t>
    </r>
    <r>
      <rPr>
        <sz val="11"/>
        <color theme="1"/>
        <rFont val="Arial Narrow"/>
        <family val="2"/>
      </rPr>
      <t xml:space="preserve"> La Oficina Jurídica identifica la asignación en la que se presentó el vencimiento de término a través de la Matriz de reparto y control de requeriemientos judiciales en materia constitucional o de restitución de tierras, para determinar las causas, subsanar y remitir la contestación en el tiempo más próximo.
</t>
    </r>
    <r>
      <rPr>
        <b/>
        <sz val="11"/>
        <color theme="1"/>
        <rFont val="Arial Narrow"/>
        <family val="2"/>
      </rPr>
      <t xml:space="preserve">Acción preventiva 1: </t>
    </r>
    <r>
      <rPr>
        <sz val="11"/>
        <color theme="1"/>
        <rFont val="Arial Narrow"/>
        <family val="2"/>
      </rPr>
      <t xml:space="preserve">La Oficina Jurídica, con el fin de monitorear el vencimiento de términos, consolida los tramites y su asignación a funcionarios profesionales o contratistas, a traves de la Matriz de reparto y control de requeriemientos judiciales en materia constitucional o de restitución de tierras
</t>
    </r>
    <r>
      <rPr>
        <b/>
        <sz val="11"/>
        <color theme="1"/>
        <rFont val="Arial Narrow"/>
        <family val="2"/>
      </rPr>
      <t xml:space="preserve">Evidencia  de la acción preventiva: </t>
    </r>
    <r>
      <rPr>
        <sz val="11"/>
        <color theme="1"/>
        <rFont val="Arial Narrow"/>
        <family val="2"/>
      </rPr>
      <t xml:space="preserve">Matriz Matriz de reparto y control de requeriemientos judiciales en materia constitucional o de restitución de tierras
</t>
    </r>
    <r>
      <rPr>
        <b/>
        <sz val="11"/>
        <color theme="1"/>
        <rFont val="Arial Narrow"/>
        <family val="2"/>
      </rPr>
      <t>Cantidad programada:</t>
    </r>
    <r>
      <rPr>
        <sz val="11"/>
        <color theme="1"/>
        <rFont val="Arial Narrow"/>
        <family val="2"/>
      </rPr>
      <t xml:space="preserve"> 11</t>
    </r>
  </si>
  <si>
    <r>
      <t>Se solicita actualizar la actividad preventiva</t>
    </r>
    <r>
      <rPr>
        <b/>
        <sz val="11"/>
        <color theme="1"/>
        <rFont val="Arial Narrow"/>
        <family val="2"/>
      </rPr>
      <t xml:space="preserve"> 52.1</t>
    </r>
    <r>
      <rPr>
        <sz val="11"/>
        <color theme="1"/>
        <rFont val="Arial Narrow"/>
        <family val="2"/>
      </rPr>
      <t xml:space="preserve">  "Reporte en donde se indique a detalle la relación de bienes devolutivos de la Agencia Nacional de Tierras, teniendo en cuenta las bajas de la entidad."
</t>
    </r>
    <r>
      <rPr>
        <b/>
        <sz val="11"/>
        <color theme="1"/>
        <rFont val="Arial Narrow"/>
        <family val="2"/>
      </rPr>
      <t xml:space="preserve">Programador: </t>
    </r>
    <r>
      <rPr>
        <sz val="11"/>
        <color theme="1"/>
        <rFont val="Arial Narrow"/>
        <family val="2"/>
      </rPr>
      <t>(Junio y Noviembre).</t>
    </r>
  </si>
  <si>
    <r>
      <t xml:space="preserve">Se solicita actualizar la actividad preventiva P </t>
    </r>
    <r>
      <rPr>
        <b/>
        <sz val="11"/>
        <color theme="1"/>
        <rFont val="Arial Narrow"/>
        <family val="2"/>
      </rPr>
      <t>53.1</t>
    </r>
    <r>
      <rPr>
        <sz val="11"/>
        <color theme="1"/>
        <rFont val="Arial Narrow"/>
        <family val="2"/>
      </rPr>
      <t xml:space="preserve"> "Celebrar contrato de adecuaciones y mantenimiento de las sedes" 
Programador: (noviembre).</t>
    </r>
  </si>
  <si>
    <r>
      <t xml:space="preserve">Solicitud de actualización actividad preventiva </t>
    </r>
    <r>
      <rPr>
        <b/>
        <sz val="11"/>
        <color theme="1"/>
        <rFont val="Arial Narrow"/>
        <family val="2"/>
      </rPr>
      <t>P 59.1</t>
    </r>
    <r>
      <rPr>
        <sz val="11"/>
        <color theme="1"/>
        <rFont val="Arial Narrow"/>
        <family val="2"/>
      </rPr>
      <t xml:space="preserve"> Realizar seguimiento a la implementación de las actividades del Plan Institucional de Gestión Ambiental PIGA  con Evidencia "Informe de implementación del Plan Institucional de Gestión Ambiental - PIGA".
Programador: (noviembre).</t>
    </r>
  </si>
  <si>
    <r>
      <t xml:space="preserve">Solicitud de actualización de la actividad preventiva </t>
    </r>
    <r>
      <rPr>
        <b/>
        <sz val="11"/>
        <color theme="1"/>
        <rFont val="Arial Narrow"/>
        <family val="2"/>
      </rPr>
      <t>P 60.1</t>
    </r>
    <r>
      <rPr>
        <sz val="11"/>
        <color theme="1"/>
        <rFont val="Arial Narrow"/>
        <family val="2"/>
      </rPr>
      <t xml:space="preserve"> 
"Actualizar la Guía de Buenas Practicas ambientales para la Agencia"
Evidencia: Actualización de la Guía ADMBS-G-001GUIA DE BUENAS PRÁCTICAS AMBIENTALES 
Programador: (diciembre) </t>
    </r>
  </si>
  <si>
    <r>
      <t xml:space="preserve">Número de eventos
</t>
    </r>
    <r>
      <rPr>
        <sz val="11"/>
        <color rgb="FF002060"/>
        <rFont val="Arial Narrow"/>
        <family val="2"/>
      </rPr>
      <t>Evento= es un riesgo materializado</t>
    </r>
  </si>
  <si>
    <r>
      <t xml:space="preserve">Frecuencia del Riesgo
</t>
    </r>
    <r>
      <rPr>
        <sz val="11"/>
        <color rgb="FF002060"/>
        <rFont val="Arial Narrow"/>
        <family val="2"/>
      </rPr>
      <t>Número de veces que se realiza la acción</t>
    </r>
  </si>
  <si>
    <r>
      <t xml:space="preserve">Desempeño del Control
</t>
    </r>
    <r>
      <rPr>
        <sz val="11"/>
        <color rgb="FF002060"/>
        <rFont val="Arial Narrow"/>
        <family val="2"/>
      </rPr>
      <t>Número de eventos: # de eventos (Evento= es un riesgo materializado)
Frecuencia del riesgo: Número de veces que se realiza la acción (# de veces que se realiza la acción)</t>
    </r>
  </si>
  <si>
    <r>
      <t xml:space="preserve">Revisión del Control
</t>
    </r>
    <r>
      <rPr>
        <sz val="11"/>
        <color rgb="FF002060"/>
        <rFont val="Arial Narrow"/>
        <family val="2"/>
      </rPr>
      <t>1. Si el valor del resultado se encuentra entre el 100% y 90%, no se revisa el control - (Se mantiene)
2. Si el valor del resultado se encuentra entre el 90% y 80%, es postestad de la dependencia revisar el control - (Revisión de control)
3. Si el valor del resultado es inferior al 80%, se debe revisar el control para realizar ajustes (Cambio)</t>
    </r>
  </si>
  <si>
    <r>
      <t xml:space="preserve">Evidencia-Registro  de Acción de contingencia implementada
</t>
    </r>
    <r>
      <rPr>
        <sz val="11"/>
        <color rgb="FF002060"/>
        <rFont val="Arial Narrow"/>
        <family val="2"/>
      </rPr>
      <t>¿Existe evidencia del control correctivo?</t>
    </r>
  </si>
  <si>
    <r>
      <rPr>
        <b/>
        <sz val="11"/>
        <rFont val="Arial Narrow"/>
        <family val="2"/>
      </rPr>
      <t>RESPONSABLES DEL PROCESO</t>
    </r>
    <r>
      <rPr>
        <sz val="11"/>
        <rFont val="Arial Narrow"/>
        <family val="2"/>
      </rPr>
      <t xml:space="preserve">
Responsable en la coordinación de la actividad y que si es compartida, se coloca el que mayor responsabilidad institucional tiene en su función. 
Basándose en la caracterización del proceso</t>
    </r>
  </si>
  <si>
    <r>
      <t xml:space="preserve">DISEÑO DE CONTROL
</t>
    </r>
    <r>
      <rPr>
        <b/>
        <sz val="11"/>
        <color theme="8"/>
        <rFont val="Arial Narrow"/>
        <family val="2"/>
      </rPr>
      <t xml:space="preserve">
</t>
    </r>
    <r>
      <rPr>
        <sz val="11"/>
        <rFont val="Arial Narrow"/>
        <family val="2"/>
      </rPr>
      <t>1. Mínimo cada riesgo debe contener un control (Preventivo o Detectivo)</t>
    </r>
    <r>
      <rPr>
        <sz val="11"/>
        <color rgb="FFC00000"/>
        <rFont val="Arial Narrow"/>
        <family val="2"/>
      </rPr>
      <t xml:space="preserve">
</t>
    </r>
    <r>
      <rPr>
        <sz val="11"/>
        <color theme="8"/>
        <rFont val="Arial Narrow"/>
        <family val="2"/>
      </rPr>
      <t xml:space="preserve">2. Si la casilla esta </t>
    </r>
    <r>
      <rPr>
        <b/>
        <sz val="11"/>
        <color theme="8"/>
        <rFont val="Arial Narrow"/>
        <family val="2"/>
      </rPr>
      <t>AZUL</t>
    </r>
    <r>
      <rPr>
        <sz val="11"/>
        <color theme="8"/>
        <rFont val="Arial Narrow"/>
        <family val="2"/>
      </rPr>
      <t xml:space="preserve"> es de obligatoriedad su diligenciamiento</t>
    </r>
    <r>
      <rPr>
        <b/>
        <sz val="11"/>
        <color theme="1"/>
        <rFont val="Arial Narrow"/>
        <family val="2"/>
      </rPr>
      <t xml:space="preserve">
</t>
    </r>
    <r>
      <rPr>
        <sz val="11"/>
        <rFont val="Arial Narrow"/>
        <family val="2"/>
      </rPr>
      <t xml:space="preserve">3. Cada riesgo puede contener hasta tres (3) controles
</t>
    </r>
    <r>
      <rPr>
        <sz val="11"/>
        <color theme="8"/>
        <rFont val="Arial Narrow"/>
        <family val="2"/>
      </rPr>
      <t>4. Si diligencia alguna casilla entre las columnas H, I o J, debe diligenciar lo que esta</t>
    </r>
    <r>
      <rPr>
        <b/>
        <sz val="11"/>
        <color theme="8"/>
        <rFont val="Arial Narrow"/>
        <family val="2"/>
      </rPr>
      <t xml:space="preserve"> AZUL</t>
    </r>
  </si>
  <si>
    <r>
      <rPr>
        <b/>
        <sz val="11"/>
        <rFont val="Arial Narrow"/>
        <family val="2"/>
      </rPr>
      <t>VALORACIÓN DEL DISEÑO DEL CONTROL</t>
    </r>
    <r>
      <rPr>
        <b/>
        <sz val="11"/>
        <color rgb="FFC00000"/>
        <rFont val="Arial Narrow"/>
        <family val="2"/>
      </rPr>
      <t xml:space="preserve">
</t>
    </r>
    <r>
      <rPr>
        <b/>
        <sz val="11"/>
        <rFont val="Arial Narrow"/>
        <family val="2"/>
      </rPr>
      <t>Atributos de Eficiencia y Atributos de información</t>
    </r>
    <r>
      <rPr>
        <b/>
        <sz val="11"/>
        <color rgb="FFC00000"/>
        <rFont val="Arial Narrow"/>
        <family val="2"/>
      </rPr>
      <t xml:space="preserve">
</t>
    </r>
    <r>
      <rPr>
        <sz val="11"/>
        <color theme="8"/>
        <rFont val="Arial Narrow"/>
        <family val="2"/>
      </rPr>
      <t xml:space="preserve">Si la casilla esta </t>
    </r>
    <r>
      <rPr>
        <b/>
        <sz val="11"/>
        <color theme="8"/>
        <rFont val="Arial Narrow"/>
        <family val="2"/>
      </rPr>
      <t>AZUL</t>
    </r>
    <r>
      <rPr>
        <sz val="11"/>
        <color theme="8"/>
        <rFont val="Arial Narrow"/>
        <family val="2"/>
      </rPr>
      <t xml:space="preserve"> es de obligatoriedad su diligenciamiento</t>
    </r>
  </si>
  <si>
    <r>
      <t xml:space="preserve">ACCIÓN DEL CONTROL AL RIESGO
(Propósito)
</t>
    </r>
    <r>
      <rPr>
        <sz val="11"/>
        <rFont val="Arial Narrow"/>
        <family val="2"/>
      </rPr>
      <t>Se determina mediante verbos que indican la acción o propósito que deben realizar como parte del control.</t>
    </r>
    <r>
      <rPr>
        <b/>
        <sz val="11"/>
        <rFont val="Arial Narrow"/>
        <family val="2"/>
      </rPr>
      <t xml:space="preserve"> No debe ir en infinitivo.</t>
    </r>
  </si>
  <si>
    <r>
      <t xml:space="preserve">COMPLEMENTO
</t>
    </r>
    <r>
      <rPr>
        <sz val="11"/>
        <rFont val="Arial Narrow"/>
        <family val="2"/>
      </rPr>
      <t>Evidencia: es el soporte de la ejecución de la actividad de control</t>
    </r>
    <r>
      <rPr>
        <b/>
        <sz val="11"/>
        <rFont val="Arial Narrow"/>
        <family val="2"/>
      </rPr>
      <t>, esta inicia a través de…....</t>
    </r>
  </si>
  <si>
    <r>
      <t xml:space="preserve">COMPLEMENTO
</t>
    </r>
    <r>
      <rPr>
        <sz val="11"/>
        <rFont val="Arial Narrow"/>
        <family val="2"/>
      </rPr>
      <t>Cómo se realiza: Debe establecer el cómo se realiza la actividad de control</t>
    </r>
  </si>
  <si>
    <t>No hay evidencias de gestión</t>
  </si>
  <si>
    <t>Realizar socialización a  los Directores, Subdirectores, Secretaría General y Jefes de Oficina sobre el  procedimiento DEST-P-003 FORMULACIÓN DEL PLAN DE ACCIÓN INSTITUCIONAL</t>
  </si>
  <si>
    <t>Realizar acompañamiento metodológico y control técnico a la formulación de proyectos de inversión</t>
  </si>
  <si>
    <t>Actualizar integralmente los proyectos de inversión con base en los lineamientos y compromisos nacionales y sectoriales</t>
  </si>
  <si>
    <t>Realizar la jornada estratégica de planeación de la próxima vigencia donde se revisa con las dependencias las  propuestas del plan de acción.</t>
  </si>
  <si>
    <t>Actualizar el procedimiento que permita establecer con información oportuna, veraz y robusta sobre el estado y evolución de las principales metas de la Agencia Nacional de Tierras.</t>
  </si>
  <si>
    <t>Actualizar el procedimiento de Administración de Riesgos de Gestión DEST-P-001</t>
  </si>
  <si>
    <t>Forma INTI-F-002</t>
  </si>
  <si>
    <t>Se realizará capacitación a las dependencias sobre el reporte de la Matriz de Seguimiento Estratégico</t>
  </si>
  <si>
    <t xml:space="preserve">Actualizar el procedimiento SEGUIMIENTO AL CUMPLIMIENTO DE LA GESTIÓN INSTITUCIONAL SEYM-P-005 </t>
  </si>
  <si>
    <t xml:space="preserve">Listados de asistencia </t>
  </si>
  <si>
    <t>Proyectos con viabilidad definitiva en PIIP</t>
  </si>
  <si>
    <t>Proyectos de inversión actualizados en PIIP</t>
  </si>
  <si>
    <t>Procedimiento publicado SEYM-P-006</t>
  </si>
  <si>
    <t>Procedimiento DEST-P-001 publicado</t>
  </si>
  <si>
    <t>Realizar la actualización de las herramientas del control de documentos:
Forma INTI-F-002
Forma INTI -F-007</t>
  </si>
  <si>
    <t>Documentos actualizados 
Forma INTI-F-002
Forma INTI -F-007</t>
  </si>
  <si>
    <t>Listas de asistencia de capacitación</t>
  </si>
  <si>
    <t>Procedimiento SEYM-P-005 publicado</t>
  </si>
  <si>
    <t>Preventiva P 5.2</t>
  </si>
  <si>
    <t>Preventiva P 10.1</t>
  </si>
  <si>
    <t>Preventiva 5.1</t>
  </si>
  <si>
    <t>No es procedente la acción preventiva porque no hace referencia al proceso asgiando, este procedimiento impacta al proceso de Seguimiento, Evaluación y Mejora. De igual manera no se realizo la acción preventiva</t>
  </si>
  <si>
    <t>No se observa evidencia</t>
  </si>
  <si>
    <t>Se observa evidencia hasta el primer semestre del 2024</t>
  </si>
  <si>
    <t>P6.1 (Boletines)</t>
  </si>
  <si>
    <t>P6.2 (socialización política de comunicación)</t>
  </si>
  <si>
    <t>No es la evidencia de la acción preventiva</t>
  </si>
  <si>
    <t>EVIDENCIAS - ACCIONES PREVENTIVAS</t>
  </si>
  <si>
    <t>P.12.1</t>
  </si>
  <si>
    <t>P.13.1</t>
  </si>
  <si>
    <t>P.14.1</t>
  </si>
  <si>
    <t>P.14.2</t>
  </si>
  <si>
    <t>P.17.1</t>
  </si>
  <si>
    <t>P.17.2</t>
  </si>
  <si>
    <t>P.19.1</t>
  </si>
  <si>
    <t>P.20.1</t>
  </si>
  <si>
    <t>P.20.2</t>
  </si>
  <si>
    <t>P.39.1</t>
  </si>
  <si>
    <t>P.39.2</t>
  </si>
  <si>
    <t>P.40.1</t>
  </si>
  <si>
    <t>P.41.1</t>
  </si>
  <si>
    <t>SEGUIMIENTO PLAN DE ACCIONES PREVENTIVAS</t>
  </si>
  <si>
    <t>P.29.1</t>
  </si>
  <si>
    <t>P.30.2</t>
  </si>
  <si>
    <t>P.31.1</t>
  </si>
  <si>
    <t>P.32.1</t>
  </si>
  <si>
    <t>P.33.1</t>
  </si>
  <si>
    <t>P.34.1</t>
  </si>
  <si>
    <t>P.36.1</t>
  </si>
  <si>
    <t>P.25.1</t>
  </si>
  <si>
    <t>P.25.2</t>
  </si>
  <si>
    <t>P.25.3</t>
  </si>
  <si>
    <t>P.26.1</t>
  </si>
  <si>
    <t>P.75.1</t>
  </si>
  <si>
    <t xml:space="preserve">Realizar  reuniones con las areas para identificar la gestión de la información en cada dependencia y documentarlas </t>
  </si>
  <si>
    <t xml:space="preserve">Acta de reunión </t>
  </si>
  <si>
    <t xml:space="preserve">Crear y socializar el repositorio con la información  tácita y explícita disponible en la ANT </t>
  </si>
  <si>
    <t xml:space="preserve">Repositorio de Sharepoint a cargo de la Subdirección de Talento humano </t>
  </si>
  <si>
    <t>P11.1</t>
  </si>
  <si>
    <t>P11.2</t>
  </si>
  <si>
    <t>Reporte en donde se indique a detalle la relación de bienes devolutivos de la Agencia Nacional de Tierras, teniendo en cuenta las bajas de la entidad</t>
  </si>
  <si>
    <t>Realizar Jornadas saneamiento ambiental conforme al Sistema Integrado de Conservación</t>
  </si>
  <si>
    <t xml:space="preserve">Informe de saneamiento </t>
  </si>
  <si>
    <t xml:space="preserve">Seguimiento a la implementación del Sistema Integrado de Conservación-Plan de conversación documental </t>
  </si>
  <si>
    <t>Informes de implementación del  Sistema Integrado de Conservación</t>
  </si>
  <si>
    <t xml:space="preserve">Actualizar el instructivo ADMBS-I-011 suministro de los servicios de préstamos y devolución y consulta de documentos en los depósitos de archivos de la Agencia </t>
  </si>
  <si>
    <t xml:space="preserve">Instructivo publicado </t>
  </si>
  <si>
    <t xml:space="preserve">Realizar seguimiento a la implementación de las actividades del Plan Institucional de Gestión Ambiental PIGA </t>
  </si>
  <si>
    <t>Informe de implementación del Plan Institucional de Gestión Ambiental - PIGA</t>
  </si>
  <si>
    <t>Actualizar la Guía de Buenas Prácticas ambientales para la Agencia</t>
  </si>
  <si>
    <t xml:space="preserve">Actualización de la Guía ADMBS-G-001GUIA DE BUENAS PRÁCTICAS AMBIENTALES </t>
  </si>
  <si>
    <t>Realizar sensibilizaciones sobre programas ambientales de ahorro y uso eficiente de energía a los colaboradores de la ANT</t>
  </si>
  <si>
    <t>Presentar al cierre contable trimestral los Estados Financieros de la Entidad junto con las  Notas generales</t>
  </si>
  <si>
    <t xml:space="preserve">Estados Financieros intermedios </t>
  </si>
  <si>
    <t>EQUIPO DE CONTABILIDAD (SUBDIRECCIÓN ADMINISTRATIVA Y FINANCIERA)</t>
  </si>
  <si>
    <t xml:space="preserve">Emitir mensualmente el informe con estado de la cartera a la subdirección de admiración de tierra </t>
  </si>
  <si>
    <t>Informe con el estado de cartera de los predios ubicados en Isla del rosario y San Bernando</t>
  </si>
  <si>
    <t>Enviar de manera mensual el estado de cuenta a los terceros que presentan obligaciones a favor de la entidad.</t>
  </si>
  <si>
    <t xml:space="preserve">Reporte consolidado de los estados de cuenta </t>
  </si>
  <si>
    <t>P 61.2</t>
  </si>
  <si>
    <t>P 73.4</t>
  </si>
  <si>
    <t>En términos</t>
  </si>
  <si>
    <t>N° RIESGO</t>
  </si>
  <si>
    <t>EXPOSICIÓN DEL RIESGO INHERENTE</t>
  </si>
  <si>
    <t>N° CONTROL</t>
  </si>
  <si>
    <t>RESPONSABLE DEL CONTROL</t>
  </si>
  <si>
    <t>TIPO DE CONTROL</t>
  </si>
  <si>
    <t>EXPOSICIÓN DEL RIESGO RESIDUAL</t>
  </si>
  <si>
    <t>TRATAMIENTO DEL RIESGO</t>
  </si>
  <si>
    <t>N° ACCIÓN PREVENTIVA</t>
  </si>
  <si>
    <t>INDICE DE REDUCCIÓN DEL RIESGO</t>
  </si>
  <si>
    <t>ESTADO DE EJECUCIÓN</t>
  </si>
  <si>
    <t>Promedio de INDICE DE REDUCCIÓN DEL RIESGO</t>
  </si>
  <si>
    <t>(Varios elementos)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</si>
</sst>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4" x14ac:knownFonts="1">
    <font>
      <sz val="11"/>
      <color theme="1"/>
      <name val="Calibri"/>
      <family val="2"/>
      <scheme val="minor"/>
    </font>
    <font>
      <u/>
      <sz val="11"/>
      <color theme="10"/>
      <name val="Calibri"/>
      <family val="2"/>
      <scheme val="minor"/>
    </font>
    <font>
      <u/>
      <sz val="11"/>
      <color theme="11"/>
      <name val="Calibri"/>
      <family val="2"/>
      <scheme val="minor"/>
    </font>
    <font>
      <sz val="10"/>
      <name val="Arial"/>
      <family val="2"/>
    </font>
    <font>
      <sz val="9"/>
      <color indexed="81"/>
      <name val="Tahoma"/>
      <family val="2"/>
    </font>
    <font>
      <sz val="11"/>
      <color theme="1"/>
      <name val="Calibri"/>
      <family val="2"/>
      <scheme val="minor"/>
    </font>
    <font>
      <sz val="8"/>
      <name val="Calibri"/>
      <family val="2"/>
      <scheme val="minor"/>
    </font>
    <font>
      <sz val="10"/>
      <color theme="1"/>
      <name val="Calibri"/>
      <family val="2"/>
      <scheme val="minor"/>
    </font>
    <font>
      <sz val="12"/>
      <name val="Times New Roman"/>
      <family val="1"/>
    </font>
    <font>
      <b/>
      <sz val="12"/>
      <color indexed="81"/>
      <name val="Arial"/>
      <family val="2"/>
    </font>
    <font>
      <sz val="12"/>
      <color indexed="81"/>
      <name val="Arial"/>
      <family val="2"/>
    </font>
    <font>
      <sz val="11"/>
      <color rgb="FF000000"/>
      <name val="Arial"/>
      <family val="2"/>
    </font>
    <font>
      <sz val="11"/>
      <color theme="1"/>
      <name val="Arial"/>
      <family val="2"/>
    </font>
    <font>
      <sz val="12"/>
      <name val="Arial Narrow"/>
      <family val="2"/>
    </font>
    <font>
      <u/>
      <sz val="11"/>
      <color theme="10"/>
      <name val="Arial Narrow"/>
      <family val="2"/>
    </font>
    <font>
      <sz val="12"/>
      <color rgb="FF000000"/>
      <name val="Arial Narrow"/>
      <family val="2"/>
    </font>
    <font>
      <sz val="10"/>
      <name val="Arial Narrow"/>
      <family val="2"/>
    </font>
    <font>
      <sz val="11"/>
      <color theme="1"/>
      <name val="Arial Narrow"/>
      <family val="2"/>
    </font>
    <font>
      <sz val="10"/>
      <color rgb="FF002060"/>
      <name val="Arial Narrow"/>
      <family val="2"/>
    </font>
    <font>
      <sz val="10"/>
      <color rgb="FF000000"/>
      <name val="Arial Narrow"/>
      <family val="2"/>
    </font>
    <font>
      <b/>
      <sz val="10"/>
      <color theme="1"/>
      <name val="Arial Narrow"/>
      <family val="2"/>
    </font>
    <font>
      <sz val="10"/>
      <color theme="1"/>
      <name val="Arial Narrow"/>
      <family val="2"/>
    </font>
    <font>
      <sz val="11"/>
      <name val="Arial Narrow"/>
      <family val="2"/>
    </font>
    <font>
      <b/>
      <sz val="11"/>
      <color theme="0"/>
      <name val="Arial Narrow"/>
      <family val="2"/>
    </font>
    <font>
      <b/>
      <sz val="11"/>
      <name val="Arial Narrow"/>
      <family val="2"/>
    </font>
    <font>
      <b/>
      <sz val="11"/>
      <color theme="1"/>
      <name val="Arial Narrow"/>
      <family val="2"/>
    </font>
    <font>
      <i/>
      <sz val="11"/>
      <color theme="1"/>
      <name val="Arial Narrow"/>
      <family val="2"/>
    </font>
    <font>
      <sz val="11"/>
      <color theme="0"/>
      <name val="Arial Narrow"/>
      <family val="2"/>
    </font>
    <font>
      <sz val="11"/>
      <color rgb="FFFF0000"/>
      <name val="Arial Narrow"/>
      <family val="2"/>
    </font>
    <font>
      <b/>
      <sz val="11"/>
      <color rgb="FF002060"/>
      <name val="Arial Narrow"/>
      <family val="2"/>
    </font>
    <font>
      <sz val="11"/>
      <color rgb="FF000000"/>
      <name val="Arial Narrow"/>
      <family val="2"/>
    </font>
    <font>
      <sz val="11"/>
      <color rgb="FFFFFFFF"/>
      <name val="Arial Narrow"/>
      <family val="2"/>
    </font>
    <font>
      <u/>
      <sz val="11"/>
      <name val="Arial Narrow"/>
      <family val="2"/>
    </font>
    <font>
      <sz val="11"/>
      <color theme="9"/>
      <name val="Arial Narrow"/>
      <family val="2"/>
    </font>
    <font>
      <b/>
      <i/>
      <sz val="11"/>
      <name val="Arial Narrow"/>
      <family val="2"/>
    </font>
    <font>
      <b/>
      <sz val="11"/>
      <color rgb="FFC00000"/>
      <name val="Arial Narrow"/>
      <family val="2"/>
    </font>
    <font>
      <b/>
      <u/>
      <sz val="11"/>
      <name val="Arial Narrow"/>
      <family val="2"/>
    </font>
    <font>
      <sz val="11"/>
      <color rgb="FFC00000"/>
      <name val="Arial Narrow"/>
      <family val="2"/>
    </font>
    <font>
      <b/>
      <sz val="11"/>
      <name val="Arial"/>
      <family val="2"/>
    </font>
    <font>
      <sz val="11"/>
      <name val="Arial"/>
      <family val="2"/>
    </font>
    <font>
      <b/>
      <sz val="11"/>
      <color theme="9" tint="0.39997558519241921"/>
      <name val="Arial Narrow"/>
      <family val="2"/>
    </font>
    <font>
      <sz val="11"/>
      <color theme="2" tint="-0.499984740745262"/>
      <name val="Arial Narrow"/>
      <family val="2"/>
    </font>
    <font>
      <b/>
      <sz val="11"/>
      <color theme="8" tint="-0.249977111117893"/>
      <name val="Arial Narrow"/>
      <family val="2"/>
    </font>
    <font>
      <sz val="11"/>
      <color rgb="FF002060"/>
      <name val="Arial Narrow"/>
      <family val="2"/>
    </font>
    <font>
      <sz val="11"/>
      <color rgb="FF00B050"/>
      <name val="Arial Narrow"/>
      <family val="2"/>
    </font>
    <font>
      <sz val="11"/>
      <color theme="0" tint="-0.499984740745262"/>
      <name val="Arial Narrow"/>
      <family val="2"/>
    </font>
    <font>
      <b/>
      <sz val="11"/>
      <color rgb="FF000000"/>
      <name val="Arial Narrow"/>
      <family val="2"/>
    </font>
    <font>
      <b/>
      <sz val="11"/>
      <color theme="9" tint="0.59999389629810485"/>
      <name val="Arial Narrow"/>
      <family val="2"/>
    </font>
    <font>
      <b/>
      <sz val="11"/>
      <color theme="8"/>
      <name val="Arial Narrow"/>
      <family val="2"/>
    </font>
    <font>
      <sz val="11"/>
      <color theme="8"/>
      <name val="Arial Narrow"/>
      <family val="2"/>
    </font>
    <font>
      <sz val="11"/>
      <color theme="9" tint="0.79998168889431442"/>
      <name val="Arial Narrow"/>
      <family val="2"/>
    </font>
    <font>
      <b/>
      <u/>
      <sz val="10"/>
      <color rgb="FFC00000"/>
      <name val="Arial Narrow"/>
      <family val="2"/>
    </font>
    <font>
      <b/>
      <u/>
      <sz val="10"/>
      <color theme="1"/>
      <name val="Arial Narrow"/>
      <family val="2"/>
    </font>
    <font>
      <sz val="10"/>
      <color theme="0"/>
      <name val="Arial Narrow"/>
      <family val="2"/>
    </font>
  </fonts>
  <fills count="40">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FF0000"/>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2" tint="-0.499984740745262"/>
        <bgColor indexed="64"/>
      </patternFill>
    </fill>
    <fill>
      <patternFill patternType="solid">
        <fgColor rgb="FFFFFF00"/>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theme="9" tint="0.39997558519241921"/>
        <bgColor indexed="64"/>
      </patternFill>
    </fill>
    <fill>
      <patternFill patternType="solid">
        <fgColor rgb="FF00B050"/>
        <bgColor indexed="64"/>
      </patternFill>
    </fill>
    <fill>
      <patternFill patternType="solid">
        <fgColor theme="1" tint="0.499984740745262"/>
        <bgColor indexed="64"/>
      </patternFill>
    </fill>
    <fill>
      <patternFill patternType="solid">
        <fgColor theme="9" tint="-0.499984740745262"/>
        <bgColor indexed="64"/>
      </patternFill>
    </fill>
    <fill>
      <patternFill patternType="solid">
        <fgColor rgb="FF385623"/>
        <bgColor rgb="FF385623"/>
      </patternFill>
    </fill>
    <fill>
      <patternFill patternType="solid">
        <fgColor theme="8" tint="0.79998168889431442"/>
        <bgColor indexed="64"/>
      </patternFill>
    </fill>
    <fill>
      <patternFill patternType="solid">
        <fgColor theme="7" tint="0.39997558519241921"/>
        <bgColor indexed="64"/>
      </patternFill>
    </fill>
    <fill>
      <patternFill patternType="solid">
        <fgColor rgb="FFFF9900"/>
        <bgColor indexed="64"/>
      </patternFill>
    </fill>
    <fill>
      <patternFill patternType="solid">
        <fgColor rgb="FFFFCC66"/>
        <bgColor indexed="64"/>
      </patternFill>
    </fill>
    <fill>
      <patternFill patternType="solid">
        <fgColor rgb="FFFFFF99"/>
        <bgColor indexed="64"/>
      </patternFill>
    </fill>
    <fill>
      <patternFill patternType="solid">
        <fgColor rgb="FFFFFFCC"/>
        <bgColor indexed="64"/>
      </patternFill>
    </fill>
    <fill>
      <patternFill patternType="solid">
        <fgColor rgb="FFFFFFFF"/>
        <bgColor indexed="64"/>
      </patternFill>
    </fill>
    <fill>
      <patternFill patternType="solid">
        <fgColor theme="7" tint="0.79998168889431442"/>
        <bgColor indexed="64"/>
      </patternFill>
    </fill>
    <fill>
      <patternFill patternType="solid">
        <fgColor rgb="FFD9E1F2"/>
        <bgColor indexed="64"/>
      </patternFill>
    </fill>
    <fill>
      <patternFill patternType="solid">
        <fgColor rgb="FF70AD47"/>
        <bgColor indexed="64"/>
      </patternFill>
    </fill>
    <fill>
      <patternFill patternType="solid">
        <fgColor rgb="FFC6E0B4"/>
        <bgColor indexed="64"/>
      </patternFill>
    </fill>
    <fill>
      <patternFill patternType="solid">
        <fgColor rgb="FFFFD966"/>
        <bgColor indexed="64"/>
      </patternFill>
    </fill>
    <fill>
      <patternFill patternType="solid">
        <fgColor theme="9" tint="0.39997558519241921"/>
        <bgColor rgb="FFA9D08E"/>
      </patternFill>
    </fill>
    <fill>
      <patternFill patternType="solid">
        <fgColor theme="9"/>
        <bgColor indexed="64"/>
      </patternFill>
    </fill>
    <fill>
      <patternFill patternType="solid">
        <fgColor theme="7"/>
        <bgColor indexed="64"/>
      </patternFill>
    </fill>
    <fill>
      <patternFill patternType="solid">
        <fgColor rgb="FF92D050"/>
        <bgColor indexed="64"/>
      </patternFill>
    </fill>
    <fill>
      <patternFill patternType="solid">
        <fgColor theme="0" tint="-0.499984740745262"/>
        <bgColor indexed="64"/>
      </patternFill>
    </fill>
    <fill>
      <patternFill patternType="solid">
        <fgColor rgb="FFBDD7EE"/>
        <bgColor indexed="64"/>
      </patternFill>
    </fill>
    <fill>
      <patternFill patternType="solid">
        <fgColor rgb="FFE2EFDA"/>
        <bgColor indexed="64"/>
      </patternFill>
    </fill>
    <fill>
      <patternFill patternType="solid">
        <fgColor theme="7" tint="0.59999389629810485"/>
        <bgColor indexed="64"/>
      </patternFill>
    </fill>
    <fill>
      <patternFill patternType="solid">
        <fgColor rgb="FFE2F0D9"/>
        <bgColor rgb="FFE2F0D9"/>
      </patternFill>
    </fill>
    <fill>
      <patternFill patternType="solid">
        <fgColor rgb="FFFFF2CC"/>
        <bgColor indexed="64"/>
      </patternFill>
    </fill>
    <fill>
      <patternFill patternType="solid">
        <fgColor rgb="FFFFFFFF"/>
        <bgColor rgb="FF000000"/>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style="thin">
        <color auto="1"/>
      </left>
      <right style="thin">
        <color auto="1"/>
      </right>
      <top/>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style="thin">
        <color rgb="FF000000"/>
      </left>
      <right style="thin">
        <color rgb="FF000000"/>
      </right>
      <top style="thin">
        <color rgb="FF000000"/>
      </top>
      <bottom style="thin">
        <color rgb="FF000000"/>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s>
  <cellStyleXfs count="11">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3" fillId="0" borderId="0"/>
    <xf numFmtId="9" fontId="5" fillId="0" borderId="0" applyFont="0" applyFill="0" applyBorder="0" applyAlignment="0" applyProtection="0"/>
    <xf numFmtId="0" fontId="3" fillId="0" borderId="0"/>
    <xf numFmtId="0" fontId="8" fillId="0" borderId="0"/>
    <xf numFmtId="0" fontId="7" fillId="0" borderId="0"/>
    <xf numFmtId="0" fontId="1" fillId="0" borderId="0" applyNumberFormat="0" applyFill="0" applyBorder="0" applyAlignment="0" applyProtection="0"/>
  </cellStyleXfs>
  <cellXfs count="522">
    <xf numFmtId="0" fontId="0" fillId="0" borderId="0" xfId="0"/>
    <xf numFmtId="0" fontId="17" fillId="8" borderId="0" xfId="0" applyFont="1" applyFill="1" applyAlignment="1" applyProtection="1">
      <alignment vertical="center" wrapText="1"/>
      <protection locked="0"/>
    </xf>
    <xf numFmtId="0" fontId="19" fillId="34" borderId="1" xfId="0" applyFont="1" applyFill="1" applyBorder="1" applyAlignment="1">
      <alignment vertical="center" wrapText="1"/>
    </xf>
    <xf numFmtId="9" fontId="19" fillId="34" borderId="1" xfId="0" applyNumberFormat="1" applyFont="1" applyFill="1" applyBorder="1" applyAlignment="1">
      <alignment horizontal="center" vertical="center"/>
    </xf>
    <xf numFmtId="0" fontId="19" fillId="35" borderId="1" xfId="0" applyFont="1" applyFill="1" applyBorder="1" applyAlignment="1">
      <alignment vertical="center" wrapText="1"/>
    </xf>
    <xf numFmtId="9" fontId="19" fillId="35" borderId="1" xfId="0" applyNumberFormat="1" applyFont="1" applyFill="1" applyBorder="1" applyAlignment="1">
      <alignment horizontal="center" vertical="center"/>
    </xf>
    <xf numFmtId="0" fontId="19" fillId="22" borderId="1" xfId="0" applyFont="1" applyFill="1" applyBorder="1" applyAlignment="1">
      <alignment vertical="center" wrapText="1"/>
    </xf>
    <xf numFmtId="9" fontId="19" fillId="22" borderId="1" xfId="0" applyNumberFormat="1" applyFont="1" applyFill="1" applyBorder="1" applyAlignment="1">
      <alignment horizontal="center" vertical="center"/>
    </xf>
    <xf numFmtId="0" fontId="19" fillId="28" borderId="1" xfId="0" applyFont="1" applyFill="1" applyBorder="1" applyAlignment="1">
      <alignment vertical="center" wrapText="1"/>
    </xf>
    <xf numFmtId="9" fontId="19" fillId="28" borderId="1" xfId="0" applyNumberFormat="1" applyFont="1" applyFill="1" applyBorder="1" applyAlignment="1">
      <alignment horizontal="center" vertical="center"/>
    </xf>
    <xf numFmtId="0" fontId="23" fillId="11" borderId="1" xfId="5" applyFont="1" applyFill="1" applyBorder="1" applyAlignment="1" applyProtection="1">
      <alignment horizontal="center" vertical="center" wrapText="1"/>
      <protection locked="0"/>
    </xf>
    <xf numFmtId="0" fontId="24" fillId="0" borderId="1" xfId="5" applyFont="1" applyBorder="1" applyAlignment="1" applyProtection="1">
      <alignment horizontal="center" vertical="center" wrapText="1"/>
      <protection locked="0"/>
    </xf>
    <xf numFmtId="0" fontId="22" fillId="0" borderId="5" xfId="5" applyFont="1" applyBorder="1" applyAlignment="1" applyProtection="1">
      <alignment horizontal="center" vertical="center" wrapText="1"/>
      <protection locked="0"/>
    </xf>
    <xf numFmtId="0" fontId="17" fillId="8" borderId="0" xfId="0" applyFont="1" applyFill="1" applyAlignment="1" applyProtection="1">
      <alignment vertical="center"/>
      <protection locked="0"/>
    </xf>
    <xf numFmtId="0" fontId="22" fillId="0" borderId="1" xfId="5" applyFont="1" applyBorder="1" applyAlignment="1" applyProtection="1">
      <alignment horizontal="center" vertical="center" wrapText="1"/>
      <protection locked="0"/>
    </xf>
    <xf numFmtId="14" fontId="22" fillId="0" borderId="5" xfId="5" applyNumberFormat="1" applyFont="1" applyBorder="1" applyAlignment="1" applyProtection="1">
      <alignment horizontal="center" vertical="center" wrapText="1"/>
      <protection locked="0"/>
    </xf>
    <xf numFmtId="0" fontId="17" fillId="2" borderId="13" xfId="0" applyFont="1" applyFill="1" applyBorder="1" applyAlignment="1" applyProtection="1">
      <alignment vertical="center"/>
      <protection locked="0"/>
    </xf>
    <xf numFmtId="0" fontId="17" fillId="2" borderId="15" xfId="0" applyFont="1" applyFill="1" applyBorder="1" applyAlignment="1" applyProtection="1">
      <alignment vertical="center"/>
      <protection locked="0"/>
    </xf>
    <xf numFmtId="0" fontId="17" fillId="2" borderId="14" xfId="0" applyFont="1" applyFill="1" applyBorder="1" applyAlignment="1" applyProtection="1">
      <alignment vertical="center"/>
      <protection locked="0"/>
    </xf>
    <xf numFmtId="0" fontId="27" fillId="2" borderId="9" xfId="0" applyFont="1" applyFill="1" applyBorder="1" applyAlignment="1" applyProtection="1">
      <alignment horizontal="center" vertical="center"/>
      <protection locked="0"/>
    </xf>
    <xf numFmtId="0" fontId="17" fillId="2" borderId="0" xfId="0" applyFont="1" applyFill="1" applyAlignment="1" applyProtection="1">
      <alignment vertical="center"/>
      <protection locked="0"/>
    </xf>
    <xf numFmtId="0" fontId="17" fillId="2" borderId="10" xfId="0" applyFont="1" applyFill="1" applyBorder="1" applyAlignment="1" applyProtection="1">
      <alignment vertical="center"/>
      <protection locked="0"/>
    </xf>
    <xf numFmtId="0" fontId="17" fillId="7" borderId="1" xfId="0" applyFont="1" applyFill="1" applyBorder="1" applyAlignment="1" applyProtection="1">
      <alignment horizontal="center" vertical="center"/>
      <protection locked="0"/>
    </xf>
    <xf numFmtId="0" fontId="22" fillId="3" borderId="1" xfId="0" applyFont="1" applyFill="1" applyBorder="1" applyAlignment="1" applyProtection="1">
      <alignment horizontal="center" vertical="center"/>
      <protection locked="0"/>
    </xf>
    <xf numFmtId="0" fontId="22" fillId="4" borderId="1" xfId="0" applyFont="1" applyFill="1" applyBorder="1" applyAlignment="1" applyProtection="1">
      <alignment horizontal="center" vertical="center"/>
      <protection locked="0"/>
    </xf>
    <xf numFmtId="0" fontId="27" fillId="2" borderId="10" xfId="0" applyFont="1" applyFill="1" applyBorder="1" applyAlignment="1" applyProtection="1">
      <alignment horizontal="center" vertical="center"/>
      <protection locked="0"/>
    </xf>
    <xf numFmtId="0" fontId="22" fillId="9" borderId="1" xfId="0" applyFont="1" applyFill="1" applyBorder="1" applyAlignment="1" applyProtection="1">
      <alignment horizontal="center" vertical="center"/>
      <protection locked="0"/>
    </xf>
    <xf numFmtId="0" fontId="22" fillId="13" borderId="1" xfId="0" applyFont="1" applyFill="1" applyBorder="1" applyAlignment="1" applyProtection="1">
      <alignment horizontal="center" vertical="center"/>
      <protection locked="0"/>
    </xf>
    <xf numFmtId="0" fontId="17" fillId="2" borderId="9" xfId="0" applyFont="1" applyFill="1" applyBorder="1" applyAlignment="1" applyProtection="1">
      <alignment vertical="center"/>
      <protection locked="0"/>
    </xf>
    <xf numFmtId="0" fontId="25" fillId="7" borderId="1" xfId="0" applyFont="1" applyFill="1" applyBorder="1" applyAlignment="1" applyProtection="1">
      <alignment horizontal="center" vertical="center" wrapText="1"/>
      <protection locked="0"/>
    </xf>
    <xf numFmtId="0" fontId="17" fillId="7" borderId="5" xfId="0" applyFont="1" applyFill="1" applyBorder="1" applyAlignment="1" applyProtection="1">
      <alignment horizontal="left" vertical="center" wrapText="1"/>
      <protection locked="0"/>
    </xf>
    <xf numFmtId="0" fontId="25" fillId="24" borderId="1" xfId="0" applyFont="1" applyFill="1" applyBorder="1" applyAlignment="1" applyProtection="1">
      <alignment horizontal="center" vertical="center" wrapText="1"/>
      <protection locked="0"/>
    </xf>
    <xf numFmtId="0" fontId="25" fillId="17" borderId="1" xfId="0" applyFont="1" applyFill="1" applyBorder="1" applyAlignment="1" applyProtection="1">
      <alignment horizontal="center" vertical="center" wrapText="1"/>
      <protection locked="0"/>
    </xf>
    <xf numFmtId="0" fontId="25" fillId="2" borderId="0" xfId="0" applyFont="1" applyFill="1" applyAlignment="1" applyProtection="1">
      <alignment horizontal="center" vertical="center"/>
      <protection locked="0"/>
    </xf>
    <xf numFmtId="0" fontId="23" fillId="15" borderId="1" xfId="0" applyFont="1" applyFill="1" applyBorder="1" applyAlignment="1" applyProtection="1">
      <alignment horizontal="center" vertical="center" wrapText="1"/>
      <protection locked="0"/>
    </xf>
    <xf numFmtId="0" fontId="25" fillId="2" borderId="1" xfId="0" applyFont="1" applyFill="1" applyBorder="1" applyAlignment="1" applyProtection="1">
      <alignment horizontal="center" vertical="center" wrapText="1"/>
      <protection locked="0"/>
    </xf>
    <xf numFmtId="9" fontId="25" fillId="2" borderId="1" xfId="6" applyFont="1" applyFill="1" applyBorder="1" applyAlignment="1" applyProtection="1">
      <alignment horizontal="center" vertical="center"/>
      <protection locked="0"/>
    </xf>
    <xf numFmtId="0" fontId="25" fillId="2" borderId="3" xfId="0" applyFont="1" applyFill="1" applyBorder="1" applyAlignment="1" applyProtection="1">
      <alignment horizontal="center" vertical="center" wrapText="1"/>
      <protection locked="0"/>
    </xf>
    <xf numFmtId="0" fontId="25" fillId="2" borderId="1" xfId="0" applyFont="1" applyFill="1" applyBorder="1" applyAlignment="1" applyProtection="1">
      <alignment horizontal="center" vertical="center"/>
      <protection locked="0"/>
    </xf>
    <xf numFmtId="9" fontId="25" fillId="2" borderId="0" xfId="6" applyFont="1" applyFill="1" applyBorder="1" applyAlignment="1" applyProtection="1">
      <alignment horizontal="center" vertical="center"/>
      <protection locked="0"/>
    </xf>
    <xf numFmtId="0" fontId="17" fillId="2" borderId="0" xfId="0" applyFont="1" applyFill="1" applyAlignment="1" applyProtection="1">
      <alignment horizontal="center" vertical="center"/>
      <protection locked="0"/>
    </xf>
    <xf numFmtId="0" fontId="25" fillId="2" borderId="10" xfId="0" applyFont="1" applyFill="1" applyBorder="1" applyAlignment="1" applyProtection="1">
      <alignment horizontal="center" vertical="center"/>
      <protection locked="0"/>
    </xf>
    <xf numFmtId="0" fontId="25" fillId="4" borderId="1" xfId="0" applyFont="1" applyFill="1" applyBorder="1" applyAlignment="1" applyProtection="1">
      <alignment horizontal="center" vertical="center"/>
      <protection locked="0"/>
    </xf>
    <xf numFmtId="0" fontId="27" fillId="31" borderId="1" xfId="0" applyFont="1" applyFill="1" applyBorder="1" applyAlignment="1" applyProtection="1">
      <alignment vertical="center"/>
      <protection locked="0"/>
    </xf>
    <xf numFmtId="0" fontId="24" fillId="2" borderId="1" xfId="0" applyFont="1" applyFill="1" applyBorder="1" applyAlignment="1" applyProtection="1">
      <alignment horizontal="center" vertical="center"/>
      <protection locked="0"/>
    </xf>
    <xf numFmtId="0" fontId="27" fillId="9" borderId="1" xfId="0" applyFont="1" applyFill="1" applyBorder="1" applyAlignment="1" applyProtection="1">
      <alignment vertical="center"/>
      <protection locked="0"/>
    </xf>
    <xf numFmtId="0" fontId="17" fillId="13" borderId="1" xfId="0" applyFont="1" applyFill="1" applyBorder="1" applyAlignment="1" applyProtection="1">
      <alignment vertical="center"/>
      <protection locked="0"/>
    </xf>
    <xf numFmtId="0" fontId="28" fillId="0" borderId="0" xfId="0" applyFont="1" applyAlignment="1" applyProtection="1">
      <alignment vertical="center" wrapText="1"/>
      <protection locked="0"/>
    </xf>
    <xf numFmtId="0" fontId="28" fillId="0" borderId="10" xfId="0" applyFont="1" applyBorder="1" applyAlignment="1" applyProtection="1">
      <alignment vertical="center"/>
      <protection locked="0"/>
    </xf>
    <xf numFmtId="0" fontId="29" fillId="25" borderId="1" xfId="0" applyFont="1" applyFill="1" applyBorder="1" applyAlignment="1">
      <alignment horizontal="center" vertical="center" wrapText="1" readingOrder="1"/>
    </xf>
    <xf numFmtId="0" fontId="30" fillId="26" borderId="1" xfId="0" applyFont="1" applyFill="1" applyBorder="1" applyAlignment="1">
      <alignment horizontal="left" vertical="center" wrapText="1" readingOrder="1"/>
    </xf>
    <xf numFmtId="0" fontId="30" fillId="26" borderId="1" xfId="0" applyFont="1" applyFill="1" applyBorder="1" applyAlignment="1">
      <alignment horizontal="center" vertical="center" wrapText="1" readingOrder="1"/>
    </xf>
    <xf numFmtId="9" fontId="30" fillId="0" borderId="1" xfId="0" applyNumberFormat="1" applyFont="1" applyBorder="1" applyAlignment="1">
      <alignment horizontal="center" vertical="center" wrapText="1" readingOrder="1"/>
    </xf>
    <xf numFmtId="0" fontId="30" fillId="27" borderId="1" xfId="0" applyFont="1" applyFill="1" applyBorder="1" applyAlignment="1">
      <alignment horizontal="left" vertical="center" wrapText="1" readingOrder="1"/>
    </xf>
    <xf numFmtId="0" fontId="30" fillId="27" borderId="1" xfId="0" applyFont="1" applyFill="1" applyBorder="1" applyAlignment="1">
      <alignment horizontal="center" vertical="center" wrapText="1" readingOrder="1"/>
    </xf>
    <xf numFmtId="0" fontId="30" fillId="9" borderId="1" xfId="0" applyFont="1" applyFill="1" applyBorder="1" applyAlignment="1">
      <alignment horizontal="left" vertical="center" wrapText="1" readingOrder="1"/>
    </xf>
    <xf numFmtId="0" fontId="30" fillId="9" borderId="1" xfId="0" applyFont="1" applyFill="1" applyBorder="1" applyAlignment="1">
      <alignment horizontal="center" vertical="center" wrapText="1" readingOrder="1"/>
    </xf>
    <xf numFmtId="0" fontId="30" fillId="28" borderId="1" xfId="0" applyFont="1" applyFill="1" applyBorder="1" applyAlignment="1">
      <alignment horizontal="left" vertical="center" wrapText="1" readingOrder="1"/>
    </xf>
    <xf numFmtId="0" fontId="30" fillId="28" borderId="1" xfId="0" applyFont="1" applyFill="1" applyBorder="1" applyAlignment="1">
      <alignment horizontal="center" vertical="center" wrapText="1" readingOrder="1"/>
    </xf>
    <xf numFmtId="0" fontId="31" fillId="4" borderId="1" xfId="0" applyFont="1" applyFill="1" applyBorder="1" applyAlignment="1">
      <alignment horizontal="left" vertical="center" wrapText="1" readingOrder="1"/>
    </xf>
    <xf numFmtId="0" fontId="31" fillId="4" borderId="1" xfId="0" applyFont="1" applyFill="1" applyBorder="1" applyAlignment="1">
      <alignment horizontal="center" vertical="center" wrapText="1" readingOrder="1"/>
    </xf>
    <xf numFmtId="0" fontId="28" fillId="0" borderId="0" xfId="0" applyFont="1" applyAlignment="1" applyProtection="1">
      <alignment horizontal="center" vertical="center" wrapText="1"/>
      <protection locked="0"/>
    </xf>
    <xf numFmtId="0" fontId="28" fillId="0" borderId="0" xfId="0" applyFont="1" applyAlignment="1" applyProtection="1">
      <alignment vertical="center"/>
      <protection locked="0"/>
    </xf>
    <xf numFmtId="0" fontId="24" fillId="12" borderId="1" xfId="0" applyFont="1" applyFill="1" applyBorder="1" applyAlignment="1" applyProtection="1">
      <alignment horizontal="center" vertical="center" wrapText="1"/>
      <protection locked="0"/>
    </xf>
    <xf numFmtId="0" fontId="24" fillId="7" borderId="1" xfId="0" applyFont="1" applyFill="1" applyBorder="1" applyAlignment="1" applyProtection="1">
      <alignment horizontal="center" vertical="center" wrapText="1"/>
      <protection locked="0"/>
    </xf>
    <xf numFmtId="0" fontId="22" fillId="7" borderId="1" xfId="0" applyFont="1" applyFill="1" applyBorder="1" applyAlignment="1" applyProtection="1">
      <alignment horizontal="left" vertical="center" wrapText="1"/>
      <protection locked="0"/>
    </xf>
    <xf numFmtId="0" fontId="17" fillId="2" borderId="11" xfId="0" applyFont="1" applyFill="1" applyBorder="1" applyAlignment="1" applyProtection="1">
      <alignment vertical="center"/>
      <protection locked="0"/>
    </xf>
    <xf numFmtId="0" fontId="17" fillId="2" borderId="7" xfId="0" applyFont="1" applyFill="1" applyBorder="1" applyAlignment="1" applyProtection="1">
      <alignment vertical="center"/>
      <protection locked="0"/>
    </xf>
    <xf numFmtId="0" fontId="28" fillId="0" borderId="7" xfId="0" applyFont="1" applyBorder="1" applyAlignment="1" applyProtection="1">
      <alignment horizontal="center" vertical="center" wrapText="1"/>
      <protection locked="0"/>
    </xf>
    <xf numFmtId="0" fontId="28" fillId="0" borderId="7" xfId="0" applyFont="1" applyBorder="1" applyAlignment="1" applyProtection="1">
      <alignment vertical="center" wrapText="1"/>
      <protection locked="0"/>
    </xf>
    <xf numFmtId="0" fontId="28" fillId="0" borderId="7" xfId="0" applyFont="1" applyBorder="1" applyAlignment="1" applyProtection="1">
      <alignment vertical="center"/>
      <protection locked="0"/>
    </xf>
    <xf numFmtId="0" fontId="28" fillId="0" borderId="8" xfId="0" applyFont="1" applyBorder="1" applyAlignment="1" applyProtection="1">
      <alignment vertical="center"/>
      <protection locked="0"/>
    </xf>
    <xf numFmtId="0" fontId="17" fillId="8" borderId="0" xfId="0" applyFont="1" applyFill="1" applyAlignment="1" applyProtection="1">
      <alignment horizontal="center" vertical="center"/>
      <protection locked="0"/>
    </xf>
    <xf numFmtId="0" fontId="25" fillId="12" borderId="1" xfId="0" applyFont="1" applyFill="1" applyBorder="1" applyAlignment="1" applyProtection="1">
      <alignment horizontal="left" vertical="center" wrapText="1"/>
      <protection locked="0"/>
    </xf>
    <xf numFmtId="0" fontId="17" fillId="2" borderId="1" xfId="0" applyFont="1" applyFill="1" applyBorder="1" applyAlignment="1" applyProtection="1">
      <alignment horizontal="left" vertical="center" wrapText="1"/>
      <protection locked="0"/>
    </xf>
    <xf numFmtId="0" fontId="17" fillId="2" borderId="8" xfId="0" applyFont="1" applyFill="1" applyBorder="1" applyAlignment="1" applyProtection="1">
      <alignment vertical="center"/>
      <protection locked="0"/>
    </xf>
    <xf numFmtId="0" fontId="25" fillId="0" borderId="1" xfId="5" applyFont="1" applyBorder="1" applyAlignment="1" applyProtection="1">
      <alignment horizontal="center" vertical="center" wrapText="1"/>
      <protection locked="0"/>
    </xf>
    <xf numFmtId="0" fontId="17" fillId="0" borderId="1" xfId="5" applyFont="1" applyBorder="1" applyAlignment="1" applyProtection="1">
      <alignment horizontal="center" vertical="center" wrapText="1"/>
      <protection locked="0"/>
    </xf>
    <xf numFmtId="0" fontId="17" fillId="2" borderId="1" xfId="0" applyFont="1" applyFill="1" applyBorder="1" applyAlignment="1" applyProtection="1">
      <alignment horizontal="center" vertical="center" wrapText="1"/>
      <protection locked="0"/>
    </xf>
    <xf numFmtId="0" fontId="22" fillId="12" borderId="1" xfId="0" applyFont="1" applyFill="1" applyBorder="1" applyAlignment="1" applyProtection="1">
      <alignment horizontal="left" vertical="center" wrapText="1"/>
      <protection locked="0"/>
    </xf>
    <xf numFmtId="0" fontId="22" fillId="2" borderId="2" xfId="0" applyFont="1" applyFill="1" applyBorder="1" applyAlignment="1" applyProtection="1">
      <alignment vertical="center"/>
      <protection locked="0"/>
    </xf>
    <xf numFmtId="0" fontId="22" fillId="2" borderId="12" xfId="0" applyFont="1" applyFill="1" applyBorder="1" applyAlignment="1" applyProtection="1">
      <alignment vertical="center"/>
      <protection locked="0"/>
    </xf>
    <xf numFmtId="0" fontId="22" fillId="2" borderId="4" xfId="0" applyFont="1" applyFill="1" applyBorder="1" applyAlignment="1" applyProtection="1">
      <alignment vertical="center"/>
      <protection locked="0"/>
    </xf>
    <xf numFmtId="14" fontId="22" fillId="0" borderId="1" xfId="5" applyNumberFormat="1" applyFont="1" applyBorder="1" applyAlignment="1" applyProtection="1">
      <alignment horizontal="center" vertical="center" wrapText="1"/>
      <protection locked="0"/>
    </xf>
    <xf numFmtId="0" fontId="25" fillId="12" borderId="1" xfId="0" applyFont="1" applyFill="1" applyBorder="1" applyAlignment="1" applyProtection="1">
      <alignment horizontal="center" vertical="center"/>
      <protection locked="0"/>
    </xf>
    <xf numFmtId="0" fontId="25" fillId="12" borderId="1" xfId="0" applyFont="1" applyFill="1" applyBorder="1" applyAlignment="1" applyProtection="1">
      <alignment horizontal="center" vertical="center" wrapText="1"/>
      <protection locked="0"/>
    </xf>
    <xf numFmtId="0" fontId="24" fillId="12" borderId="1" xfId="0" applyFont="1" applyFill="1" applyBorder="1" applyAlignment="1" applyProtection="1">
      <alignment horizontal="left" vertical="center" wrapText="1"/>
      <protection locked="0"/>
    </xf>
    <xf numFmtId="14" fontId="24" fillId="12" borderId="2" xfId="0" applyNumberFormat="1" applyFont="1" applyFill="1" applyBorder="1" applyAlignment="1" applyProtection="1">
      <alignment horizontal="center" vertical="center" wrapText="1"/>
      <protection locked="0"/>
    </xf>
    <xf numFmtId="0" fontId="17" fillId="0" borderId="1" xfId="0" applyFont="1" applyBorder="1" applyAlignment="1">
      <alignment horizontal="left" vertical="center" wrapText="1"/>
    </xf>
    <xf numFmtId="0" fontId="17" fillId="0" borderId="1" xfId="0" applyFont="1" applyBorder="1" applyAlignment="1">
      <alignment vertical="center" wrapText="1"/>
    </xf>
    <xf numFmtId="0" fontId="25" fillId="0" borderId="1" xfId="0" applyFont="1" applyBorder="1" applyAlignment="1">
      <alignment horizontal="center" vertical="center" wrapText="1"/>
    </xf>
    <xf numFmtId="0" fontId="22" fillId="2" borderId="1" xfId="0" applyFont="1" applyFill="1" applyBorder="1" applyAlignment="1" applyProtection="1">
      <alignment horizontal="left" vertical="center" wrapText="1"/>
      <protection locked="0"/>
    </xf>
    <xf numFmtId="0" fontId="22" fillId="2" borderId="1" xfId="0" applyFont="1" applyFill="1" applyBorder="1" applyAlignment="1" applyProtection="1">
      <alignment horizontal="center" vertical="center" wrapText="1"/>
      <protection locked="0"/>
    </xf>
    <xf numFmtId="0" fontId="22" fillId="2" borderId="1" xfId="0" applyFont="1" applyFill="1" applyBorder="1" applyAlignment="1" applyProtection="1">
      <alignment vertical="center" wrapText="1"/>
      <protection locked="0"/>
    </xf>
    <xf numFmtId="0" fontId="17" fillId="0" borderId="1" xfId="0" applyFont="1" applyBorder="1" applyAlignment="1">
      <alignment horizontal="center" vertical="center" wrapText="1"/>
    </xf>
    <xf numFmtId="14" fontId="22" fillId="2" borderId="1" xfId="0" applyNumberFormat="1" applyFont="1" applyFill="1" applyBorder="1" applyAlignment="1">
      <alignment horizontal="center" vertical="center" wrapText="1"/>
    </xf>
    <xf numFmtId="0" fontId="22" fillId="8" borderId="0" xfId="0" applyFont="1" applyFill="1" applyAlignment="1" applyProtection="1">
      <alignment vertical="center"/>
      <protection locked="0"/>
    </xf>
    <xf numFmtId="0" fontId="22" fillId="2" borderId="1" xfId="0" applyFont="1" applyFill="1" applyBorder="1" applyAlignment="1" applyProtection="1">
      <alignment vertical="center"/>
      <protection locked="0"/>
    </xf>
    <xf numFmtId="0" fontId="22" fillId="2" borderId="1" xfId="0" applyFont="1" applyFill="1" applyBorder="1" applyAlignment="1">
      <alignment horizontal="left" vertical="center" wrapText="1"/>
    </xf>
    <xf numFmtId="0" fontId="22" fillId="0" borderId="1" xfId="0" applyFont="1" applyBorder="1" applyAlignment="1" applyProtection="1">
      <alignment horizontal="left" vertical="center" wrapText="1"/>
      <protection locked="0"/>
    </xf>
    <xf numFmtId="0" fontId="22" fillId="2" borderId="13" xfId="0" applyFont="1" applyFill="1" applyBorder="1" applyAlignment="1" applyProtection="1">
      <alignment vertical="center"/>
      <protection locked="0"/>
    </xf>
    <xf numFmtId="0" fontId="22" fillId="2" borderId="9" xfId="0" applyFont="1" applyFill="1" applyBorder="1" applyAlignment="1" applyProtection="1">
      <alignment vertical="center"/>
      <protection locked="0"/>
    </xf>
    <xf numFmtId="0" fontId="22" fillId="2" borderId="11" xfId="0" applyFont="1" applyFill="1" applyBorder="1" applyAlignment="1" applyProtection="1">
      <alignment vertical="center"/>
      <protection locked="0"/>
    </xf>
    <xf numFmtId="0" fontId="24" fillId="12" borderId="4" xfId="0" applyFont="1" applyFill="1" applyBorder="1" applyAlignment="1" applyProtection="1">
      <alignment horizontal="center" vertical="center" wrapText="1"/>
      <protection locked="0"/>
    </xf>
    <xf numFmtId="0" fontId="24" fillId="29" borderId="1" xfId="0" applyFont="1" applyFill="1" applyBorder="1" applyAlignment="1">
      <alignment horizontal="center" vertical="center" wrapText="1"/>
    </xf>
    <xf numFmtId="0" fontId="22" fillId="0" borderId="5" xfId="0" applyFont="1" applyBorder="1" applyAlignment="1">
      <alignment horizontal="center" vertical="center" wrapText="1"/>
    </xf>
    <xf numFmtId="0" fontId="22" fillId="0" borderId="1" xfId="0" applyFont="1" applyBorder="1" applyAlignment="1">
      <alignment horizontal="center" vertical="center" wrapText="1"/>
    </xf>
    <xf numFmtId="0" fontId="22" fillId="0" borderId="1" xfId="0" applyFont="1" applyBorder="1" applyAlignment="1">
      <alignment horizontal="left" vertical="center" wrapText="1"/>
    </xf>
    <xf numFmtId="1" fontId="17" fillId="0" borderId="1" xfId="0" applyNumberFormat="1" applyFont="1" applyBorder="1" applyAlignment="1">
      <alignment horizontal="center" vertical="center" wrapText="1"/>
    </xf>
    <xf numFmtId="0" fontId="22" fillId="0" borderId="1" xfId="0" applyFont="1" applyBorder="1" applyAlignment="1" applyProtection="1">
      <alignment horizontal="center" vertical="center" wrapText="1"/>
      <protection locked="0"/>
    </xf>
    <xf numFmtId="9" fontId="22" fillId="0" borderId="1" xfId="6" applyFont="1" applyFill="1" applyBorder="1" applyAlignment="1" applyProtection="1">
      <alignment horizontal="center" vertical="center" wrapText="1"/>
      <protection locked="0"/>
    </xf>
    <xf numFmtId="0" fontId="17" fillId="8" borderId="0" xfId="0" applyFont="1" applyFill="1" applyAlignment="1" applyProtection="1">
      <alignment horizontal="left" vertical="center"/>
      <protection locked="0"/>
    </xf>
    <xf numFmtId="0" fontId="37" fillId="8" borderId="0" xfId="0" applyFont="1" applyFill="1" applyAlignment="1" applyProtection="1">
      <alignment vertical="center"/>
      <protection locked="0"/>
    </xf>
    <xf numFmtId="9" fontId="37" fillId="8" borderId="0" xfId="6" applyFont="1" applyFill="1" applyBorder="1" applyAlignment="1" applyProtection="1">
      <alignment vertical="center"/>
      <protection locked="0"/>
    </xf>
    <xf numFmtId="0" fontId="17" fillId="2" borderId="6"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22" fillId="12" borderId="1" xfId="0" applyFont="1" applyFill="1" applyBorder="1" applyAlignment="1" applyProtection="1">
      <alignment horizontal="center" vertical="center" wrapText="1"/>
      <protection locked="0"/>
    </xf>
    <xf numFmtId="9" fontId="24" fillId="12" borderId="1" xfId="6" applyFont="1" applyFill="1" applyBorder="1" applyAlignment="1" applyProtection="1">
      <alignment horizontal="center" vertical="center" wrapText="1"/>
      <protection locked="0"/>
    </xf>
    <xf numFmtId="0" fontId="22" fillId="2" borderId="1" xfId="0" applyFont="1" applyFill="1" applyBorder="1" applyAlignment="1">
      <alignment vertical="center" wrapText="1"/>
    </xf>
    <xf numFmtId="0" fontId="22" fillId="2" borderId="1" xfId="0" applyFont="1" applyFill="1" applyBorder="1" applyAlignment="1">
      <alignment horizontal="center" vertical="center" wrapText="1"/>
    </xf>
    <xf numFmtId="0" fontId="24" fillId="2" borderId="1" xfId="0" applyFont="1" applyFill="1" applyBorder="1" applyAlignment="1">
      <alignment horizontal="center" vertical="center" wrapText="1"/>
    </xf>
    <xf numFmtId="9" fontId="22" fillId="2" borderId="1" xfId="6" applyFont="1" applyFill="1" applyBorder="1" applyAlignment="1" applyProtection="1">
      <alignment horizontal="center" vertical="center" wrapText="1"/>
    </xf>
    <xf numFmtId="0" fontId="38" fillId="2" borderId="1" xfId="0" applyFont="1" applyFill="1" applyBorder="1" applyAlignment="1">
      <alignment horizontal="center" vertical="center" wrapText="1"/>
    </xf>
    <xf numFmtId="0" fontId="39" fillId="0" borderId="1" xfId="0" applyFont="1" applyBorder="1" applyAlignment="1">
      <alignment horizontal="left" vertical="center" wrapText="1"/>
    </xf>
    <xf numFmtId="0" fontId="12" fillId="0" borderId="1" xfId="0" applyFont="1" applyBorder="1" applyAlignment="1">
      <alignment horizontal="left" vertical="center" wrapText="1"/>
    </xf>
    <xf numFmtId="0" fontId="12" fillId="0" borderId="1" xfId="0" applyFont="1" applyBorder="1" applyAlignment="1">
      <alignment horizontal="center" vertical="center" wrapText="1"/>
    </xf>
    <xf numFmtId="0" fontId="39" fillId="2" borderId="1" xfId="0" applyFont="1" applyFill="1" applyBorder="1" applyAlignment="1">
      <alignment horizontal="center" vertical="center" wrapText="1"/>
    </xf>
    <xf numFmtId="9" fontId="39" fillId="2" borderId="1" xfId="6" applyFont="1" applyFill="1" applyBorder="1" applyAlignment="1" applyProtection="1">
      <alignment horizontal="center" vertical="center" wrapText="1"/>
    </xf>
    <xf numFmtId="0" fontId="39" fillId="2" borderId="1" xfId="0" applyFont="1" applyFill="1" applyBorder="1" applyAlignment="1" applyProtection="1">
      <alignment horizontal="center" vertical="center" wrapText="1"/>
      <protection locked="0"/>
    </xf>
    <xf numFmtId="0" fontId="39" fillId="8" borderId="0" xfId="0" applyFont="1" applyFill="1" applyAlignment="1" applyProtection="1">
      <alignment vertical="center"/>
      <protection locked="0"/>
    </xf>
    <xf numFmtId="0" fontId="39" fillId="0" borderId="1" xfId="0" applyFont="1" applyBorder="1" applyAlignment="1">
      <alignment horizontal="center" vertical="center" wrapText="1"/>
    </xf>
    <xf numFmtId="0" fontId="12" fillId="0" borderId="1" xfId="0" applyFont="1" applyBorder="1" applyAlignment="1">
      <alignment vertical="center" wrapText="1"/>
    </xf>
    <xf numFmtId="0" fontId="22" fillId="8" borderId="0" xfId="0" applyFont="1" applyFill="1" applyAlignment="1" applyProtection="1">
      <alignment horizontal="center" vertical="center"/>
      <protection locked="0"/>
    </xf>
    <xf numFmtId="0" fontId="22" fillId="8" borderId="0" xfId="0" applyFont="1" applyFill="1" applyAlignment="1" applyProtection="1">
      <alignment horizontal="left" vertical="center"/>
      <protection locked="0"/>
    </xf>
    <xf numFmtId="9" fontId="22" fillId="8" borderId="0" xfId="6" applyFont="1" applyFill="1" applyBorder="1" applyAlignment="1" applyProtection="1">
      <alignment vertical="center"/>
      <protection locked="0"/>
    </xf>
    <xf numFmtId="0" fontId="17" fillId="14" borderId="0" xfId="0" applyFont="1" applyFill="1" applyAlignment="1" applyProtection="1">
      <alignment vertical="center"/>
      <protection locked="0"/>
    </xf>
    <xf numFmtId="0" fontId="23" fillId="11" borderId="1" xfId="0" applyFont="1" applyFill="1" applyBorder="1" applyAlignment="1" applyProtection="1">
      <alignment horizontal="center" vertical="center"/>
      <protection locked="0"/>
    </xf>
    <xf numFmtId="0" fontId="29" fillId="0" borderId="1" xfId="5" applyFont="1" applyBorder="1" applyAlignment="1" applyProtection="1">
      <alignment horizontal="center" vertical="center" wrapText="1"/>
      <protection locked="0"/>
    </xf>
    <xf numFmtId="9" fontId="24" fillId="18" borderId="6" xfId="6" applyFont="1" applyFill="1" applyBorder="1" applyAlignment="1" applyProtection="1">
      <alignment horizontal="center" vertical="center" wrapText="1"/>
      <protection locked="0"/>
    </xf>
    <xf numFmtId="0" fontId="24" fillId="6" borderId="2" xfId="0" applyFont="1" applyFill="1" applyBorder="1" applyAlignment="1" applyProtection="1">
      <alignment horizontal="center" vertical="center" wrapText="1"/>
      <protection locked="0"/>
    </xf>
    <xf numFmtId="0" fontId="22" fillId="6" borderId="2" xfId="0" applyFont="1" applyFill="1" applyBorder="1" applyAlignment="1" applyProtection="1">
      <alignment horizontal="center" vertical="center" textRotation="90" wrapText="1"/>
      <protection locked="0"/>
    </xf>
    <xf numFmtId="0" fontId="22" fillId="24" borderId="12" xfId="0" applyFont="1" applyFill="1" applyBorder="1" applyAlignment="1" applyProtection="1">
      <alignment horizontal="center" vertical="center" textRotation="90" wrapText="1"/>
      <protection locked="0"/>
    </xf>
    <xf numFmtId="0" fontId="24" fillId="24" borderId="12" xfId="0" applyFont="1" applyFill="1" applyBorder="1" applyAlignment="1" applyProtection="1">
      <alignment horizontal="center" vertical="center" wrapText="1"/>
      <protection locked="0"/>
    </xf>
    <xf numFmtId="0" fontId="25" fillId="24" borderId="12" xfId="0" applyFont="1" applyFill="1" applyBorder="1" applyAlignment="1" applyProtection="1">
      <alignment horizontal="center" vertical="center"/>
      <protection locked="0"/>
    </xf>
    <xf numFmtId="0" fontId="17" fillId="0" borderId="4" xfId="0" applyFont="1" applyBorder="1" applyAlignment="1" applyProtection="1">
      <alignment vertical="center" wrapText="1"/>
      <protection locked="0"/>
    </xf>
    <xf numFmtId="0" fontId="25" fillId="0" borderId="4"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17" fillId="7" borderId="4" xfId="0" applyFont="1" applyFill="1" applyBorder="1" applyAlignment="1">
      <alignment vertical="center" wrapText="1"/>
    </xf>
    <xf numFmtId="0" fontId="17" fillId="7" borderId="4" xfId="0" applyFont="1" applyFill="1" applyBorder="1" applyAlignment="1">
      <alignment horizontal="center" vertical="center" wrapText="1"/>
    </xf>
    <xf numFmtId="0" fontId="17" fillId="2" borderId="4" xfId="0" applyFont="1" applyFill="1" applyBorder="1" applyAlignment="1" applyProtection="1">
      <alignment horizontal="center" vertical="center" wrapText="1"/>
      <protection locked="0"/>
    </xf>
    <xf numFmtId="9" fontId="17" fillId="2" borderId="4" xfId="6" applyFont="1" applyFill="1" applyBorder="1" applyAlignment="1" applyProtection="1">
      <alignment horizontal="center" vertical="center" wrapText="1"/>
      <protection locked="0"/>
    </xf>
    <xf numFmtId="0" fontId="17" fillId="2" borderId="4" xfId="0" applyFont="1" applyFill="1" applyBorder="1" applyAlignment="1" applyProtection="1">
      <alignment horizontal="left" vertical="center" wrapText="1"/>
      <protection locked="0"/>
    </xf>
    <xf numFmtId="0" fontId="17" fillId="0" borderId="1" xfId="0" applyFont="1" applyBorder="1" applyAlignment="1" applyProtection="1">
      <alignment vertical="center" wrapText="1"/>
      <protection locked="0"/>
    </xf>
    <xf numFmtId="0" fontId="25" fillId="0" borderId="1" xfId="0" applyFont="1" applyBorder="1" applyAlignment="1" applyProtection="1">
      <alignment horizontal="center" vertical="center" wrapText="1"/>
      <protection locked="0"/>
    </xf>
    <xf numFmtId="0" fontId="17" fillId="7" borderId="1" xfId="0" applyFont="1" applyFill="1" applyBorder="1" applyAlignment="1">
      <alignment vertical="center" wrapText="1"/>
    </xf>
    <xf numFmtId="0" fontId="17" fillId="7" borderId="1" xfId="0" applyFont="1" applyFill="1" applyBorder="1" applyAlignment="1">
      <alignment horizontal="center" vertical="center" wrapText="1"/>
    </xf>
    <xf numFmtId="9" fontId="27" fillId="2" borderId="4" xfId="6" applyFont="1" applyFill="1" applyBorder="1" applyAlignment="1" applyProtection="1">
      <alignment horizontal="center" vertical="center" wrapText="1"/>
      <protection locked="0"/>
    </xf>
    <xf numFmtId="0" fontId="11" fillId="37" borderId="16" xfId="0" applyFont="1" applyFill="1" applyBorder="1" applyAlignment="1">
      <alignment horizontal="center" vertical="center" wrapText="1"/>
    </xf>
    <xf numFmtId="0" fontId="17" fillId="7" borderId="1" xfId="0" applyFont="1" applyFill="1" applyBorder="1" applyAlignment="1" applyProtection="1">
      <alignment horizontal="left" vertical="center" wrapText="1"/>
      <protection locked="0"/>
    </xf>
    <xf numFmtId="0" fontId="17" fillId="7" borderId="1" xfId="0" applyFont="1" applyFill="1" applyBorder="1" applyAlignment="1" applyProtection="1">
      <alignment horizontal="center" vertical="center" wrapText="1"/>
      <protection locked="0"/>
    </xf>
    <xf numFmtId="0" fontId="17" fillId="7" borderId="1" xfId="6" applyNumberFormat="1" applyFont="1" applyFill="1" applyBorder="1" applyAlignment="1" applyProtection="1">
      <alignment horizontal="center" vertical="center" wrapText="1"/>
      <protection locked="0"/>
    </xf>
    <xf numFmtId="0" fontId="25" fillId="14" borderId="0" xfId="0" applyFont="1" applyFill="1" applyAlignment="1" applyProtection="1">
      <alignment horizontal="center" vertical="center"/>
      <protection locked="0"/>
    </xf>
    <xf numFmtId="0" fontId="17" fillId="14" borderId="0" xfId="0" applyFont="1" applyFill="1" applyAlignment="1" applyProtection="1">
      <alignment horizontal="center" vertical="center"/>
      <protection locked="0"/>
    </xf>
    <xf numFmtId="0" fontId="22" fillId="14" borderId="0" xfId="0" applyFont="1" applyFill="1" applyAlignment="1" applyProtection="1">
      <alignment horizontal="left" vertical="center"/>
      <protection locked="0"/>
    </xf>
    <xf numFmtId="0" fontId="17" fillId="14" borderId="0" xfId="0" applyFont="1" applyFill="1" applyAlignment="1" applyProtection="1">
      <alignment horizontal="left" vertical="center" wrapText="1"/>
      <protection locked="0"/>
    </xf>
    <xf numFmtId="10" fontId="24" fillId="12" borderId="3" xfId="0" applyNumberFormat="1" applyFont="1" applyFill="1" applyBorder="1" applyAlignment="1" applyProtection="1">
      <alignment horizontal="center" vertical="center" wrapText="1"/>
      <protection locked="0"/>
    </xf>
    <xf numFmtId="0" fontId="24" fillId="12" borderId="4" xfId="0" applyFont="1" applyFill="1" applyBorder="1" applyAlignment="1">
      <alignment horizontal="center" vertical="center" wrapText="1"/>
    </xf>
    <xf numFmtId="0" fontId="24" fillId="12" borderId="1" xfId="0" applyFont="1" applyFill="1" applyBorder="1" applyAlignment="1">
      <alignment horizontal="center" vertical="center" wrapText="1"/>
    </xf>
    <xf numFmtId="1" fontId="24" fillId="2" borderId="1" xfId="0" applyNumberFormat="1" applyFont="1" applyFill="1" applyBorder="1" applyAlignment="1">
      <alignment horizontal="center" vertical="center" wrapText="1"/>
    </xf>
    <xf numFmtId="9" fontId="24" fillId="2" borderId="1" xfId="6" applyFont="1" applyFill="1" applyBorder="1" applyAlignment="1" applyProtection="1">
      <alignment horizontal="center" vertical="center" wrapText="1"/>
    </xf>
    <xf numFmtId="9" fontId="24" fillId="2" borderId="1" xfId="0" applyNumberFormat="1" applyFont="1" applyFill="1" applyBorder="1" applyAlignment="1">
      <alignment horizontal="center" vertical="center" wrapText="1"/>
    </xf>
    <xf numFmtId="9" fontId="22" fillId="2" borderId="1" xfId="6" applyFont="1" applyFill="1" applyBorder="1" applyAlignment="1" applyProtection="1">
      <alignment horizontal="center" vertical="center" wrapText="1"/>
      <protection locked="0"/>
    </xf>
    <xf numFmtId="0" fontId="17" fillId="33" borderId="0" xfId="0" applyFont="1" applyFill="1" applyAlignment="1" applyProtection="1">
      <alignment horizontal="center" vertical="center" wrapText="1"/>
      <protection locked="0"/>
    </xf>
    <xf numFmtId="9" fontId="17" fillId="33" borderId="0" xfId="6" applyFont="1" applyFill="1" applyAlignment="1" applyProtection="1">
      <alignment horizontal="center" vertical="center" wrapText="1"/>
      <protection locked="0"/>
    </xf>
    <xf numFmtId="0" fontId="17" fillId="33" borderId="0" xfId="0" applyFont="1" applyFill="1" applyAlignment="1" applyProtection="1">
      <alignment vertical="center" wrapText="1"/>
      <protection locked="0"/>
    </xf>
    <xf numFmtId="0" fontId="17" fillId="14" borderId="0" xfId="0" applyFont="1" applyFill="1" applyAlignment="1" applyProtection="1">
      <alignment vertical="center" wrapText="1"/>
      <protection locked="0"/>
    </xf>
    <xf numFmtId="9" fontId="40" fillId="12" borderId="3" xfId="6" applyFont="1" applyFill="1" applyBorder="1" applyAlignment="1" applyProtection="1">
      <alignment horizontal="center" vertical="center" wrapText="1"/>
      <protection locked="0"/>
    </xf>
    <xf numFmtId="0" fontId="24" fillId="29" borderId="1" xfId="0" applyFont="1" applyFill="1" applyBorder="1" applyAlignment="1" applyProtection="1">
      <alignment horizontal="center" vertical="center" wrapText="1"/>
      <protection locked="0"/>
    </xf>
    <xf numFmtId="9" fontId="24" fillId="29" borderId="1" xfId="6" applyFont="1" applyFill="1" applyBorder="1" applyAlignment="1" applyProtection="1">
      <alignment horizontal="center" vertical="center" wrapText="1"/>
      <protection locked="0"/>
    </xf>
    <xf numFmtId="0" fontId="24" fillId="6" borderId="1" xfId="0" applyFont="1" applyFill="1" applyBorder="1" applyAlignment="1" applyProtection="1">
      <alignment horizontal="center" vertical="center" wrapText="1"/>
      <protection locked="0"/>
    </xf>
    <xf numFmtId="0" fontId="24" fillId="24" borderId="4" xfId="0" applyFont="1" applyFill="1" applyBorder="1" applyAlignment="1" applyProtection="1">
      <alignment horizontal="center" vertical="center" wrapText="1"/>
      <protection locked="0"/>
    </xf>
    <xf numFmtId="9" fontId="24" fillId="24" borderId="4" xfId="6" applyFont="1" applyFill="1" applyBorder="1" applyAlignment="1" applyProtection="1">
      <alignment horizontal="center" vertical="center" wrapText="1"/>
      <protection locked="0"/>
    </xf>
    <xf numFmtId="0" fontId="24" fillId="24" borderId="4" xfId="0" applyFont="1" applyFill="1" applyBorder="1" applyAlignment="1" applyProtection="1">
      <alignment horizontal="center" vertical="center"/>
      <protection locked="0"/>
    </xf>
    <xf numFmtId="0" fontId="17" fillId="0" borderId="1" xfId="0" applyFont="1" applyBorder="1" applyAlignment="1" applyProtection="1">
      <alignment horizontal="center" vertical="center" wrapText="1"/>
      <protection locked="0"/>
    </xf>
    <xf numFmtId="14" fontId="17" fillId="0" borderId="1" xfId="0" applyNumberFormat="1" applyFont="1" applyBorder="1" applyAlignment="1" applyProtection="1">
      <alignment horizontal="center" vertical="center" wrapText="1"/>
      <protection locked="0"/>
    </xf>
    <xf numFmtId="14" fontId="17" fillId="0" borderId="1" xfId="0" applyNumberFormat="1" applyFont="1" applyBorder="1" applyAlignment="1" applyProtection="1">
      <alignment vertical="center" wrapText="1"/>
      <protection locked="0"/>
    </xf>
    <xf numFmtId="1" fontId="17" fillId="0" borderId="1" xfId="0" applyNumberFormat="1" applyFont="1" applyBorder="1" applyAlignment="1" applyProtection="1">
      <alignment horizontal="center" vertical="center" wrapText="1"/>
      <protection locked="0"/>
    </xf>
    <xf numFmtId="0" fontId="30" fillId="0" borderId="1" xfId="0" applyFont="1" applyBorder="1" applyAlignment="1" applyProtection="1">
      <alignment horizontal="center" vertical="center" wrapText="1"/>
      <protection locked="0"/>
    </xf>
    <xf numFmtId="9" fontId="17" fillId="0" borderId="1" xfId="0" applyNumberFormat="1" applyFont="1" applyBorder="1" applyAlignment="1" applyProtection="1">
      <alignment horizontal="center" vertical="center" wrapText="1"/>
      <protection locked="0"/>
    </xf>
    <xf numFmtId="0" fontId="23" fillId="11" borderId="5" xfId="5" applyFont="1" applyFill="1" applyBorder="1" applyAlignment="1" applyProtection="1">
      <alignment horizontal="center" vertical="center" wrapText="1"/>
      <protection locked="0"/>
    </xf>
    <xf numFmtId="0" fontId="24" fillId="2" borderId="1" xfId="5" applyFont="1" applyFill="1" applyBorder="1" applyAlignment="1" applyProtection="1">
      <alignment horizontal="center" vertical="center" wrapText="1"/>
      <protection locked="0"/>
    </xf>
    <xf numFmtId="0" fontId="22" fillId="2" borderId="1" xfId="5" applyFont="1" applyFill="1" applyBorder="1" applyAlignment="1" applyProtection="1">
      <alignment horizontal="center" vertical="center" wrapText="1"/>
      <protection locked="0"/>
    </xf>
    <xf numFmtId="14" fontId="22" fillId="2" borderId="1" xfId="5" applyNumberFormat="1" applyFont="1" applyFill="1" applyBorder="1" applyAlignment="1" applyProtection="1">
      <alignment horizontal="center" vertical="center" wrapText="1"/>
      <protection locked="0"/>
    </xf>
    <xf numFmtId="0" fontId="24" fillId="2" borderId="1" xfId="0" applyFont="1" applyFill="1" applyBorder="1" applyAlignment="1" applyProtection="1">
      <alignment horizontal="center" vertical="center" wrapText="1"/>
      <protection locked="0"/>
    </xf>
    <xf numFmtId="1" fontId="22" fillId="32" borderId="1" xfId="0" applyNumberFormat="1" applyFont="1" applyFill="1" applyBorder="1" applyAlignment="1">
      <alignment horizontal="center" vertical="center" wrapText="1"/>
    </xf>
    <xf numFmtId="0" fontId="22" fillId="7" borderId="1" xfId="0" applyFont="1" applyFill="1" applyBorder="1" applyAlignment="1" applyProtection="1">
      <alignment horizontal="center" vertical="center" wrapText="1"/>
      <protection locked="0"/>
    </xf>
    <xf numFmtId="0" fontId="25" fillId="5" borderId="1" xfId="0" applyFont="1" applyFill="1" applyBorder="1" applyAlignment="1" applyProtection="1">
      <alignment horizontal="center" vertical="center" wrapText="1"/>
      <protection locked="0"/>
    </xf>
    <xf numFmtId="0" fontId="17" fillId="24" borderId="1" xfId="0" applyFont="1" applyFill="1" applyBorder="1" applyAlignment="1" applyProtection="1">
      <alignment horizontal="center" vertical="center" wrapText="1"/>
      <protection locked="0"/>
    </xf>
    <xf numFmtId="0" fontId="17" fillId="38" borderId="1" xfId="0" applyFont="1" applyFill="1" applyBorder="1" applyAlignment="1" applyProtection="1">
      <alignment horizontal="center" vertical="center" wrapText="1"/>
      <protection locked="0"/>
    </xf>
    <xf numFmtId="0" fontId="17" fillId="7" borderId="2" xfId="0" applyFont="1" applyFill="1" applyBorder="1" applyAlignment="1" applyProtection="1">
      <alignment horizontal="center" vertical="center" wrapText="1"/>
      <protection locked="0"/>
    </xf>
    <xf numFmtId="0" fontId="17" fillId="7" borderId="2" xfId="0" applyFont="1" applyFill="1" applyBorder="1" applyAlignment="1" applyProtection="1">
      <alignment horizontal="left" vertical="center" wrapText="1"/>
      <protection locked="0"/>
    </xf>
    <xf numFmtId="0" fontId="37" fillId="38" borderId="2" xfId="0" applyFont="1" applyFill="1" applyBorder="1" applyAlignment="1" applyProtection="1">
      <alignment horizontal="center" vertical="center" wrapText="1"/>
      <protection locked="0"/>
    </xf>
    <xf numFmtId="0" fontId="22" fillId="38" borderId="1" xfId="0" applyFont="1" applyFill="1" applyBorder="1" applyAlignment="1" applyProtection="1">
      <alignment horizontal="center" vertical="center" wrapText="1"/>
      <protection locked="0"/>
    </xf>
    <xf numFmtId="0" fontId="37" fillId="38" borderId="1" xfId="0" applyFont="1" applyFill="1" applyBorder="1" applyAlignment="1" applyProtection="1">
      <alignment horizontal="center" vertical="center" wrapText="1"/>
      <protection locked="0"/>
    </xf>
    <xf numFmtId="0" fontId="17" fillId="8" borderId="0" xfId="0" applyFont="1" applyFill="1" applyAlignment="1" applyProtection="1">
      <alignment horizontal="center" vertical="center" wrapText="1"/>
      <protection locked="0"/>
    </xf>
    <xf numFmtId="0" fontId="17" fillId="14" borderId="0" xfId="0" applyFont="1" applyFill="1" applyAlignment="1" applyProtection="1">
      <alignment horizontal="center" vertical="center" wrapText="1"/>
      <protection locked="0"/>
    </xf>
    <xf numFmtId="0" fontId="41" fillId="8" borderId="0" xfId="0" applyFont="1" applyFill="1" applyAlignment="1" applyProtection="1">
      <alignment vertical="center" wrapText="1"/>
      <protection locked="0"/>
    </xf>
    <xf numFmtId="0" fontId="29" fillId="20" borderId="1" xfId="0" applyFont="1" applyFill="1" applyBorder="1" applyAlignment="1" applyProtection="1">
      <alignment horizontal="center" vertical="center" wrapText="1"/>
      <protection locked="0"/>
    </xf>
    <xf numFmtId="0" fontId="29" fillId="20" borderId="4" xfId="0" applyFont="1" applyFill="1" applyBorder="1" applyAlignment="1" applyProtection="1">
      <alignment horizontal="center" vertical="center" wrapText="1"/>
      <protection locked="0"/>
    </xf>
    <xf numFmtId="0" fontId="29" fillId="36" borderId="1" xfId="0" applyFont="1" applyFill="1" applyBorder="1" applyAlignment="1" applyProtection="1">
      <alignment horizontal="center" vertical="center" wrapText="1"/>
      <protection locked="0"/>
    </xf>
    <xf numFmtId="0" fontId="29" fillId="36" borderId="1" xfId="0" applyFont="1" applyFill="1" applyBorder="1" applyAlignment="1" applyProtection="1">
      <alignment horizontal="center" vertical="center"/>
      <protection locked="0"/>
    </xf>
    <xf numFmtId="0" fontId="29" fillId="21" borderId="1" xfId="0" applyFont="1" applyFill="1" applyBorder="1" applyAlignment="1" applyProtection="1">
      <alignment horizontal="center" vertical="center" textRotation="90" wrapText="1"/>
      <protection locked="0"/>
    </xf>
    <xf numFmtId="0" fontId="44" fillId="23" borderId="1" xfId="0" applyFont="1" applyFill="1" applyBorder="1" applyAlignment="1" applyProtection="1">
      <alignment horizontal="justify" vertical="center" wrapText="1"/>
      <protection locked="0"/>
    </xf>
    <xf numFmtId="0" fontId="44" fillId="23" borderId="1" xfId="0" applyFont="1" applyFill="1" applyBorder="1" applyAlignment="1" applyProtection="1">
      <alignment horizontal="center" vertical="center" wrapText="1"/>
      <protection locked="0"/>
    </xf>
    <xf numFmtId="9" fontId="22" fillId="0" borderId="1" xfId="6" applyFont="1" applyFill="1" applyBorder="1" applyAlignment="1" applyProtection="1">
      <alignment horizontal="center" vertical="center" wrapText="1"/>
    </xf>
    <xf numFmtId="9" fontId="22" fillId="21" borderId="1" xfId="6" applyFont="1" applyFill="1" applyBorder="1" applyAlignment="1" applyProtection="1">
      <alignment horizontal="center" vertical="center" wrapText="1"/>
    </xf>
    <xf numFmtId="0" fontId="17" fillId="22" borderId="1" xfId="0" applyFont="1" applyFill="1" applyBorder="1" applyAlignment="1" applyProtection="1">
      <alignment horizontal="center" vertical="center" wrapText="1"/>
      <protection locked="0"/>
    </xf>
    <xf numFmtId="0" fontId="17" fillId="23" borderId="1" xfId="0" applyFont="1" applyFill="1" applyBorder="1" applyAlignment="1" applyProtection="1">
      <alignment horizontal="center" vertical="center" textRotation="90" wrapText="1"/>
      <protection locked="0"/>
    </xf>
    <xf numFmtId="0" fontId="17" fillId="2" borderId="5" xfId="0" applyFont="1" applyFill="1" applyBorder="1" applyAlignment="1" applyProtection="1">
      <alignment vertical="center" wrapText="1"/>
      <protection locked="0"/>
    </xf>
    <xf numFmtId="0" fontId="17" fillId="2" borderId="6" xfId="0" applyFont="1" applyFill="1" applyBorder="1" applyAlignment="1" applyProtection="1">
      <alignment vertical="center" wrapText="1"/>
      <protection locked="0"/>
    </xf>
    <xf numFmtId="0" fontId="45" fillId="14" borderId="0" xfId="0" applyFont="1" applyFill="1" applyAlignment="1" applyProtection="1">
      <alignment horizontal="center" vertical="center" wrapText="1"/>
      <protection locked="0"/>
    </xf>
    <xf numFmtId="0" fontId="24" fillId="6" borderId="1" xfId="0" applyFont="1" applyFill="1" applyBorder="1" applyAlignment="1" applyProtection="1">
      <alignment horizontal="center" vertical="center" textRotation="90" wrapText="1"/>
      <protection locked="0"/>
    </xf>
    <xf numFmtId="0" fontId="24" fillId="24" borderId="1" xfId="0" applyFont="1" applyFill="1" applyBorder="1" applyAlignment="1" applyProtection="1">
      <alignment horizontal="center" vertical="center" textRotation="90" wrapText="1"/>
      <protection locked="0"/>
    </xf>
    <xf numFmtId="0" fontId="24" fillId="24" borderId="1" xfId="0" applyFont="1" applyFill="1" applyBorder="1" applyAlignment="1" applyProtection="1">
      <alignment horizontal="center" vertical="center" wrapText="1"/>
      <protection locked="0"/>
    </xf>
    <xf numFmtId="0" fontId="46" fillId="0" borderId="1" xfId="0" applyFont="1" applyBorder="1" applyAlignment="1">
      <alignment horizontal="center" vertical="center" wrapText="1"/>
    </xf>
    <xf numFmtId="0" fontId="25" fillId="6" borderId="1" xfId="0" applyFont="1" applyFill="1" applyBorder="1" applyAlignment="1" applyProtection="1">
      <alignment horizontal="center" vertical="center" wrapText="1"/>
      <protection locked="0"/>
    </xf>
    <xf numFmtId="0" fontId="30" fillId="0" borderId="17" xfId="0" applyFont="1" applyBorder="1" applyAlignment="1">
      <alignment vertical="center" wrapText="1"/>
    </xf>
    <xf numFmtId="0" fontId="27" fillId="0" borderId="1" xfId="0" applyFont="1" applyBorder="1" applyAlignment="1">
      <alignment vertical="center" wrapText="1"/>
    </xf>
    <xf numFmtId="0" fontId="27" fillId="0" borderId="1" xfId="0" applyFont="1" applyBorder="1" applyAlignment="1">
      <alignment horizontal="center" vertical="center" wrapText="1"/>
    </xf>
    <xf numFmtId="0" fontId="23" fillId="0" borderId="1" xfId="0" applyFont="1" applyBorder="1" applyAlignment="1">
      <alignment horizontal="center" vertical="center" wrapText="1"/>
    </xf>
    <xf numFmtId="0" fontId="47" fillId="6" borderId="1" xfId="0" applyFont="1" applyFill="1" applyBorder="1" applyAlignment="1" applyProtection="1">
      <alignment horizontal="center" vertical="center" wrapText="1"/>
      <protection locked="0"/>
    </xf>
    <xf numFmtId="0" fontId="30" fillId="0" borderId="1" xfId="0" applyFont="1" applyBorder="1" applyAlignment="1">
      <alignment vertical="center" wrapText="1"/>
    </xf>
    <xf numFmtId="0" fontId="17" fillId="0" borderId="17" xfId="0" applyFont="1" applyBorder="1" applyAlignment="1" applyProtection="1">
      <alignment horizontal="center" vertical="center" wrapText="1"/>
      <protection locked="0"/>
    </xf>
    <xf numFmtId="0" fontId="17" fillId="0" borderId="1" xfId="0" applyFont="1" applyBorder="1" applyAlignment="1" applyProtection="1">
      <alignment horizontal="left" vertical="center" wrapText="1"/>
      <protection locked="0"/>
    </xf>
    <xf numFmtId="0" fontId="30" fillId="0" borderId="18" xfId="0" applyFont="1" applyBorder="1" applyAlignment="1">
      <alignment vertical="center" wrapText="1"/>
    </xf>
    <xf numFmtId="0" fontId="17" fillId="0" borderId="19" xfId="0" applyFont="1" applyBorder="1" applyAlignment="1" applyProtection="1">
      <alignment horizontal="center" vertical="center" wrapText="1"/>
      <protection locked="0"/>
    </xf>
    <xf numFmtId="0" fontId="17" fillId="0" borderId="20" xfId="0" applyFont="1" applyBorder="1" applyAlignment="1" applyProtection="1">
      <alignment horizontal="center" vertical="center" wrapText="1"/>
      <protection locked="0"/>
    </xf>
    <xf numFmtId="0" fontId="17" fillId="0" borderId="16" xfId="0" applyFont="1" applyBorder="1" applyAlignment="1" applyProtection="1">
      <alignment horizontal="center" vertical="center" wrapText="1"/>
      <protection locked="0"/>
    </xf>
    <xf numFmtId="0" fontId="30" fillId="0" borderId="1" xfId="0" applyFont="1" applyBorder="1" applyAlignment="1">
      <alignment horizontal="left" vertical="center" wrapText="1"/>
    </xf>
    <xf numFmtId="0" fontId="17" fillId="0" borderId="21" xfId="0" applyFont="1" applyBorder="1" applyAlignment="1" applyProtection="1">
      <alignment horizontal="center" vertical="center" wrapText="1"/>
      <protection locked="0"/>
    </xf>
    <xf numFmtId="9" fontId="17" fillId="0" borderId="1" xfId="0" applyNumberFormat="1" applyFont="1" applyBorder="1" applyAlignment="1" applyProtection="1">
      <alignment vertical="center" wrapText="1"/>
      <protection locked="0"/>
    </xf>
    <xf numFmtId="9" fontId="46" fillId="0" borderId="1" xfId="0" applyNumberFormat="1" applyFont="1" applyBorder="1" applyAlignment="1">
      <alignment horizontal="center" vertical="center" wrapText="1"/>
    </xf>
    <xf numFmtId="9" fontId="25" fillId="6" borderId="1" xfId="0" applyNumberFormat="1" applyFont="1" applyFill="1" applyBorder="1" applyAlignment="1" applyProtection="1">
      <alignment horizontal="center" vertical="center" wrapText="1"/>
      <protection locked="0"/>
    </xf>
    <xf numFmtId="1" fontId="17" fillId="0" borderId="1" xfId="6" applyNumberFormat="1" applyFont="1" applyFill="1" applyBorder="1" applyAlignment="1" applyProtection="1">
      <alignment horizontal="center" vertical="center" wrapText="1"/>
      <protection locked="0"/>
    </xf>
    <xf numFmtId="0" fontId="17" fillId="0" borderId="18" xfId="0" applyFont="1" applyBorder="1" applyAlignment="1" applyProtection="1">
      <alignment horizontal="center" vertical="center" wrapText="1"/>
      <protection locked="0"/>
    </xf>
    <xf numFmtId="0" fontId="22" fillId="0" borderId="1" xfId="0" applyFont="1" applyBorder="1" applyAlignment="1">
      <alignment vertical="center" wrapText="1"/>
    </xf>
    <xf numFmtId="0" fontId="22" fillId="7" borderId="1" xfId="0" applyFont="1" applyFill="1" applyBorder="1" applyAlignment="1">
      <alignment horizontal="center" vertical="center" wrapText="1"/>
    </xf>
    <xf numFmtId="0" fontId="24" fillId="0" borderId="1" xfId="0" applyFont="1" applyBorder="1" applyAlignment="1">
      <alignment horizontal="center" vertical="center" wrapText="1"/>
    </xf>
    <xf numFmtId="0" fontId="24" fillId="0" borderId="1" xfId="0" applyFont="1" applyBorder="1" applyAlignment="1">
      <alignment vertical="center" wrapText="1"/>
    </xf>
    <xf numFmtId="0" fontId="50" fillId="7" borderId="1" xfId="0" applyFont="1" applyFill="1" applyBorder="1" applyAlignment="1">
      <alignment horizontal="center" vertical="center" wrapText="1"/>
    </xf>
    <xf numFmtId="0" fontId="15" fillId="39" borderId="1" xfId="0" applyFont="1" applyFill="1" applyBorder="1" applyAlignment="1">
      <alignment horizontal="center" vertical="center" wrapText="1"/>
    </xf>
    <xf numFmtId="0" fontId="13" fillId="39" borderId="1" xfId="0" applyFont="1" applyFill="1" applyBorder="1" applyAlignment="1">
      <alignment horizontal="center" vertical="center" wrapText="1"/>
    </xf>
    <xf numFmtId="9" fontId="30" fillId="0" borderId="1" xfId="6" applyFont="1" applyBorder="1" applyAlignment="1" applyProtection="1">
      <alignment horizontal="center" vertical="center" wrapText="1"/>
      <protection locked="0"/>
    </xf>
    <xf numFmtId="9" fontId="17" fillId="7" borderId="1" xfId="0" applyNumberFormat="1" applyFont="1" applyFill="1" applyBorder="1" applyAlignment="1">
      <alignment horizontal="center" vertical="center" wrapText="1"/>
    </xf>
    <xf numFmtId="9" fontId="17" fillId="2" borderId="1" xfId="0" applyNumberFormat="1" applyFont="1" applyFill="1" applyBorder="1" applyAlignment="1" applyProtection="1">
      <alignment horizontal="center" vertical="center" wrapText="1"/>
      <protection locked="0"/>
    </xf>
    <xf numFmtId="0" fontId="17" fillId="2" borderId="13" xfId="0" applyFont="1" applyFill="1" applyBorder="1" applyAlignment="1" applyProtection="1">
      <alignment vertical="center" wrapText="1"/>
      <protection locked="0"/>
    </xf>
    <xf numFmtId="0" fontId="17" fillId="2" borderId="15" xfId="0" applyFont="1" applyFill="1" applyBorder="1" applyAlignment="1" applyProtection="1">
      <alignment vertical="center" wrapText="1"/>
      <protection locked="0"/>
    </xf>
    <xf numFmtId="0" fontId="17" fillId="2" borderId="14" xfId="0" applyFont="1" applyFill="1" applyBorder="1" applyAlignment="1" applyProtection="1">
      <alignment vertical="center" wrapText="1"/>
      <protection locked="0"/>
    </xf>
    <xf numFmtId="0" fontId="14" fillId="2" borderId="1" xfId="10" applyFont="1" applyFill="1" applyBorder="1" applyAlignment="1" applyProtection="1">
      <alignment horizontal="center" vertical="center" wrapText="1"/>
      <protection locked="0"/>
    </xf>
    <xf numFmtId="0" fontId="1" fillId="0" borderId="1" xfId="10" applyBorder="1" applyAlignment="1">
      <alignment horizontal="center" vertical="center"/>
    </xf>
    <xf numFmtId="0" fontId="1" fillId="0" borderId="1" xfId="10" applyBorder="1" applyAlignment="1">
      <alignment horizontal="center"/>
    </xf>
    <xf numFmtId="9" fontId="17" fillId="2" borderId="4" xfId="0" applyNumberFormat="1" applyFont="1" applyFill="1" applyBorder="1" applyAlignment="1" applyProtection="1">
      <alignment horizontal="center" vertical="center" wrapText="1"/>
      <protection locked="0"/>
    </xf>
    <xf numFmtId="0" fontId="20" fillId="0" borderId="0" xfId="0" applyFont="1" applyAlignment="1">
      <alignment horizontal="center" vertical="center"/>
    </xf>
    <xf numFmtId="0" fontId="21" fillId="0" borderId="0" xfId="0" applyFont="1" applyAlignment="1">
      <alignment vertical="center"/>
    </xf>
    <xf numFmtId="9" fontId="21" fillId="0" borderId="0" xfId="6" applyFont="1" applyAlignment="1">
      <alignment horizontal="center" vertical="center"/>
    </xf>
    <xf numFmtId="0" fontId="20" fillId="6" borderId="1" xfId="0" applyFont="1" applyFill="1" applyBorder="1" applyAlignment="1">
      <alignment horizontal="center" vertical="center"/>
    </xf>
    <xf numFmtId="9" fontId="20" fillId="6" borderId="1" xfId="6" applyFont="1" applyFill="1" applyBorder="1" applyAlignment="1">
      <alignment horizontal="center" vertical="center"/>
    </xf>
    <xf numFmtId="0" fontId="21" fillId="0" borderId="1" xfId="0" applyFont="1" applyBorder="1" applyAlignment="1">
      <alignment vertical="center"/>
    </xf>
    <xf numFmtId="9" fontId="21" fillId="0" borderId="1" xfId="6" applyFont="1" applyBorder="1" applyAlignment="1">
      <alignment horizontal="center" vertical="center"/>
    </xf>
    <xf numFmtId="0" fontId="21" fillId="0" borderId="1" xfId="0" applyFont="1" applyBorder="1" applyAlignment="1">
      <alignment horizontal="center" vertical="center"/>
    </xf>
    <xf numFmtId="0" fontId="21" fillId="0" borderId="0" xfId="0" applyFont="1" applyAlignment="1">
      <alignment horizontal="center" vertical="center"/>
    </xf>
    <xf numFmtId="0" fontId="18" fillId="6" borderId="1" xfId="0" applyFont="1" applyFill="1" applyBorder="1" applyAlignment="1">
      <alignment horizontal="center" vertical="center" wrapText="1"/>
    </xf>
    <xf numFmtId="10" fontId="20" fillId="0" borderId="0" xfId="6" applyNumberFormat="1" applyFont="1" applyFill="1" applyBorder="1" applyAlignment="1">
      <alignment vertical="center"/>
    </xf>
    <xf numFmtId="9" fontId="21" fillId="0" borderId="0" xfId="6" applyFont="1" applyFill="1" applyBorder="1" applyAlignment="1">
      <alignment vertical="center"/>
    </xf>
    <xf numFmtId="0" fontId="51" fillId="0" borderId="0" xfId="0" applyFont="1" applyAlignment="1">
      <alignment vertical="center"/>
    </xf>
    <xf numFmtId="9" fontId="51" fillId="0" borderId="0" xfId="6" applyFont="1" applyFill="1" applyBorder="1" applyAlignment="1">
      <alignment vertical="center"/>
    </xf>
    <xf numFmtId="10" fontId="21" fillId="0" borderId="0" xfId="6" applyNumberFormat="1" applyFont="1" applyFill="1" applyBorder="1" applyAlignment="1">
      <alignment vertical="center"/>
    </xf>
    <xf numFmtId="0" fontId="20" fillId="6" borderId="0" xfId="0" applyFont="1" applyFill="1" applyAlignment="1">
      <alignment vertical="center"/>
    </xf>
    <xf numFmtId="9" fontId="20" fillId="6" borderId="0" xfId="0" applyNumberFormat="1" applyFont="1" applyFill="1" applyAlignment="1">
      <alignment vertical="center"/>
    </xf>
    <xf numFmtId="0" fontId="16" fillId="0" borderId="0" xfId="0" applyFont="1" applyAlignment="1">
      <alignment horizontal="left" vertical="center"/>
    </xf>
    <xf numFmtId="0" fontId="21" fillId="0" borderId="0" xfId="0" applyFont="1" applyAlignment="1">
      <alignment horizontal="left" vertical="center"/>
    </xf>
    <xf numFmtId="0" fontId="16" fillId="0" borderId="0" xfId="0" applyFont="1" applyAlignment="1">
      <alignment vertical="center"/>
    </xf>
    <xf numFmtId="0" fontId="19" fillId="0" borderId="0" xfId="0" applyFont="1" applyAlignment="1">
      <alignment vertical="center" wrapText="1" readingOrder="1"/>
    </xf>
    <xf numFmtId="0" fontId="21" fillId="0" borderId="0" xfId="0" pivotButton="1" applyFont="1" applyAlignment="1">
      <alignment vertical="center"/>
    </xf>
    <xf numFmtId="0" fontId="20" fillId="7" borderId="0" xfId="0" applyFont="1" applyFill="1" applyAlignment="1">
      <alignment vertical="center"/>
    </xf>
    <xf numFmtId="0" fontId="20" fillId="0" borderId="0" xfId="0" applyFont="1" applyAlignment="1">
      <alignment vertical="center"/>
    </xf>
    <xf numFmtId="0" fontId="52" fillId="9" borderId="1" xfId="0" applyFont="1" applyFill="1" applyBorder="1" applyAlignment="1">
      <alignment horizontal="center" vertical="center"/>
    </xf>
    <xf numFmtId="10" fontId="20" fillId="0" borderId="1" xfId="6" applyNumberFormat="1" applyFont="1" applyFill="1" applyBorder="1" applyAlignment="1">
      <alignment horizontal="center" vertical="center"/>
    </xf>
    <xf numFmtId="10" fontId="20" fillId="0" borderId="1" xfId="6" pivotButton="1" applyNumberFormat="1" applyFont="1" applyFill="1" applyBorder="1" applyAlignment="1">
      <alignment horizontal="center" vertical="center"/>
    </xf>
    <xf numFmtId="0" fontId="21" fillId="7" borderId="1" xfId="0" applyFont="1" applyFill="1" applyBorder="1" applyAlignment="1">
      <alignment vertical="center"/>
    </xf>
    <xf numFmtId="10" fontId="21" fillId="0" borderId="1" xfId="6" applyNumberFormat="1" applyFont="1" applyFill="1" applyBorder="1" applyAlignment="1">
      <alignment horizontal="center" vertical="center"/>
    </xf>
    <xf numFmtId="9" fontId="21" fillId="2" borderId="1" xfId="6" applyFont="1" applyFill="1" applyBorder="1" applyAlignment="1">
      <alignment horizontal="center" vertical="center"/>
    </xf>
    <xf numFmtId="0" fontId="20" fillId="9" borderId="0" xfId="0" applyFont="1" applyFill="1" applyAlignment="1">
      <alignment horizontal="center" vertical="center"/>
    </xf>
    <xf numFmtId="0" fontId="20" fillId="9" borderId="0" xfId="0" applyFont="1" applyFill="1" applyAlignment="1">
      <alignment vertical="center"/>
    </xf>
    <xf numFmtId="0" fontId="21" fillId="0" borderId="0" xfId="0" applyFont="1" applyAlignment="1" applyProtection="1">
      <alignment vertical="center"/>
      <protection locked="0"/>
    </xf>
    <xf numFmtId="0" fontId="21" fillId="0" borderId="0" xfId="0" applyFont="1" applyAlignment="1" applyProtection="1">
      <alignment vertical="center" wrapText="1"/>
      <protection locked="0"/>
    </xf>
    <xf numFmtId="0" fontId="20" fillId="7" borderId="1" xfId="0" applyFont="1" applyFill="1" applyBorder="1" applyAlignment="1">
      <alignment vertical="center"/>
    </xf>
    <xf numFmtId="0" fontId="19" fillId="0" borderId="0" xfId="0" applyFont="1" applyAlignment="1">
      <alignment vertical="center"/>
    </xf>
    <xf numFmtId="9" fontId="21" fillId="0" borderId="0" xfId="6" applyFont="1" applyAlignment="1">
      <alignment vertical="center"/>
    </xf>
    <xf numFmtId="0" fontId="0" fillId="0" borderId="0" xfId="0" pivotButton="1"/>
    <xf numFmtId="0" fontId="0" fillId="0" borderId="0" xfId="0" applyAlignment="1">
      <alignment horizontal="left"/>
    </xf>
    <xf numFmtId="9" fontId="0" fillId="0" borderId="0" xfId="6" applyFont="1"/>
    <xf numFmtId="9" fontId="0" fillId="0" borderId="0" xfId="6" applyFont="1" applyAlignment="1">
      <alignment horizontal="center"/>
    </xf>
    <xf numFmtId="0" fontId="19" fillId="32" borderId="1" xfId="0" applyFont="1" applyFill="1" applyBorder="1" applyAlignment="1">
      <alignment horizontal="center" vertical="center" wrapText="1"/>
    </xf>
    <xf numFmtId="0" fontId="53" fillId="15" borderId="1" xfId="0" applyFont="1" applyFill="1" applyBorder="1" applyAlignment="1">
      <alignment vertical="center"/>
    </xf>
    <xf numFmtId="9" fontId="53" fillId="15" borderId="1" xfId="0" applyNumberFormat="1" applyFont="1" applyFill="1" applyBorder="1" applyAlignment="1">
      <alignment horizontal="center" vertical="center"/>
    </xf>
    <xf numFmtId="0" fontId="17" fillId="7" borderId="1" xfId="0" applyFont="1" applyFill="1" applyBorder="1" applyAlignment="1" applyProtection="1">
      <alignment horizontal="center" vertical="center"/>
      <protection locked="0"/>
    </xf>
    <xf numFmtId="0" fontId="25" fillId="7" borderId="1" xfId="0" applyFont="1" applyFill="1" applyBorder="1" applyAlignment="1" applyProtection="1">
      <alignment horizontal="center" vertical="center"/>
      <protection locked="0"/>
    </xf>
    <xf numFmtId="0" fontId="17" fillId="7" borderId="5" xfId="0" applyFont="1" applyFill="1" applyBorder="1" applyAlignment="1" applyProtection="1">
      <alignment horizontal="left" vertical="center" wrapText="1"/>
      <protection locked="0"/>
    </xf>
    <xf numFmtId="0" fontId="17" fillId="7" borderId="6" xfId="0" applyFont="1" applyFill="1" applyBorder="1" applyAlignment="1" applyProtection="1">
      <alignment horizontal="left" vertical="center" wrapText="1"/>
      <protection locked="0"/>
    </xf>
    <xf numFmtId="0" fontId="17" fillId="7" borderId="3" xfId="0" applyFont="1" applyFill="1" applyBorder="1" applyAlignment="1" applyProtection="1">
      <alignment horizontal="left" vertical="center" wrapText="1"/>
      <protection locked="0"/>
    </xf>
    <xf numFmtId="0" fontId="22" fillId="7" borderId="1" xfId="0" applyFont="1" applyFill="1" applyBorder="1" applyAlignment="1" applyProtection="1">
      <alignment horizontal="left" vertical="center" wrapText="1"/>
      <protection locked="0"/>
    </xf>
    <xf numFmtId="0" fontId="23" fillId="15" borderId="1" xfId="0" applyFont="1" applyFill="1" applyBorder="1" applyAlignment="1" applyProtection="1">
      <alignment horizontal="center" vertical="center"/>
      <protection locked="0"/>
    </xf>
    <xf numFmtId="0" fontId="29" fillId="25" borderId="1" xfId="0" applyFont="1" applyFill="1" applyBorder="1" applyAlignment="1">
      <alignment horizontal="center" vertical="center" wrapText="1" readingOrder="1"/>
    </xf>
    <xf numFmtId="0" fontId="30" fillId="0" borderId="1" xfId="0" applyFont="1" applyBorder="1" applyAlignment="1">
      <alignment horizontal="left" vertical="center" wrapText="1" readingOrder="1"/>
    </xf>
    <xf numFmtId="0" fontId="25" fillId="9" borderId="1" xfId="0" applyFont="1" applyFill="1" applyBorder="1" applyAlignment="1" applyProtection="1">
      <alignment horizontal="center" vertical="center"/>
      <protection locked="0"/>
    </xf>
    <xf numFmtId="0" fontId="25" fillId="13" borderId="1" xfId="0" applyFont="1" applyFill="1" applyBorder="1" applyAlignment="1" applyProtection="1">
      <alignment horizontal="center" vertical="center"/>
      <protection locked="0"/>
    </xf>
    <xf numFmtId="0" fontId="24" fillId="12" borderId="1" xfId="0" applyFont="1" applyFill="1" applyBorder="1" applyAlignment="1" applyProtection="1">
      <alignment horizontal="center" vertical="center" wrapText="1"/>
      <protection locked="0"/>
    </xf>
    <xf numFmtId="0" fontId="23" fillId="15" borderId="1" xfId="0" applyFont="1" applyFill="1" applyBorder="1" applyAlignment="1" applyProtection="1">
      <alignment horizontal="center" vertical="center" wrapText="1"/>
      <protection locked="0"/>
    </xf>
    <xf numFmtId="0" fontId="23" fillId="15" borderId="5" xfId="0" applyFont="1" applyFill="1" applyBorder="1" applyAlignment="1" applyProtection="1">
      <alignment horizontal="center" vertical="center"/>
      <protection locked="0"/>
    </xf>
    <xf numFmtId="0" fontId="23" fillId="15" borderId="6" xfId="0" applyFont="1" applyFill="1" applyBorder="1" applyAlignment="1" applyProtection="1">
      <alignment horizontal="center" vertical="center"/>
      <protection locked="0"/>
    </xf>
    <xf numFmtId="0" fontId="23" fillId="15" borderId="3" xfId="0" applyFont="1" applyFill="1" applyBorder="1" applyAlignment="1" applyProtection="1">
      <alignment horizontal="center" vertical="center"/>
      <protection locked="0"/>
    </xf>
    <xf numFmtId="0" fontId="23" fillId="4" borderId="1" xfId="0" applyFont="1" applyFill="1" applyBorder="1" applyAlignment="1" applyProtection="1">
      <alignment horizontal="center" vertical="center"/>
      <protection locked="0"/>
    </xf>
    <xf numFmtId="0" fontId="25" fillId="3" borderId="1" xfId="0" applyFont="1" applyFill="1" applyBorder="1" applyAlignment="1" applyProtection="1">
      <alignment horizontal="center" vertical="center"/>
      <protection locked="0"/>
    </xf>
    <xf numFmtId="0" fontId="23" fillId="15" borderId="2" xfId="0" applyFont="1" applyFill="1" applyBorder="1" applyAlignment="1" applyProtection="1">
      <alignment horizontal="center" vertical="center" textRotation="90"/>
      <protection locked="0"/>
    </xf>
    <xf numFmtId="0" fontId="23" fillId="15" borderId="12" xfId="0" applyFont="1" applyFill="1" applyBorder="1" applyAlignment="1" applyProtection="1">
      <alignment horizontal="center" vertical="center" textRotation="90"/>
      <protection locked="0"/>
    </xf>
    <xf numFmtId="0" fontId="23" fillId="15" borderId="4" xfId="0" applyFont="1" applyFill="1" applyBorder="1" applyAlignment="1" applyProtection="1">
      <alignment horizontal="center" vertical="center" textRotation="90"/>
      <protection locked="0"/>
    </xf>
    <xf numFmtId="0" fontId="25" fillId="10" borderId="5" xfId="0" applyFont="1" applyFill="1" applyBorder="1" applyAlignment="1" applyProtection="1">
      <alignment horizontal="center" vertical="center"/>
      <protection locked="0"/>
    </xf>
    <xf numFmtId="0" fontId="25" fillId="10" borderId="6" xfId="0" applyFont="1" applyFill="1" applyBorder="1" applyAlignment="1" applyProtection="1">
      <alignment horizontal="center" vertical="center"/>
      <protection locked="0"/>
    </xf>
    <xf numFmtId="0" fontId="25" fillId="10" borderId="3" xfId="0" applyFont="1" applyFill="1" applyBorder="1" applyAlignment="1" applyProtection="1">
      <alignment horizontal="center" vertical="center"/>
      <protection locked="0"/>
    </xf>
    <xf numFmtId="0" fontId="25" fillId="7" borderId="5" xfId="0" applyFont="1" applyFill="1" applyBorder="1" applyAlignment="1" applyProtection="1">
      <alignment horizontal="center" vertical="center"/>
      <protection locked="0"/>
    </xf>
    <xf numFmtId="0" fontId="25" fillId="7" borderId="6" xfId="0" applyFont="1" applyFill="1" applyBorder="1" applyAlignment="1" applyProtection="1">
      <alignment horizontal="center" vertical="center"/>
      <protection locked="0"/>
    </xf>
    <xf numFmtId="0" fontId="25" fillId="7" borderId="3" xfId="0" applyFont="1" applyFill="1" applyBorder="1" applyAlignment="1" applyProtection="1">
      <alignment horizontal="center" vertical="center"/>
      <protection locked="0"/>
    </xf>
    <xf numFmtId="0" fontId="17" fillId="17" borderId="5" xfId="0" applyFont="1" applyFill="1" applyBorder="1" applyAlignment="1" applyProtection="1">
      <alignment vertical="center" wrapText="1"/>
      <protection locked="0"/>
    </xf>
    <xf numFmtId="0" fontId="17" fillId="17" borderId="6" xfId="0" applyFont="1" applyFill="1" applyBorder="1" applyAlignment="1" applyProtection="1">
      <alignment vertical="center" wrapText="1"/>
      <protection locked="0"/>
    </xf>
    <xf numFmtId="0" fontId="17" fillId="17" borderId="3" xfId="0" applyFont="1" applyFill="1" applyBorder="1" applyAlignment="1" applyProtection="1">
      <alignment vertical="center" wrapText="1"/>
      <protection locked="0"/>
    </xf>
    <xf numFmtId="0" fontId="17" fillId="24" borderId="5" xfId="0" applyFont="1" applyFill="1" applyBorder="1" applyAlignment="1" applyProtection="1">
      <alignment vertical="center" wrapText="1"/>
      <protection locked="0"/>
    </xf>
    <xf numFmtId="0" fontId="17" fillId="24" borderId="6" xfId="0" applyFont="1" applyFill="1" applyBorder="1" applyAlignment="1" applyProtection="1">
      <alignment vertical="center" wrapText="1"/>
      <protection locked="0"/>
    </xf>
    <xf numFmtId="0" fontId="17" fillId="24" borderId="3" xfId="0" applyFont="1" applyFill="1" applyBorder="1" applyAlignment="1" applyProtection="1">
      <alignment vertical="center" wrapText="1"/>
      <protection locked="0"/>
    </xf>
    <xf numFmtId="0" fontId="22" fillId="0" borderId="5" xfId="5" applyFont="1" applyBorder="1" applyAlignment="1" applyProtection="1">
      <alignment horizontal="center" vertical="center" wrapText="1"/>
      <protection locked="0"/>
    </xf>
    <xf numFmtId="0" fontId="22" fillId="0" borderId="3" xfId="5" applyFont="1" applyBorder="1" applyAlignment="1" applyProtection="1">
      <alignment horizontal="center" vertical="center" wrapText="1"/>
      <protection locked="0"/>
    </xf>
    <xf numFmtId="0" fontId="23" fillId="11" borderId="1" xfId="5" applyFont="1" applyFill="1" applyBorder="1" applyAlignment="1" applyProtection="1">
      <alignment horizontal="center" vertical="center" wrapText="1"/>
      <protection locked="0"/>
    </xf>
    <xf numFmtId="0" fontId="22" fillId="0" borderId="5" xfId="0" applyFont="1" applyBorder="1" applyAlignment="1" applyProtection="1">
      <alignment horizontal="center" vertical="center"/>
      <protection locked="0"/>
    </xf>
    <xf numFmtId="0" fontId="22" fillId="0" borderId="6" xfId="0" applyFont="1" applyBorder="1" applyAlignment="1" applyProtection="1">
      <alignment horizontal="center" vertical="center"/>
      <protection locked="0"/>
    </xf>
    <xf numFmtId="0" fontId="22" fillId="0" borderId="3" xfId="0" applyFont="1" applyBorder="1" applyAlignment="1" applyProtection="1">
      <alignment horizontal="center" vertical="center"/>
      <protection locked="0"/>
    </xf>
    <xf numFmtId="0" fontId="24" fillId="0" borderId="1" xfId="5" applyFont="1" applyBorder="1" applyAlignment="1" applyProtection="1">
      <alignment horizontal="center" vertical="center" wrapText="1"/>
      <protection locked="0"/>
    </xf>
    <xf numFmtId="0" fontId="22" fillId="0" borderId="1" xfId="5" applyFont="1" applyBorder="1" applyAlignment="1" applyProtection="1">
      <alignment horizontal="center" vertical="center" wrapText="1"/>
      <protection locked="0"/>
    </xf>
    <xf numFmtId="0" fontId="17" fillId="17" borderId="1" xfId="0" applyFont="1" applyFill="1" applyBorder="1" applyAlignment="1" applyProtection="1">
      <alignment horizontal="center" vertical="center" wrapText="1"/>
      <protection locked="0"/>
    </xf>
    <xf numFmtId="0" fontId="26" fillId="17" borderId="1" xfId="0" applyFont="1" applyFill="1" applyBorder="1" applyAlignment="1" applyProtection="1">
      <alignment horizontal="center" vertical="center" wrapText="1"/>
      <protection locked="0"/>
    </xf>
    <xf numFmtId="0" fontId="22" fillId="0" borderId="1" xfId="0" applyFont="1" applyBorder="1" applyAlignment="1" applyProtection="1">
      <alignment horizontal="center" vertical="center"/>
      <protection locked="0"/>
    </xf>
    <xf numFmtId="0" fontId="22" fillId="7" borderId="5" xfId="0" applyFont="1" applyFill="1" applyBorder="1" applyAlignment="1" applyProtection="1">
      <alignment horizontal="left" vertical="center" wrapText="1"/>
      <protection locked="0"/>
    </xf>
    <xf numFmtId="0" fontId="22" fillId="7" borderId="6" xfId="0" applyFont="1" applyFill="1" applyBorder="1" applyAlignment="1" applyProtection="1">
      <alignment horizontal="left" vertical="center" wrapText="1"/>
      <protection locked="0"/>
    </xf>
    <xf numFmtId="0" fontId="22" fillId="7" borderId="3" xfId="0" applyFont="1" applyFill="1" applyBorder="1" applyAlignment="1" applyProtection="1">
      <alignment horizontal="left" vertical="center" wrapText="1"/>
      <protection locked="0"/>
    </xf>
    <xf numFmtId="14" fontId="22" fillId="0" borderId="5" xfId="5" applyNumberFormat="1" applyFont="1" applyBorder="1" applyAlignment="1" applyProtection="1">
      <alignment horizontal="center" vertical="center" wrapText="1"/>
      <protection locked="0"/>
    </xf>
    <xf numFmtId="14" fontId="22" fillId="0" borderId="3" xfId="5" applyNumberFormat="1" applyFont="1" applyBorder="1" applyAlignment="1" applyProtection="1">
      <alignment horizontal="center" vertical="center" wrapText="1"/>
      <protection locked="0"/>
    </xf>
    <xf numFmtId="0" fontId="24" fillId="30" borderId="5" xfId="0" applyFont="1" applyFill="1" applyBorder="1" applyAlignment="1" applyProtection="1">
      <alignment horizontal="center" vertical="center"/>
      <protection locked="0"/>
    </xf>
    <xf numFmtId="0" fontId="24" fillId="30" borderId="6" xfId="0" applyFont="1" applyFill="1" applyBorder="1" applyAlignment="1" applyProtection="1">
      <alignment horizontal="center" vertical="center"/>
      <protection locked="0"/>
    </xf>
    <xf numFmtId="0" fontId="24" fillId="30" borderId="3" xfId="0" applyFont="1" applyFill="1" applyBorder="1" applyAlignment="1" applyProtection="1">
      <alignment horizontal="center" vertical="center"/>
      <protection locked="0"/>
    </xf>
    <xf numFmtId="0" fontId="23" fillId="16" borderId="1" xfId="0" applyFont="1" applyFill="1" applyBorder="1" applyAlignment="1">
      <alignment horizontal="center" vertical="center"/>
    </xf>
    <xf numFmtId="0" fontId="25" fillId="10" borderId="1" xfId="0" applyFont="1" applyFill="1" applyBorder="1" applyAlignment="1" applyProtection="1">
      <alignment horizontal="center" vertical="center"/>
      <protection locked="0"/>
    </xf>
    <xf numFmtId="0" fontId="24" fillId="12" borderId="5" xfId="0" applyFont="1" applyFill="1" applyBorder="1" applyAlignment="1" applyProtection="1">
      <alignment horizontal="center" vertical="center"/>
      <protection locked="0"/>
    </xf>
    <xf numFmtId="0" fontId="24" fillId="12" borderId="6" xfId="0" applyFont="1" applyFill="1" applyBorder="1" applyAlignment="1" applyProtection="1">
      <alignment horizontal="center" vertical="center"/>
      <protection locked="0"/>
    </xf>
    <xf numFmtId="0" fontId="24" fillId="12" borderId="3" xfId="0" applyFont="1" applyFill="1" applyBorder="1" applyAlignment="1" applyProtection="1">
      <alignment horizontal="center" vertical="center"/>
      <protection locked="0"/>
    </xf>
    <xf numFmtId="0" fontId="23" fillId="15" borderId="9" xfId="0" applyFont="1" applyFill="1" applyBorder="1" applyAlignment="1" applyProtection="1">
      <alignment horizontal="center" vertical="center" wrapText="1"/>
      <protection locked="0"/>
    </xf>
    <xf numFmtId="0" fontId="23" fillId="15" borderId="10" xfId="0" applyFont="1" applyFill="1" applyBorder="1" applyAlignment="1" applyProtection="1">
      <alignment horizontal="center" vertical="center" wrapText="1"/>
      <protection locked="0"/>
    </xf>
    <xf numFmtId="0" fontId="25" fillId="2" borderId="1" xfId="0" applyFont="1" applyFill="1" applyBorder="1" applyAlignment="1" applyProtection="1">
      <alignment horizontal="center" vertical="center" wrapText="1"/>
      <protection locked="0"/>
    </xf>
    <xf numFmtId="0" fontId="17" fillId="0" borderId="5" xfId="0" applyFont="1" applyBorder="1" applyAlignment="1" applyProtection="1">
      <alignment horizontal="left" vertical="center" wrapText="1"/>
      <protection locked="0"/>
    </xf>
    <xf numFmtId="0" fontId="17" fillId="0" borderId="6" xfId="0" applyFont="1" applyBorder="1" applyAlignment="1" applyProtection="1">
      <alignment horizontal="left" vertical="center" wrapText="1"/>
      <protection locked="0"/>
    </xf>
    <xf numFmtId="0" fontId="17" fillId="0" borderId="3" xfId="0" applyFont="1" applyBorder="1" applyAlignment="1" applyProtection="1">
      <alignment horizontal="left" vertical="center" wrapText="1"/>
      <protection locked="0"/>
    </xf>
    <xf numFmtId="0" fontId="25" fillId="0" borderId="5" xfId="5" applyFont="1" applyBorder="1" applyAlignment="1" applyProtection="1">
      <alignment horizontal="center" vertical="center" wrapText="1"/>
      <protection locked="0"/>
    </xf>
    <xf numFmtId="0" fontId="25" fillId="0" borderId="3" xfId="5" applyFont="1" applyBorder="1" applyAlignment="1" applyProtection="1">
      <alignment horizontal="center" vertical="center" wrapText="1"/>
      <protection locked="0"/>
    </xf>
    <xf numFmtId="0" fontId="22" fillId="0" borderId="2" xfId="0" applyFont="1" applyBorder="1" applyAlignment="1" applyProtection="1">
      <alignment horizontal="center" vertical="center"/>
      <protection locked="0"/>
    </xf>
    <xf numFmtId="0" fontId="22" fillId="0" borderId="12" xfId="0" applyFont="1" applyBorder="1" applyAlignment="1" applyProtection="1">
      <alignment horizontal="center" vertical="center"/>
      <protection locked="0"/>
    </xf>
    <xf numFmtId="0" fontId="22" fillId="0" borderId="4" xfId="0" applyFont="1" applyBorder="1" applyAlignment="1" applyProtection="1">
      <alignment horizontal="center" vertical="center"/>
      <protection locked="0"/>
    </xf>
    <xf numFmtId="0" fontId="33" fillId="2" borderId="5" xfId="0" applyFont="1" applyFill="1" applyBorder="1" applyAlignment="1" applyProtection="1">
      <alignment horizontal="center" vertical="center" wrapText="1"/>
      <protection locked="0"/>
    </xf>
    <xf numFmtId="0" fontId="33" fillId="2" borderId="6" xfId="0" applyFont="1" applyFill="1" applyBorder="1" applyAlignment="1" applyProtection="1">
      <alignment horizontal="center" vertical="center" wrapText="1"/>
      <protection locked="0"/>
    </xf>
    <xf numFmtId="0" fontId="33" fillId="2" borderId="3" xfId="0" applyFont="1" applyFill="1" applyBorder="1" applyAlignment="1" applyProtection="1">
      <alignment horizontal="center" vertical="center" wrapText="1"/>
      <protection locked="0"/>
    </xf>
    <xf numFmtId="0" fontId="22" fillId="0" borderId="5" xfId="0" applyFont="1" applyBorder="1" applyAlignment="1" applyProtection="1">
      <alignment horizontal="center" vertical="center" wrapText="1"/>
      <protection locked="0"/>
    </xf>
    <xf numFmtId="0" fontId="22" fillId="0" borderId="6" xfId="0" applyFont="1" applyBorder="1" applyAlignment="1" applyProtection="1">
      <alignment horizontal="center" vertical="center" wrapText="1"/>
      <protection locked="0"/>
    </xf>
    <xf numFmtId="0" fontId="22" fillId="0" borderId="3" xfId="0" applyFont="1" applyBorder="1" applyAlignment="1" applyProtection="1">
      <alignment horizontal="center" vertical="center" wrapText="1"/>
      <protection locked="0"/>
    </xf>
    <xf numFmtId="0" fontId="32" fillId="0" borderId="5" xfId="10" applyFont="1" applyBorder="1" applyAlignment="1" applyProtection="1">
      <alignment horizontal="center" vertical="center" wrapText="1"/>
      <protection locked="0"/>
    </xf>
    <xf numFmtId="0" fontId="32" fillId="0" borderId="6" xfId="10" applyFont="1" applyBorder="1" applyAlignment="1" applyProtection="1">
      <alignment horizontal="center" vertical="center" wrapText="1"/>
      <protection locked="0"/>
    </xf>
    <xf numFmtId="0" fontId="32" fillId="0" borderId="3" xfId="10" applyFont="1" applyBorder="1" applyAlignment="1" applyProtection="1">
      <alignment horizontal="center" vertical="center" wrapText="1"/>
      <protection locked="0"/>
    </xf>
    <xf numFmtId="0" fontId="17" fillId="2" borderId="1" xfId="0" applyFont="1" applyFill="1" applyBorder="1" applyAlignment="1" applyProtection="1">
      <alignment horizontal="left" vertical="center" wrapText="1"/>
      <protection locked="0"/>
    </xf>
    <xf numFmtId="0" fontId="22" fillId="2" borderId="5" xfId="0" applyFont="1" applyFill="1" applyBorder="1" applyAlignment="1" applyProtection="1">
      <alignment horizontal="left" vertical="center" wrapText="1"/>
      <protection locked="0"/>
    </xf>
    <xf numFmtId="0" fontId="22" fillId="2" borderId="6" xfId="0" applyFont="1" applyFill="1" applyBorder="1" applyAlignment="1" applyProtection="1">
      <alignment horizontal="left" vertical="center" wrapText="1"/>
      <protection locked="0"/>
    </xf>
    <xf numFmtId="0" fontId="22" fillId="2" borderId="3" xfId="0" applyFont="1" applyFill="1" applyBorder="1" applyAlignment="1" applyProtection="1">
      <alignment horizontal="left" vertical="center" wrapText="1"/>
      <protection locked="0"/>
    </xf>
    <xf numFmtId="0" fontId="22" fillId="0" borderId="5" xfId="0" applyFont="1" applyBorder="1" applyAlignment="1" applyProtection="1">
      <alignment horizontal="left" vertical="center" wrapText="1"/>
      <protection locked="0"/>
    </xf>
    <xf numFmtId="0" fontId="22" fillId="0" borderId="6" xfId="0" applyFont="1" applyBorder="1" applyAlignment="1" applyProtection="1">
      <alignment horizontal="left" vertical="center" wrapText="1"/>
      <protection locked="0"/>
    </xf>
    <xf numFmtId="0" fontId="22" fillId="0" borderId="3" xfId="0" applyFont="1" applyBorder="1" applyAlignment="1" applyProtection="1">
      <alignment horizontal="left" vertical="center" wrapText="1"/>
      <protection locked="0"/>
    </xf>
    <xf numFmtId="0" fontId="17" fillId="2" borderId="5" xfId="0" applyFont="1" applyFill="1" applyBorder="1" applyAlignment="1" applyProtection="1">
      <alignment horizontal="left" vertical="center" wrapText="1"/>
      <protection locked="0"/>
    </xf>
    <xf numFmtId="0" fontId="17" fillId="2" borderId="6" xfId="0" applyFont="1" applyFill="1" applyBorder="1" applyAlignment="1" applyProtection="1">
      <alignment horizontal="left" vertical="center"/>
      <protection locked="0"/>
    </xf>
    <xf numFmtId="0" fontId="17" fillId="2" borderId="3" xfId="0" applyFont="1" applyFill="1" applyBorder="1" applyAlignment="1" applyProtection="1">
      <alignment horizontal="left" vertical="center"/>
      <protection locked="0"/>
    </xf>
    <xf numFmtId="0" fontId="17" fillId="2" borderId="5" xfId="0" applyFont="1" applyFill="1" applyBorder="1" applyAlignment="1" applyProtection="1">
      <alignment horizontal="left" vertical="center"/>
      <protection locked="0"/>
    </xf>
    <xf numFmtId="0" fontId="17" fillId="2" borderId="1" xfId="0" applyFont="1" applyFill="1" applyBorder="1" applyAlignment="1" applyProtection="1">
      <alignment horizontal="center" vertical="center" wrapText="1"/>
      <protection locked="0"/>
    </xf>
    <xf numFmtId="0" fontId="23" fillId="5" borderId="1" xfId="0" applyFont="1" applyFill="1" applyBorder="1" applyAlignment="1" applyProtection="1">
      <alignment horizontal="center" vertical="center" wrapText="1"/>
      <protection locked="0"/>
    </xf>
    <xf numFmtId="0" fontId="17" fillId="2" borderId="5" xfId="0" applyFont="1" applyFill="1" applyBorder="1" applyAlignment="1" applyProtection="1">
      <alignment horizontal="center" vertical="center"/>
      <protection locked="0"/>
    </xf>
    <xf numFmtId="0" fontId="17" fillId="2" borderId="6" xfId="0" applyFont="1" applyFill="1" applyBorder="1" applyAlignment="1" applyProtection="1">
      <alignment horizontal="center" vertical="center"/>
      <protection locked="0"/>
    </xf>
    <xf numFmtId="0" fontId="17" fillId="2" borderId="3" xfId="0" applyFont="1" applyFill="1" applyBorder="1" applyAlignment="1" applyProtection="1">
      <alignment horizontal="center" vertical="center"/>
      <protection locked="0"/>
    </xf>
    <xf numFmtId="0" fontId="17" fillId="2" borderId="13" xfId="0" applyFont="1" applyFill="1" applyBorder="1" applyAlignment="1" applyProtection="1">
      <alignment horizontal="center" vertical="center"/>
      <protection locked="0"/>
    </xf>
    <xf numFmtId="0" fontId="17" fillId="2" borderId="15" xfId="0" applyFont="1" applyFill="1" applyBorder="1" applyAlignment="1" applyProtection="1">
      <alignment horizontal="center" vertical="center"/>
      <protection locked="0"/>
    </xf>
    <xf numFmtId="0" fontId="17" fillId="2" borderId="14" xfId="0" applyFont="1" applyFill="1" applyBorder="1" applyAlignment="1" applyProtection="1">
      <alignment horizontal="center" vertical="center"/>
      <protection locked="0"/>
    </xf>
    <xf numFmtId="0" fontId="17" fillId="2" borderId="9" xfId="0" applyFont="1" applyFill="1" applyBorder="1" applyAlignment="1" applyProtection="1">
      <alignment horizontal="center" vertical="center"/>
      <protection locked="0"/>
    </xf>
    <xf numFmtId="0" fontId="17" fillId="2" borderId="0" xfId="0" applyFont="1" applyFill="1" applyAlignment="1" applyProtection="1">
      <alignment horizontal="center"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protection locked="0"/>
    </xf>
    <xf numFmtId="0" fontId="17" fillId="2" borderId="8" xfId="0" applyFont="1" applyFill="1" applyBorder="1" applyAlignment="1" applyProtection="1">
      <alignment horizontal="center" vertical="center"/>
      <protection locked="0"/>
    </xf>
    <xf numFmtId="0" fontId="25" fillId="0" borderId="6" xfId="5" applyFont="1" applyBorder="1" applyAlignment="1" applyProtection="1">
      <alignment horizontal="center" vertical="center" wrapText="1"/>
      <protection locked="0"/>
    </xf>
    <xf numFmtId="0" fontId="22" fillId="2" borderId="5" xfId="0" applyFont="1" applyFill="1" applyBorder="1" applyAlignment="1" applyProtection="1">
      <alignment horizontal="center" vertical="center" wrapText="1"/>
      <protection locked="0"/>
    </xf>
    <xf numFmtId="0" fontId="22" fillId="2" borderId="6" xfId="0" applyFont="1" applyFill="1" applyBorder="1" applyAlignment="1" applyProtection="1">
      <alignment horizontal="center" vertical="center" wrapText="1"/>
      <protection locked="0"/>
    </xf>
    <xf numFmtId="0" fontId="22" fillId="2" borderId="3" xfId="0" applyFont="1" applyFill="1" applyBorder="1" applyAlignment="1" applyProtection="1">
      <alignment horizontal="center" vertical="center" wrapText="1"/>
      <protection locked="0"/>
    </xf>
    <xf numFmtId="0" fontId="17" fillId="0" borderId="5" xfId="5" applyFont="1" applyBorder="1" applyAlignment="1" applyProtection="1">
      <alignment horizontal="center" vertical="center" wrapText="1"/>
      <protection locked="0"/>
    </xf>
    <xf numFmtId="0" fontId="17" fillId="0" borderId="6" xfId="5" applyFont="1" applyBorder="1" applyAlignment="1" applyProtection="1">
      <alignment horizontal="center" vertical="center" wrapText="1"/>
      <protection locked="0"/>
    </xf>
    <xf numFmtId="0" fontId="17" fillId="0" borderId="3" xfId="5" applyFont="1" applyBorder="1" applyAlignment="1" applyProtection="1">
      <alignment horizontal="center" vertical="center" wrapText="1"/>
      <protection locked="0"/>
    </xf>
    <xf numFmtId="0" fontId="22" fillId="2" borderId="5" xfId="0" applyFont="1" applyFill="1" applyBorder="1" applyAlignment="1" applyProtection="1">
      <alignment horizontal="center" vertical="center"/>
      <protection locked="0"/>
    </xf>
    <xf numFmtId="0" fontId="22" fillId="2" borderId="6" xfId="0" applyFont="1" applyFill="1" applyBorder="1" applyAlignment="1" applyProtection="1">
      <alignment horizontal="center" vertical="center"/>
      <protection locked="0"/>
    </xf>
    <xf numFmtId="0" fontId="22" fillId="2" borderId="3" xfId="0" applyFont="1" applyFill="1" applyBorder="1" applyAlignment="1" applyProtection="1">
      <alignment horizontal="center" vertical="center"/>
      <protection locked="0"/>
    </xf>
    <xf numFmtId="0" fontId="22" fillId="2" borderId="13" xfId="0" applyFont="1" applyFill="1" applyBorder="1" applyAlignment="1" applyProtection="1">
      <alignment horizontal="center" vertical="center"/>
      <protection locked="0"/>
    </xf>
    <xf numFmtId="0" fontId="22" fillId="2" borderId="15" xfId="0" applyFont="1" applyFill="1" applyBorder="1" applyAlignment="1" applyProtection="1">
      <alignment horizontal="center" vertical="center"/>
      <protection locked="0"/>
    </xf>
    <xf numFmtId="0" fontId="22" fillId="2" borderId="14"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protection locked="0"/>
    </xf>
    <xf numFmtId="0" fontId="22" fillId="2" borderId="0" xfId="0" applyFont="1" applyFill="1" applyAlignment="1" applyProtection="1">
      <alignment horizontal="center" vertical="center"/>
      <protection locked="0"/>
    </xf>
    <xf numFmtId="0" fontId="22" fillId="2" borderId="10" xfId="0" applyFont="1" applyFill="1" applyBorder="1" applyAlignment="1" applyProtection="1">
      <alignment horizontal="center" vertical="center"/>
      <protection locked="0"/>
    </xf>
    <xf numFmtId="0" fontId="22" fillId="2" borderId="11"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protection locked="0"/>
    </xf>
    <xf numFmtId="0" fontId="22" fillId="2" borderId="8" xfId="0" applyFont="1" applyFill="1" applyBorder="1" applyAlignment="1" applyProtection="1">
      <alignment horizontal="center" vertical="center"/>
      <protection locked="0"/>
    </xf>
    <xf numFmtId="0" fontId="35" fillId="12" borderId="1" xfId="0" applyFont="1" applyFill="1" applyBorder="1" applyAlignment="1" applyProtection="1">
      <alignment horizontal="center" vertical="center" wrapText="1"/>
      <protection locked="0"/>
    </xf>
    <xf numFmtId="0" fontId="24" fillId="12" borderId="2" xfId="0" applyFont="1" applyFill="1" applyBorder="1" applyAlignment="1" applyProtection="1">
      <alignment horizontal="center" vertical="center" wrapText="1"/>
      <protection locked="0"/>
    </xf>
    <xf numFmtId="0" fontId="24" fillId="12" borderId="4" xfId="0" applyFont="1" applyFill="1" applyBorder="1" applyAlignment="1" applyProtection="1">
      <alignment horizontal="center" vertical="center" wrapText="1"/>
      <protection locked="0"/>
    </xf>
    <xf numFmtId="0" fontId="24" fillId="10" borderId="5" xfId="0" applyFont="1" applyFill="1" applyBorder="1" applyAlignment="1" applyProtection="1">
      <alignment horizontal="center" vertical="center"/>
      <protection locked="0"/>
    </xf>
    <xf numFmtId="0" fontId="24" fillId="10" borderId="6" xfId="0" applyFont="1" applyFill="1" applyBorder="1" applyAlignment="1" applyProtection="1">
      <alignment horizontal="center" vertical="center"/>
      <protection locked="0"/>
    </xf>
    <xf numFmtId="0" fontId="24" fillId="10" borderId="3" xfId="0" applyFont="1" applyFill="1" applyBorder="1" applyAlignment="1" applyProtection="1">
      <alignment horizontal="center" vertical="center"/>
      <protection locked="0"/>
    </xf>
    <xf numFmtId="0" fontId="22" fillId="12" borderId="2" xfId="0" applyFont="1" applyFill="1" applyBorder="1" applyAlignment="1" applyProtection="1">
      <alignment horizontal="center" vertical="center" wrapText="1"/>
      <protection locked="0"/>
    </xf>
    <xf numFmtId="0" fontId="22" fillId="12" borderId="4" xfId="0" applyFont="1" applyFill="1" applyBorder="1" applyAlignment="1" applyProtection="1">
      <alignment horizontal="center" vertical="center" wrapText="1"/>
      <protection locked="0"/>
    </xf>
    <xf numFmtId="0" fontId="25" fillId="12" borderId="2" xfId="0" applyFont="1" applyFill="1" applyBorder="1" applyAlignment="1" applyProtection="1">
      <alignment horizontal="center" vertical="center" wrapText="1"/>
      <protection locked="0"/>
    </xf>
    <xf numFmtId="0" fontId="25" fillId="12" borderId="4" xfId="0" applyFont="1" applyFill="1" applyBorder="1" applyAlignment="1" applyProtection="1">
      <alignment horizontal="center" vertical="center" wrapText="1"/>
      <protection locked="0"/>
    </xf>
    <xf numFmtId="0" fontId="24" fillId="12" borderId="2" xfId="0" applyFont="1" applyFill="1" applyBorder="1" applyAlignment="1" applyProtection="1">
      <alignment horizontal="center" vertical="center"/>
      <protection locked="0"/>
    </xf>
    <xf numFmtId="0" fontId="24" fillId="12" borderId="4" xfId="0" applyFont="1" applyFill="1" applyBorder="1" applyAlignment="1" applyProtection="1">
      <alignment horizontal="center" vertical="center"/>
      <protection locked="0"/>
    </xf>
    <xf numFmtId="0" fontId="25" fillId="12" borderId="2" xfId="0" applyFont="1" applyFill="1" applyBorder="1" applyAlignment="1" applyProtection="1">
      <alignment horizontal="center" vertical="center"/>
      <protection locked="0"/>
    </xf>
    <xf numFmtId="0" fontId="25" fillId="12" borderId="4" xfId="0" applyFont="1" applyFill="1" applyBorder="1" applyAlignment="1" applyProtection="1">
      <alignment horizontal="center" vertical="center"/>
      <protection locked="0"/>
    </xf>
    <xf numFmtId="0" fontId="22" fillId="0" borderId="6" xfId="5" applyFont="1" applyBorder="1" applyAlignment="1" applyProtection="1">
      <alignment horizontal="center" vertical="center" wrapText="1"/>
      <protection locked="0"/>
    </xf>
    <xf numFmtId="0" fontId="24" fillId="12" borderId="5" xfId="0" applyFont="1" applyFill="1" applyBorder="1" applyAlignment="1" applyProtection="1">
      <alignment horizontal="center" vertical="center" wrapText="1"/>
      <protection locked="0"/>
    </xf>
    <xf numFmtId="0" fontId="24" fillId="12" borderId="6" xfId="0" applyFont="1" applyFill="1" applyBorder="1" applyAlignment="1" applyProtection="1">
      <alignment horizontal="center" vertical="center" wrapText="1"/>
      <protection locked="0"/>
    </xf>
    <xf numFmtId="0" fontId="24" fillId="12" borderId="3" xfId="0" applyFont="1" applyFill="1" applyBorder="1" applyAlignment="1" applyProtection="1">
      <alignment horizontal="center" vertical="center" wrapText="1"/>
      <protection locked="0"/>
    </xf>
    <xf numFmtId="0" fontId="17" fillId="2" borderId="5" xfId="0" applyFont="1" applyFill="1" applyBorder="1" applyAlignment="1" applyProtection="1">
      <alignment horizontal="center" vertical="center" wrapText="1"/>
      <protection locked="0"/>
    </xf>
    <xf numFmtId="0" fontId="17" fillId="2" borderId="6"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23" fillId="5" borderId="5" xfId="0" applyFont="1" applyFill="1" applyBorder="1" applyAlignment="1" applyProtection="1">
      <alignment horizontal="center" vertical="center"/>
      <protection locked="0"/>
    </xf>
    <xf numFmtId="0" fontId="23" fillId="5" borderId="6" xfId="0" applyFont="1" applyFill="1" applyBorder="1" applyAlignment="1" applyProtection="1">
      <alignment horizontal="center" vertical="center"/>
      <protection locked="0"/>
    </xf>
    <xf numFmtId="0" fontId="23" fillId="5" borderId="3" xfId="0" applyFont="1" applyFill="1" applyBorder="1" applyAlignment="1" applyProtection="1">
      <alignment horizontal="center" vertical="center"/>
      <protection locked="0"/>
    </xf>
    <xf numFmtId="0" fontId="25" fillId="12" borderId="1" xfId="0" applyFont="1" applyFill="1" applyBorder="1" applyAlignment="1" applyProtection="1">
      <alignment horizontal="center" vertical="center" wrapText="1"/>
      <protection locked="0"/>
    </xf>
    <xf numFmtId="0" fontId="23" fillId="5" borderId="5" xfId="0" applyFont="1" applyFill="1" applyBorder="1" applyAlignment="1" applyProtection="1">
      <alignment horizontal="center" vertical="center" wrapText="1"/>
      <protection locked="0"/>
    </xf>
    <xf numFmtId="0" fontId="23" fillId="5" borderId="6" xfId="0" applyFont="1" applyFill="1" applyBorder="1" applyAlignment="1" applyProtection="1">
      <alignment horizontal="center" vertical="center" wrapText="1"/>
      <protection locked="0"/>
    </xf>
    <xf numFmtId="0" fontId="23" fillId="5" borderId="3" xfId="0" applyFont="1" applyFill="1" applyBorder="1" applyAlignment="1" applyProtection="1">
      <alignment horizontal="center" vertical="center" wrapText="1"/>
      <protection locked="0"/>
    </xf>
    <xf numFmtId="0" fontId="29" fillId="18" borderId="5" xfId="0" applyFont="1" applyFill="1" applyBorder="1" applyAlignment="1" applyProtection="1">
      <alignment horizontal="center" vertical="center" wrapText="1"/>
      <protection locked="0"/>
    </xf>
    <xf numFmtId="0" fontId="29" fillId="18" borderId="6" xfId="0" applyFont="1" applyFill="1" applyBorder="1" applyAlignment="1" applyProtection="1">
      <alignment horizontal="center" vertical="center" wrapText="1"/>
      <protection locked="0"/>
    </xf>
    <xf numFmtId="0" fontId="29" fillId="18" borderId="3" xfId="0" applyFont="1" applyFill="1" applyBorder="1" applyAlignment="1" applyProtection="1">
      <alignment horizontal="center" vertical="center" wrapText="1"/>
      <protection locked="0"/>
    </xf>
    <xf numFmtId="0" fontId="25" fillId="2" borderId="13" xfId="0" applyFont="1" applyFill="1" applyBorder="1" applyAlignment="1" applyProtection="1">
      <alignment horizontal="center" vertical="center"/>
      <protection locked="0"/>
    </xf>
    <xf numFmtId="0" fontId="25" fillId="2" borderId="15" xfId="0" applyFont="1" applyFill="1" applyBorder="1" applyAlignment="1" applyProtection="1">
      <alignment horizontal="center" vertical="center"/>
      <protection locked="0"/>
    </xf>
    <xf numFmtId="0" fontId="25" fillId="2" borderId="14"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protection locked="0"/>
    </xf>
    <xf numFmtId="0" fontId="25" fillId="2" borderId="0" xfId="0" applyFont="1" applyFill="1" applyAlignment="1" applyProtection="1">
      <alignment horizontal="center" vertical="center"/>
      <protection locked="0"/>
    </xf>
    <xf numFmtId="0" fontId="25" fillId="2" borderId="10" xfId="0" applyFont="1" applyFill="1" applyBorder="1" applyAlignment="1" applyProtection="1">
      <alignment horizontal="center" vertical="center"/>
      <protection locked="0"/>
    </xf>
    <xf numFmtId="0" fontId="25" fillId="2" borderId="11" xfId="0" applyFont="1" applyFill="1" applyBorder="1" applyAlignment="1" applyProtection="1">
      <alignment horizontal="center" vertical="center"/>
      <protection locked="0"/>
    </xf>
    <xf numFmtId="0" fontId="25" fillId="2" borderId="7" xfId="0" applyFont="1" applyFill="1" applyBorder="1" applyAlignment="1" applyProtection="1">
      <alignment horizontal="center" vertical="center"/>
      <protection locked="0"/>
    </xf>
    <xf numFmtId="0" fontId="25" fillId="2" borderId="8" xfId="0" applyFont="1" applyFill="1" applyBorder="1" applyAlignment="1" applyProtection="1">
      <alignment horizontal="center" vertical="center"/>
      <protection locked="0"/>
    </xf>
    <xf numFmtId="0" fontId="25" fillId="10" borderId="1" xfId="0" applyFont="1" applyFill="1" applyBorder="1" applyAlignment="1" applyProtection="1">
      <alignment horizontal="center" vertical="center" wrapText="1"/>
      <protection locked="0"/>
    </xf>
    <xf numFmtId="0" fontId="25" fillId="10" borderId="2" xfId="0" applyFont="1" applyFill="1" applyBorder="1" applyAlignment="1" applyProtection="1">
      <alignment horizontal="center" vertical="center"/>
      <protection locked="0"/>
    </xf>
    <xf numFmtId="0" fontId="25" fillId="10" borderId="2" xfId="0" applyFont="1" applyFill="1" applyBorder="1" applyAlignment="1" applyProtection="1">
      <alignment horizontal="center" vertical="center" wrapText="1"/>
      <protection locked="0"/>
    </xf>
    <xf numFmtId="0" fontId="24" fillId="0" borderId="1" xfId="0" applyFont="1" applyBorder="1" applyAlignment="1" applyProtection="1">
      <alignment horizontal="center" vertical="center"/>
      <protection locked="0"/>
    </xf>
    <xf numFmtId="0" fontId="24" fillId="0" borderId="5" xfId="0" applyFont="1" applyBorder="1" applyAlignment="1" applyProtection="1">
      <alignment horizontal="center" vertical="center"/>
      <protection locked="0"/>
    </xf>
    <xf numFmtId="0" fontId="24" fillId="0" borderId="6" xfId="0" applyFont="1" applyBorder="1" applyAlignment="1" applyProtection="1">
      <alignment horizontal="center" vertical="center"/>
      <protection locked="0"/>
    </xf>
    <xf numFmtId="0" fontId="24" fillId="0" borderId="3" xfId="0" applyFont="1" applyBorder="1" applyAlignment="1" applyProtection="1">
      <alignment horizontal="center" vertical="center"/>
      <protection locked="0"/>
    </xf>
    <xf numFmtId="0" fontId="24" fillId="0" borderId="5" xfId="5" applyFont="1" applyBorder="1" applyAlignment="1" applyProtection="1">
      <alignment horizontal="center" vertical="center" wrapText="1"/>
      <protection locked="0"/>
    </xf>
    <xf numFmtId="0" fontId="24" fillId="0" borderId="3" xfId="5" applyFont="1" applyBorder="1" applyAlignment="1" applyProtection="1">
      <alignment horizontal="center" vertical="center" wrapText="1"/>
      <protection locked="0"/>
    </xf>
    <xf numFmtId="0" fontId="25" fillId="12" borderId="5" xfId="0" applyFont="1" applyFill="1" applyBorder="1" applyAlignment="1" applyProtection="1">
      <alignment horizontal="center" vertical="center" wrapText="1"/>
      <protection locked="0"/>
    </xf>
    <xf numFmtId="0" fontId="25" fillId="12" borderId="6" xfId="0" applyFont="1" applyFill="1" applyBorder="1" applyAlignment="1" applyProtection="1">
      <alignment horizontal="center" vertical="center" wrapText="1"/>
      <protection locked="0"/>
    </xf>
    <xf numFmtId="0" fontId="25" fillId="12" borderId="3" xfId="0" applyFont="1" applyFill="1" applyBorder="1" applyAlignment="1" applyProtection="1">
      <alignment horizontal="center" vertical="center" wrapText="1"/>
      <protection locked="0"/>
    </xf>
    <xf numFmtId="14" fontId="24" fillId="12" borderId="2" xfId="0" applyNumberFormat="1" applyFont="1" applyFill="1" applyBorder="1" applyAlignment="1" applyProtection="1">
      <alignment horizontal="center" vertical="center" wrapText="1"/>
      <protection locked="0"/>
    </xf>
    <xf numFmtId="14" fontId="24" fillId="12" borderId="4" xfId="0" applyNumberFormat="1" applyFont="1" applyFill="1" applyBorder="1" applyAlignment="1" applyProtection="1">
      <alignment horizontal="center" vertical="center" wrapText="1"/>
      <protection locked="0"/>
    </xf>
    <xf numFmtId="0" fontId="17" fillId="2" borderId="13" xfId="0" applyFont="1" applyFill="1" applyBorder="1" applyAlignment="1" applyProtection="1">
      <alignment horizontal="center" vertical="center" wrapText="1"/>
      <protection locked="0"/>
    </xf>
    <xf numFmtId="0" fontId="17" fillId="2" borderId="9" xfId="0" applyFont="1" applyFill="1" applyBorder="1" applyAlignment="1" applyProtection="1">
      <alignment horizontal="center" vertical="center" wrapText="1"/>
      <protection locked="0"/>
    </xf>
    <xf numFmtId="0" fontId="17" fillId="2" borderId="11" xfId="0" applyFont="1" applyFill="1" applyBorder="1" applyAlignment="1" applyProtection="1">
      <alignment horizontal="center" vertical="center" wrapText="1"/>
      <protection locked="0"/>
    </xf>
    <xf numFmtId="0" fontId="25" fillId="0" borderId="1" xfId="5" applyFont="1" applyBorder="1" applyAlignment="1" applyProtection="1">
      <alignment horizontal="center" vertical="center" wrapText="1"/>
      <protection locked="0"/>
    </xf>
    <xf numFmtId="0" fontId="17" fillId="0" borderId="1" xfId="5" applyFont="1" applyBorder="1" applyAlignment="1" applyProtection="1">
      <alignment horizontal="center" vertical="center" wrapText="1"/>
      <protection locked="0"/>
    </xf>
    <xf numFmtId="0" fontId="35" fillId="12" borderId="6" xfId="0" applyFont="1" applyFill="1" applyBorder="1" applyAlignment="1" applyProtection="1">
      <alignment horizontal="center" vertical="center" wrapText="1"/>
      <protection locked="0"/>
    </xf>
    <xf numFmtId="0" fontId="17" fillId="2" borderId="7" xfId="0" applyFont="1" applyFill="1" applyBorder="1" applyAlignment="1" applyProtection="1">
      <alignment horizontal="center" vertical="center" wrapText="1"/>
      <protection locked="0"/>
    </xf>
    <xf numFmtId="0" fontId="17" fillId="2" borderId="15" xfId="0" applyFont="1" applyFill="1" applyBorder="1" applyAlignment="1" applyProtection="1">
      <alignment horizontal="center" vertical="center" wrapText="1"/>
      <protection locked="0"/>
    </xf>
    <xf numFmtId="0" fontId="17" fillId="2" borderId="14" xfId="0" applyFont="1" applyFill="1" applyBorder="1" applyAlignment="1" applyProtection="1">
      <alignment horizontal="center" vertical="center" wrapText="1"/>
      <protection locked="0"/>
    </xf>
    <xf numFmtId="0" fontId="17" fillId="2" borderId="0" xfId="0" applyFont="1" applyFill="1" applyAlignment="1" applyProtection="1">
      <alignment horizontal="center" vertical="center" wrapText="1"/>
      <protection locked="0"/>
    </xf>
    <xf numFmtId="0" fontId="17" fillId="2" borderId="10" xfId="0" applyFont="1" applyFill="1" applyBorder="1" applyAlignment="1" applyProtection="1">
      <alignment horizontal="center" vertical="center" wrapText="1"/>
      <protection locked="0"/>
    </xf>
    <xf numFmtId="0" fontId="17" fillId="2" borderId="8" xfId="0" applyFont="1" applyFill="1" applyBorder="1" applyAlignment="1" applyProtection="1">
      <alignment horizontal="center" vertical="center" wrapText="1"/>
      <protection locked="0"/>
    </xf>
    <xf numFmtId="0" fontId="25" fillId="10" borderId="7" xfId="0" applyFont="1" applyFill="1" applyBorder="1" applyAlignment="1" applyProtection="1">
      <alignment horizontal="center" vertical="center"/>
      <protection locked="0"/>
    </xf>
    <xf numFmtId="0" fontId="26" fillId="2" borderId="5" xfId="0" applyFont="1" applyFill="1" applyBorder="1" applyAlignment="1" applyProtection="1">
      <alignment horizontal="center" vertical="center" wrapText="1"/>
      <protection locked="0"/>
    </xf>
    <xf numFmtId="0" fontId="26" fillId="2" borderId="6" xfId="0" applyFont="1" applyFill="1" applyBorder="1" applyAlignment="1" applyProtection="1">
      <alignment horizontal="center" vertical="center" wrapText="1"/>
      <protection locked="0"/>
    </xf>
    <xf numFmtId="0" fontId="25" fillId="10" borderId="5" xfId="0" applyFont="1" applyFill="1" applyBorder="1" applyAlignment="1" applyProtection="1">
      <alignment horizontal="center" vertical="center" wrapText="1"/>
      <protection locked="0"/>
    </xf>
    <xf numFmtId="0" fontId="25" fillId="10" borderId="6" xfId="0" applyFont="1" applyFill="1" applyBorder="1" applyAlignment="1" applyProtection="1">
      <alignment horizontal="center" vertical="center" wrapText="1"/>
      <protection locked="0"/>
    </xf>
    <xf numFmtId="0" fontId="25" fillId="10" borderId="3" xfId="0" applyFont="1" applyFill="1" applyBorder="1" applyAlignment="1" applyProtection="1">
      <alignment horizontal="center" vertical="center" wrapText="1"/>
      <protection locked="0"/>
    </xf>
    <xf numFmtId="0" fontId="22" fillId="0" borderId="1" xfId="0" applyFont="1" applyBorder="1" applyAlignment="1" applyProtection="1">
      <alignment horizontal="center" vertical="center" wrapText="1"/>
      <protection locked="0"/>
    </xf>
    <xf numFmtId="0" fontId="29" fillId="19" borderId="5" xfId="0" applyFont="1" applyFill="1" applyBorder="1" applyAlignment="1" applyProtection="1">
      <alignment horizontal="center" vertical="center" wrapText="1"/>
      <protection locked="0"/>
    </xf>
    <xf numFmtId="0" fontId="29" fillId="19" borderId="6" xfId="0" applyFont="1" applyFill="1" applyBorder="1" applyAlignment="1" applyProtection="1">
      <alignment horizontal="center" vertical="center" wrapText="1"/>
      <protection locked="0"/>
    </xf>
    <xf numFmtId="0" fontId="29" fillId="19" borderId="3" xfId="0" applyFont="1" applyFill="1" applyBorder="1" applyAlignment="1" applyProtection="1">
      <alignment horizontal="center" vertical="center" wrapText="1"/>
      <protection locked="0"/>
    </xf>
    <xf numFmtId="0" fontId="42" fillId="36" borderId="5" xfId="0" applyFont="1" applyFill="1" applyBorder="1" applyAlignment="1" applyProtection="1">
      <alignment horizontal="center" vertical="center" wrapText="1"/>
      <protection locked="0"/>
    </xf>
    <xf numFmtId="0" fontId="42" fillId="36" borderId="6" xfId="0" applyFont="1" applyFill="1" applyBorder="1" applyAlignment="1" applyProtection="1">
      <alignment horizontal="center" vertical="center" wrapText="1"/>
      <protection locked="0"/>
    </xf>
    <xf numFmtId="0" fontId="42" fillId="36" borderId="3" xfId="0" applyFont="1" applyFill="1" applyBorder="1" applyAlignment="1" applyProtection="1">
      <alignment horizontal="center" vertical="center" wrapText="1"/>
      <protection locked="0"/>
    </xf>
    <xf numFmtId="0" fontId="42" fillId="9" borderId="5" xfId="0" applyFont="1" applyFill="1" applyBorder="1" applyAlignment="1" applyProtection="1">
      <alignment horizontal="center" vertical="center" wrapText="1"/>
      <protection locked="0"/>
    </xf>
    <xf numFmtId="0" fontId="42" fillId="9" borderId="6" xfId="0" applyFont="1" applyFill="1" applyBorder="1" applyAlignment="1" applyProtection="1">
      <alignment horizontal="center" vertical="center" wrapText="1"/>
      <protection locked="0"/>
    </xf>
    <xf numFmtId="0" fontId="42" fillId="9" borderId="3" xfId="0" applyFont="1" applyFill="1" applyBorder="1" applyAlignment="1" applyProtection="1">
      <alignment horizontal="center" vertical="center" wrapText="1"/>
      <protection locked="0"/>
    </xf>
    <xf numFmtId="0" fontId="22" fillId="0" borderId="2" xfId="0" applyFont="1" applyBorder="1" applyAlignment="1" applyProtection="1">
      <alignment horizontal="center" vertical="center" wrapText="1"/>
      <protection locked="0"/>
    </xf>
    <xf numFmtId="0" fontId="22" fillId="0" borderId="12" xfId="0" applyFont="1" applyBorder="1" applyAlignment="1" applyProtection="1">
      <alignment horizontal="center" vertical="center" wrapText="1"/>
      <protection locked="0"/>
    </xf>
    <xf numFmtId="0" fontId="22" fillId="0" borderId="4" xfId="0" applyFont="1" applyBorder="1" applyAlignment="1" applyProtection="1">
      <alignment horizontal="center" vertical="center" wrapText="1"/>
      <protection locked="0"/>
    </xf>
    <xf numFmtId="14" fontId="22" fillId="0" borderId="6" xfId="5" applyNumberFormat="1" applyFont="1" applyBorder="1" applyAlignment="1" applyProtection="1">
      <alignment horizontal="center" vertical="center" wrapText="1"/>
      <protection locked="0"/>
    </xf>
    <xf numFmtId="0" fontId="29" fillId="18" borderId="1" xfId="0" applyFont="1" applyFill="1" applyBorder="1" applyAlignment="1" applyProtection="1">
      <alignment horizontal="center" vertical="center" wrapText="1"/>
      <protection locked="0"/>
    </xf>
    <xf numFmtId="0" fontId="23" fillId="5" borderId="1" xfId="0" applyFont="1" applyFill="1" applyBorder="1" applyAlignment="1" applyProtection="1">
      <alignment horizontal="center" vertical="center"/>
      <protection locked="0"/>
    </xf>
    <xf numFmtId="0" fontId="24" fillId="10" borderId="13" xfId="0" applyFont="1" applyFill="1" applyBorder="1" applyAlignment="1" applyProtection="1">
      <alignment horizontal="center" vertical="center"/>
      <protection locked="0"/>
    </xf>
    <xf numFmtId="0" fontId="24" fillId="10" borderId="15" xfId="0" applyFont="1" applyFill="1" applyBorder="1" applyAlignment="1" applyProtection="1">
      <alignment horizontal="center" vertical="center"/>
      <protection locked="0"/>
    </xf>
    <xf numFmtId="0" fontId="22" fillId="12" borderId="1" xfId="0" applyFont="1" applyFill="1" applyBorder="1" applyAlignment="1" applyProtection="1">
      <alignment horizontal="center" vertical="center" wrapText="1"/>
      <protection locked="0"/>
    </xf>
    <xf numFmtId="0" fontId="19" fillId="0" borderId="10" xfId="0" applyFont="1" applyBorder="1" applyAlignment="1">
      <alignment horizontal="center" vertical="center"/>
    </xf>
    <xf numFmtId="0" fontId="19" fillId="0" borderId="8" xfId="0" applyFont="1" applyBorder="1" applyAlignment="1">
      <alignment horizontal="center" vertical="center"/>
    </xf>
    <xf numFmtId="0" fontId="19" fillId="23" borderId="0" xfId="0" applyFont="1" applyFill="1" applyAlignment="1">
      <alignment horizontal="center" vertical="center"/>
    </xf>
    <xf numFmtId="0" fontId="19" fillId="6" borderId="1" xfId="0" applyFont="1" applyFill="1" applyBorder="1" applyAlignment="1">
      <alignment horizontal="center" vertical="center" wrapText="1"/>
    </xf>
  </cellXfs>
  <cellStyles count="11">
    <cellStyle name="Hipervínculo" xfId="1" builtinId="8" hidden="1"/>
    <cellStyle name="Hipervínculo" xfId="3" builtinId="8" hidden="1"/>
    <cellStyle name="Hipervínculo" xfId="10" builtinId="8"/>
    <cellStyle name="Hipervínculo visitado" xfId="2" builtinId="9" hidden="1"/>
    <cellStyle name="Hipervínculo visitado" xfId="4" builtinId="9" hidden="1"/>
    <cellStyle name="Normal" xfId="0" builtinId="0"/>
    <cellStyle name="Normal - Style1 2" xfId="7" xr:uid="{9A7790CA-1F6F-4745-9963-849B3E9487B9}"/>
    <cellStyle name="Normal 2" xfId="5" xr:uid="{00000000-0005-0000-0000-000005000000}"/>
    <cellStyle name="Normal 2 2" xfId="8" xr:uid="{BB43426E-B1FE-40E2-B303-C3A21A3D57A4}"/>
    <cellStyle name="Normal 2 3" xfId="9" xr:uid="{5D686746-38B1-411C-9E70-63BB71F93230}"/>
    <cellStyle name="Porcentaje" xfId="6" builtinId="5"/>
  </cellStyles>
  <dxfs count="1106">
    <dxf>
      <font>
        <color theme="0"/>
      </font>
      <fill>
        <patternFill>
          <bgColor rgb="FFC00000"/>
        </patternFill>
      </fill>
    </dxf>
    <dxf>
      <fill>
        <patternFill>
          <bgColor theme="9"/>
        </patternFill>
      </fill>
    </dxf>
    <dxf>
      <fill>
        <patternFill>
          <bgColor rgb="FFFFFF00"/>
        </patternFill>
      </fill>
    </dxf>
    <dxf>
      <fill>
        <patternFill>
          <bgColor theme="5"/>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ont>
        <color theme="0"/>
      </font>
      <fill>
        <patternFill>
          <bgColor rgb="FFC00000"/>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ont>
        <color theme="0"/>
      </font>
    </dxf>
    <dxf>
      <font>
        <color theme="0"/>
      </font>
      <fill>
        <patternFill>
          <bgColor theme="9" tint="-0.499984740745262"/>
        </patternFill>
      </fill>
    </dxf>
    <dxf>
      <fill>
        <patternFill>
          <bgColor rgb="FFFFFF00"/>
        </patternFill>
      </fill>
    </dxf>
    <dxf>
      <font>
        <color theme="0"/>
      </font>
      <fill>
        <patternFill>
          <bgColor rgb="FFC00000"/>
        </patternFill>
      </fill>
    </dxf>
    <dxf>
      <fill>
        <patternFill>
          <bgColor theme="9"/>
        </patternFill>
      </fill>
    </dxf>
    <dxf>
      <fill>
        <patternFill>
          <bgColor rgb="FFFFFF00"/>
        </patternFill>
      </fill>
    </dxf>
    <dxf>
      <fill>
        <patternFill>
          <bgColor theme="5"/>
        </patternFill>
      </fill>
    </dxf>
    <dxf>
      <font>
        <color theme="0"/>
      </font>
      <fill>
        <patternFill>
          <bgColor rgb="FFC00000"/>
        </patternFill>
      </fill>
    </dxf>
    <dxf>
      <font>
        <color theme="0"/>
      </font>
      <fill>
        <patternFill>
          <bgColor rgb="FFC00000"/>
        </patternFill>
      </fill>
    </dxf>
    <dxf>
      <font>
        <color theme="0"/>
      </font>
      <fill>
        <patternFill>
          <bgColor theme="9" tint="-0.499984740745262"/>
        </patternFill>
      </fill>
    </dxf>
    <dxf>
      <font>
        <color theme="0"/>
      </font>
      <fill>
        <patternFill>
          <bgColor theme="0" tint="-4.9989318521683403E-2"/>
        </patternFill>
      </fill>
    </dxf>
    <dxf>
      <font>
        <color theme="0"/>
      </font>
    </dxf>
    <dxf>
      <font>
        <color theme="0"/>
      </font>
      <fill>
        <patternFill>
          <bgColor theme="0" tint="-4.9989318521683403E-2"/>
        </patternFill>
      </fill>
    </dxf>
    <dxf>
      <font>
        <color theme="0"/>
      </font>
    </dxf>
    <dxf>
      <font>
        <color theme="0"/>
      </font>
      <fill>
        <patternFill>
          <bgColor theme="0" tint="-4.9989318521683403E-2"/>
        </patternFill>
      </fill>
    </dxf>
    <dxf>
      <font>
        <color theme="0"/>
      </font>
    </dxf>
    <dxf>
      <font>
        <color theme="0"/>
      </font>
    </dxf>
    <dxf>
      <font>
        <color theme="0"/>
      </font>
    </dxf>
    <dxf>
      <font>
        <color theme="0"/>
      </font>
    </dxf>
    <dxf>
      <font>
        <color theme="0"/>
      </font>
      <fill>
        <patternFill>
          <bgColor rgb="FFC00000"/>
        </patternFill>
      </fill>
    </dxf>
    <dxf>
      <fill>
        <patternFill>
          <bgColor theme="5"/>
        </patternFill>
      </fill>
    </dxf>
    <dxf>
      <fill>
        <patternFill>
          <bgColor theme="9"/>
        </patternFill>
      </fill>
    </dxf>
    <dxf>
      <fill>
        <patternFill>
          <bgColor rgb="FFFFFF00"/>
        </patternFill>
      </fill>
    </dxf>
    <dxf>
      <fill>
        <patternFill>
          <bgColor rgb="FFFFC000"/>
        </patternFill>
      </fill>
    </dxf>
    <dxf>
      <fill>
        <patternFill>
          <bgColor rgb="FF00B050"/>
        </patternFill>
      </fill>
    </dxf>
    <dxf>
      <fill>
        <patternFill>
          <bgColor rgb="FF92D050"/>
        </patternFill>
      </fill>
    </dxf>
    <dxf>
      <font>
        <color theme="0"/>
      </font>
      <fill>
        <patternFill>
          <bgColor rgb="FFFF0000"/>
        </patternFill>
      </fill>
    </dxf>
    <dxf>
      <font>
        <color theme="0"/>
      </font>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theme="0"/>
      </font>
    </dxf>
    <dxf>
      <font>
        <color theme="0"/>
      </font>
    </dxf>
    <dxf>
      <font>
        <color theme="0"/>
      </font>
    </dxf>
    <dxf>
      <font>
        <color theme="0"/>
      </font>
    </dxf>
    <dxf>
      <font>
        <color theme="0"/>
      </font>
    </dxf>
    <dxf>
      <fill>
        <patternFill>
          <bgColor theme="5"/>
        </patternFill>
      </fill>
    </dxf>
    <dxf>
      <font>
        <color theme="0"/>
      </font>
      <fill>
        <patternFill>
          <bgColor rgb="FFC00000"/>
        </patternFill>
      </fill>
    </dxf>
    <dxf>
      <fill>
        <patternFill>
          <bgColor theme="9"/>
        </patternFill>
      </fill>
    </dxf>
    <dxf>
      <font>
        <color theme="0"/>
      </font>
    </dxf>
    <dxf>
      <font>
        <color theme="0"/>
      </font>
      <fill>
        <patternFill>
          <bgColor theme="0" tint="-4.9989318521683403E-2"/>
        </patternFill>
      </fill>
    </dxf>
    <dxf>
      <fill>
        <patternFill>
          <bgColor rgb="FF00B050"/>
        </patternFill>
      </fill>
    </dxf>
    <dxf>
      <fill>
        <patternFill>
          <bgColor rgb="FFFFC000"/>
        </patternFill>
      </fill>
    </dxf>
    <dxf>
      <font>
        <color theme="0"/>
      </font>
      <fill>
        <patternFill>
          <bgColor rgb="FFFF0000"/>
        </patternFill>
      </fill>
    </dxf>
    <dxf>
      <fill>
        <patternFill>
          <bgColor rgb="FF92D050"/>
        </patternFill>
      </fill>
    </dxf>
    <dxf>
      <fill>
        <patternFill>
          <bgColor rgb="FFFFFF00"/>
        </patternFill>
      </fill>
    </dxf>
    <dxf>
      <font>
        <color theme="0"/>
      </font>
    </dxf>
    <dxf>
      <font>
        <color theme="0"/>
      </font>
      <fill>
        <patternFill>
          <bgColor theme="0" tint="-4.9989318521683403E-2"/>
        </patternFill>
      </fill>
    </dxf>
    <dxf>
      <fill>
        <patternFill>
          <bgColor rgb="FFFFFF00"/>
        </patternFill>
      </fill>
    </dxf>
    <dxf>
      <font>
        <color theme="0"/>
      </font>
      <fill>
        <patternFill>
          <bgColor rgb="FFFF0000"/>
        </patternFill>
      </fill>
    </dxf>
    <dxf>
      <fill>
        <patternFill>
          <bgColor rgb="FFFFC000"/>
        </patternFill>
      </fill>
    </dxf>
    <dxf>
      <fill>
        <patternFill>
          <bgColor rgb="FF00B050"/>
        </patternFill>
      </fill>
    </dxf>
    <dxf>
      <fill>
        <patternFill>
          <bgColor rgb="FF92D050"/>
        </patternFill>
      </fill>
    </dxf>
    <dxf>
      <font>
        <color theme="0"/>
      </font>
    </dxf>
    <dxf>
      <font>
        <color theme="0"/>
      </font>
      <fill>
        <patternFill>
          <bgColor theme="0" tint="-4.9989318521683403E-2"/>
        </patternFill>
      </fill>
    </dxf>
    <dxf>
      <font>
        <color theme="0"/>
      </font>
      <fill>
        <patternFill>
          <bgColor theme="0" tint="-4.9989318521683403E-2"/>
        </patternFill>
      </fill>
    </dxf>
    <dxf>
      <font>
        <color theme="0"/>
      </font>
    </dxf>
    <dxf>
      <fill>
        <patternFill>
          <bgColor rgb="FFC00000"/>
        </patternFill>
      </fill>
    </dxf>
    <dxf>
      <fill>
        <patternFill>
          <bgColor theme="9"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ont>
        <color theme="0"/>
      </font>
      <fill>
        <patternFill>
          <bgColor theme="9" tint="-0.499984740745262"/>
        </patternFill>
      </fill>
    </dxf>
    <dxf>
      <fill>
        <patternFill>
          <bgColor rgb="FFFFFF00"/>
        </patternFill>
      </fill>
    </dxf>
    <dxf>
      <font>
        <color theme="0"/>
      </font>
      <fill>
        <patternFill>
          <bgColor rgb="FFC00000"/>
        </patternFill>
      </fill>
    </dxf>
    <dxf>
      <fill>
        <patternFill>
          <bgColor rgb="FFC00000"/>
        </patternFill>
      </fill>
    </dxf>
    <dxf>
      <font>
        <color rgb="FFFFFFFF"/>
        <family val="2"/>
      </font>
    </dxf>
    <dxf>
      <font>
        <color theme="0"/>
      </font>
    </dxf>
    <dxf>
      <fill>
        <patternFill>
          <bgColor theme="9"/>
        </patternFill>
      </fill>
    </dxf>
    <dxf>
      <fill>
        <patternFill>
          <bgColor theme="5"/>
        </patternFill>
      </fill>
    </dxf>
    <dxf>
      <font>
        <color theme="0"/>
      </font>
      <fill>
        <patternFill>
          <bgColor rgb="FFC00000"/>
        </patternFill>
      </fill>
    </dxf>
    <dxf>
      <fill>
        <patternFill>
          <bgColor rgb="FFFFFF00"/>
        </patternFill>
      </fill>
    </dxf>
    <dxf>
      <fill>
        <patternFill>
          <bgColor rgb="FF92D050"/>
        </patternFill>
      </fill>
    </dxf>
    <dxf>
      <fill>
        <patternFill>
          <bgColor rgb="FF00B050"/>
        </patternFill>
      </fill>
    </dxf>
    <dxf>
      <fill>
        <patternFill>
          <bgColor rgb="FFFFC000"/>
        </patternFill>
      </fill>
    </dxf>
    <dxf>
      <font>
        <color theme="0"/>
      </font>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ont>
        <color theme="0"/>
      </font>
    </dxf>
    <dxf>
      <font>
        <color theme="0"/>
      </font>
    </dxf>
    <dxf>
      <fill>
        <patternFill>
          <bgColor theme="5"/>
        </patternFill>
      </fill>
    </dxf>
    <dxf>
      <fill>
        <patternFill>
          <bgColor rgb="FFFFFF00"/>
        </patternFill>
      </fill>
    </dxf>
    <dxf>
      <fill>
        <patternFill>
          <bgColor theme="9"/>
        </patternFill>
      </fill>
    </dxf>
    <dxf>
      <fill>
        <patternFill>
          <bgColor theme="5"/>
        </patternFill>
      </fill>
    </dxf>
    <dxf>
      <fill>
        <patternFill>
          <bgColor rgb="FFFFFF00"/>
        </patternFill>
      </fill>
    </dxf>
    <dxf>
      <fill>
        <patternFill>
          <bgColor theme="9"/>
        </patternFill>
      </fill>
    </dxf>
    <dxf>
      <font>
        <color theme="0"/>
      </font>
      <fill>
        <patternFill>
          <bgColor rgb="FFC00000"/>
        </patternFill>
      </fill>
    </dxf>
    <dxf>
      <fill>
        <patternFill>
          <bgColor theme="5"/>
        </patternFill>
      </fill>
    </dxf>
    <dxf>
      <fill>
        <patternFill>
          <bgColor theme="9"/>
        </patternFill>
      </fill>
    </dxf>
    <dxf>
      <fill>
        <patternFill>
          <bgColor rgb="FFFFFF00"/>
        </patternFill>
      </fill>
    </dxf>
    <dxf>
      <fill>
        <patternFill>
          <bgColor rgb="FF00B050"/>
        </patternFill>
      </fill>
    </dxf>
    <dxf>
      <fill>
        <patternFill>
          <bgColor rgb="FFFFFF00"/>
        </patternFill>
      </fill>
    </dxf>
    <dxf>
      <fill>
        <patternFill>
          <bgColor rgb="FFFFC000"/>
        </patternFill>
      </fill>
    </dxf>
    <dxf>
      <fill>
        <patternFill>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ont>
        <color theme="0"/>
      </font>
    </dxf>
    <dxf>
      <font>
        <color theme="0"/>
      </font>
      <fill>
        <patternFill>
          <bgColor theme="0" tint="-4.9989318521683403E-2"/>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rgb="FF92D050"/>
        </patternFill>
      </fill>
    </dxf>
    <dxf>
      <font>
        <color theme="0"/>
      </font>
      <fill>
        <patternFill>
          <bgColor theme="0" tint="-4.9989318521683403E-2"/>
        </patternFill>
      </fill>
    </dxf>
    <dxf>
      <font>
        <color theme="0"/>
      </font>
    </dxf>
    <dxf>
      <font>
        <color theme="0"/>
      </font>
      <fill>
        <patternFill>
          <bgColor theme="0" tint="-4.9989318521683403E-2"/>
        </patternFill>
      </fill>
    </dxf>
    <dxf>
      <font>
        <color theme="0"/>
      </font>
    </dxf>
    <dxf>
      <font>
        <sz val="10"/>
      </font>
    </dxf>
    <dxf>
      <font>
        <sz val="10"/>
      </font>
    </dxf>
    <dxf>
      <font>
        <sz val="10"/>
      </font>
    </dxf>
    <dxf>
      <font>
        <sz val="10"/>
      </font>
    </dxf>
    <dxf>
      <font>
        <sz val="10"/>
      </font>
    </dxf>
    <dxf>
      <font>
        <sz val="10"/>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alignment vertical="center"/>
    </dxf>
    <dxf>
      <alignment vertical="center"/>
    </dxf>
    <dxf>
      <alignment vertical="center"/>
    </dxf>
    <dxf>
      <alignment vertical="center"/>
    </dxf>
    <dxf>
      <alignment vertical="center"/>
    </dxf>
    <dxf>
      <alignment vertical="center"/>
    </dxf>
    <dxf>
      <alignment vertical="bottom" indent="0"/>
    </dxf>
    <dxf>
      <alignment vertical="bottom" indent="0"/>
    </dxf>
    <dxf>
      <alignment vertical="bottom" indent="0"/>
    </dxf>
    <dxf>
      <alignment vertical="bottom" indent="0"/>
    </dxf>
    <dxf>
      <alignment vertical="bottom" indent="0"/>
    </dxf>
    <dxf>
      <alignment vertical="bottom" indent="0"/>
    </dxf>
    <dxf>
      <font>
        <sz val="10"/>
      </font>
    </dxf>
    <dxf>
      <font>
        <sz val="10"/>
      </font>
    </dxf>
    <dxf>
      <font>
        <sz val="10"/>
      </font>
    </dxf>
    <dxf>
      <font>
        <sz val="10"/>
      </font>
    </dxf>
    <dxf>
      <font>
        <sz val="10"/>
      </font>
    </dxf>
    <dxf>
      <font>
        <sz val="10"/>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alignment vertical="center"/>
    </dxf>
    <dxf>
      <alignment vertical="center"/>
    </dxf>
    <dxf>
      <alignment vertical="center"/>
    </dxf>
    <dxf>
      <alignment vertical="center"/>
    </dxf>
    <dxf>
      <alignment vertical="center"/>
    </dxf>
    <dxf>
      <alignment vertical="center"/>
    </dxf>
    <dxf>
      <alignment vertical="bottom" indent="0"/>
    </dxf>
    <dxf>
      <alignment vertical="bottom" indent="0"/>
    </dxf>
    <dxf>
      <alignment vertical="bottom" indent="0"/>
    </dxf>
    <dxf>
      <alignment vertical="bottom" indent="0"/>
    </dxf>
    <dxf>
      <alignment vertical="bottom" indent="0"/>
    </dxf>
    <dxf>
      <alignment vertical="bottom" indent="0"/>
    </dxf>
    <dxf>
      <alignment horizontal="center"/>
    </dxf>
    <dxf>
      <alignment horizontal="center"/>
    </dxf>
    <dxf>
      <alignment horizontal="center"/>
    </dxf>
  </dxfs>
  <tableStyles count="0" defaultTableStyle="TableStyleMedium2" defaultPivotStyle="PivotStyleLight16"/>
  <colors>
    <mruColors>
      <color rgb="FF000000"/>
      <color rgb="FF00FFFF"/>
      <color rgb="FFFFCCFF"/>
      <color rgb="FFFFCC99"/>
      <color rgb="FF6699FF"/>
      <color rgb="FF99FF66"/>
      <color rgb="FF99CC00"/>
      <color rgb="FF009999"/>
      <color rgb="FFFF7C80"/>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3.png"/><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4.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6.png"/><Relationship Id="rId1" Type="http://schemas.openxmlformats.org/officeDocument/2006/relationships/image" Target="../media/image15.png"/><Relationship Id="rId5" Type="http://schemas.openxmlformats.org/officeDocument/2006/relationships/image" Target="../media/image3.png"/><Relationship Id="rId4" Type="http://schemas.openxmlformats.org/officeDocument/2006/relationships/image" Target="../media/image14.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1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6.png"/><Relationship Id="rId1"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media/image20.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8.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9.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1.png"/><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312964</xdr:colOff>
      <xdr:row>1</xdr:row>
      <xdr:rowOff>98652</xdr:rowOff>
    </xdr:from>
    <xdr:to>
      <xdr:col>2</xdr:col>
      <xdr:colOff>1009649</xdr:colOff>
      <xdr:row>3</xdr:row>
      <xdr:rowOff>323851</xdr:rowOff>
    </xdr:to>
    <xdr:pic>
      <xdr:nvPicPr>
        <xdr:cNvPr id="4" name="Imagen 3">
          <a:extLst>
            <a:ext uri="{FF2B5EF4-FFF2-40B4-BE49-F238E27FC236}">
              <a16:creationId xmlns:a16="http://schemas.microsoft.com/office/drawing/2014/main" id="{19B294F8-DA3E-4DDC-840A-C1D7B08CB6F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82120" y="479652"/>
          <a:ext cx="1884589" cy="1085170"/>
        </a:xfrm>
        <a:prstGeom prst="rect">
          <a:avLst/>
        </a:prstGeom>
      </xdr:spPr>
    </xdr:pic>
    <xdr:clientData/>
  </xdr:twoCellAnchor>
  <xdr:twoCellAnchor editAs="oneCell">
    <xdr:from>
      <xdr:col>9</xdr:col>
      <xdr:colOff>1355270</xdr:colOff>
      <xdr:row>59</xdr:row>
      <xdr:rowOff>64013</xdr:rowOff>
    </xdr:from>
    <xdr:to>
      <xdr:col>12</xdr:col>
      <xdr:colOff>848386</xdr:colOff>
      <xdr:row>65</xdr:row>
      <xdr:rowOff>49639</xdr:rowOff>
    </xdr:to>
    <xdr:pic>
      <xdr:nvPicPr>
        <xdr:cNvPr id="3" name="Imagen 2">
          <a:extLst>
            <a:ext uri="{FF2B5EF4-FFF2-40B4-BE49-F238E27FC236}">
              <a16:creationId xmlns:a16="http://schemas.microsoft.com/office/drawing/2014/main" id="{1BFC4353-15CD-1D14-94BB-2809B2B4CEA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61545" y="41793038"/>
          <a:ext cx="3862391" cy="10687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478291</xdr:colOff>
      <xdr:row>58</xdr:row>
      <xdr:rowOff>103415</xdr:rowOff>
    </xdr:from>
    <xdr:to>
      <xdr:col>7</xdr:col>
      <xdr:colOff>981778</xdr:colOff>
      <xdr:row>66</xdr:row>
      <xdr:rowOff>19036</xdr:rowOff>
    </xdr:to>
    <xdr:pic>
      <xdr:nvPicPr>
        <xdr:cNvPr id="5" name="Imagen 4">
          <a:extLst>
            <a:ext uri="{FF2B5EF4-FFF2-40B4-BE49-F238E27FC236}">
              <a16:creationId xmlns:a16="http://schemas.microsoft.com/office/drawing/2014/main" id="{7ECB4C46-31E9-5B83-B77D-107B3A3E387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5266" y="41613365"/>
          <a:ext cx="3415394" cy="13661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750819</xdr:colOff>
      <xdr:row>1</xdr:row>
      <xdr:rowOff>150163</xdr:rowOff>
    </xdr:from>
    <xdr:to>
      <xdr:col>2</xdr:col>
      <xdr:colOff>553255</xdr:colOff>
      <xdr:row>3</xdr:row>
      <xdr:rowOff>325362</xdr:rowOff>
    </xdr:to>
    <xdr:pic>
      <xdr:nvPicPr>
        <xdr:cNvPr id="3" name="Imagen 2">
          <a:extLst>
            <a:ext uri="{FF2B5EF4-FFF2-40B4-BE49-F238E27FC236}">
              <a16:creationId xmlns:a16="http://schemas.microsoft.com/office/drawing/2014/main" id="{92BF6DB6-B546-4672-A440-F6A43248359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9569" y="340663"/>
          <a:ext cx="2138632" cy="939920"/>
        </a:xfrm>
        <a:prstGeom prst="rect">
          <a:avLst/>
        </a:prstGeom>
      </xdr:spPr>
    </xdr:pic>
    <xdr:clientData/>
  </xdr:twoCellAnchor>
  <xdr:twoCellAnchor editAs="oneCell">
    <xdr:from>
      <xdr:col>7</xdr:col>
      <xdr:colOff>248329</xdr:colOff>
      <xdr:row>187</xdr:row>
      <xdr:rowOff>179673</xdr:rowOff>
    </xdr:from>
    <xdr:to>
      <xdr:col>8</xdr:col>
      <xdr:colOff>1940381</xdr:colOff>
      <xdr:row>193</xdr:row>
      <xdr:rowOff>123118</xdr:rowOff>
    </xdr:to>
    <xdr:pic>
      <xdr:nvPicPr>
        <xdr:cNvPr id="2" name="Imagen 1">
          <a:extLst>
            <a:ext uri="{FF2B5EF4-FFF2-40B4-BE49-F238E27FC236}">
              <a16:creationId xmlns:a16="http://schemas.microsoft.com/office/drawing/2014/main" id="{A60AE2A8-358D-4C7B-AB65-4171BCEB0FF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545479" y="335135823"/>
          <a:ext cx="3869194" cy="1067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1400175</xdr:colOff>
      <xdr:row>187</xdr:row>
      <xdr:rowOff>0</xdr:rowOff>
    </xdr:from>
    <xdr:to>
      <xdr:col>3</xdr:col>
      <xdr:colOff>483072</xdr:colOff>
      <xdr:row>194</xdr:row>
      <xdr:rowOff>36751</xdr:rowOff>
    </xdr:to>
    <xdr:pic>
      <xdr:nvPicPr>
        <xdr:cNvPr id="4" name="Imagen 3">
          <a:extLst>
            <a:ext uri="{FF2B5EF4-FFF2-40B4-BE49-F238E27FC236}">
              <a16:creationId xmlns:a16="http://schemas.microsoft.com/office/drawing/2014/main" id="{2A4AAA7F-198C-4298-B8D6-DF4DE8CB208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43050" y="134378700"/>
          <a:ext cx="3407247" cy="13035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186419</xdr:colOff>
      <xdr:row>1</xdr:row>
      <xdr:rowOff>73479</xdr:rowOff>
    </xdr:from>
    <xdr:to>
      <xdr:col>1</xdr:col>
      <xdr:colOff>2077812</xdr:colOff>
      <xdr:row>3</xdr:row>
      <xdr:rowOff>343581</xdr:rowOff>
    </xdr:to>
    <xdr:pic>
      <xdr:nvPicPr>
        <xdr:cNvPr id="5" name="Imagen 4">
          <a:extLst>
            <a:ext uri="{FF2B5EF4-FFF2-40B4-BE49-F238E27FC236}">
              <a16:creationId xmlns:a16="http://schemas.microsoft.com/office/drawing/2014/main" id="{9F99740E-E295-4099-9F57-7D32AF164A2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26848" y="454479"/>
          <a:ext cx="1891393" cy="1029381"/>
        </a:xfrm>
        <a:prstGeom prst="rect">
          <a:avLst/>
        </a:prstGeom>
      </xdr:spPr>
    </xdr:pic>
    <xdr:clientData/>
  </xdr:twoCellAnchor>
  <xdr:twoCellAnchor editAs="oneCell">
    <xdr:from>
      <xdr:col>5</xdr:col>
      <xdr:colOff>1619929</xdr:colOff>
      <xdr:row>44</xdr:row>
      <xdr:rowOff>106195</xdr:rowOff>
    </xdr:from>
    <xdr:to>
      <xdr:col>6</xdr:col>
      <xdr:colOff>1193329</xdr:colOff>
      <xdr:row>44</xdr:row>
      <xdr:rowOff>1124607</xdr:rowOff>
    </xdr:to>
    <xdr:pic>
      <xdr:nvPicPr>
        <xdr:cNvPr id="2" name="Imagen 1">
          <a:extLst>
            <a:ext uri="{FF2B5EF4-FFF2-40B4-BE49-F238E27FC236}">
              <a16:creationId xmlns:a16="http://schemas.microsoft.com/office/drawing/2014/main" id="{0BD33722-397A-4A69-9FD4-9BB7B665CF4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92754" y="17775070"/>
          <a:ext cx="3855587" cy="1018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904875</xdr:colOff>
      <xdr:row>44</xdr:row>
      <xdr:rowOff>0</xdr:rowOff>
    </xdr:from>
    <xdr:to>
      <xdr:col>4</xdr:col>
      <xdr:colOff>2160841</xdr:colOff>
      <xdr:row>45</xdr:row>
      <xdr:rowOff>160557</xdr:rowOff>
    </xdr:to>
    <xdr:pic>
      <xdr:nvPicPr>
        <xdr:cNvPr id="4" name="Imagen 3">
          <a:extLst>
            <a:ext uri="{FF2B5EF4-FFF2-40B4-BE49-F238E27FC236}">
              <a16:creationId xmlns:a16="http://schemas.microsoft.com/office/drawing/2014/main" id="{F034C72B-FB8D-4F3A-9590-925E9C32B43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9275" y="22174200"/>
          <a:ext cx="3420844" cy="13022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oneCellAnchor>
    <xdr:from>
      <xdr:col>1</xdr:col>
      <xdr:colOff>133350</xdr:colOff>
      <xdr:row>1</xdr:row>
      <xdr:rowOff>85726</xdr:rowOff>
    </xdr:from>
    <xdr:ext cx="1981200" cy="952500"/>
    <xdr:pic>
      <xdr:nvPicPr>
        <xdr:cNvPr id="3" name="Imagen 2">
          <a:extLst>
            <a:ext uri="{FF2B5EF4-FFF2-40B4-BE49-F238E27FC236}">
              <a16:creationId xmlns:a16="http://schemas.microsoft.com/office/drawing/2014/main" id="{9E04053A-8774-4044-871C-94047C72055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5775" y="466726"/>
          <a:ext cx="1981200" cy="952500"/>
        </a:xfrm>
        <a:prstGeom prst="rect">
          <a:avLst/>
        </a:prstGeom>
      </xdr:spPr>
    </xdr:pic>
    <xdr:clientData/>
  </xdr:oneCellAnchor>
  <xdr:oneCellAnchor>
    <xdr:from>
      <xdr:col>8</xdr:col>
      <xdr:colOff>931932</xdr:colOff>
      <xdr:row>7</xdr:row>
      <xdr:rowOff>571500</xdr:rowOff>
    </xdr:from>
    <xdr:ext cx="2506593" cy="824551"/>
    <xdr:pic>
      <xdr:nvPicPr>
        <xdr:cNvPr id="4" name="Imagen 3">
          <a:extLst>
            <a:ext uri="{FF2B5EF4-FFF2-40B4-BE49-F238E27FC236}">
              <a16:creationId xmlns:a16="http://schemas.microsoft.com/office/drawing/2014/main" id="{F6C84184-3AE2-4B9B-BDD2-B6ACAD7DA9EC}"/>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Effect>
                    <a14:brightnessContrast bright="-40000"/>
                  </a14:imgEffect>
                </a14:imgLayer>
              </a14:imgProps>
            </a:ext>
          </a:extLst>
        </a:blip>
        <a:stretch>
          <a:fillRect/>
        </a:stretch>
      </xdr:blipFill>
      <xdr:spPr>
        <a:xfrm>
          <a:off x="22191732" y="2857500"/>
          <a:ext cx="2506593" cy="824551"/>
        </a:xfrm>
        <a:prstGeom prst="rect">
          <a:avLst/>
        </a:prstGeom>
      </xdr:spPr>
    </xdr:pic>
    <xdr:clientData/>
  </xdr:oneCellAnchor>
  <xdr:twoCellAnchor editAs="oneCell">
    <xdr:from>
      <xdr:col>8</xdr:col>
      <xdr:colOff>210229</xdr:colOff>
      <xdr:row>30</xdr:row>
      <xdr:rowOff>782470</xdr:rowOff>
    </xdr:from>
    <xdr:to>
      <xdr:col>8</xdr:col>
      <xdr:colOff>4067178</xdr:colOff>
      <xdr:row>30</xdr:row>
      <xdr:rowOff>1799520</xdr:rowOff>
    </xdr:to>
    <xdr:pic>
      <xdr:nvPicPr>
        <xdr:cNvPr id="2" name="Imagen 1">
          <a:extLst>
            <a:ext uri="{FF2B5EF4-FFF2-40B4-BE49-F238E27FC236}">
              <a16:creationId xmlns:a16="http://schemas.microsoft.com/office/drawing/2014/main" id="{117AFAEC-422C-4978-9D34-3EC57480031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917454" y="9926470"/>
          <a:ext cx="3855587" cy="1018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30</xdr:row>
      <xdr:rowOff>600075</xdr:rowOff>
    </xdr:from>
    <xdr:to>
      <xdr:col>6</xdr:col>
      <xdr:colOff>1258669</xdr:colOff>
      <xdr:row>30</xdr:row>
      <xdr:rowOff>1902283</xdr:rowOff>
    </xdr:to>
    <xdr:pic>
      <xdr:nvPicPr>
        <xdr:cNvPr id="6" name="Imagen 5">
          <a:extLst>
            <a:ext uri="{FF2B5EF4-FFF2-40B4-BE49-F238E27FC236}">
              <a16:creationId xmlns:a16="http://schemas.microsoft.com/office/drawing/2014/main" id="{C05C07D4-58E3-4C03-A8EE-BBF1B5260DB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220700" y="9744075"/>
          <a:ext cx="3420844" cy="13022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190500</xdr:colOff>
      <xdr:row>1</xdr:row>
      <xdr:rowOff>104775</xdr:rowOff>
    </xdr:from>
    <xdr:to>
      <xdr:col>1</xdr:col>
      <xdr:colOff>1991960</xdr:colOff>
      <xdr:row>3</xdr:row>
      <xdr:rowOff>266700</xdr:rowOff>
    </xdr:to>
    <xdr:pic>
      <xdr:nvPicPr>
        <xdr:cNvPr id="4" name="Imagen 3">
          <a:extLst>
            <a:ext uri="{FF2B5EF4-FFF2-40B4-BE49-F238E27FC236}">
              <a16:creationId xmlns:a16="http://schemas.microsoft.com/office/drawing/2014/main" id="{F1C3E70D-4A06-43EF-94D8-DB3EBB3E967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2925" y="228600"/>
          <a:ext cx="1800225" cy="923925"/>
        </a:xfrm>
        <a:prstGeom prst="rect">
          <a:avLst/>
        </a:prstGeom>
      </xdr:spPr>
    </xdr:pic>
    <xdr:clientData/>
  </xdr:twoCellAnchor>
  <xdr:twoCellAnchor editAs="oneCell">
    <xdr:from>
      <xdr:col>1</xdr:col>
      <xdr:colOff>380999</xdr:colOff>
      <xdr:row>184</xdr:row>
      <xdr:rowOff>123825</xdr:rowOff>
    </xdr:from>
    <xdr:to>
      <xdr:col>1</xdr:col>
      <xdr:colOff>2400300</xdr:colOff>
      <xdr:row>184</xdr:row>
      <xdr:rowOff>943098</xdr:rowOff>
    </xdr:to>
    <xdr:pic>
      <xdr:nvPicPr>
        <xdr:cNvPr id="5" name="Imagen 4" descr="Imagen que contiene Interfaz de usuario gráfica&#10;&#10;Descripción generada automáticamente">
          <a:extLst>
            <a:ext uri="{FF2B5EF4-FFF2-40B4-BE49-F238E27FC236}">
              <a16:creationId xmlns:a16="http://schemas.microsoft.com/office/drawing/2014/main" id="{43162579-1426-EC5E-D879-3DC2D1E70C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5799" y="23745825"/>
          <a:ext cx="2019301" cy="825951"/>
        </a:xfrm>
        <a:prstGeom prst="rect">
          <a:avLst/>
        </a:prstGeom>
      </xdr:spPr>
    </xdr:pic>
    <xdr:clientData/>
  </xdr:twoCellAnchor>
  <xdr:twoCellAnchor editAs="oneCell">
    <xdr:from>
      <xdr:col>33</xdr:col>
      <xdr:colOff>581025</xdr:colOff>
      <xdr:row>184</xdr:row>
      <xdr:rowOff>200025</xdr:rowOff>
    </xdr:from>
    <xdr:to>
      <xdr:col>34</xdr:col>
      <xdr:colOff>190500</xdr:colOff>
      <xdr:row>184</xdr:row>
      <xdr:rowOff>865346</xdr:rowOff>
    </xdr:to>
    <xdr:pic>
      <xdr:nvPicPr>
        <xdr:cNvPr id="6" name="Imagen 5" descr="Logotipo&#10;&#10;Descripción generada automáticamente">
          <a:extLst>
            <a:ext uri="{FF2B5EF4-FFF2-40B4-BE49-F238E27FC236}">
              <a16:creationId xmlns:a16="http://schemas.microsoft.com/office/drawing/2014/main" id="{32256E8E-065B-7888-79AC-00EC5526268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784300" y="23822025"/>
          <a:ext cx="2419350" cy="66655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1030740</xdr:colOff>
      <xdr:row>0</xdr:row>
      <xdr:rowOff>121104</xdr:rowOff>
    </xdr:from>
    <xdr:to>
      <xdr:col>2</xdr:col>
      <xdr:colOff>1390650</xdr:colOff>
      <xdr:row>4</xdr:row>
      <xdr:rowOff>164637</xdr:rowOff>
    </xdr:to>
    <xdr:pic>
      <xdr:nvPicPr>
        <xdr:cNvPr id="3" name="Imagen 2">
          <a:extLst>
            <a:ext uri="{FF2B5EF4-FFF2-40B4-BE49-F238E27FC236}">
              <a16:creationId xmlns:a16="http://schemas.microsoft.com/office/drawing/2014/main" id="{1FA38B05-77E8-42A9-9D4B-A2DB359E298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3615" y="121104"/>
          <a:ext cx="2519364" cy="1375680"/>
        </a:xfrm>
        <a:prstGeom prst="rect">
          <a:avLst/>
        </a:prstGeom>
      </xdr:spPr>
    </xdr:pic>
    <xdr:clientData/>
  </xdr:twoCellAnchor>
  <xdr:twoCellAnchor editAs="oneCell">
    <xdr:from>
      <xdr:col>19</xdr:col>
      <xdr:colOff>931932</xdr:colOff>
      <xdr:row>9</xdr:row>
      <xdr:rowOff>571500</xdr:rowOff>
    </xdr:from>
    <xdr:to>
      <xdr:col>19</xdr:col>
      <xdr:colOff>3438517</xdr:colOff>
      <xdr:row>9</xdr:row>
      <xdr:rowOff>1390609</xdr:rowOff>
    </xdr:to>
    <xdr:pic>
      <xdr:nvPicPr>
        <xdr:cNvPr id="8" name="Imagen 7">
          <a:extLst>
            <a:ext uri="{FF2B5EF4-FFF2-40B4-BE49-F238E27FC236}">
              <a16:creationId xmlns:a16="http://schemas.microsoft.com/office/drawing/2014/main" id="{F1434507-B062-4ACF-AEF4-65E71CFCEE2A}"/>
            </a:ext>
          </a:extLst>
        </xdr:cNvPr>
        <xdr:cNvPicPr>
          <a:picLocks noChangeAspect="1"/>
        </xdr:cNvPicPr>
      </xdr:nvPicPr>
      <xdr:blipFill>
        <a:blip xmlns:r="http://schemas.openxmlformats.org/officeDocument/2006/relationships" r:embed="rId2">
          <a:biLevel thresh="75000"/>
          <a:extLst>
            <a:ext uri="{BEBA8EAE-BF5A-486C-A8C5-ECC9F3942E4B}">
              <a14:imgProps xmlns:a14="http://schemas.microsoft.com/office/drawing/2010/main">
                <a14:imgLayer r:embed="rId3">
                  <a14:imgEffect>
                    <a14:sharpenSoften amount="50000"/>
                  </a14:imgEffect>
                  <a14:imgEffect>
                    <a14:brightnessContrast bright="-40000"/>
                  </a14:imgEffect>
                </a14:imgLayer>
              </a14:imgProps>
            </a:ext>
          </a:extLst>
        </a:blip>
        <a:stretch>
          <a:fillRect/>
        </a:stretch>
      </xdr:blipFill>
      <xdr:spPr>
        <a:xfrm>
          <a:off x="17572107" y="2857500"/>
          <a:ext cx="2506593" cy="824551"/>
        </a:xfrm>
        <a:prstGeom prst="rect">
          <a:avLst/>
        </a:prstGeom>
      </xdr:spPr>
    </xdr:pic>
    <xdr:clientData/>
  </xdr:twoCellAnchor>
  <xdr:twoCellAnchor editAs="oneCell">
    <xdr:from>
      <xdr:col>9</xdr:col>
      <xdr:colOff>2407783</xdr:colOff>
      <xdr:row>241</xdr:row>
      <xdr:rowOff>181034</xdr:rowOff>
    </xdr:from>
    <xdr:to>
      <xdr:col>10</xdr:col>
      <xdr:colOff>1993442</xdr:colOff>
      <xdr:row>247</xdr:row>
      <xdr:rowOff>172107</xdr:rowOff>
    </xdr:to>
    <xdr:pic>
      <xdr:nvPicPr>
        <xdr:cNvPr id="2" name="Imagen 1">
          <a:extLst>
            <a:ext uri="{FF2B5EF4-FFF2-40B4-BE49-F238E27FC236}">
              <a16:creationId xmlns:a16="http://schemas.microsoft.com/office/drawing/2014/main" id="{FD535DB3-E1F0-4634-959E-129B997CA1D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125033" y="447236909"/>
          <a:ext cx="3859669" cy="1021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241</xdr:row>
      <xdr:rowOff>0</xdr:rowOff>
    </xdr:from>
    <xdr:to>
      <xdr:col>8</xdr:col>
      <xdr:colOff>3418129</xdr:colOff>
      <xdr:row>248</xdr:row>
      <xdr:rowOff>95251</xdr:rowOff>
    </xdr:to>
    <xdr:pic>
      <xdr:nvPicPr>
        <xdr:cNvPr id="5" name="Imagen 4">
          <a:extLst>
            <a:ext uri="{FF2B5EF4-FFF2-40B4-BE49-F238E27FC236}">
              <a16:creationId xmlns:a16="http://schemas.microsoft.com/office/drawing/2014/main" id="{6AD756CD-4005-420B-B18B-95E19D7EEA7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9431000" y="447055875"/>
          <a:ext cx="3420844" cy="13035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478364</xdr:colOff>
      <xdr:row>96</xdr:row>
      <xdr:rowOff>102355</xdr:rowOff>
    </xdr:from>
    <xdr:to>
      <xdr:col>0</xdr:col>
      <xdr:colOff>2084160</xdr:colOff>
      <xdr:row>100</xdr:row>
      <xdr:rowOff>104170</xdr:rowOff>
    </xdr:to>
    <xdr:pic>
      <xdr:nvPicPr>
        <xdr:cNvPr id="2" name="Imagen 9" descr="Logo ANT fondo Transparente">
          <a:extLst>
            <a:ext uri="{FF2B5EF4-FFF2-40B4-BE49-F238E27FC236}">
              <a16:creationId xmlns:a16="http://schemas.microsoft.com/office/drawing/2014/main" id="{F487480C-6F4D-4E17-B164-F818F00607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8364" y="17028280"/>
          <a:ext cx="1605796" cy="9924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216580</xdr:colOff>
      <xdr:row>1</xdr:row>
      <xdr:rowOff>75973</xdr:rowOff>
    </xdr:from>
    <xdr:to>
      <xdr:col>1</xdr:col>
      <xdr:colOff>2115684</xdr:colOff>
      <xdr:row>3</xdr:row>
      <xdr:rowOff>373535</xdr:rowOff>
    </xdr:to>
    <xdr:pic>
      <xdr:nvPicPr>
        <xdr:cNvPr id="5" name="Imagen 4">
          <a:extLst>
            <a:ext uri="{FF2B5EF4-FFF2-40B4-BE49-F238E27FC236}">
              <a16:creationId xmlns:a16="http://schemas.microsoft.com/office/drawing/2014/main" id="{237AB0B3-6959-4A09-9ADF-060DDFA74C8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6205" y="456973"/>
          <a:ext cx="1901825" cy="1063626"/>
        </a:xfrm>
        <a:prstGeom prst="rect">
          <a:avLst/>
        </a:prstGeom>
      </xdr:spPr>
    </xdr:pic>
    <xdr:clientData/>
  </xdr:twoCellAnchor>
  <xdr:twoCellAnchor editAs="oneCell">
    <xdr:from>
      <xdr:col>4</xdr:col>
      <xdr:colOff>1142318</xdr:colOff>
      <xdr:row>19</xdr:row>
      <xdr:rowOff>140213</xdr:rowOff>
    </xdr:from>
    <xdr:to>
      <xdr:col>5</xdr:col>
      <xdr:colOff>723901</xdr:colOff>
      <xdr:row>25</xdr:row>
      <xdr:rowOff>97260</xdr:rowOff>
    </xdr:to>
    <xdr:pic>
      <xdr:nvPicPr>
        <xdr:cNvPr id="2" name="Imagen 1">
          <a:extLst>
            <a:ext uri="{FF2B5EF4-FFF2-40B4-BE49-F238E27FC236}">
              <a16:creationId xmlns:a16="http://schemas.microsoft.com/office/drawing/2014/main" id="{63C3441A-5574-4D4A-B917-013BE43ECA6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26747" y="15978927"/>
          <a:ext cx="3867833" cy="10646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3007178</xdr:colOff>
      <xdr:row>18</xdr:row>
      <xdr:rowOff>721179</xdr:rowOff>
    </xdr:from>
    <xdr:to>
      <xdr:col>3</xdr:col>
      <xdr:colOff>2145831</xdr:colOff>
      <xdr:row>26</xdr:row>
      <xdr:rowOff>63954</xdr:rowOff>
    </xdr:to>
    <xdr:pic>
      <xdr:nvPicPr>
        <xdr:cNvPr id="3" name="Imagen 2">
          <a:extLst>
            <a:ext uri="{FF2B5EF4-FFF2-40B4-BE49-F238E27FC236}">
              <a16:creationId xmlns:a16="http://schemas.microsoft.com/office/drawing/2014/main" id="{8856B484-5FA7-4B7C-9AD6-13C3CBC9808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19107" y="15797893"/>
          <a:ext cx="3419476" cy="13661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333375</xdr:colOff>
      <xdr:row>1</xdr:row>
      <xdr:rowOff>9525</xdr:rowOff>
    </xdr:from>
    <xdr:to>
      <xdr:col>2</xdr:col>
      <xdr:colOff>0</xdr:colOff>
      <xdr:row>3</xdr:row>
      <xdr:rowOff>314994</xdr:rowOff>
    </xdr:to>
    <xdr:pic>
      <xdr:nvPicPr>
        <xdr:cNvPr id="5" name="Imagen 4">
          <a:extLst>
            <a:ext uri="{FF2B5EF4-FFF2-40B4-BE49-F238E27FC236}">
              <a16:creationId xmlns:a16="http://schemas.microsoft.com/office/drawing/2014/main" id="{887BEB99-E822-46B7-8B43-5708147F32B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5775" y="133350"/>
          <a:ext cx="1885950" cy="1062038"/>
        </a:xfrm>
        <a:prstGeom prst="rect">
          <a:avLst/>
        </a:prstGeom>
      </xdr:spPr>
    </xdr:pic>
    <xdr:clientData/>
  </xdr:twoCellAnchor>
  <xdr:twoCellAnchor editAs="oneCell">
    <xdr:from>
      <xdr:col>3</xdr:col>
      <xdr:colOff>3749447</xdr:colOff>
      <xdr:row>20</xdr:row>
      <xdr:rowOff>165159</xdr:rowOff>
    </xdr:from>
    <xdr:to>
      <xdr:col>4</xdr:col>
      <xdr:colOff>3331030</xdr:colOff>
      <xdr:row>20</xdr:row>
      <xdr:rowOff>1227106</xdr:rowOff>
    </xdr:to>
    <xdr:pic>
      <xdr:nvPicPr>
        <xdr:cNvPr id="6" name="Imagen 5">
          <a:extLst>
            <a:ext uri="{FF2B5EF4-FFF2-40B4-BE49-F238E27FC236}">
              <a16:creationId xmlns:a16="http://schemas.microsoft.com/office/drawing/2014/main" id="{C5FCBEB5-1779-4A80-85DE-564660A75AB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37572" y="14135159"/>
          <a:ext cx="3867833" cy="1067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1333500</xdr:colOff>
      <xdr:row>19</xdr:row>
      <xdr:rowOff>1127125</xdr:rowOff>
    </xdr:from>
    <xdr:to>
      <xdr:col>3</xdr:col>
      <xdr:colOff>476250</xdr:colOff>
      <xdr:row>20</xdr:row>
      <xdr:rowOff>1369329</xdr:rowOff>
    </xdr:to>
    <xdr:pic>
      <xdr:nvPicPr>
        <xdr:cNvPr id="7" name="Imagen 6">
          <a:extLst>
            <a:ext uri="{FF2B5EF4-FFF2-40B4-BE49-F238E27FC236}">
              <a16:creationId xmlns:a16="http://schemas.microsoft.com/office/drawing/2014/main" id="{4524CCDF-AEA1-4B5A-91EC-F425C6AE3B8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35375" y="13954125"/>
          <a:ext cx="3423558" cy="1364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260804</xdr:colOff>
      <xdr:row>1</xdr:row>
      <xdr:rowOff>0</xdr:rowOff>
    </xdr:from>
    <xdr:to>
      <xdr:col>2</xdr:col>
      <xdr:colOff>0</xdr:colOff>
      <xdr:row>3</xdr:row>
      <xdr:rowOff>370148</xdr:rowOff>
    </xdr:to>
    <xdr:pic>
      <xdr:nvPicPr>
        <xdr:cNvPr id="4" name="Imagen 3">
          <a:extLst>
            <a:ext uri="{FF2B5EF4-FFF2-40B4-BE49-F238E27FC236}">
              <a16:creationId xmlns:a16="http://schemas.microsoft.com/office/drawing/2014/main" id="{5068B198-A760-40B9-9CA5-03F57FFB0A7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5090" y="400958"/>
          <a:ext cx="2019300" cy="1134816"/>
        </a:xfrm>
        <a:prstGeom prst="rect">
          <a:avLst/>
        </a:prstGeom>
      </xdr:spPr>
    </xdr:pic>
    <xdr:clientData/>
  </xdr:twoCellAnchor>
  <xdr:twoCellAnchor editAs="oneCell">
    <xdr:from>
      <xdr:col>5</xdr:col>
      <xdr:colOff>2420029</xdr:colOff>
      <xdr:row>187</xdr:row>
      <xdr:rowOff>179673</xdr:rowOff>
    </xdr:from>
    <xdr:to>
      <xdr:col>6</xdr:col>
      <xdr:colOff>2000252</xdr:colOff>
      <xdr:row>194</xdr:row>
      <xdr:rowOff>38790</xdr:rowOff>
    </xdr:to>
    <xdr:pic>
      <xdr:nvPicPr>
        <xdr:cNvPr id="2" name="Imagen 1">
          <a:extLst>
            <a:ext uri="{FF2B5EF4-FFF2-40B4-BE49-F238E27FC236}">
              <a16:creationId xmlns:a16="http://schemas.microsoft.com/office/drawing/2014/main" id="{53617A09-58F5-4D7F-AE03-9E1BAE6740A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423029" y="338269548"/>
          <a:ext cx="3869194" cy="1067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187</xdr:row>
      <xdr:rowOff>0</xdr:rowOff>
    </xdr:from>
    <xdr:to>
      <xdr:col>4</xdr:col>
      <xdr:colOff>3416796</xdr:colOff>
      <xdr:row>194</xdr:row>
      <xdr:rowOff>160594</xdr:rowOff>
    </xdr:to>
    <xdr:pic>
      <xdr:nvPicPr>
        <xdr:cNvPr id="3" name="Imagen 2">
          <a:extLst>
            <a:ext uri="{FF2B5EF4-FFF2-40B4-BE49-F238E27FC236}">
              <a16:creationId xmlns:a16="http://schemas.microsoft.com/office/drawing/2014/main" id="{27C928B2-9E8E-4E59-A948-46EA210D664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716750" y="338089875"/>
          <a:ext cx="3419476" cy="1364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10886</xdr:colOff>
      <xdr:row>1</xdr:row>
      <xdr:rowOff>57831</xdr:rowOff>
    </xdr:from>
    <xdr:to>
      <xdr:col>2</xdr:col>
      <xdr:colOff>0</xdr:colOff>
      <xdr:row>4</xdr:row>
      <xdr:rowOff>25919</xdr:rowOff>
    </xdr:to>
    <xdr:pic>
      <xdr:nvPicPr>
        <xdr:cNvPr id="4" name="Imagen 3">
          <a:extLst>
            <a:ext uri="{FF2B5EF4-FFF2-40B4-BE49-F238E27FC236}">
              <a16:creationId xmlns:a16="http://schemas.microsoft.com/office/drawing/2014/main" id="{23915065-1581-4E76-92B4-B81BB025807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96911" y="200706"/>
          <a:ext cx="2238375" cy="1109663"/>
        </a:xfrm>
        <a:prstGeom prst="rect">
          <a:avLst/>
        </a:prstGeom>
      </xdr:spPr>
    </xdr:pic>
    <xdr:clientData/>
  </xdr:twoCellAnchor>
  <xdr:twoCellAnchor editAs="oneCell">
    <xdr:from>
      <xdr:col>6</xdr:col>
      <xdr:colOff>4352697</xdr:colOff>
      <xdr:row>188</xdr:row>
      <xdr:rowOff>85784</xdr:rowOff>
    </xdr:from>
    <xdr:to>
      <xdr:col>6</xdr:col>
      <xdr:colOff>8219228</xdr:colOff>
      <xdr:row>194</xdr:row>
      <xdr:rowOff>121751</xdr:rowOff>
    </xdr:to>
    <xdr:pic>
      <xdr:nvPicPr>
        <xdr:cNvPr id="3" name="Imagen 2">
          <a:extLst>
            <a:ext uri="{FF2B5EF4-FFF2-40B4-BE49-F238E27FC236}">
              <a16:creationId xmlns:a16="http://schemas.microsoft.com/office/drawing/2014/main" id="{BF828C58-B778-42E1-A4DB-EA1AB041329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60947" y="354193534"/>
          <a:ext cx="3866473" cy="10687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4095750</xdr:colOff>
      <xdr:row>187</xdr:row>
      <xdr:rowOff>95250</xdr:rowOff>
    </xdr:from>
    <xdr:to>
      <xdr:col>6</xdr:col>
      <xdr:colOff>1074001</xdr:colOff>
      <xdr:row>195</xdr:row>
      <xdr:rowOff>77597</xdr:rowOff>
    </xdr:to>
    <xdr:pic>
      <xdr:nvPicPr>
        <xdr:cNvPr id="5" name="Imagen 4">
          <a:extLst>
            <a:ext uri="{FF2B5EF4-FFF2-40B4-BE49-F238E27FC236}">
              <a16:creationId xmlns:a16="http://schemas.microsoft.com/office/drawing/2014/main" id="{3A9F879A-AD94-4E46-9B26-C22DFC7F406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858750" y="354012500"/>
          <a:ext cx="3423558" cy="13607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1030740</xdr:colOff>
      <xdr:row>0</xdr:row>
      <xdr:rowOff>122465</xdr:rowOff>
    </xdr:from>
    <xdr:to>
      <xdr:col>2</xdr:col>
      <xdr:colOff>1390650</xdr:colOff>
      <xdr:row>4</xdr:row>
      <xdr:rowOff>159520</xdr:rowOff>
    </xdr:to>
    <xdr:pic>
      <xdr:nvPicPr>
        <xdr:cNvPr id="4" name="Imagen 3">
          <a:extLst>
            <a:ext uri="{FF2B5EF4-FFF2-40B4-BE49-F238E27FC236}">
              <a16:creationId xmlns:a16="http://schemas.microsoft.com/office/drawing/2014/main" id="{CF1E2D9C-9E68-402F-8430-DE3E6194E44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4026" y="122465"/>
          <a:ext cx="2697617" cy="1371598"/>
        </a:xfrm>
        <a:prstGeom prst="rect">
          <a:avLst/>
        </a:prstGeom>
      </xdr:spPr>
    </xdr:pic>
    <xdr:clientData/>
  </xdr:twoCellAnchor>
  <xdr:twoCellAnchor editAs="oneCell">
    <xdr:from>
      <xdr:col>9</xdr:col>
      <xdr:colOff>2228168</xdr:colOff>
      <xdr:row>188</xdr:row>
      <xdr:rowOff>85784</xdr:rowOff>
    </xdr:from>
    <xdr:to>
      <xdr:col>10</xdr:col>
      <xdr:colOff>1820751</xdr:colOff>
      <xdr:row>194</xdr:row>
      <xdr:rowOff>123040</xdr:rowOff>
    </xdr:to>
    <xdr:pic>
      <xdr:nvPicPr>
        <xdr:cNvPr id="2" name="Imagen 1">
          <a:extLst>
            <a:ext uri="{FF2B5EF4-FFF2-40B4-BE49-F238E27FC236}">
              <a16:creationId xmlns:a16="http://schemas.microsoft.com/office/drawing/2014/main" id="{970C58F6-5892-4AE4-A9C9-445F981FEE5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02293" y="340842659"/>
          <a:ext cx="3865112" cy="10687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4095750</xdr:colOff>
      <xdr:row>187</xdr:row>
      <xdr:rowOff>95250</xdr:rowOff>
    </xdr:from>
    <xdr:to>
      <xdr:col>8</xdr:col>
      <xdr:colOff>1085851</xdr:colOff>
      <xdr:row>195</xdr:row>
      <xdr:rowOff>77525</xdr:rowOff>
    </xdr:to>
    <xdr:pic>
      <xdr:nvPicPr>
        <xdr:cNvPr id="3" name="Imagen 2">
          <a:extLst>
            <a:ext uri="{FF2B5EF4-FFF2-40B4-BE49-F238E27FC236}">
              <a16:creationId xmlns:a16="http://schemas.microsoft.com/office/drawing/2014/main" id="{87D7BE90-E064-46E3-8F69-378399A5468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097375" y="340661625"/>
          <a:ext cx="3416755" cy="13607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753836</xdr:colOff>
      <xdr:row>1</xdr:row>
      <xdr:rowOff>40821</xdr:rowOff>
    </xdr:from>
    <xdr:ext cx="2552247" cy="1283223"/>
    <xdr:pic>
      <xdr:nvPicPr>
        <xdr:cNvPr id="2" name="Imagen 1">
          <a:extLst>
            <a:ext uri="{FF2B5EF4-FFF2-40B4-BE49-F238E27FC236}">
              <a16:creationId xmlns:a16="http://schemas.microsoft.com/office/drawing/2014/main" id="{D21A4A45-A3AB-4012-A207-77218ABEC9D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3604" y="240846"/>
          <a:ext cx="2552247" cy="1283223"/>
        </a:xfrm>
        <a:prstGeom prst="rect">
          <a:avLst/>
        </a:prstGeom>
      </xdr:spPr>
    </xdr:pic>
    <xdr:clientData/>
  </xdr:oneCellAnchor>
  <xdr:oneCellAnchor>
    <xdr:from>
      <xdr:col>7</xdr:col>
      <xdr:colOff>2420029</xdr:colOff>
      <xdr:row>185</xdr:row>
      <xdr:rowOff>179673</xdr:rowOff>
    </xdr:from>
    <xdr:ext cx="3869194" cy="1130916"/>
    <xdr:pic>
      <xdr:nvPicPr>
        <xdr:cNvPr id="3" name="Imagen 2">
          <a:extLst>
            <a:ext uri="{FF2B5EF4-FFF2-40B4-BE49-F238E27FC236}">
              <a16:creationId xmlns:a16="http://schemas.microsoft.com/office/drawing/2014/main" id="{47F186E7-B7D0-49C5-B976-0C2341B167F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325058" y="106327634"/>
          <a:ext cx="3869194" cy="113091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185</xdr:row>
      <xdr:rowOff>0</xdr:rowOff>
    </xdr:from>
    <xdr:ext cx="3419494" cy="1433451"/>
    <xdr:pic>
      <xdr:nvPicPr>
        <xdr:cNvPr id="4" name="Imagen 3">
          <a:extLst>
            <a:ext uri="{FF2B5EF4-FFF2-40B4-BE49-F238E27FC236}">
              <a16:creationId xmlns:a16="http://schemas.microsoft.com/office/drawing/2014/main" id="{BDC857EC-4E88-4318-9992-1253FCE634F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621500" y="106146600"/>
          <a:ext cx="3419494" cy="14334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xdr:col>
      <xdr:colOff>1724705</xdr:colOff>
      <xdr:row>0</xdr:row>
      <xdr:rowOff>149679</xdr:rowOff>
    </xdr:from>
    <xdr:to>
      <xdr:col>2</xdr:col>
      <xdr:colOff>2121363</xdr:colOff>
      <xdr:row>4</xdr:row>
      <xdr:rowOff>66230</xdr:rowOff>
    </xdr:to>
    <xdr:pic>
      <xdr:nvPicPr>
        <xdr:cNvPr id="3" name="Imagen 2">
          <a:extLst>
            <a:ext uri="{FF2B5EF4-FFF2-40B4-BE49-F238E27FC236}">
              <a16:creationId xmlns:a16="http://schemas.microsoft.com/office/drawing/2014/main" id="{7CB8BB0E-ADBA-4B69-ADA3-47E22D715AE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28419" y="149679"/>
          <a:ext cx="2738438" cy="1256846"/>
        </a:xfrm>
        <a:prstGeom prst="rect">
          <a:avLst/>
        </a:prstGeom>
      </xdr:spPr>
    </xdr:pic>
    <xdr:clientData/>
  </xdr:twoCellAnchor>
  <xdr:twoCellAnchor editAs="oneCell">
    <xdr:from>
      <xdr:col>9</xdr:col>
      <xdr:colOff>931932</xdr:colOff>
      <xdr:row>9</xdr:row>
      <xdr:rowOff>571500</xdr:rowOff>
    </xdr:from>
    <xdr:to>
      <xdr:col>9</xdr:col>
      <xdr:colOff>3447596</xdr:colOff>
      <xdr:row>9</xdr:row>
      <xdr:rowOff>1398781</xdr:rowOff>
    </xdr:to>
    <xdr:pic>
      <xdr:nvPicPr>
        <xdr:cNvPr id="4" name="Imagen 3">
          <a:extLst>
            <a:ext uri="{FF2B5EF4-FFF2-40B4-BE49-F238E27FC236}">
              <a16:creationId xmlns:a16="http://schemas.microsoft.com/office/drawing/2014/main" id="{D14FDCAA-E429-4480-A7D0-4B2B4C70AE74}"/>
            </a:ext>
          </a:extLst>
        </xdr:cNvPr>
        <xdr:cNvPicPr>
          <a:picLocks noChangeAspect="1"/>
        </xdr:cNvPicPr>
      </xdr:nvPicPr>
      <xdr:blipFill>
        <a:blip xmlns:r="http://schemas.openxmlformats.org/officeDocument/2006/relationships" r:embed="rId2">
          <a:biLevel thresh="50000"/>
        </a:blip>
        <a:stretch>
          <a:fillRect/>
        </a:stretch>
      </xdr:blipFill>
      <xdr:spPr>
        <a:xfrm>
          <a:off x="24334857" y="4924425"/>
          <a:ext cx="2506593" cy="824551"/>
        </a:xfrm>
        <a:prstGeom prst="rect">
          <a:avLst/>
        </a:prstGeom>
      </xdr:spPr>
    </xdr:pic>
    <xdr:clientData/>
  </xdr:twoCellAnchor>
  <xdr:twoCellAnchor editAs="oneCell">
    <xdr:from>
      <xdr:col>8</xdr:col>
      <xdr:colOff>229279</xdr:colOff>
      <xdr:row>187</xdr:row>
      <xdr:rowOff>179673</xdr:rowOff>
    </xdr:from>
    <xdr:to>
      <xdr:col>9</xdr:col>
      <xdr:colOff>1932676</xdr:colOff>
      <xdr:row>194</xdr:row>
      <xdr:rowOff>38758</xdr:rowOff>
    </xdr:to>
    <xdr:pic>
      <xdr:nvPicPr>
        <xdr:cNvPr id="2" name="Imagen 1">
          <a:extLst>
            <a:ext uri="{FF2B5EF4-FFF2-40B4-BE49-F238E27FC236}">
              <a16:creationId xmlns:a16="http://schemas.microsoft.com/office/drawing/2014/main" id="{E30A1C14-520F-48C1-BC5E-4B2653BB785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755529" y="351429923"/>
          <a:ext cx="3869194" cy="1067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187</xdr:row>
      <xdr:rowOff>0</xdr:rowOff>
    </xdr:from>
    <xdr:to>
      <xdr:col>6</xdr:col>
      <xdr:colOff>1267273</xdr:colOff>
      <xdr:row>194</xdr:row>
      <xdr:rowOff>160560</xdr:rowOff>
    </xdr:to>
    <xdr:pic>
      <xdr:nvPicPr>
        <xdr:cNvPr id="6" name="Imagen 5">
          <a:extLst>
            <a:ext uri="{FF2B5EF4-FFF2-40B4-BE49-F238E27FC236}">
              <a16:creationId xmlns:a16="http://schemas.microsoft.com/office/drawing/2014/main" id="{7ADF7E78-F379-47CE-ADB9-28FF1B427EF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049250" y="351250250"/>
          <a:ext cx="3419476" cy="1364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68716</xdr:colOff>
      <xdr:row>1</xdr:row>
      <xdr:rowOff>104775</xdr:rowOff>
    </xdr:from>
    <xdr:ext cx="2112510" cy="962025"/>
    <xdr:pic>
      <xdr:nvPicPr>
        <xdr:cNvPr id="2" name="Imagen 1">
          <a:extLst>
            <a:ext uri="{FF2B5EF4-FFF2-40B4-BE49-F238E27FC236}">
              <a16:creationId xmlns:a16="http://schemas.microsoft.com/office/drawing/2014/main" id="{CC75B3DC-F0B1-47B1-8900-A3B95DC7CD1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40341" y="295275"/>
          <a:ext cx="2112510" cy="962025"/>
        </a:xfrm>
        <a:prstGeom prst="rect">
          <a:avLst/>
        </a:prstGeom>
      </xdr:spPr>
    </xdr:pic>
    <xdr:clientData/>
  </xdr:oneCellAnchor>
  <xdr:twoCellAnchor editAs="oneCell">
    <xdr:from>
      <xdr:col>22</xdr:col>
      <xdr:colOff>1969633</xdr:colOff>
      <xdr:row>185</xdr:row>
      <xdr:rowOff>209550</xdr:rowOff>
    </xdr:from>
    <xdr:to>
      <xdr:col>22</xdr:col>
      <xdr:colOff>5837444</xdr:colOff>
      <xdr:row>185</xdr:row>
      <xdr:rowOff>1275549</xdr:rowOff>
    </xdr:to>
    <xdr:pic>
      <xdr:nvPicPr>
        <xdr:cNvPr id="3" name="Imagen 2">
          <a:extLst>
            <a:ext uri="{FF2B5EF4-FFF2-40B4-BE49-F238E27FC236}">
              <a16:creationId xmlns:a16="http://schemas.microsoft.com/office/drawing/2014/main" id="{12A3D811-7BDB-409D-8D3E-8E7672BB545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548758" y="158305500"/>
          <a:ext cx="3869194" cy="1065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2152650</xdr:colOff>
      <xdr:row>185</xdr:row>
      <xdr:rowOff>28575</xdr:rowOff>
    </xdr:from>
    <xdr:to>
      <xdr:col>21</xdr:col>
      <xdr:colOff>3407384</xdr:colOff>
      <xdr:row>185</xdr:row>
      <xdr:rowOff>1393343</xdr:rowOff>
    </xdr:to>
    <xdr:pic>
      <xdr:nvPicPr>
        <xdr:cNvPr id="4" name="Imagen 3">
          <a:extLst>
            <a:ext uri="{FF2B5EF4-FFF2-40B4-BE49-F238E27FC236}">
              <a16:creationId xmlns:a16="http://schemas.microsoft.com/office/drawing/2014/main" id="{33A9EBA4-36D8-4899-9844-EE9D6C5F562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83350" y="158124525"/>
          <a:ext cx="3419630" cy="13647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d.docs.live.net/31b78becc034e5ab/ANEXO%203%20-%20REPORTE%20DESEMPE&#209;O%20ACCIONES%20PREVENTIVAS%20DAE.xlsx" TargetMode="External"/><Relationship Id="rId1" Type="http://schemas.openxmlformats.org/officeDocument/2006/relationships/externalLinkPath" Target="https://d.docs.live.net/31b78becc034e5ab/ANEXO%203%20-%20REPORTE%20DESEMPE&#209;O%20ACCIONES%20PREVENTIVAS%20DA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nexo 3 Report Acciones Prevent"/>
    </sheetNames>
    <sheetDataSet>
      <sheetData sheetId="0"/>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 refreshedDate="44425.619120370371" createdVersion="6" refreshedVersion="6" minRefreshableVersion="3" recordCount="77" xr:uid="{6D615167-1200-4A32-B6E7-4664DDB19F7C}">
  <cacheSource type="worksheet">
    <worksheetSource ref="H8:H184" sheet="3 - Identificación del Riesgo"/>
  </cacheSource>
  <cacheFields count="13">
    <cacheField name="PROCESO" numFmtId="0">
      <sharedItems containsBlank="1" count="19">
        <s v="Direccionamiento Estratégico"/>
        <s v="Comunicación y Gestión con Grupos de Interés."/>
        <s v="Inteligencia de la información"/>
        <s v="Gestión del Modelo de Atención"/>
        <s v="Planificación del Ordenamiento Social de la Propiedad"/>
        <s v="Seguridad Jurídica sobre la Titularidad de la Tierra y los Territorios"/>
        <s v="Acceso a la Propiedad de la Tierra y los Territorios"/>
        <s v="Administración de Tierras"/>
        <s v="Gestión de la Información"/>
        <s v="Gestión de Talento Humano"/>
        <s v="Apoyo Jurídico"/>
        <s v="Adquisición de Bienes y Servicios"/>
        <s v="Administración de Bienes y Servicios"/>
        <s v="Gestión Financiera"/>
        <s v="Seguimiento, Evaluación y Mejora"/>
        <m/>
        <s v="Inteligencia de la información." u="1"/>
        <s v="Administración de Tierras." u="1"/>
        <s v="Gestión del Talento Humano" u="1"/>
      </sharedItems>
    </cacheField>
    <cacheField name="OBJETIVO DEL PROCESO" numFmtId="0">
      <sharedItems containsBlank="1" longText="1"/>
    </cacheField>
    <cacheField name="ALCANCE DEL PROCESO" numFmtId="0">
      <sharedItems containsBlank="1" longText="1"/>
    </cacheField>
    <cacheField name="RESPONSABLES DEL PROCESO_x000a__x000a_Responsable en la coordinación de la actividad y que si es compartido, recae la mayor responsabilidad institucional" numFmtId="0">
      <sharedItems containsBlank="1" longText="1"/>
    </cacheField>
    <cacheField name="NÚMERO DE RIESGO" numFmtId="0">
      <sharedItems containsSemiMixedTypes="0" containsString="0" containsNumber="1" containsInteger="1" minValue="1" maxValue="77"/>
    </cacheField>
    <cacheField name="NOMBRE DEL RIESGO" numFmtId="0">
      <sharedItems containsBlank="1"/>
    </cacheField>
    <cacheField name="DESCRIPCIÓN DEL RIESGO_x000a__x000a_Debe contener todos los detalles que sean necesarios y que sea fácil de entender tanto para el líder del proceso como para personas ajenas al proceso. Se propone una estructura que facilita su redacción y claridad que inicia con la frase &quot;POSIBILIDAD DE&quot;" numFmtId="0">
      <sharedItems containsBlank="1" longText="1"/>
    </cacheField>
    <cacheField name="IMPACTO DEL RIESGO_x000a__x000a_El área de impacto es la consecuencia económica o reputacional a la cual se ve expuesta la organización en caso de materializarse un riesgo. Los impactos que aplican son afectación económica (o presupuestal) y reputacional._x000a__x000a_Las consecuencias que puede ocasionar a la organización la materialización del riesgo." numFmtId="0">
      <sharedItems containsBlank="1"/>
    </cacheField>
    <cacheField name="¿CÓMO PUEDE SUCEDER? _x000a__x000a_Causa inmediata: circunstancias o situaciones más evidentes sobre las cuales se presenta el riesgo, las mismas no constituyen la causa principal o base para que se presente el riesgo." numFmtId="0">
      <sharedItems containsBlank="1" longText="1"/>
    </cacheField>
    <cacheField name="¿PORQUÉ PUEDE SUCEDER? _x000a__x000a_Causa raíz: es la causa principal o básica, corresponden a las razones por la cuales se puede presentar el riesgo, son la base para la definición de controles en la etapa de valoración del riesgo." numFmtId="0">
      <sharedItems containsNonDate="0" containsString="0" containsBlank="1"/>
    </cacheField>
    <cacheField name="CUÁL ES LA ACTIVIDADES DEL PROCESO EN LA QUE PUEDE SUCEDER?_x000a_De acuerdo con el desarrollo del proceso." numFmtId="0">
      <sharedItems containsBlank="1"/>
    </cacheField>
    <cacheField name="¿QUÉ CONSECUENCIAS TENDRÍA SU MATERIALIZACIÓN?_x000a_Determinar los posibles efectos por la materialización del riesgo" numFmtId="0">
      <sharedItems containsBlank="1" longText="1"/>
    </cacheField>
    <cacheField name="CLASIFICACIÓN DEL RIESGO" numFmtId="0">
      <sharedItems containsBlank="1" count="9">
        <s v="Estratégicos"/>
        <s v="Gerenciales"/>
        <s v="De imagen o reputacional"/>
        <s v="Operativos"/>
        <s v="De Cumplimiento"/>
        <s v="Satisfacción del cliente"/>
        <s v="Tecnológicos"/>
        <s v="Financieros"/>
        <m/>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 refreshedDate="45648.767999768519" createdVersion="8" refreshedVersion="8" minRefreshableVersion="3" recordCount="164" xr:uid="{BE6F140B-84CF-4656-A095-916F48F6C296}">
  <cacheSource type="worksheet">
    <worksheetSource ref="A2:P166" sheet="DATA"/>
  </cacheSource>
  <cacheFields count="16">
    <cacheField name="PROCESO" numFmtId="0">
      <sharedItems count="15">
        <s v="DIRECCIONAMIENTO ESTRATÉGICO"/>
        <s v="INTELIGENCIA DE LA INFORMACIÓN"/>
        <s v="GESTIÓN DEL MODELO DE ATENCIÓN"/>
        <s v="PLANIFICACIÓN DEL ORDENAMIENTO SOCIAL DE LA PROPIEDAD"/>
        <s v="SEGURIDAD JURÍDICA SOBRE LA TITULARIDAD DE LA TIERRA Y LOS TERRITORIOS"/>
        <s v="ACCESO A LA PROPIEDAD DE LA TIERRA Y LOS TERRITORIOS"/>
        <s v="ADMINISTRACIÓN DE TIERRAS"/>
        <s v="GESTIÓN DE LA INFORMACIÓN"/>
        <s v="GESTIÓN DEL TALENTO HUMANO"/>
        <s v="APOYO JURÍDICO"/>
        <s v="ADQUISICIÓN DE BIENES Y SERVICIOS"/>
        <s v="ADMINISTRACIÓN DE BIENES Y SERVICIOS"/>
        <s v="COMUNICACIÓN Y GESTIÓN CON GRUPOS DE INTERÉS"/>
        <s v="GESTIÓN FINANCIERA"/>
        <s v="SEGUIMIENTO, EVALUACIÓN Y MEJORA"/>
      </sharedItems>
    </cacheField>
    <cacheField name="RESPONSABLE DEL RIESGO" numFmtId="0">
      <sharedItems/>
    </cacheField>
    <cacheField name="N° RIESGO" numFmtId="0">
      <sharedItems/>
    </cacheField>
    <cacheField name="IMPACTO DEL RIESGO" numFmtId="0">
      <sharedItems/>
    </cacheField>
    <cacheField name="TIPO DE RIESGO" numFmtId="0">
      <sharedItems/>
    </cacheField>
    <cacheField name="CLASIFICACIÓN DEL RIESGO" numFmtId="0">
      <sharedItems/>
    </cacheField>
    <cacheField name="EXPOSICIÓN DEL RIESGO INHERENTE" numFmtId="0">
      <sharedItems/>
    </cacheField>
    <cacheField name="N° CONTROL" numFmtId="0">
      <sharedItems/>
    </cacheField>
    <cacheField name="RESPONSABLE DEL CONTROL" numFmtId="0">
      <sharedItems/>
    </cacheField>
    <cacheField name="TIPO DE CONTROL" numFmtId="0">
      <sharedItems/>
    </cacheField>
    <cacheField name="EXPOSICIÓN DEL RIESGO RESIDUAL" numFmtId="0">
      <sharedItems/>
    </cacheField>
    <cacheField name="TRATAMIENTO DEL RIESGO" numFmtId="0">
      <sharedItems/>
    </cacheField>
    <cacheField name="N° ACCIÓN PREVENTIVA" numFmtId="0">
      <sharedItems/>
    </cacheField>
    <cacheField name="RESPONSABLE DE LA ACCIÓN PREVENTIVA" numFmtId="0">
      <sharedItems containsBlank="1" count="33">
        <s v="OFICINA DE PLANEACIÓN"/>
        <s v=""/>
        <s v="SUBDIRECCIÓN DE TALENTO HUMANO"/>
        <s v="SUBDIRECCIÓN DE SISTEMAS DE INFORMACIÓN DE TIERRAS"/>
        <s v="SUBDIRECCIÓN DE PLANEACIÓN OPERATIVA"/>
        <s v="SECRETARÍA GENERAL"/>
        <s v="SUBDIRECCIÓN DE PROCESOS AGRARIOS Y GESTIÓN JURÍDICA"/>
        <s v="SUBDIRECCIÓN DE SEGURIDAD JURÍDICA"/>
        <s v="DIRECCIÓN DE GESTIÓN JURÍDICA DE TIERRAS"/>
        <s v="DIRECCIÓN DE ASUNTOS ÉTNICOS - EQUIPO INICIATIVAS COMUNITARIAS"/>
        <s v="DIRECCIÓN DE ASUNTOS ÉTNICOS - COMPRA DE PREDIOS Y/O MEJORAS"/>
        <s v="DIRECCIÓN DE ACCESO A TIERRAS"/>
        <s v="SUBDIRECCIÓN DE ACCESO A TIERRAS EN ZONAS FOCALIZADAS"/>
        <s v="SUBDIRECCIÓN DE ACCESO A TIERRAS POR DEMANDA Y DESCONGESTIÓN"/>
        <s v="SUBDIRECCIÓN DE ADMINISTRACIÓN DE TIERRAS DE LA NACIÓN"/>
        <s v="SUBDIRECCIÓN DE SISTEMAS DE INFORMACIÓN DE TIERRAS "/>
        <s v="OFICINA JURÍDICA (CONTROL INTERNO DISCIPLINARIO)"/>
        <s v="OFICINA JURÍDICA"/>
        <s v="GRUPO CONTRATOS"/>
        <s v="SUBDIRECCIÓN ADMINISTRATIVA Y FINANCIERA (ALMACÉN)"/>
        <m/>
        <s v="SUBDIRECCIÓN ADMINISTRATIVA Y FINANCIERA"/>
        <s v="SUBDIRECCIÓN ADMINISTRATIVA Y FINANCIERA - EQUIPO DE GESTIÓN DOCUMENTAL"/>
        <s v="SUBDIRECCIÓN ADMINISTRATIVA Y FINANCIERA (GESTIÓN AMBIENTAL)"/>
        <s v="DIRECCIÓN GENERAL - EQUIPO DE COMUNICACIONES"/>
        <s v="SUBDIRECCIÓN ADMINISTRATIVA Y FINANCIERA (TESORERÍA)"/>
        <s v="SUBDIRECCIÓN ADMINISTRATIVA Y FINANCIERA (CONTABILIDAD)"/>
        <s v="EQUIPO DE CONTABILIDAD (SUBDIRECCIÓN ADMINISTRATIVA Y FINANCIERA)"/>
        <s v="CARTERA_x000a_(SUBDIRECCIÓN ADMINISTRATIVA Y FINANCIERA)"/>
        <s v="EQUIPO DE PRESUPUESTO_x000a_(SUBDIRECCIÓN ADMINISTRATIVA Y FINANCIERA)"/>
        <s v="OFICINA DE CONTROL INTERNO"/>
        <s v="SUBDIRECCIÓN DE ASUNTOS ÉTNICOS- COORDINACIÓN UGT´S"/>
        <s v="PROFESIONAL DESIGNADO, OFICINA DEL INSPECTOR DE LA GESTIÓN DE TIERRAS"/>
      </sharedItems>
    </cacheField>
    <cacheField name="INDICE DE REDUCCIÓN DEL RIESGO" numFmtId="9">
      <sharedItems containsString="0" containsBlank="1" containsNumber="1" minValue="0" maxValue="1"/>
    </cacheField>
    <cacheField name="ESTADO DE EJECUCIÓN"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7">
  <r>
    <x v="0"/>
    <s v="Establecer los lineamientos estratégicos y el esquema de operación de la Agencia Nacional de Tierras, asegurando la disponibilidad de los recursos necesarios para su aplicación."/>
    <s v="Desde la comprensión del contexto interno y externo, hasta la formulación de Planes, programas y proyectos relacionados con el cumplimiento de las funciones de la entidad."/>
    <s v="1. Oficina del Planeación."/>
    <n v="1"/>
    <s v="Aprobar planes no pertinentes a la entidad."/>
    <s v="Posibilidad deAfectación económica Desconocimiento y/o interpretación inadecuada de la política pública para el sector rural._x000a_Desconocimiento del contexto, del entorno y de la situación de la Agencia._x000a_Desconocimiento de la normativa vigente relacionada con la Agencia."/>
    <s v="Afectación económica "/>
    <s v="Desconocimiento y/o interpretación inadecuada de la política pública para el sector rural._x000a_Desconocimiento del contexto, del entorno y de la situación de la Agencia._x000a_Desconocimiento de la normativa vigente relacionada con la Agencia."/>
    <m/>
    <s v="Planeación estratégica Institucional"/>
    <s v="Reprocesos. _x000a__x000a_Retrasos en la entrega de resultados, informes y reportes._x000a__x000a_Incumplimiento de metas."/>
    <x v="0"/>
  </r>
  <r>
    <x v="0"/>
    <s v="Establecer los lineamientos estratégicos y el esquema de operación de la Agencia Nacional de Tierras, asegurando la disponibilidad de los recursos necesarios para su aplicación."/>
    <s v="Desde la comprensión del contexto interno y externo, hasta la formulación de Planes, programas y proyectos relacionados con el cumplimiento de las funciones de la entidad."/>
    <s v="1. Oficina del Planeación."/>
    <n v="2"/>
    <s v=" Inscribir proyectos de inversión no adecuados a las necesidades de la entidad."/>
    <s v="Posibilidad deDesconocimiento de los cambios en las normas y procesos de MinHacienda y DNP relacionados con la planeación presupuestal_x000a_Desconocimiento de los cambios en las normas y procesos del MADR relacionados con parámetros sectoriales para la presentación de proyectos_x000a_Desconocimiento del procedimiento y de los instrumentos establecidos en la ANT para la formulación de proyectos de inversión por parte de las dependencias_x000a_Inadecuada definición de necesidades presupuestales por parte de las dependencias de la ANT_x000a_Inadecuada programación presupuestal de acuerdo al principio de especialidad presupuestal y el manual de clasificación de la inversión pública (Inversión-funcionamiento)_x000a_Desconocimiento del comportamiento de ejecución física y financiera de los proyectos para la proyección de recursos solicitados para vigencias posteriores_x000a_Exclusión de compromisos con comunidades en la estructuración del proyecto_x000a_Desarticulación de las metas e indicadores del proyecto con las metas e indicadores del PND y Plan Marco de Implementación "/>
    <m/>
    <s v="Desconocimiento de los cambios en las normas y procesos de MinHacienda y DNP relacionados con la planeación presupuestal_x000a_Desconocimiento de los cambios en las normas y procesos del MADR relacionados con parámetros sectoriales para la presentación de proyectos_x000a_Desconocimiento del procedimiento y de los instrumentos establecidos en la ANT para la formulación de proyectos de inversión por parte de las dependencias_x000a_Inadecuada definición de necesidades presupuestales por parte de las dependencias de la ANT_x000a_Inadecuada programación presupuestal de acuerdo al principio de especialidad presupuestal y el manual de clasificación de la inversión pública (Inversión-funcionamiento)_x000a_Desconocimiento del comportamiento de ejecución física y financiera de los proyectos para la proyección de recursos solicitados para vigencias posteriores_x000a_Exclusión de compromisos con comunidades en la estructuración del proyecto_x000a_Desarticulación de las metas e indicadores del proyecto con las metas e indicadores del PND y Plan Marco de Implementación "/>
    <m/>
    <s v="Formulación de Proyectos de Inversión"/>
    <s v="Dificultad por retrasos y devoluciones en el proceso verificación, viabilización y aprobación de los proyectos de inversión por parte del Ministerio de Agricultura y Desarrollo Rural y DNP. _x000a_Recursos financieros insuficientes para el cumplimiento de los objetivos y metas_x000a_Limitación en la ejecución y alcance de los proyectos_x000a_Incorrecta destinación y ejecución de recursos de inversión _x000a_Programación presupuestal y de metas en desacuerdo con la capacidad de ejecución de la entidad._x000a_Incumplimiento de compromisos y metas sectoriales y nacionales"/>
    <x v="1"/>
  </r>
  <r>
    <x v="0"/>
    <s v="Establecer los lineamientos estratégicos y el esquema de operación de la Agencia Nacional de Tierras, asegurando la disponibilidad de los recursos necesarios para su aplicación."/>
    <s v="Desde la comprensión del contexto interno y externo, hasta la formulación de Planes, programas y proyectos relacionados con el cumplimiento de las funciones de la entidad."/>
    <s v="1. Oficina del Planeación."/>
    <n v="3"/>
    <s v="Planeación inoportuna de cada vigencia"/>
    <s v="Posibilidad deFalta de coordinación de la oficina de planeación con los responsables de la planeación de cada dependencia. _x000a_Documentación de referencia desactualizada._x000a_Herramientas tecnológicas inadecuadas._x000a_Diferencia en interpretaciones de lineamientos. "/>
    <m/>
    <s v="Falta de coordinación de la oficina de planeación con los responsables de la planeación de cada dependencia. _x000a_Documentación de referencia desactualizada._x000a_Herramientas tecnológicas inadecuadas._x000a_Diferencia en interpretaciones de lineamientos. "/>
    <m/>
    <s v="Formulación del Plan de Acción Anual"/>
    <s v="Retrasos en las metas y compromisos institucionales. _x000a__x000a_Retrasos en la ejecución de los proyectos. _x000a__x000a_Pérdida de imagen institucional. "/>
    <x v="1"/>
  </r>
  <r>
    <x v="0"/>
    <s v="Establecer los lineamientos estratégicos y el esquema de operación de la Agencia Nacional de Tierras, asegurando la disponibilidad de los recursos necesarios para su aplicación."/>
    <s v="Desde la comprensión del contexto interno y externo, hasta la formulación de Planes, programas y proyectos relacionados con el cumplimiento de las funciones de la entidad."/>
    <s v="1. Oficina del Planeación."/>
    <n v="4"/>
    <s v="Reporte de información no pertinente a las necesidades de la Dirección General."/>
    <s v="Posibilidad deDesconocimiento de las dependencias en metodologías para reporte de indicadores._x000a__x000a_Sistemas de información no unificados_x000a__x000a_Falta definición de roles y responsabilidades entre las dependencias para el reporte  de indicadores_x000a__x000a_Falta de criterios explícitos para el reporte de los indicadores_x000a_"/>
    <m/>
    <s v="Desconocimiento de las dependencias en metodologías para reporte de indicadores._x000a__x000a_Sistemas de información no unificados_x000a__x000a_Falta definición de roles y responsabilidades entre las dependencias para el reporte  de indicadores_x000a__x000a_Falta de criterios explícitos para el reporte de los indicadores_x000a_"/>
    <m/>
    <s v="Administración de indicadores"/>
    <s v="Uso de información no pertinente o inconsistente _x000a_para la toma de decisiones._x000a__x000a_Reprocesos en el reporte de indicadores._x000a__x000a_Recepción negativa de entes externos frente a la _x000a_confiabilidad de las cifras."/>
    <x v="1"/>
  </r>
  <r>
    <x v="1"/>
    <s v="Establecer lineamientos para la comunicación y coordinación intra e interinstitucional, que proporcione a los grupos de interés información veraz, objetiva y oportuna de la misión, objetivos y gestión de la Agencia Nacional de Tierras."/>
    <s v="Desde la formulación de lineamientos de comunicación interna y externa, hasta la articulación con los grupos de interés y organismos de control."/>
    <s v="1. Dirección General._x000a_2. Secretaría General._x000a_3. Oficina de Planeación._x000a_4. Oficina Jurídica._x000a_5. Oficina del Inspector de la Gestión de Tierras._x000a_6. Oficina de Control Interno."/>
    <n v="5"/>
    <s v="Dar información imprecisa o errónea a la ciudadanía a través de cualquier medio de comunicación por parte de  personas autorizadas y NO autorizadas."/>
    <s v="Posibilidad deDeficiente generación de información interna._x000a__x000a_Deficiencia en la elaboración y consolidación de los informes de gestión._x000a__x000a_Falta de directrices sobre canal único de comunicación."/>
    <m/>
    <s v="Deficiente generación de información interna._x000a__x000a_Deficiencia en la elaboración y consolidación de los informes de gestión._x000a__x000a_Falta de directrices sobre canal único de comunicación."/>
    <m/>
    <s v="Gestión de la comunicación interna y externa"/>
    <s v="Pérdida de credibilidad y mala imagen institucional"/>
    <x v="2"/>
  </r>
  <r>
    <x v="1"/>
    <s v="Establecer lineamientos para la comunicación y coordinación intra e interinstitucional, que proporcione a los grupos de interés información veraz, objetiva y oportuna de la misión, objetivos y gestión de la Agencia Nacional de Tierras."/>
    <s v="Desde la formulación de lineamientos de comunicación interna y externa, hasta la articulación con los grupos de interés y organismos de control."/>
    <s v="1. Dirección General._x000a_2. Secretaría General._x000a_3. Oficina de Planeación._x000a_4. Oficina Jurídica._x000a_5. Oficina del Inspector de la Gestión de Tierras._x000a_6. Oficina de Control Interno."/>
    <n v="6"/>
    <s v="Inadecuada utilización de la imagen institucional"/>
    <s v="Posibilidad deDesconocimiento en el uso de las insignias de la entidad._x000a__x000a_Falta de definición de los formatos oficiales de la entidad con sus símbolos._x000a__x000a_Mal manejo de la imagen institucional (símbolos, nombre, colores, entre otros)Desconocimiento en el uso de las insignias de la entidad._x000a__x000a_Falta de definición de los formatos oficiales de la entidad con sus símbolos._x000a__x000a_Mal manejo de la imagen institucional (símbolos, nombre, colores, entre otros)"/>
    <m/>
    <s v="Desconocimiento en el uso de las insignias de la entidad._x000a__x000a_Falta de definición de los formatos oficiales de la entidad con sus símbolos._x000a__x000a_Mal manejo de la imagen institucional (símbolos, nombre, colores, entre otros)Desconocimiento en el uso de las insignias de la entidad._x000a__x000a_Falta de definición de los formatos oficiales de la entidad con sus símbolos._x000a__x000a_Mal manejo de la imagen institucional (símbolos, nombre, colores, entre otros)"/>
    <m/>
    <s v="Gestión de la comunicación interna y externa"/>
    <s v="Pérdida de identidad institucional"/>
    <x v="2"/>
  </r>
  <r>
    <x v="1"/>
    <s v="Establecer lineamientos para la comunicación y coordinación intra e interinstitucional, que proporcione a los grupos de interés información veraz, objetiva y oportuna de la misión, objetivos y gestión de la Agencia Nacional de Tierras."/>
    <s v="Desde la formulación de lineamientos de comunicación interna y externa, hasta la articulación con los grupos de interés y organismos de control."/>
    <s v="1. Dirección General._x000a_2. Secretaría General._x000a_3. Oficina de Planeación._x000a_4. Oficina Jurídica._x000a_5. Oficina del Inspector de la Gestión de Tierras._x000a_6. Oficina de Control Interno."/>
    <n v="7"/>
    <s v="Información de la ANT no llega al público objetivo"/>
    <s v="Posibilidad deLos canales de comunicación no son efectivos._x000a__x000a_La población campesina y de los grupos étnicos no tiene acceso a la información de la agencia por medios electrónicos."/>
    <m/>
    <s v="Los canales de comunicación no son efectivos._x000a__x000a_La población campesina y de los grupos étnicos no tiene acceso a la información de la agencia por medios electrónicos."/>
    <m/>
    <s v="Gestión de la comunicación interna y externa"/>
    <s v="Quejas de los ciudadanos por desconocimiento de la Entidad._x000a__x000a_Pérdida de imagen institucional._x000a__x000a_Espacio a tramitadores para que se aprovechen de la  población objetivo de la Agencia."/>
    <x v="2"/>
  </r>
  <r>
    <x v="1"/>
    <s v="Establecer lineamientos para la comunicación y coordinación intra e interinstitucional, que proporcione a los grupos de interés información veraz, objetiva y oportuna de la misión, objetivos y gestión de la Agencia Nacional de Tierras."/>
    <s v="Desde la formulación de lineamientos de comunicación interna y externa, hasta la articulación con los grupos de interés y organismos de control."/>
    <s v="1. Dirección General._x000a_2. Secretaría General._x000a_3. Oficina de Planeación._x000a_4. Oficina Jurídica._x000a_5. Oficina del Inspector de la Gestión de Tierras._x000a_6. Oficina de Control Interno."/>
    <n v="8"/>
    <s v="Omitir la gestión y/o respuesta  a las denuncias por posibles hechos de corrupción."/>
    <s v="Posibilidad deDesorganización en el registro, gestión y tramite de denuncias."/>
    <m/>
    <s v="Desorganización en el registro, gestión y tramite de denuncias."/>
    <m/>
    <s v="Gestión para la transparencia"/>
    <s v="Incumplimiento normativo de la Ley 1755 de 2015 con sus implicaciones disciplinarias"/>
    <x v="3"/>
  </r>
  <r>
    <x v="2"/>
    <s v="Definir e implementar políticas, lineamientos, modelos y estándares de gestión, manejo, control y análisis de la Información, asegurando su confiabilidad y alineación de los objetivos estratégicos de TI con los objetivos estratégicos institucionales y sectoriales para el logro del ordenamiento social de la propiedad rural."/>
    <s v="Desde el entendimiento estratégico (planes de acción GEL e Institucional PETIC),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_x000a_"/>
    <s v="1. Dirección de Gestión del Ordenamiento Social de la Propiedad._x000a_2. Oficina de Planeación."/>
    <n v="9"/>
    <s v="Incumplimiento en la implementación del PETIC."/>
    <s v="Posibilidad deDesconocimiento de las directrices planteadas en el PETIC._x000a__x000a_Falta de apropiación e implementación del esquema de gobierno definido  en la ANT."/>
    <m/>
    <s v="Desconocimiento de las directrices planteadas en el PETIC._x000a__x000a_Falta de apropiación e implementación del esquema de gobierno definido  en la ANT."/>
    <m/>
    <s v="Estrategia de TIC"/>
    <s v="Priorización inadecuada de proyectos._x000a_Adquisición de bienes y servicios  no priorizados en el  PETIC._x000a_Falta de capacidad tecnológica para soportar la operación de los procesos de la Entidad._x000a_Obsolescencia tecnológica._x000a_Estimaciones imprecisas en cuanto a presupuesto, capacidad tecnológica, administrativa (recursos humanos),etc._x000a_Descentralización de los sistemas de información._x000a_Incumplimiento de objetivos institucionales."/>
    <x v="0"/>
  </r>
  <r>
    <x v="2"/>
    <s v="Definir e implementar políticas, lineamientos, modelos y estándares de gestión, manejo, control y análisis de la Información, asegurando su confiabilidad y alineación de los objetivos estratégicos de TI con los objetivos estratégicos institucionales y sectoriales para el logro del ordenamiento social de la propiedad rural."/>
    <s v="Desde el entendimiento estratégico (planes de acción GEL e Institucional PETIC),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_x000a_"/>
    <s v="1. Dirección de Gestión del Ordenamiento Social de la Propiedad._x000a_2. Oficina de Planeación."/>
    <n v="10"/>
    <s v="Definición y evolución de la arquitectura empresarial institucional que no responda a las necesidades de la entidad."/>
    <s v="Posibilidad deFalta de recursos para la implementación de la arquitectura._x000a__x000a_Falta de recurso humano calificado e idóneo para el desarrollo de las fases y los componentes de arquitectura  empresarial._x000a__x000a_Adquisiciones o inversiones en tecnologías de Información que no están aprobadas por la DOSPR y la Secretaría General, por medio de la Mesa Técnica._x000a__x000a_Desarrollos o implementaciones de software o infraestructura tecnológica que no cumplen los lineamientos de arquitectura."/>
    <m/>
    <s v="Falta de recursos para la implementación de la arquitectura._x000a__x000a_Falta de recurso humano calificado e idóneo para el desarrollo de las fases y los componentes de arquitectura  empresarial._x000a__x000a_Adquisiciones o inversiones en tecnologías de Información que no están aprobadas por la DOSPR y la Secretaría General, por medio de la Mesa Técnica._x000a__x000a_Desarrollos o implementaciones de software o infraestructura tecnológica que no cumplen los lineamientos de arquitectura."/>
    <m/>
    <s v="Arquitectura de TIC"/>
    <s v="Definición incorrecta de las líneas estratégicas en tecnologías de la información y las comunicaciones._x000a_Afectación sobre el alcance, tiempo y costo de las operaciones en los procesos de la ANT._x000a_Afectación directa o indirecta a los beneficiarios de programas de la ANT. _x000a_Sobrecostos en componentes de tecnologías de la información._x000a_Compras o adquisiciones de infraestructura y plataformas tecnológicas de la organización, no planeadas._x000a_Falta de optimización y automatización de procesos de la entidad._x000a_Sobredimensionar la infraestructura de la ANT_x000a_Hallazgos de entes de control y requerimientos de planes de mejoramiento."/>
    <x v="0"/>
  </r>
  <r>
    <x v="2"/>
    <s v="Definir e implementar políticas, lineamientos, modelos y estándares de gestión, manejo, control y análisis de la Información, asegurando su confiabilidad y alineación de los objetivos estratégicos de TI con los objetivos estratégicos institucionales y sectoriales para el logro del ordenamiento social de la propiedad rural."/>
    <s v="Desde el entendimiento estratégico (planes de acción GEL e Institucional PETIC),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_x000a_"/>
    <s v="1. Dirección de Gestión del Ordenamiento Social de la Propiedad._x000a_2. Oficina de Planeación."/>
    <n v="11"/>
    <s v="Incumplimiento en la implementación del Modelo de Seguridad y Privacidad  de la información de la estrategia de Gobierno Digital."/>
    <s v="Posibilidad deInadecuada priorización de las tareas necesarias para planificar e implementar el componente de seguridad digital de la estrategia de gobierno digital. _x000a__x000a_Ausencia de recursos para una implementación efectiva del modelo de seguridad digital."/>
    <m/>
    <s v="Inadecuada priorización de las tareas necesarias para planificar e implementar el componente de seguridad digital de la estrategia de gobierno digital. _x000a__x000a_Ausencia de recursos para una implementación efectiva del modelo de seguridad digital."/>
    <m/>
    <s v="Gobierno de TIC"/>
    <s v="Incumplimiento de directrices de la estrategia de Gobierno Digital._x000a__x000a_Bajas calificaciones en el autodiagnóstico FURAG._x000a__x000a_Hallazgos de entes de control._x000a__x000a_Incumplimiento de metas institucionales "/>
    <x v="0"/>
  </r>
  <r>
    <x v="2"/>
    <s v="Definir e implementar políticas, lineamientos, modelos y estándares de gestión, manejo, control y análisis de la Información, asegurando su confiabilidad y alineación de los objetivos estratégicos de TI con los objetivos estratégicos institucionales y sectoriales para el logro del ordenamiento social de la propiedad rural."/>
    <s v="Desde el entendimiento estratégico (planes de acción GEL e Institucional PETIC),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_x000a_"/>
    <s v="1. Dirección de Gestión del Ordenamiento Social de la Propiedad._x000a_2. Oficina de Planeación."/>
    <n v="12"/>
    <s v="Pérdida parcial o completa del conocimiento de la Entidad"/>
    <s v="Posibilidad deNo existe, en el talento humano de la entidad, una cultura que promueva generación y mejoramiento del conocimiento explícito de la misma. _x000a__x000a_La falta de herramientas para la utilización y apropiación del conocimiento  que favorezcan la identificación de procesos que permitan obtener, organizar, sistematizar, guardar y compartir fácilmente datos e información. _x000a__x000a_La falta de procesos que permitan convertir los datos producidos por la entidad en conocimiento útil, que mediante la evidencia, ayude a responder preguntas que posteriormente guíen la toma de decisiones, a través del análisis de la mayor cantidad de información posible ._x000a__x000a_La falta de una visión estratégica de comunicación, consolidación de redes y la enseñanza-aprendizaje para difundir y reforzar la gestión del conocimiento. "/>
    <m/>
    <s v="No existe, en el talento humano de la entidad, una cultura que promueva generación y mejoramiento del conocimiento explícito de la misma. _x000a__x000a_La falta de herramientas para la utilización y apropiación del conocimiento  que favorezcan la identificación de procesos que permitan obtener, organizar, sistematizar, guardar y compartir fácilmente datos e información. _x000a__x000a_La falta de procesos que permitan convertir los datos producidos por la entidad en conocimiento útil, que mediante la evidencia, ayude a responder preguntas que posteriormente guíen la toma de decisiones, a través del análisis de la mayor cantidad de información posible ._x000a__x000a_La falta de una visión estratégica de comunicación, consolidación de redes y la enseñanza-aprendizaje para difundir y reforzar la gestión del conocimiento. "/>
    <m/>
    <s v="Gestión del conocimiento"/>
    <s v="Reprocesos_x000a_Dificultades en la toma de decisiones para el logro efectivo de la entidad. _x000a_Que no ocurra una dinámica de mejoramiento continuo e innovación en procesos, productos y servicios misionales y de soporte de la Entidad._x000a_Pueden ocurrir demoras en el aprendizaje de nuevos colaboradores _x000a_Invisivilización de los resultados obtenidos por parte de la entidad."/>
    <x v="0"/>
  </r>
  <r>
    <x v="2"/>
    <s v="Definir e implementar políticas, lineamientos, modelos y estándares de gestión, manejo, control y análisis de la Información, asegurando su confiabilidad y alineación de los objetivos estratégicos de TI con los objetivos estratégicos institucionales y sectoriales para el logro del ordenamiento social de la propiedad rural."/>
    <s v="Desde el entendimiento estratégico (planes de acción GEL e Institucional PETIC),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_x000a_"/>
    <s v="1. Dirección de Gestión del Ordenamiento Social de la Propiedad._x000a_2. Oficina de Planeación."/>
    <n v="13"/>
    <s v="Aprobación y publicación de información documentada no pertinente a los Procesos de la entidad."/>
    <s v="Posibilidad de_x000a_Desarticulación de los procesos._x000a__x000a_Desconocimiento del procedimiento establecido para controlar la aprobación, actualización y publicación de la información documentada oficial de la entidad, dispuesta para apoyar la operación de los procesos."/>
    <m/>
    <s v="_x000a_Desarticulación de los procesos._x000a__x000a_Desconocimiento del procedimiento establecido para controlar la aprobación, actualización y publicación de la información documentada oficial de la entidad, dispuesta para apoyar la operación de los procesos."/>
    <m/>
    <s v="Control de la información documentada"/>
    <s v="Incumplimiento de los objetivos de los procesos._x000a__x000a_Reprocesos._x000a__x000a_Uso involuntario de documentos oficiales en versiones vigentes que _x000a_contienen información desactualizada."/>
    <x v="1"/>
  </r>
  <r>
    <x v="3"/>
    <s v="Asegurar la atención al ciudadano, mediante los modelos de atención por oferta, demanda y descongestión, que permita detectar las necesidades de ordenamiento social de la propiedad rural."/>
    <s v="Inicia con la recepción del rezago documental y finaliza con la identificación y respuesta de las Peticiones, Quejas, Reclamos, Denuncias y Felicitaciones que recibe la Agencia Nacional de Tierras. _x000a_"/>
    <s v="1. Secretaría General._x000a_2. Dirección de Gestión del Ordenamiento social de la Propiedad._x000a_3. Dirección Acceso a Tierras._x000a_4. Dirección Gestión Jurídica de Tierras._x000a_5. Dirección Asuntos Étnicos."/>
    <n v="14"/>
    <s v="Respuesta inoportuna a las PQRSD"/>
    <s v="Posibilidad deAlto volumen de PQRSD que ingresan a la Entidad._x000a__x000a_Represamiento en la firma y salida de respuestas._x000a__x000a_Desconocimiento del Sistema de Gestión Documental ORFEO."/>
    <m/>
    <s v="Alto volumen de PQRSD que ingresan a la Entidad._x000a__x000a_Represamiento en la firma y salida de respuestas._x000a__x000a_Desconocimiento del Sistema de Gestión Documental ORFEO."/>
    <m/>
    <s v="_x000a_Gestionar las peticiones quejas, sugerencias, reclamos, denuncias y felicitaciones"/>
    <s v="Pérdida de credibilidad e imagen Institucional _x000a__x000a_Acciones legales contra la ANT_x000a__x000a_Posibles investigaciones y sanciones disciplinarias"/>
    <x v="4"/>
  </r>
  <r>
    <x v="3"/>
    <s v="Asegurar la atención al ciudadano, mediante los modelos de atención por oferta, demanda y descongestión, que permita detectar las necesidades de ordenamiento social de la propiedad rural."/>
    <s v="Inicia con la recepción del rezago documental y finaliza con la identificación y respuesta de las Peticiones, Quejas, Reclamos, Denuncias y Felicitaciones que recibe la Agencia Nacional de Tierras. _x000a_"/>
    <s v="1. Secretaría General._x000a_2. Dirección de Gestión del Ordenamiento social de la Propiedad._x000a_3. Dirección Acceso a Tierras._x000a_4. Dirección Gestión Jurídica de Tierras._x000a_5. Dirección Asuntos Étnicos."/>
    <n v="15"/>
    <s v="Respuestas con deficiente calidad a las PQRSD"/>
    <s v="Posibilidad deFalta implementar la metodología de control de salidas no conformes en las respuestas._x000a__x000a_Desconocimiento del Sistema de Gestión Documental ORFEO."/>
    <m/>
    <s v="Falta implementar la metodología de control de salidas no conformes en las respuestas._x000a__x000a_Desconocimiento del Sistema de Gestión Documental ORFEO."/>
    <m/>
    <s v="_x000a_Gestionar las peticiones quejas, sugerencias, reclamos, denuncias y felicitaciones"/>
    <s v="Generación de nueva Queja o Reclamo._x000a__x000a_Pérdida de credibilidad e imagen Institucional._x000a__x000a_Acciones legales contra la ANT."/>
    <x v="4"/>
  </r>
  <r>
    <x v="3"/>
    <s v="Asegurar la atención al ciudadano, mediante los modelos de atención por oferta, demanda y descongestión, que permita detectar las necesidades de ordenamiento social de la propiedad rural."/>
    <s v="Inicia con la recepción del rezago documental y finaliza con la identificación y respuesta de las Peticiones, Quejas, Reclamos, Denuncias y Felicitaciones que recibe la Agencia Nacional de Tierras. _x000a_"/>
    <s v="1. Secretaría General._x000a_2. Dirección de Gestión del Ordenamiento social de la Propiedad._x000a_3. Dirección Acceso a Tierras._x000a_4. Dirección Gestión Jurídica de Tierras._x000a_5. Dirección Asuntos Étnicos."/>
    <n v="16"/>
    <s v="Programar municipios que posteriormente presenten limitantes para su intervención."/>
    <s v="Posibilidad deInconsistencia de la información considerada para la programación de los municipios frente a la situación real del territorio"/>
    <m/>
    <s v="Inconsistencia de la información considerada para la programación de los municipios frente a la situación real del territorio"/>
    <m/>
    <s v="Programación de municipios a intervenir mediante el modelo de oferta."/>
    <s v="Retrasos en la ejecución de la ruta de los POSPR_x000a__x000a_Planificación inadecuada de los municipios a intervenir_x000a__x000a_Detrimento patrimonial "/>
    <x v="3"/>
  </r>
  <r>
    <x v="4"/>
    <s v="Determinar las acciones necesarias a cargo de la Entidad para consolidar el Ordenamiento Social de la Propiedad Rural considerando los modelos de atención por oferta, demanda y descongestión."/>
    <s v="Desde el análisis de la información proveniente del proceso de gestión del modelo de atención hasta la aprobación de los planes de ordenamiento social de la propiedad rural y la planificación de las acciones para la demanda y rezago como también los planes de atención a comunidades étnicas."/>
    <s v="1. Dirección General._x000a_2. Dirección de Gestión del Ordenamiento Social de Propiedad._x000a_3. Subdirección de Planeación Operativa. _x000a_4. Subdirección de Sistemas de Información._x000a_5. Dirección de Acceso a Tierras._x000a_6. Dirección de Gestión Jurídica de Tierras._x000a_7. Dirección de Asuntos Étnicos."/>
    <n v="17"/>
    <s v="Incumplimiento de los POSPR en los municipios programados"/>
    <s v="Posibilidad deLimitada capacidad técnica y operativa._x000a_Uso de Información secundarias desactualizada para formular e implementar los Planes de ordenamiento Social de la Propiedad Rural en los municipios programados._x000a_Insumos cartográficos y geodésicos deficientes._x000a_Demoras en la contratación de Oficinas, equipos de trabajo, capacitación y otros aspectos administrativos y logísticos por parte del Socio Estratégico / operador._x000a_Aplicativos o sistemas de información no disponibles para la gestión de la información insumo en la formulación, implementación y/o actualización de los POSPR._x000a_Falta de articulación y concurrencia interinstitucional y comunitaria en la intervención para la formulación e implementación de POSPR._x000a_Ausencia de herramientas y/o escenarios de monitoreo y seguimiento al desarrollo de las actividades de formulación e implementación de POSPR._x000a_Lineamientos técnicos débiles o insuficientes para la ejecución de la ruta de formulación e implementación de POSPR."/>
    <m/>
    <s v="Limitada capacidad técnica y operativa._x000a_Uso de Información secundarias desactualizada para formular e implementar los Planes de ordenamiento Social de la Propiedad Rural en los municipios programados._x000a_Insumos cartográficos y geodésicos deficientes._x000a_Demoras en la contratación de Oficinas, equipos de trabajo, capacitación y otros aspectos administrativos y logísticos por parte del Socio Estratégico / operador._x000a_Aplicativos o sistemas de información no disponibles para la gestión de la información insumo en la formulación, implementación y/o actualización de los POSPR._x000a_Falta de articulación y concurrencia interinstitucional y comunitaria en la intervención para la formulación e implementación de POSPR._x000a_Ausencia de herramientas y/o escenarios de monitoreo y seguimiento al desarrollo de las actividades de formulación e implementación de POSPR._x000a_Lineamientos técnicos débiles o insuficientes para la ejecución de la ruta de formulación e implementación de POSPR."/>
    <m/>
    <s v="Implementación y consolidación de los planes de ordenamiento social de la propiedad rural – POSPR. "/>
    <s v="Afectación negativa  de la atención por modelo de oferta a cargo de las Direcciones y Subdirecciones misionales involucradas._x000a_Incumplimiento de la función misional de la ANT._x000a_Reprocesos._x000a_Necesidad de recursos superiores a los presupuestados (humano, tiempo, económicos, entre otros)._x000a_Perdida de Imagen Institucional._x000a_Demoras en la formulación e implementación de los POSPR._x000a_Detrimento patrimonial "/>
    <x v="3"/>
  </r>
  <r>
    <x v="4"/>
    <s v="Determinar las acciones necesarias a cargo de la Entidad para consolidar el Ordenamiento Social de la Propiedad Rural considerando los modelos de atención por oferta, demanda y descongestión."/>
    <s v="Desde el análisis de la información proveniente del proceso de gestión del modelo de atención hasta la aprobación de los planes de ordenamiento social de la propiedad rural y la planificación de las acciones para la demanda y rezago como también los planes de atención a comunidades étnicas."/>
    <s v="1. Dirección General._x000a_2. Dirección de Gestión del Ordenamiento Social de Propiedad._x000a_3. Subdirección de Planeación Operativa. _x000a_4. Subdirección de Sistemas de Información._x000a_5. Dirección de Acceso a Tierras._x000a_6. Dirección de Gestión Jurídica de Tierras._x000a_7. Dirección de Asuntos Étnicos."/>
    <n v="18"/>
    <s v="Retrasos o suspensión de la operación para la formulación e implementación de POSPR en los municipios programados"/>
    <s v="Posibilidad deSituaciones de orden público sobrevinientes, que impidan desarrollar las actividades operativas propias de la intervención  en los municipios programados."/>
    <m/>
    <s v="Situaciones de orden público sobrevinientes, que impidan desarrollar las actividades operativas propias de la intervención  en los municipios programados."/>
    <m/>
    <s v="Formulación de planes de ordenamiento social de la propiedad rural – POSPR._x000a__x000a_Implementación y consolidación de los planes de ordenamiento social de la propiedad rural – POSPR. "/>
    <s v="Afectación negativa  de la atención por modelo de oferta a cargo de las Direcciones y Subdirecciones misionales involucradas._x000a_'Necesidad de recursos superiores a los presupuestados (humano, tiempo, económicos, entre otros)._x000a_Perdida de Imagen Institucional_x000a_Demoras e incumplimientos en los tiempos establecidos para la formulación e implementación de los POSPR."/>
    <x v="3"/>
  </r>
  <r>
    <x v="4"/>
    <s v="Determinar las acciones necesarias a cargo de la Entidad para consolidar el Ordenamiento Social de la Propiedad Rural considerando los modelos de atención por oferta, demanda y descongestión."/>
    <s v="Desde el análisis de la información proveniente del proceso de gestión del modelo de atención hasta la aprobación de los planes de ordenamiento social de la propiedad rural y la planificación de las acciones para la demanda y rezago como también los planes de atención a comunidades étnicas."/>
    <s v="1. Dirección General._x000a_2. Dirección de Gestión del Ordenamiento Social de Propiedad._x000a_3. Subdirección de Planeación Operativa. _x000a_4. Subdirección de Sistemas de Información._x000a_5. Dirección de Acceso a Tierras._x000a_6. Dirección de Gestión Jurídica de Tierras._x000a_7. Dirección de Asuntos Étnicos."/>
    <n v="19"/>
    <s v="Incumplimientos por parte de los socios estratégicos y/ u operadores de catastro en la entrega de insumos / productos requeridos para la formulación e implementación de POSPR, en el marco de los convenios celebrados."/>
    <s v="Posibilidad deLineamientos técnicos débiles o insuficientes para la ejecución de la ruta de formulación e implementación de POSPR._x000a__x000a_Ausencia o baja efectividad de herramientas y/o Comités de monitoreo y seguimiento al desarrollo de las actividades de formulación e implementación de POSPR._x000a__x000a_Entrega de bases de datos e información básica sin organizar y/o clasificar por parte de la ANT a los socios estratégicos / operadores de barrido predial."/>
    <m/>
    <s v="Lineamientos técnicos débiles o insuficientes para la ejecución de la ruta de formulación e implementación de POSPR._x000a__x000a_Ausencia o baja efectividad de herramientas y/o Comités de monitoreo y seguimiento al desarrollo de las actividades de formulación e implementación de POSPR._x000a__x000a_Entrega de bases de datos e información básica sin organizar y/o clasificar por parte de la ANT a los socios estratégicos / operadores de barrido predial."/>
    <m/>
    <s v="Formulación de planes de ordenamiento social de la propiedad rural – POSPR._x000a__x000a_Implementación y consolidación de los planes de ordenamiento social de la propiedad rural – POSPR. "/>
    <s v="Retraso en la fase de implementación de Planes de Ordenamiento Social de la Propiedad._x000a__x000a_Necesidad de recursos superiores a los presupuestados (humano, tiempo, económicos, entre otros)._x000a__x000a_Detrimento patrimonial"/>
    <x v="3"/>
  </r>
  <r>
    <x v="4"/>
    <s v="Determinar las acciones necesarias a cargo de la Entidad para consolidar el Ordenamiento Social de la Propiedad Rural considerando los modelos de atención por oferta, demanda y descongestión."/>
    <s v="Desde el análisis de la información proveniente del proceso de gestión del modelo de atención hasta la aprobación de los planes de ordenamiento social de la propiedad rural y la planificación de las acciones para la demanda y rezago como también los planes de atención a comunidades étnicas."/>
    <s v="1. Dirección General._x000a_2. Dirección de Gestión del Ordenamiento Social de Propiedad._x000a_3. Subdirección de Planeación Operativa. _x000a_4. Subdirección de Sistemas de Información._x000a_5. Dirección de Acceso a Tierras._x000a_6. Dirección de Gestión Jurídica de Tierras._x000a_7. Dirección de Asuntos Étnicos."/>
    <n v="20"/>
    <s v="Expedir Acto administrativo que resuelve solicitud de inclusión en el RESO, sin el cumplimiento de requisitos mínimos, contemplados en la norma o con fundamentos fácticos que no correspondan a la realidad."/>
    <s v="Posibilidad deInadecuado manejo de la información aportada por el aspirante en la solicitud de inscripción en el Registro de Sujetos de Ordenamiento RESO._x000a__x000a_Desactualización de las bases de datos oficiales con las cuales se soporta la decisión de inscripción en el registro y aportadas por las entidades competentes._x000a__x000a_Inadecuado diligenciamiento del Formulario de Inscripción de Sujetos de Ordenamiento Social FISO."/>
    <m/>
    <s v="Inadecuado manejo de la información aportada por el aspirante en la solicitud de inscripción en el Registro de Sujetos de Ordenamiento RESO._x000a__x000a_Desactualización de las bases de datos oficiales con las cuales se soporta la decisión de inscripción en el registro y aportadas por las entidades competentes._x000a__x000a_Inadecuado diligenciamiento del Formulario de Inscripción de Sujetos de Ordenamiento Social FISO."/>
    <m/>
    <s v="Registro de sujetos de ordenamiento - RESO"/>
    <s v="Reprocesos _x000a__x000a_Sobrecostos_x000a__x000a_Acciones legales que generan reprocesos y costos para la entidad _x000a__x000a_Perdida de Imagen Institucional"/>
    <x v="3"/>
  </r>
  <r>
    <x v="5"/>
    <s v="Adelantar los procedimientos administrativos especiales agrarios y acompañar la formalización de los bienes privados, para establecer la naturaleza jurídica y la relación con la tierra."/>
    <s v="Inicia con los planes de ordenamiento social de la propiedad (oferta), solicitudes por demanda y por descongestión y finaliza con el acto administrativo final de los diferentes procedimientos administrativos especiales agrarios o con el registro del título ante la ORIP y entrega del mismo."/>
    <s v="1. Dirección de Gestión Jurídica de Tierras._x000a_2. Subdirección de procesos Agrarios y Gestión Jurídica._x000a_3. Subdirección de seguridad Jurídica._x000a_4. Dirección Asuntos Étnicos._x000a_5. Subdirección Asuntos Étnicos."/>
    <n v="21"/>
    <s v="Tomar decisiones incorrectas en los procesos agrarios y la formalización de la propiedad privada rural"/>
    <s v="Posibilidad deUna valoración inadecuada de los elementos probatorios obrantes en los expedientes de procesos agrarios y la formalización de la propiedad rural._x000a__x000a_Información errónea o incompleta de los productos técnicos y jurídicos generados durante el proceso agrario o la formalización de la propiedad privada rural._x000a__x000a_Imposición de tiempos de respuestas por parte de las autoridades judiciales y administrativas._x000a__x000a_Deficiencia en el control de calidad de la información generada internamente._x000a__x000a_Información errónea generada por falta de calibración de los equipos topográficos._x000a__x000a_Desconocimiento de la normatividad vigente._x000a__x000a_Cambio constante de la normatividad."/>
    <m/>
    <s v="Una valoración inadecuada de los elementos probatorios obrantes en los expedientes de procesos agrarios y la formalización de la propiedad rural._x000a__x000a_Información errónea o incompleta de los productos técnicos y jurídicos generados durante el proceso agrario o la formalización de la propiedad privada rural._x000a__x000a_Imposición de tiempos de respuestas por parte de las autoridades judiciales y administrativas._x000a__x000a_Deficiencia en el control de calidad de la información generada internamente._x000a__x000a_Información errónea generada por falta de calibración de los equipos topográficos._x000a__x000a_Desconocimiento de la normatividad vigente._x000a__x000a_Cambio constante de la normatividad."/>
    <m/>
    <s v="Deslinde de tierras_x000a_Clarificación de la propiedad_x000a_Extinción del derecho de dominio_x000a_Recuperación de baldíos_x000a_Reversión de baldíos_x000a_Gestión de formalización"/>
    <s v="Pérdida de credibilidad de la ANT ante otras entidades y la ciudadanía._x000a_Retrasos, reprocesos y sobrecostos en el desarrollo de los procesos de formalización, procedimientos administrativos especiales agrarios y pretensiones agrarias._x000a_Generar productos no ajustados a derecho y que afectarían a particulares._x000a_Vulneración a los derechos de los pobladores rurales."/>
    <x v="3"/>
  </r>
  <r>
    <x v="5"/>
    <s v="Adelantar los procedimientos administrativos especiales agrarios y acompañar la formalización de los bienes privados, para establecer la naturaleza jurídica y la relación con la tierra."/>
    <s v="Inicia con los planes de ordenamiento social de la propiedad (oferta), solicitudes por demanda y por descongestión y finaliza con el acto administrativo final de los diferentes procedimientos administrativos especiales agrarios o con el registro del título ante la ORIP y entrega del mismo."/>
    <s v="1. Dirección de Gestión Jurídica de Tierras._x000a_2. Subdirección de procesos Agrarios y Gestión Jurídica._x000a_3. Subdirección de seguridad Jurídica._x000a_4. Dirección Asuntos Étnicos._x000a_5. Subdirección Asuntos Étnicos."/>
    <n v="22"/>
    <s v="Incumplimiento de términos para dar respuesta a las nuevas solicitudes de recursos, de decisiones finales de procesos agrarios y formalización de la propiedad privada rural."/>
    <s v="Posibilidad deFalta de alertas tempranas. _x000a__x000a_Falta de autocontroles._x000a__x000a_Realizar el reparto de las solicitudes a las dependencias no competentes._x000a__x000a_Capacidad operativa deficiente._x000a__x000a_Información incompleta o faltante."/>
    <m/>
    <s v="Falta de alertas tempranas. _x000a__x000a_Falta de autocontroles._x000a__x000a_Realizar el reparto de las solicitudes a las dependencias no competentes._x000a__x000a_Capacidad operativa deficiente._x000a__x000a_Información incompleta o faltante."/>
    <m/>
    <s v="Deslinde de tierras_x000a_Clarificación de la propiedad_x000a_Extinción del derecho de dominio_x000a_Recuperación de baldíos_x000a_Reversión de baldíos_x000a_Gestión de formalización"/>
    <s v="Retrasos en la culminación de la formalización de la propiedad privada rural y los procedimientos administrativos especiales agrarios._x000a__x000a_Observaciones y/o acciones sancionatorias por parte de los organismos de control."/>
    <x v="4"/>
  </r>
  <r>
    <x v="5"/>
    <s v="Adelantar los procedimientos administrativos especiales agrarios y acompañar la formalización de los bienes privados, para establecer la naturaleza jurídica y la relación con la tierra."/>
    <s v="Inicia con los planes de ordenamiento social de la propiedad (oferta), solicitudes por demanda y por descongestión y finaliza con el acto administrativo final de los diferentes procedimientos administrativos especiales agrarios o con el registro del título ante la ORIP y entrega del mismo."/>
    <s v="1. Dirección de Gestión Jurídica de Tierras._x000a_2. Subdirección de procesos Agrarios y Gestión Jurídica._x000a_3. Subdirección de seguridad Jurídica._x000a_4. Dirección Asuntos Étnicos._x000a_5. Subdirección Asuntos Étnicos."/>
    <n v="23"/>
    <s v="Realizar el reparto de una solicitud a dos o más, diferentes dependencias."/>
    <s v="Posibilidad deFalta de bases de datos unificadas y estandarizadas como única matriz de control y seguimiento a respuestas._x000a__x000a_Respuesta inicial con información errónea."/>
    <m/>
    <s v="Falta de bases de datos unificadas y estandarizadas como única matriz de control y seguimiento a respuestas._x000a__x000a_Respuesta inicial con información errónea."/>
    <m/>
    <s v="Deslinde de tierras_x000a_Clarificación de la propiedad_x000a_Extinción del derecho de dominio_x000a_Recuperación de baldíos_x000a_Reversión de baldíos_x000a_Gestión de formalización"/>
    <s v="Generación de falsas expectativas_x000a__x000a_Pérdida de credibilidad de la Entidad_x000a__x000a_Reversión del trámite_x000a__x000a_Acciones judiciales en contra de la Agencia Nacional de Tierras_x000a__x000a_Reprocesos"/>
    <x v="3"/>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_x000a_"/>
    <s v="1. Dirección de Acceso a Tierras._x000a_2. Subdirección de Acceso a Tierras por Demanda y Descongestión._x000a_3. Subdirección de Acceso a Tierras en Zonas Focalizadas._x000a_4. Subdirección de Administración de Tierras de la Nación._x000a_5. Dirección de Asuntos Étnicos._x000a_6. Subdirección de Asuntos Étnicos."/>
    <n v="24"/>
    <s v="Incumplimiento por parte de los proveedores de servicios e insumos de las Iniciativas Cofinanciadas."/>
    <s v="Posibilidad deErrores en la formulación de las iniciativas comunitarias._x000a_Cambio  de las condiciones iniciales de las iniciativas comunitarias formuladas,  por parte de los Representantes Legales de las comunidades étnicas "/>
    <m/>
    <s v="Errores en la formulación de las iniciativas comunitarias._x000a_Cambio  de las condiciones iniciales de las iniciativas comunitarias formuladas,  por parte de los Representantes Legales de las comunidades étnicas "/>
    <m/>
    <s v="Gestión de iniciativas comunitarias con enfoque diferencial étnico"/>
    <s v="Reprocesos por volver hacer comités de compra._x000a__x000a_Retrasos en el proceso de ejecución._x000a__x000a_Compra de materiales, bienes o servicios que no se requieren._x000a__x000a_Suspensión o necesidad de replantear la iniciativa._x000a__x000a_Pagar al proveedor sin el lleno de los requisitos."/>
    <x v="3"/>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_x000a_"/>
    <s v="1. Dirección de Acceso a Tierras._x000a_2. Subdirección de Acceso a Tierras por Demanda y Descongestión._x000a_3. Subdirección de Acceso a Tierras en Zonas Focalizadas._x000a_4. Subdirección de Administración de Tierras de la Nación._x000a_5. Dirección de Asuntos Étnicos._x000a_6. Subdirección de Asuntos Étnicos."/>
    <n v="25"/>
    <s v="Interrupción del proceso de compra directa de un predio."/>
    <s v="Posibilidad deFalta de articulación efectiva entre los diversos actores que inciden en el procedimiento._x000a__x000a_Demora adicional en los tiempos de respuesta por parte de los propietarios."/>
    <m/>
    <s v="Falta de articulación efectiva entre los diversos actores que inciden en el procedimiento._x000a__x000a_Demora adicional en los tiempos de respuesta por parte de los propietarios."/>
    <m/>
    <s v="Adquisición de predios"/>
    <s v="Reprocesos en el procedimiento._x000a__x000a_Fallos judiciales por demora en culminar el procedimiento."/>
    <x v="3"/>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_x000a_"/>
    <s v="1. Dirección de Acceso a Tierras._x000a_2. Subdirección de Acceso a Tierras por Demanda y Descongestión._x000a_3. Subdirección de Acceso a Tierras en Zonas Focalizadas._x000a_4. Subdirección de Administración de Tierras de la Nación._x000a_5. Dirección de Asuntos Étnicos._x000a_6. Subdirección de Asuntos Étnicos."/>
    <n v="26"/>
    <s v="Reporte de información por fuera de los tiempos solicitados. "/>
    <s v="Posibilidad deDiferentes bases de datos para almacenamiento de la información. _x000a__x000a_Falta de pruebas de usabilidad del Sistema de información de Tierras- SIT en el componente asignado a la Dirección de Asuntos Étnicos."/>
    <m/>
    <s v="Diferentes bases de datos para almacenamiento de la información. _x000a__x000a_Falta de pruebas de usabilidad del Sistema de información de Tierras- SIT en el componente asignado a la Dirección de Asuntos Étnicos."/>
    <m/>
    <s v="Constitución, ampliación, saneamiento o restructuración de resguardos indígenas_x000a__x000a_Titulación colectiva a comunidades negras "/>
    <s v="Tiempos adicionales utilizados para reportar informes."/>
    <x v="3"/>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_x000a_"/>
    <s v="1. Dirección de Acceso a Tierras._x000a_2. Subdirección de Acceso a Tierras por Demanda y Descongestión._x000a_3. Subdirección de Acceso a Tierras en Zonas Focalizadas._x000a_4. Subdirección de Administración de Tierras de la Nación._x000a_5. Dirección de Asuntos Étnicos._x000a_6. Subdirección de Asuntos Étnicos."/>
    <n v="27"/>
    <s v="Incumplimiento  de adquisición de predios en el marco de Políticas del Gobierno"/>
    <s v="Posibilidad deInobservancia y no aplicación de la normatividad vigente y/o del procedimiento._x000a__x000a_Debilidades en el seguimiento y aplicación de los controles establecidos en el procedimiento._x000a__x000a_No contar con disponibilidad presupuestal para adelantar la compra de predios                                                  _x000a__x000a_Fallecimiento del titular del derecho real de dominio inscrito y/ disolución y liquidación de sociedad  "/>
    <m/>
    <s v="Inobservancia y no aplicación de la normatividad vigente y/o del procedimiento._x000a__x000a_Debilidades en el seguimiento y aplicación de los controles establecidos en el procedimiento._x000a__x000a_No contar con disponibilidad presupuestal para adelantar la compra de predios                                                  _x000a__x000a_Fallecimiento del titular del derecho real de dominio inscrito y/ disolución y liquidación de sociedad  "/>
    <m/>
    <s v="Adquisición de predios"/>
    <s v="Afectación de imagen institucional secundario a quejas y/o reclamos de la comunidad._x000a__x000a_Sanción por parte de entes de control _x000a__x000a_Hallazgos de auditorías internas o externas"/>
    <x v="0"/>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_x000a_"/>
    <s v="1. Dirección de Acceso a Tierras._x000a_2. Subdirección de Acceso a Tierras por Demanda y Descongestión._x000a_3. Subdirección de Acceso a Tierras en Zonas Focalizadas._x000a_4. Subdirección de Administración de Tierras de la Nación._x000a_5. Dirección de Asuntos Étnicos._x000a_6. Subdirección de Asuntos Étnicos."/>
    <n v="28"/>
    <s v="Materializar un subsidio que no cumpla con los requisitos establecidos"/>
    <s v="Posibilidad deLa no aplicación de la normativa  o los procedimientos e  instructivos relacionados con Subsidios que se encuentren vigentes en el Sistema Integrado de Gestión institucional. _x000a__x000a_Inadecuada verificación del cumplimiento de requisitos técnicos, jurídicos, ambientales del predio y financieros, para su materialización._x000a__x000a_Inadecuada verificación del cumplimiento de requisitos técnicos y financieros en la implementación del proyecto productivo frente a las condiciones del predio."/>
    <m/>
    <s v="La no aplicación de la normativa  o los procedimientos e  instructivos relacionados con Subsidios que se encuentren vigentes en el Sistema Integrado de Gestión institucional. _x000a__x000a_Inadecuada verificación del cumplimiento de requisitos técnicos, jurídicos, ambientales del predio y financieros, para su materialización._x000a__x000a_Inadecuada verificación del cumplimiento de requisitos técnicos y financieros en la implementación del proyecto productivo frente a las condiciones del predio."/>
    <m/>
    <s v="Asignación de subsidio integral de reforma agraria - SIRA"/>
    <s v="Decisiones y/o fallos Judiciales _x000a_Detrimento de los recursos del Estado_x000a_Investigaciones disciplinarias, fiscales y /o administrativas por parte de los entes de control._x000a_Afectación de imagen institucional  por  peticiones, Quejas y/o reclamos interpuestos por la  comunidad_x000a_Desgaste Administrativo."/>
    <x v="3"/>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_x000a_"/>
    <s v="1. Dirección de Acceso a Tierras._x000a_2. Subdirección de Acceso a Tierras por Demanda y Descongestión._x000a_3. Subdirección de Acceso a Tierras en Zonas Focalizadas._x000a_4. Subdirección de Administración de Tierras de la Nación._x000a_5. Dirección de Asuntos Étnicos._x000a_6. Subdirección de Asuntos Étnicos."/>
    <n v="29"/>
    <s v="Adjudicación de baldíos a persona natural sin el cumplimiento de requisitos legales"/>
    <s v="Posibilidad deInformación de expedientes especialmente del rezago  que no corresponde a la realidad de predio y del solicitante_x000a__x000a_Desconocimiento normativo y/o procedimiento vigente"/>
    <m/>
    <s v="Información de expedientes especialmente del rezago  que no corresponde a la realidad de predio y del solicitante_x000a__x000a_Desconocimiento normativo y/o procedimiento vigente"/>
    <m/>
    <s v="Adjudicación de baldíos"/>
    <s v="Revocatoria del acto de adjudicación de baldíos persona natural_x000a__x000a_Acciones ante lo contentencioso administrativo o ante la jurisdicción ordinaria._x000a__x000a__x000a_Hallazgos de auditorias internas o externas e investigaciones disciplinarias, fiscales y/o administrativas por parte de los entes de control"/>
    <x v="3"/>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_x000a_"/>
    <s v="1. Dirección de Acceso a Tierras._x000a_2. Subdirección de Acceso a Tierras por Demanda y Descongestión._x000a_3. Subdirección de Acceso a Tierras en Zonas Focalizadas._x000a_4. Subdirección de Administración de Tierras de la Nación._x000a_5. Dirección de Asuntos Étnicos._x000a_6. Subdirección de Asuntos Étnicos."/>
    <n v="30"/>
    <s v="Demoras en ejecutar las etapas propias del procedimiento de  revocatoria por causas internas"/>
    <s v="Posibilidad deNo ubicación de los expedientes _x000a__x000a_Difícil localización de solicitantes y adjudicatarios para comunicar y notificar los respectivos trámites_x000a__x000a_Desconocimiento de normativa y/o procedimiento asociado a revocatoria a nivel interno"/>
    <m/>
    <s v="No ubicación de los expedientes _x000a__x000a_Difícil localización de solicitantes y adjudicatarios para comunicar y notificar los respectivos trámites_x000a__x000a_Desconocimiento de normativa y/o procedimiento asociado a revocatoria a nivel interno"/>
    <m/>
    <s v="Adjudicación de baldíos"/>
    <s v="Reconstrucción de expedientes._x000a__x000a_Acciones ante lo contentencioso administrativo o ante la jurisdicción ordinaria._x000a__x000a__x000a_Hallazgos de auditorias internas o externas e investigaciones disciplinarias, fiscales y/o administrativas por parte de los entes de control"/>
    <x v="3"/>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_x000a_"/>
    <s v="1. Dirección de Acceso a Tierras._x000a_2. Subdirección de Acceso a Tierras por Demanda y Descongestión._x000a_3. Subdirección de Acceso a Tierras en Zonas Focalizadas._x000a_4. Subdirección de Administración de Tierras de la Nación._x000a_5. Dirección de Asuntos Étnicos._x000a_6. Subdirección de Asuntos Étnicos."/>
    <n v="31"/>
    <s v="Incumplimiento de adjudicación de bienes inmuebles no ocupados, que hacen parte del Fondo Nacional Agrario, en el marco de Políticas del Gobierno"/>
    <s v="Posibilidad deRegistro del predio en la URT. _x000a__x000a_Implicaciones ambientales que indique restricciones o limitaciones en uso del suelo. _x000a__x000a_Que recaiga sobre el predio una demanda de terceros.  _x000a__x000a_Diferencia de áreas. _x000a__x000a_Ocupaciones indebidas de terceros. _x000a__x000a_Cultivos de uso ilícito posteriores a la compra. _x000a__x000a_Conflictos sociales entre comunidades campesinas-negras-indígenas. "/>
    <m/>
    <s v="Registro del predio en la URT. _x000a__x000a_Implicaciones ambientales que indique restricciones o limitaciones en uso del suelo. _x000a__x000a_Que recaiga sobre el predio una demanda de terceros.  _x000a__x000a_Diferencia de áreas. _x000a__x000a_Ocupaciones indebidas de terceros. _x000a__x000a_Cultivos de uso ilícito posteriores a la compra. _x000a__x000a_Conflictos sociales entre comunidades campesinas-negras-indígenas. "/>
    <m/>
    <s v="Adjudicación de bienes fiscales patrimoniales"/>
    <s v="Incumplimiento de metas._x000a__x000a_Afectación de imagen institucional secundario a quejas y/o reclamos de la comunidad._x000a__x000a_Sanción por parte de entes de control."/>
    <x v="0"/>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_x000a_"/>
    <s v="1. Dirección de Acceso a Tierras._x000a_2. Subdirección de Acceso a Tierras por Demanda y Descongestión._x000a_3. Subdirección de Acceso a Tierras en Zonas Focalizadas._x000a_4. Subdirección de Administración de Tierras de la Nación._x000a_5. Dirección de Asuntos Étnicos._x000a_6. Subdirección de Asuntos Étnicos."/>
    <n v="32"/>
    <s v="Redireccionamiento equivocado de las solicitudes que ingresan a la DAT."/>
    <s v="Posibilidad deDesconocimiento de las funciones o responsabilidades de cada subdirección de la DAT para el direccionamiento de las solicitudes que llegan_x000a__x000a_Falta de capacitación del procedimiento de Gestión de peticiones quejas, reclamos, soluciones, denuncias y felicitaciones con  énfasis en las tareas y controles que participa la DAT_x000a_Socialización de designación competencias mediante otros funciones (Resoluciones Internas, Circulares y designaciones desde la Dirección General)."/>
    <m/>
    <s v="Desconocimiento de las funciones o responsabilidades de cada subdirección de la DAT para el direccionamiento de las solicitudes que llegan_x000a__x000a_Falta de capacitación del procedimiento de Gestión de peticiones quejas, reclamos, soluciones, denuncias y felicitaciones con  énfasis en las tareas y controles que participa la DAT_x000a_Socialización de designación competencias mediante otros funciones (Resoluciones Internas, Circulares y designaciones desde la Dirección General)."/>
    <m/>
    <s v="Adjudicación de bienes fiscales patrimoniales_x000a__x000a_Asignación de subsidio SIRA_x000a__x000a_Adquisición de predios"/>
    <s v="Afectación de imagen institucional secundario a peticiones, Quejas y/o reclamos de la comunidad._x000a_Demandas._x000a_Incumplimiento en respuesta oportuna a  requerimientos legales (derechos de petición, tutelas, y demandas)_x000a_Investigaciones disciplinarias, fiscales y administrativas por parte de los entes de control._x000a_Reprocesos y Desgaste Administrativo"/>
    <x v="3"/>
  </r>
  <r>
    <x v="7"/>
    <s v="Adelantar las diferentes acciones necesarias para la administración de los bienes fiscales patrimoniales de la Agencia y las tierras baldías de la Nación, conforme a la vocación productiva y uso del suelo, promoviendo las condiciones socioeconómicas y ambientales del territorio."/>
    <s v="Inicia con la información recibida por los diferentes modelos de atención e informes de seguimiento de las distintas adjudicaciones realizadas y finaliza con la administración del Fondo Nacional Agrario y baldíos, realización de mecanismos de administración, constitución y delimitación de zonas de reservas, protección de territorios encestarles de comunidades indígenas, revocatoria del acto de adjudicación y limitaciones a la propiedad._x000a_"/>
    <s v="1. Dirección de Acceso a Tierras._x000a_2. Subdirección de Administración de Tierras de la Nación._x000a_3. Dirección de Asuntos Étnicos."/>
    <n v="33"/>
    <s v="Inventario de predios desactualizado de Fondo de Tierras para la Reforma Rural Integral"/>
    <s v="Posibilidad deDesconocimiento de los Roles y Responsabilidades en al reporte de predios en curso de adjudicación y de los requisitos de ingreso ante el Fondo de Tierras para la Reforma Rural Integral._x000a__x000a_Desconocimiento de normatividad y/o lineamientos asociados al Fondo de Tierras para la Reforma Rural Integral."/>
    <m/>
    <s v="Desconocimiento de los Roles y Responsabilidades en al reporte de predios en curso de adjudicación y de los requisitos de ingreso ante el Fondo de Tierras para la Reforma Rural Integral._x000a__x000a_Desconocimiento de normatividad y/o lineamientos asociados al Fondo de Tierras para la Reforma Rural Integral."/>
    <m/>
    <s v="Administración de Baldíos_x000a__x000a_Administración del Fondo Nacional Agrario"/>
    <s v="Incumplimiento de metas de plan de acción de la DAT. _x000a__x000a_Desgaste administrativo._x000a__x000a_Perdida de credibilidad"/>
    <x v="3"/>
  </r>
  <r>
    <x v="8"/>
    <s v="Prestar servicios de tecnologías de información y comunicaciones, y geografía y topografía oportunos para la operación y la toma de decisiones de la Agencia."/>
    <s v="Desde la conceptualización de los servicios de tecnología de información y comunicaciones, y gestión de la información de geografía y topografía de la Entidad hasta el uso, administración y soporte."/>
    <s v="1. Dirección General (Comunicaciones, Topografía)._x000a_2. Secretaria General._x000a_3. Dirección de Gestión del Ordenamiento Social de la Propiedad._x000a_4. Subdirección de Sistemas de Información de Tierras._x000a_5. Subdirección Administrativa y Financiera."/>
    <n v="34"/>
    <s v="Incumplimiento en la entrega de productos y servicios en la construcción de soluciones de software."/>
    <s v="Posibilidad deFalta de claridad de la necesidad por parte del proceso solicitante que genera desviaciones o modificaciones del producto o servicio final._x000a__x000a_Estimación errada para cada una de las etapas del ciclo de desarrollo de la solución._x000a__x000a_Recurso Humano insuficiente para la generación de productos o Rotación de personal. _x000a__x000a_Infraestructura de hardware y software insuficiente._x000a__x000a_Incumplimiento de terceros, en caso de que exista un proveedor externo frente al sistema de información._x000a__x000a_Indisponibilidad o cambios en el servicio de infraestructura tecnológica."/>
    <m/>
    <s v="Falta de claridad de la necesidad por parte del proceso solicitante que genera desviaciones o modificaciones del producto o servicio final._x000a__x000a_Estimación errada para cada una de las etapas del ciclo de desarrollo de la solución._x000a__x000a_Recurso Humano insuficiente para la generación de productos o Rotación de personal. _x000a__x000a_Infraestructura de hardware y software insuficiente._x000a__x000a_Incumplimiento de terceros, en caso de que exista un proveedor externo frente al sistema de información._x000a__x000a_Indisponibilidad o cambios en el servicio de infraestructura tecnológica."/>
    <m/>
    <s v="Construcción de soluciones de software _x000a_para la ANT "/>
    <s v="Retraso en las actividades misionales de la entidad._x000a_Represamiento de información en áreas misionales._x000a_Retrasos en otros desarrollos planeados en la Subdirección de Sistemas de Información de Tierras._x000a_Incumplimiento de las metas propuestas en el plan de acción._x000a_Investigaciones por parte de órganos de control."/>
    <x v="5"/>
  </r>
  <r>
    <x v="8"/>
    <s v="Prestar servicios de tecnologías de información y comunicaciones, y geografía y topografía oportunos para la operación y la toma de decisiones de la Agencia."/>
    <s v="Desde la conceptualización de los servicios de tecnología de información y comunicaciones, y gestión de la información de geografía y topografía de la Entidad hasta el uso, administración y soporte."/>
    <s v="1. Dirección General (Comunicaciones, Topografía)._x000a_2. Secretaria General._x000a_3. Dirección de Gestión del Ordenamiento Social de la Propiedad._x000a_4. Subdirección de Sistemas de Información de Tierras._x000a_5. Subdirección Administrativa y Financiera."/>
    <n v="35"/>
    <s v="Realizar actividades relacionadas con los procedimientos misionales fuera del sistema de integrado de tierras (SIT), dispuesto  por la Entidad."/>
    <s v="Posibilidad deFalta de conocimiento en los sistemas de información de la entidad._x000a__x000a_Falta de control de los líderes de las áreas misionales_x000a__x000a_Resistencia al cambio (Cultural)._x000a__x000a_Requerimientos incompletos o falta de claridad sobre las necesidades de las áreas misionales._x000a__x000a_Vacíos en los procedimientos definidos por parte de las áreas misionales de la entidad. "/>
    <m/>
    <s v="Falta de conocimiento en los sistemas de información de la entidad._x000a__x000a_Falta de control de los líderes de las áreas misionales_x000a__x000a_Resistencia al cambio (Cultural)._x000a__x000a_Requerimientos incompletos o falta de claridad sobre las necesidades de las áreas misionales._x000a__x000a_Vacíos en los procedimientos definidos por parte de las áreas misionales de la entidad. "/>
    <m/>
    <s v="Construcción de soluciones de software _x000a_para la ANT "/>
    <s v="Detrimento patrimonial._x000a_Afectación directa a las áreas misionales._x000a_Afectación directa a los beneficiarios de programas de la ANT._x000a_Desaprovechamiento de los recursos de infraestructura tecnológica._x000a_Perdida de gobierno del dato de la entidad._x000a_Perdida de gobierno de aplicaciones de la entidad._x000a_Afectación en los objetivos estratégicos de la entidad."/>
    <x v="6"/>
  </r>
  <r>
    <x v="8"/>
    <s v="Prestar servicios de tecnologías de información y comunicaciones, y geografía y topografía oportunos para la operación y la toma de decisiones de la Agencia."/>
    <s v="Desde la conceptualización de los servicios de tecnología de información y comunicaciones, y gestión de la información de geografía y topografía de la Entidad hasta el uso, administración y soporte."/>
    <s v="1. Dirección General (Comunicaciones, Topografía)._x000a_2. Secretaria General._x000a_3. Dirección de Gestión del Ordenamiento Social de la Propiedad._x000a_4. Subdirección de Sistemas de Información de Tierras._x000a_5. Subdirección Administrativa y Financiera."/>
    <n v="36"/>
    <s v=" Información Topográfica inexacta que afecta la toma de decisiones en la Agencia."/>
    <s v="Posibilidad deEquipos sin actualización de software._x000a__x000a_Ausencia plan de mantenimiento de equipos"/>
    <m/>
    <s v="Equipos sin actualización de software._x000a__x000a_Ausencia plan de mantenimiento de equipos"/>
    <m/>
    <s v="Generación y análisis de_x000a_información geográfica y_x000a_topográfica"/>
    <s v="No entrega de productos topográficos por error en los datos de equipos o daños de software_x000a__x000a_Ingresar datos inexactos al sistema generando incorrecta elaboración de la cartografía, proyectos y diseños._x000a__x000a_Sanciones y/o perdidas económicas por manipulación errónea de equipos.    "/>
    <x v="3"/>
  </r>
  <r>
    <x v="8"/>
    <s v="Prestar servicios de tecnologías de información y comunicaciones, y geografía y topografía oportunos para la operación y la toma de decisiones de la Agencia."/>
    <s v="Desde la conceptualización de los servicios de tecnología de información y comunicaciones, y gestión de la información de geografía y topografía de la Entidad hasta el uso, administración y soporte."/>
    <s v="1. Dirección General (Comunicaciones, Topografía)._x000a_2. Secretaria General._x000a_3. Dirección de Gestión del Ordenamiento Social de la Propiedad._x000a_4. Subdirección de Sistemas de Información de Tierras._x000a_5. Subdirección Administrativa y Financiera."/>
    <n v="37"/>
    <s v="Entrega de información Topográfica fuera de los tiempos requeridos."/>
    <s v="Posibilidad deSolicitud de la información en tiempos cumplidos debido a la falta de planeación por parte del área misional._x000a__x000a_Software de procesamiento y generación de productos sin funcionamiento._x000a__x000a_Personal idóneo insuficiente para ejecución de labores específicas de topografía."/>
    <m/>
    <s v="Solicitud de la información en tiempos cumplidos debido a la falta de planeación por parte del área misional._x000a__x000a_Software de procesamiento y generación de productos sin funcionamiento._x000a__x000a_Personal idóneo insuficiente para ejecución de labores específicas de topografía."/>
    <m/>
    <s v="Generación y análisis de_x000a_información geográfica y_x000a_topográfica"/>
    <s v="No tener a tiempo la información completa y adecuada de los servicios solicitados._x000a__x000a_Sanciones jurídicas por incumplimiento de fallos con relación a tiempos de entrega de informes topográficos."/>
    <x v="4"/>
  </r>
  <r>
    <x v="8"/>
    <s v="Prestar servicios de tecnologías de información y comunicaciones, y geografía y topografía oportunos para la operación y la toma de decisiones de la Agencia."/>
    <s v="Desde la conceptualización de los servicios de tecnología de información y comunicaciones, y gestión de la información de geografía y topografía de la Entidad hasta el uso, administración y soporte."/>
    <s v="1. Dirección General (Comunicaciones, Topografía)._x000a_2. Secretaria General._x000a_3. Dirección de Gestión del Ordenamiento Social de la Propiedad._x000a_4. Subdirección de Sistemas de Información de Tierras._x000a_5. Subdirección Administrativa y Financiera."/>
    <n v="38"/>
    <s v="Entrega de información fuera de los estándares y requisitos técnicos mínimos."/>
    <s v="Posibilidad deError en la manipulación de equipos y software de los mismos para la toma de datos y el procesamiento de información topográfica._x000a__x000a_Productos no cumplen con los requisitos mínimos técnicos definidos."/>
    <m/>
    <s v="Error en la manipulación de equipos y software de los mismos para la toma de datos y el procesamiento de información topográfica._x000a__x000a_Productos no cumplen con los requisitos mínimos técnicos definidos."/>
    <m/>
    <s v="Generación y análisis de_x000a_información geográfica y_x000a_topográfica"/>
    <s v="Conceptos de cabida y linderos errados en su definición general._x000a__x000a_Perdida de información por mala manipulación del software obligando reprocesos en campo y oficina."/>
    <x v="3"/>
  </r>
  <r>
    <x v="8"/>
    <s v="Prestar servicios de tecnologías de información y comunicaciones, y geografía y topografía oportunos para la operación y la toma de decisiones de la Agencia."/>
    <s v="Desde la conceptualización de los servicios de tecnología de información y comunicaciones, y gestión de la información de geografía y topografía de la Entidad hasta el uso, administración y soporte."/>
    <s v="1. Dirección General (Comunicaciones, Topografía)._x000a_2. Secretaria General._x000a_3. Dirección de Gestión del Ordenamiento Social de la Propiedad._x000a_4. Subdirección de Sistemas de Información de Tierras._x000a_5. Subdirección Administrativa y Financiera."/>
    <n v="39"/>
    <s v="Incumplir los Acuerdos de niveles de servicio (SLA) de la mesa de servicios de TI"/>
    <s v="Posibilidad deExcesivas actividades asignadas al personal de las áreas de TI_x000a_Recurso humano insuficiente para la atención de los requerimientos_x000a_Inadecuada planeación de la ejecución de las actividades por parte de los especialistas_x000a_Falta de compromiso de los especialistas de la mesa de servicios"/>
    <m/>
    <s v="Excesivas actividades asignadas al personal de las áreas de TI_x000a_Recurso humano insuficiente para la atención de los requerimientos_x000a_Inadecuada planeación de la ejecución de las actividades por parte de los especialistas_x000a_Falta de compromiso de los especialistas de la mesa de servicios"/>
    <m/>
    <s v="Administración y soporte de los servicios de tecnologías de la información y las comunicaciones"/>
    <s v="Demoras en la realización de actividades por parte de los usuarios de la Agencia_x000a_Pérdida de credibilidad y confianza en las áreas de TI_x000a_Insatisfacción de los usuarios externos en la atención de los requerimientos"/>
    <x v="3"/>
  </r>
  <r>
    <x v="8"/>
    <s v="Prestar servicios de tecnologías de información y comunicaciones, y geografía y topografía oportunos para la operación y la toma de decisiones de la Agencia."/>
    <s v="Desde la conceptualización de los servicios de tecnología de información y comunicaciones, y gestión de la información de geografía y topografía de la Entidad hasta el uso, administración y soporte."/>
    <s v="1. Dirección General (Comunicaciones, Topografía)._x000a_2. Secretaria General._x000a_3. Dirección de Gestión del Ordenamiento Social de la Propiedad._x000a_4. Subdirección de Sistemas de Información de Tierras._x000a_5. Subdirección Administrativa y Financiera."/>
    <n v="40"/>
    <s v="_x000a_Incumplir los tiempos de entrega de desarrollo y ajustes a las aplicaciones de la Agencia."/>
    <s v="Posibilidad deDeficiencia en la planeación del proyecto_x000a_Riesgos del proyecto materializados _x000a_Adición de nuevos requerimientos por parte del usuario_x000a_Cambio de prioridades en los desarrollos debido a nuevas normatividades"/>
    <m/>
    <s v="Deficiencia en la planeación del proyecto_x000a_Riesgos del proyecto materializados _x000a_Adición de nuevos requerimientos por parte del usuario_x000a_Cambio de prioridades en los desarrollos debido a nuevas normatividades"/>
    <m/>
    <s v="Construcción de soluciones de software para la ANT"/>
    <s v="Insatisfacción de los usuarios_x000a_Incumplimiento de los compromisos pactados con los Stakeholders (usuario) finales del sistema._x000a_Afectación en el servicio requerido por parte de los stakeholders (usuarios)"/>
    <x v="3"/>
  </r>
  <r>
    <x v="8"/>
    <s v="Prestar servicios de tecnologías de información y comunicaciones, y geografía y topografía oportunos para la operación y la toma de decisiones de la Agencia."/>
    <s v="Desde la conceptualización de los servicios de tecnología de información y comunicaciones, y gestión de la información de geografía y topografía de la Entidad hasta el uso, administración y soporte."/>
    <s v="1. Dirección General (Comunicaciones, Topografía)._x000a_2. Secretaria General._x000a_3. Dirección de Gestión del Ordenamiento Social de la Propiedad._x000a_4. Subdirección de Sistemas de Información de Tierras._x000a_5. Subdirección Administrativa y Financiera."/>
    <n v="41"/>
    <s v="Interrupción en la prestación de los servicios de TI "/>
    <s v="Posibilidad deInsuficiente infraestructura tecnológica para soportar la operación Crítica de la Agencia._x000a_Falla en la infraestructura por falta de mantenimientos preventivos_x000a_Despliegues o pasos a producción sin control  ni verificación de los riesgos"/>
    <m/>
    <s v="Insuficiente infraestructura tecnológica para soportar la operación Crítica de la Agencia._x000a_Falla en la infraestructura por falta de mantenimientos preventivos_x000a_Despliegues o pasos a producción sin control  ni verificación de los riesgos"/>
    <m/>
    <s v="Administración y soporte de los servicios de tecnologías de la información y las comunicaciones"/>
    <s v="Insatisfacción de los grupos de interés_x000a_Deterioro de la imagen institucional_x000a_Sanciones a la Agencia por parte de los entes de control_x000a_Demoras en las respuestas a los usuarios sobre PQRSD _x000a_Incumplimiento de los objetivos estratégicos de la Agencia"/>
    <x v="6"/>
  </r>
  <r>
    <x v="8"/>
    <s v="Prestar servicios de tecnologías de información y comunicaciones, y geografía y topografía oportunos para la operación y la toma de decisiones de la Agencia."/>
    <s v="Desde la conceptualización de los servicios de tecnología de información y comunicaciones, y gestión de la información de geografía y topografía de la Entidad hasta el uso, administración y soporte."/>
    <s v="1. Dirección General (Comunicaciones, Topografía)._x000a_2. Secretaria General._x000a_3. Dirección de Gestión del Ordenamiento Social de la Propiedad._x000a_4. Subdirección de Sistemas de Información de Tierras._x000a_5. Subdirección Administrativa y Financiera."/>
    <n v="42"/>
    <s v="Uso no autorizado para firmar documentos con la firma digital."/>
    <s v="Posibilidad deAbuso de confianza_x000a_Desconocimiento del manejo adecuado de la firma digital_x000a_Utilización indebida de la firma digital_x000a_Entrega de las credenciales a terceros"/>
    <m/>
    <s v="Abuso de confianza_x000a_Desconocimiento del manejo adecuado de la firma digital_x000a_Utilización indebida de la firma digital_x000a_Entrega de las credenciales a terceros"/>
    <m/>
    <s v="_x000a_Administración y soporte de los servicios de tecnologías de la información y las comunicaciones"/>
    <s v="Investigación y sanciones disciplinarias_x000a_Sanciones a la Agencia por parte de los entes de control_x000a_Deterioro de la imagen institucional_x000a_Extorción a propietario de las tierras_x000a_Entrega de predios a personas equivocadas"/>
    <x v="3"/>
  </r>
  <r>
    <x v="9"/>
    <s v=" 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
    <s v="Inicia con la planeación, selección y vinculación del personal idóneo, competente y con las habilidades requeridas; y termina con el retiro del servidor público._x000a_"/>
    <s v="1. Subdirección de Talento Humano._x000a_2. Secretaría General."/>
    <n v="43"/>
    <s v="Posibilidad de incumplir metas del Plan Estratégico de Talento Humano"/>
    <s v="Posibilidad deDiagnóstico ineficiente y planificación imprecisa de las necesidades del personal._x000a__x000a_Falta de ejecución de las actividades y planes de Talento Humano._x000a__x000a_Falta de recursos para la ejecución de planes y programas."/>
    <m/>
    <s v="Diagnóstico ineficiente y planificación imprecisa de las necesidades del personal._x000a__x000a_Falta de ejecución de las actividades y planes de Talento Humano._x000a__x000a_Falta de recursos para la ejecución de planes y programas."/>
    <m/>
    <s v="Planeación Estratégica del Talento Humano"/>
    <s v="Desmejoramiento del ambiente laboral._x000a__x000a_No cumplimiento de la misión, visión y objetivos institucionales."/>
    <x v="0"/>
  </r>
  <r>
    <x v="9"/>
    <s v=" 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
    <s v="Inicia con la planeación, selección y vinculación del personal idóneo, competente y con las habilidades requeridas; y termina con el retiro del servidor público._x000a_"/>
    <s v="1. Subdirección de Talento Humano._x000a_2. Secretaría General."/>
    <n v="44"/>
    <s v="Inconsistencias en el reporte y liquidación de las novedades laborales y prestacionales"/>
    <s v="Posibilidad deFallas en liquidación de la nómina de acuerdo con la herramienta utilizada._x000a__x000a_Desconocimiento o inoportunidad del reporte de novedades en la liquidación de nómina._x000a__x000a_Falta de políticas internas de operación"/>
    <m/>
    <s v="Fallas en liquidación de la nómina de acuerdo con la herramienta utilizada._x000a__x000a_Desconocimiento o inoportunidad del reporte de novedades en la liquidación de nómina._x000a__x000a_Falta de políticas internas de operación"/>
    <m/>
    <s v="Nomina y liquidación de Prestaciones Sociales de los funcionarios de la ANT"/>
    <s v="No pago de la Nomina de los funcionarios._x000a__x000a_Errores en la liquidación de prestaciones sociales._x000a__x000a_Pago inoportuno."/>
    <x v="3"/>
  </r>
  <r>
    <x v="9"/>
    <s v=" 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
    <s v="Inicia con la planeación, selección y vinculación del personal idóneo, competente y con las habilidades requeridas; y termina con el retiro del servidor público._x000a_"/>
    <s v="1. Subdirección de Talento Humano._x000a_2. Secretaría General."/>
    <n v="45"/>
    <s v="Prescripción de la acción disciplinaria"/>
    <s v="Posibilidad deIneficiente gestión disciplinaria_x000a__x000a_Dificultades en la consecución de las pruebas que permitan tomar una decisión de fondo._x000a__x000a_Falta de instrumento para control de términos._x000a__x000a_Insuficiencia de personal para desarrollar la función disciplinaria"/>
    <m/>
    <s v="Ineficiente gestión disciplinaria_x000a__x000a_Dificultades en la consecución de las pruebas que permitan tomar una decisión de fondo._x000a__x000a_Falta de instrumento para control de términos._x000a__x000a_Insuficiencia de personal para desarrollar la función disciplinaria"/>
    <m/>
    <s v="Control Interno Disciplinario"/>
    <s v="Vencimiento de términos_x000a__x000a_Pérdida de credibilidad y confianza_x000a__x000a_Sanción disciplinaria al operador disciplinario"/>
    <x v="4"/>
  </r>
  <r>
    <x v="9"/>
    <s v=" 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
    <s v="Inicia con la planeación, selección y vinculación del personal idóneo, competente y con las habilidades requeridas; y termina con el retiro del servidor público._x000a_"/>
    <s v="1. Subdirección de Talento Humano._x000a_2. Secretaría General."/>
    <n v="46"/>
    <s v="Caducidad de la acción disciplinaria"/>
    <s v="Posibilidad deIneficiente gestión disciplinaria_x000a__x000a_Que la queja no se valorada y analizada para tomar una decisión de apertura formal de Investigación._x000a__x000a_Falta de instrumento para control de términos_x000a__x000a_Insuficiencia de personal para desarrollar la función disciplinaria"/>
    <m/>
    <s v="Ineficiente gestión disciplinaria_x000a__x000a_Que la queja no se valorada y analizada para tomar una decisión de apertura formal de Investigación._x000a__x000a_Falta de instrumento para control de términos_x000a__x000a_Insuficiencia de personal para desarrollar la función disciplinaria"/>
    <m/>
    <s v="Control Interno Disciplinario"/>
    <s v="Vencimiento de términos_x000a__x000a_Pérdida de credibilidad y confianza_x000a__x000a_Sanción disciplinaria al operador disciplinario"/>
    <x v="4"/>
  </r>
  <r>
    <x v="9"/>
    <s v=" 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
    <s v="Inicia con la planeación, selección y vinculación del personal idóneo, competente y con las habilidades requeridas; y termina con el retiro del servidor público._x000a_"/>
    <s v="1. Subdirección de Talento Humano._x000a_2. Secretaría General."/>
    <n v="47"/>
    <s v="Perdida de expedientes disciplinarios"/>
    <s v="Posibilidad deLa no realización del seguimiento de los procesos Disciplinarios_x000a__x000a_Posible manejo inadecuado de los expedientes por parte de los colaboradores de la entidad"/>
    <m/>
    <s v="La no realización del seguimiento de los procesos Disciplinarios_x000a__x000a_Posible manejo inadecuado de los expedientes por parte de los colaboradores de la entidad"/>
    <m/>
    <s v="Control Interno Disciplinario"/>
    <s v="Reconstrucción del expediente_x000a_Sanciones disciplinarias por parte de entes de control"/>
    <x v="3"/>
  </r>
  <r>
    <x v="10"/>
    <s v="Asesorar y dar soporte jurídico a las diferentes dependencias, a través de la emisión de conceptos y demás soportes legales que sean necesarios, así como realizar todas las actuaciones tendientes a la debida defensa de los intereses de la entidad."/>
    <s v=" Desde la asesoría jurídica al Director y demás dependencias, hasta las actuaciones judiciales tendientes a la debida defensa de los intereses de la entidad._x000a_"/>
    <s v="1. Oficina Jurídica"/>
    <n v="48"/>
    <s v="Emitir conceptos sobre el mismo tema con distinta interpretación"/>
    <s v="Posibilidad deDeficiencia en los sistemas de información que no permite trazabilidad._x000a__x000a_ Falta de unificación de criterios al interior de la dependencia."/>
    <m/>
    <s v="Deficiencia en los sistemas de información que no permite trazabilidad._x000a__x000a_ Falta de unificación de criterios al interior de la dependencia."/>
    <m/>
    <s v="Asesoría jurídica"/>
    <s v="Perdida de imagen institucional_x000a_ _x000a_Afectación negativa en la toma de decisiones "/>
    <x v="3"/>
  </r>
  <r>
    <x v="10"/>
    <s v="Asesorar y dar soporte jurídico a las diferentes dependencias, a través de la emisión de conceptos y demás soportes legales que sean necesarios, así como realizar todas las actuaciones tendientes a la debida defensa de los intereses de la entidad."/>
    <s v=" Desde la asesoría jurídica al Director y demás dependencias, hasta las actuaciones judiciales tendientes a la debida defensa de los intereses de la entidad._x000a_"/>
    <s v="1. Oficina Jurídica"/>
    <n v="49"/>
    <s v="Vencimiento de términos"/>
    <s v="Posibilidad de Deficiencia en los sistemas de información que no permite una trazabilidad._x000a__x000a_Desconocimiento del estado procesal actual, debido a la deficiente entrega de procesos judiciales entregados por el extinto INCODER."/>
    <m/>
    <s v=" Deficiencia en los sistemas de información que no permite una trazabilidad._x000a__x000a_Desconocimiento del estado procesal actual, debido a la deficiente entrega de procesos judiciales entregados por el extinto INCODER."/>
    <m/>
    <s v="Representación jurídica"/>
    <s v="Erogaciones dinerarias por fallos contra al ANT._x000a_ _x000a_Sanciones disciplinarias contra funcionarios de la ANT"/>
    <x v="4"/>
  </r>
  <r>
    <x v="10"/>
    <s v="Asesorar y dar soporte jurídico a las diferentes dependencias, a través de la emisión de conceptos y demás soportes legales que sean necesarios, así como realizar todas las actuaciones tendientes a la debida defensa de los intereses de la entidad."/>
    <s v=" Desde la asesoría jurídica al Director y demás dependencias, hasta las actuaciones judiciales tendientes a la debida defensa de los intereses de la entidad._x000a_"/>
    <s v="1. Oficina Jurídica"/>
    <n v="50"/>
    <s v="Emisión de viabilidades positivas contrarias a la normatividad."/>
    <s v="Posibilidad deInterpretaciones de la normatividad no unificada._x000a__x000a_Vacíos jurídicos que podrían generar la toma de decisiones erróneas."/>
    <m/>
    <s v="Interpretaciones de la normatividad no unificada._x000a__x000a_Vacíos jurídicos que podrían generar la toma de decisiones erróneas."/>
    <m/>
    <s v="Asesoría jurídica_x000a__x000a_Representación jurídica"/>
    <s v="Afectación negativa en la imagen de entidad._x000a_ _x000a_Demandas contra la ANT."/>
    <x v="4"/>
  </r>
  <r>
    <x v="11"/>
    <s v="Adelantar la adquisición de bienes y/o servicios de la Agencia a través de los mecanismos definidos para la selección, elaboración, celebración, formalización, ejecución, terminación y/o liquidación de los contratos."/>
    <s v="Desde la programación y análisis de las necesidades de la Agencia hasta la terminación y/o liquidación del contrato._x000a_"/>
    <s v="1. Subdirección Administrativa y Financiera._x000a_2. Secretaría General."/>
    <n v="51"/>
    <s v=" Incumplimiento de las obligaciones de un contrato y/o convenio."/>
    <s v="Posibilidad deDesconocimiento de las funciones y las responsabilidades de supervisión._x000a__x000a_Concentración de labores de supervisión de múltiples contratos en poco personal._x000a__x000a_No tener una planta de personal  con perfiles y competencias para asignarle las funciones de supervisor."/>
    <m/>
    <s v="Desconocimiento de las funciones y las responsabilidades de supervisión._x000a__x000a_Concentración de labores de supervisión de múltiples contratos en poco personal._x000a__x000a_No tener una planta de personal  con perfiles y competencias para asignarle las funciones de supervisor."/>
    <m/>
    <s v="Ejecución y supervisión de contratos"/>
    <s v="Incumplimientos_x000a__x000a_Multas, sanciones, inhabilidades_x000a__x000a_Detrimento patrimonial"/>
    <x v="4"/>
  </r>
  <r>
    <x v="11"/>
    <s v="Adelantar la adquisición de bienes y/o servicios de la Agencia a través de los mecanismos definidos para la selección, elaboración, celebración, formalización, ejecución, terminación y/o liquidación de los contratos."/>
    <s v="Desde la programación y análisis de las necesidades de la Agencia hasta la terminación y/o liquidación del contrato._x000a_"/>
    <s v="1. Subdirección Administrativa y Financiera._x000a_2. Secretaría General."/>
    <n v="52"/>
    <s v="Liquidación de contratos fuera de términos."/>
    <s v="Posibilidad deInoportunidad en la radicación del acta de liquidación por parte del área técnica. "/>
    <m/>
    <s v="Inoportunidad en la radicación del acta de liquidación por parte del área técnica. "/>
    <m/>
    <s v="Ejecución de etapa pos contractual"/>
    <s v="Posibles observaciones o hallazgos por parte de Control Interno y/o los entes de control._x000a__x000a_Incumplimientos de la legislación vigente"/>
    <x v="4"/>
  </r>
  <r>
    <x v="11"/>
    <s v="Adelantar la adquisición de bienes y/o servicios de la Agencia a través de los mecanismos definidos para la selección, elaboración, celebración, formalización, ejecución, terminación y/o liquidación de los contratos."/>
    <s v="Desde la programación y análisis de las necesidades de la Agencia hasta la terminación y/o liquidación del contrato._x000a_"/>
    <s v="1. Subdirección Administrativa y Financiera._x000a_2. Secretaría General."/>
    <n v="53"/>
    <s v="Configuración del contrato realidad."/>
    <s v="Posibilidad deFalencias en la supervisión contractual._x000a__x000a_Se asignan funciones de la Entidad, evidenciando dependencia y subordinación._x000a__x000a_En la fase de ejecución del contrato de prestación de servicios se cumple horario."/>
    <m/>
    <s v="Falencias en la supervisión contractual._x000a__x000a_Se asignan funciones de la Entidad, evidenciando dependencia y subordinación._x000a__x000a_En la fase de ejecución del contrato de prestación de servicios se cumple horario."/>
    <m/>
    <s v="Ejecución y supervisión de contratos"/>
    <s v="Vinculación en conciliaciones extrajudiciales._x000a__x000a_Vinculación en procesos judiciales._x000a__x000a_Demandas o reclamaciones."/>
    <x v="4"/>
  </r>
  <r>
    <x v="12"/>
    <s v="Gestionar la Administración y mantenimiento de bienes y servicios necesarios para la ejecución de los procesos de la entidad."/>
    <s v="Desde la recepción de los bienes y servicios, hasta la disposición final de los bienes y el recibido a satisfacción de los servicios. "/>
    <s v="1. Subdirección Administrativa y Financiera._x000a_2. Secretaría General."/>
    <n v="54"/>
    <s v="Perdidas o daños en los bienes de la Entidad."/>
    <s v="Posibilidad deUso indebido de los bienes de la Entidad_x000a__x000a_Falta de control y lineamientos en el manejo de los bienes de la Entidad"/>
    <m/>
    <s v="Uso indebido de los bienes de la Entidad_x000a__x000a_Falta de control y lineamientos en el manejo de los bienes de la Entidad"/>
    <m/>
    <s v="Faltante o pérdida de inventarios"/>
    <s v="Posibles pérdidas o daños en los bienes _x000a__x000a_Posibles procesos disciplinarios y/o sancionatorios_x000a__x000a_Incertidumbre en los estados financieros"/>
    <x v="3"/>
  </r>
  <r>
    <x v="12"/>
    <s v="Gestionar la Administración y mantenimiento de bienes y servicios necesarios para la ejecución de los procesos de la entidad."/>
    <s v="Desde la recepción de los bienes y servicios, hasta la disposición final de los bienes y el recibido a satisfacción de los servicios. "/>
    <s v="1. Subdirección Administrativa y Financiera._x000a_2. Secretaría General."/>
    <n v="55"/>
    <s v="Incumplimiento en la aplicación de los mantenimientos preventivos a los bienes de la Entidad."/>
    <s v="Posibilidad deFalta de Control en los bienes y sus mantenimientos"/>
    <m/>
    <s v="Falta de Control en los bienes y sus mantenimientos"/>
    <m/>
    <s v="Mantenimiento de bienes y servicios"/>
    <s v="Posibles daños o perdidas  en los bienes de la Entidad_x000a__x000a_Sobre costos en reparamientos "/>
    <x v="3"/>
  </r>
  <r>
    <x v="12"/>
    <s v="Gestionar la Administración y mantenimiento de bienes y servicios necesarios para la ejecución de los procesos de la entidad."/>
    <s v="Desde la recepción de los bienes y servicios, hasta la disposición final de los bienes y el recibido a satisfacción de los servicios. "/>
    <s v="1. Subdirección Administrativa y Financiera._x000a_2. Secretaría General."/>
    <n v="56"/>
    <s v="Radicación de solicitud de comisión sin el cumplimiento de requisitos."/>
    <s v="Posibilidad deDebilidades en la definición de criterios aplicables a la autorización, legalización y pago de desplazamientos. _x000a__x000a_Falta de Control en la gestión de desplazamientos "/>
    <m/>
    <s v="Debilidades en la definición de criterios aplicables a la autorización, legalización y pago de desplazamientos. _x000a__x000a_Falta de Control en la gestión de desplazamientos "/>
    <m/>
    <s v="Gestión de viáticos y/o gastos de viaje y permanencia"/>
    <s v="Dificultades para la aprobación o legalización de desplazamientos_x000a__x000a_Desplazamientos sin autorización que no puedan ser reconocidas_x000a__x000a_Desplazamientos riesgosos de funcionarios y/o contratistas"/>
    <x v="3"/>
  </r>
  <r>
    <x v="12"/>
    <s v="Gestionar la Administración y mantenimiento de bienes y servicios necesarios para la ejecución de los procesos de la entidad."/>
    <s v="Desde la recepción de los bienes y servicios, hasta la disposición final de los bienes y el recibido a satisfacción de los servicios. "/>
    <s v="1. Subdirección Administrativa y Financiera._x000a_2. Secretaría General."/>
    <n v="57"/>
    <s v="Pérdida o daño en la documentación de la Agencia"/>
    <s v="Posibilidad deFalta de control en la implementación de los lineamientos de manejo _x000a__x000a_Falta de lineamientos para la Conservación de documentos. "/>
    <m/>
    <s v="Falta de control en la implementación de los lineamientos de manejo _x000a__x000a_Falta de lineamientos para la Conservación de documentos. "/>
    <m/>
    <s v="Gestión documental"/>
    <s v="Vencimiento de términos. _x000a__x000a_Reprocesos administrativos. _x000a__x000a_Incumplimientos"/>
    <x v="3"/>
  </r>
  <r>
    <x v="12"/>
    <s v="Gestionar la Administración y mantenimiento de bienes y servicios necesarios para la ejecución de los procesos de la entidad."/>
    <s v="Desde la recepción de los bienes y servicios, hasta la disposición final de los bienes y el recibido a satisfacción de los servicios. "/>
    <s v="1. Subdirección Administrativa y Financiera._x000a_2. Secretaría General."/>
    <n v="58"/>
    <s v="Asignación incorrecta de documentos en el momento de la radicación. "/>
    <s v="Posibilidad deConstante variación del personal a cargo de la clasificación y distribución de la correspondencia en la entrada._x000a__x000a_PQRSD con alto grado de complejidad en interpretación. _x000a__x000a_Ajustes normativos internos, que no son informados al Equipo de Gestión Documental"/>
    <m/>
    <s v="Constante variación del personal a cargo de la clasificación y distribución de la correspondencia en la entrada._x000a__x000a_PQRSD con alto grado de complejidad en interpretación. _x000a__x000a_Ajustes normativos internos, que no son informados al Equipo de Gestión Documental"/>
    <m/>
    <s v="Gestión documental"/>
    <s v="Vencimiento de términos. _x000a__x000a_Reprocesos administrativos. "/>
    <x v="3"/>
  </r>
  <r>
    <x v="12"/>
    <s v="Gestionar la Administración y mantenimiento de bienes y servicios necesarios para la ejecución de los procesos de la entidad."/>
    <s v="Desde la recepción de los bienes y servicios, hasta la disposición final de los bienes y el recibido a satisfacción de los servicios. "/>
    <s v="1. Subdirección Administrativa y Financiera._x000a_2. Secretaría General."/>
    <n v="59"/>
    <s v="Demoras en la atención de los requerimientos de expedientes por parte de las dependencias"/>
    <s v="Posibilidad deAlto volumen de solicitudes de expedientes_x000a__x000a_Personal insuficiente para atender la demanda de expedientes_x000a__x000a_Términos inexactos para la solicitudes de expedientes"/>
    <m/>
    <s v="Alto volumen de solicitudes de expedientes_x000a__x000a_Personal insuficiente para atender la demanda de expedientes_x000a__x000a_Términos inexactos para la solicitudes de expedientes"/>
    <m/>
    <s v="Gestión documental"/>
    <s v="Vencimiento de términos.  _x000a__x000a_Afectación directa al área misional al no proveer los documentos requeridos. _x000a__x000a_Posibles acciones jurídicas en contra de la entidad"/>
    <x v="3"/>
  </r>
  <r>
    <x v="12"/>
    <s v="Gestionar la Administración y mantenimiento de bienes y servicios necesarios para la ejecución de los procesos de la entidad."/>
    <s v="Desde la recepción de los bienes y servicios, hasta la disposición final de los bienes y el recibido a satisfacción de los servicios. "/>
    <s v="1. Subdirección Administrativa y Financiera._x000a_2. Secretaría General."/>
    <n v="60"/>
    <s v="Incumplimiento del plan de gestión integral de residuos peligrosos."/>
    <s v="Posibilidad deDesconocimiento de la normatividad ambiental a nivel nacional._x000a__x000a_Desconocimiento del PGIRESPEL de la entidad."/>
    <m/>
    <s v="Desconocimiento de la normatividad ambiental a nivel nacional._x000a__x000a_Desconocimiento del PGIRESPEL de la entidad."/>
    <m/>
    <s v="Gestión ambiental"/>
    <s v="Sanciones legales._x000a__x000a_Peligros químicos._x000a__x000a_Acumulación de residuos._x000a__x000a_Generación de vectores."/>
    <x v="3"/>
  </r>
  <r>
    <x v="12"/>
    <s v="Gestionar la Administración y mantenimiento de bienes y servicios necesarios para la ejecución de los procesos de la entidad."/>
    <s v="Desde la recepción de los bienes y servicios, hasta la disposición final de los bienes y el recibido a satisfacción de los servicios. "/>
    <s v="1. Subdirección Administrativa y Financiera._x000a_2. Secretaría General."/>
    <n v="61"/>
    <s v="Incumplimiento de requisitos y trámites legales ambientales en la adquisición de bienes y servicios"/>
    <s v="Posibilidad deNo especificación de obligaciones en la minuta del contrato._x000a__x000a_Desconocimiento de la normatividad ambiental aplicable."/>
    <m/>
    <s v="No especificación de obligaciones en la minuta del contrato._x000a__x000a_Desconocimiento de la normatividad ambiental aplicable."/>
    <m/>
    <s v="Gestión ambiental"/>
    <s v="Sanciones legales._x000a__x000a_Aplicación de las garantías del contrato._x000a__x000a_Procesos disciplinarios."/>
    <x v="4"/>
  </r>
  <r>
    <x v="12"/>
    <s v="Gestionar la Administración y mantenimiento de bienes y servicios necesarios para la ejecución de los procesos de la entidad."/>
    <s v="Desde la recepción de los bienes y servicios, hasta la disposición final de los bienes y el recibido a satisfacción de los servicios. "/>
    <s v="1. Subdirección Administrativa y Financiera._x000a_2. Secretaría General."/>
    <n v="62"/>
    <s v="Desactualización del Sistema de Gestión Ambiental con requisitos legales ambientales."/>
    <s v="Posibilidad deDesconocimiento de la normatividad ambiental._x000a__x000a_Recursos físicos, humanos o financieros insuficientes"/>
    <m/>
    <s v="Desconocimiento de la normatividad ambiental._x000a__x000a_Recursos físicos, humanos o financieros insuficientes"/>
    <m/>
    <s v="Gestión ambiental"/>
    <s v="Sanciones legales._x000a__x000a_Procesos disciplinarios."/>
    <x v="4"/>
  </r>
  <r>
    <x v="12"/>
    <s v="Gestionar la Administración y mantenimiento de bienes y servicios necesarios para la ejecución de los procesos de la entidad."/>
    <s v="Desde la recepción de los bienes y servicios, hasta la disposición final de los bienes y el recibido a satisfacción de los servicios. "/>
    <s v="1. Subdirección Administrativa y Financiera._x000a_2. Secretaría General."/>
    <n v="63"/>
    <s v="Disposición de residuos sin cumplir las prácticas establecidas en la entidad"/>
    <s v="Posibilidad deDesconocimiento de los documentos asociados al Sistema de Gestión Ambiental_x000a__x000a_Desconocimiento de la normatividad ambiental_x000a__x000a_Recursos físicos, humanos o financieros insuficientes_x000a__x000a_Falta de definición de rutas de acceso"/>
    <m/>
    <s v="Desconocimiento de los documentos asociados al Sistema de Gestión Ambiental_x000a__x000a_Desconocimiento de la normatividad ambiental_x000a__x000a_Recursos físicos, humanos o financieros insuficientes_x000a__x000a_Falta de definición de rutas de acceso"/>
    <m/>
    <s v="Gestión ambiental"/>
    <s v="Sanciones legales._x000a__x000a_Procesos disciplinarios."/>
    <x v="3"/>
  </r>
  <r>
    <x v="13"/>
    <s v="Administrar los recursos e información financiera con base en las necesidades de las dependencias de la Agencia y organismos estatales requirentes, a través de mecanismos de dirección, registro, ejecución, control y seguimiento de los recursos."/>
    <s v="Desde la elaboración del anteproyecto de presupuesto de la ANT, hasta la presentación de los estados financieros.  _x000a_"/>
    <s v="1. Secretaría General._x000a_2. Subdirección Administrativa y Financiera._x000a_3. Subdirección de Administración de Tierras de la Nación._x000a_4. Oficina de Planeación "/>
    <n v="64"/>
    <s v="Registro de gastos y pagos sin cumplimiento de requisitos legales"/>
    <s v="Posibilidad deOmisión en verificación de los documentos necesarios para los registros_x000a__x000a_Deficiencias en la planeación de la ejecución frente a los tiempos requeridos para el trámite  financiero por parte de las áreas ejecutoras._x000a_ _x000a_Falta de verificación por parte de los supervisores y/o área técnica que solicita el trámite"/>
    <m/>
    <s v="Omisión en verificación de los documentos necesarios para los registros_x000a__x000a_Deficiencias en la planeación de la ejecución frente a los tiempos requeridos para el trámite  financiero por parte de las áreas ejecutoras._x000a_ _x000a_Falta de verificación por parte de los supervisores y/o área técnica que solicita el trámite"/>
    <m/>
    <s v="Gestión de egresos"/>
    <s v="Posibles investigaciones y sanciones penales, disciplinarias, fiscales y administrativa._x000a__x000a_Pérdida de recursos"/>
    <x v="7"/>
  </r>
  <r>
    <x v="13"/>
    <s v="Administrar los recursos e información financiera con base en las necesidades de las dependencias de la Agencia y organismos estatales requirentes, a través de mecanismos de dirección, registro, ejecución, control y seguimiento de los recursos."/>
    <s v="Desde la elaboración del anteproyecto de presupuesto de la ANT, hasta la presentación de los estados financieros.  _x000a_"/>
    <s v="1. Secretaría General._x000a_2. Subdirección Administrativa y Financiera._x000a_3. Subdirección de Administración de Tierras de la Nación._x000a_4. Oficina de Planeación "/>
    <n v="65"/>
    <s v="Programación del PAC que no corresponde a las necesidades reales"/>
    <s v="Posibilidad deEnvío inoportuno y/o inexacto de las solicitudes de pago a la financiera por parte de los supervisores de los contratos"/>
    <m/>
    <s v="Envío inoportuno y/o inexacto de las solicitudes de pago a la financiera por parte de los supervisores de los contratos"/>
    <m/>
    <s v="Gestión de egresos"/>
    <s v="Inadecuada ejecución del PAC, que afecta el cumplimiento de compromisos, metas, asignación y disponibilidad de recursos _x000a__x000a_Sanciones por parte del Ministerio de Hacienda _x000a__x000a_Negación de recursos para el mes solicitado por parte del Ministerio de Hacienda"/>
    <x v="7"/>
  </r>
  <r>
    <x v="13"/>
    <s v="Administrar los recursos e información financiera con base en las necesidades de las dependencias de la Agencia y organismos estatales requirentes, a través de mecanismos de dirección, registro, ejecución, control y seguimiento de los recursos."/>
    <s v="Desde la elaboración del anteproyecto de presupuesto de la ANT, hasta la presentación de los estados financieros.  _x000a_"/>
    <s v="1. Secretaría General._x000a_2. Subdirección Administrativa y Financiera._x000a_3. Subdirección de Administración de Tierras de la Nación._x000a_4. Oficina de Planeación "/>
    <n v="66"/>
    <s v="Generación de obligaciones con inconsistencias en la aplicación de las deducciones tributarias "/>
    <s v="Posibilidad deCálculo de las deducciones tributarias de manera incorrecta en las obligaciones._x000a__x000a_Desconocimiento de la norma"/>
    <m/>
    <s v="Cálculo de las deducciones tributarias de manera incorrecta en las obligaciones._x000a__x000a_Desconocimiento de la norma"/>
    <m/>
    <s v="Gestión de egresos"/>
    <s v="Sanciones por parte de la Dirección de Impuestos y Aduanas Nacionales"/>
    <x v="7"/>
  </r>
  <r>
    <x v="13"/>
    <s v="Administrar los recursos e información financiera con base en las necesidades de las dependencias de la Agencia y organismos estatales requirentes, a través de mecanismos de dirección, registro, ejecución, control y seguimiento de los recursos."/>
    <s v="Desde la elaboración del anteproyecto de presupuesto de la ANT, hasta la presentación de los estados financieros.  _x000a_"/>
    <s v="1. Secretaría General._x000a_2. Subdirección Administrativa y Financiera._x000a_3. Subdirección de Administración de Tierras de la Nación._x000a_4. Oficina de Planeación "/>
    <n v="67"/>
    <s v="Generar Estados Financieros que no sean razonables"/>
    <s v="Posibilidad deLa no medición fiable de los hechos económicos (activos y pasivos)_x000a__x000a_Cálculo erróneo en la medición del hecho económico_x000a__x000a_Ineficiencia en la operatividad y administración de los sistemas de información utilizadas como herramientas complementarias (aplicativo nómina, propiedad planta y equipo, inventarios, proyectos de inversión)_x000a__x000a_Falta de comunicación y coordinación entre las diferentes dependencias que proveen la información para la elaboración de los Estados Financieros."/>
    <m/>
    <s v="La no medición fiable de los hechos económicos (activos y pasivos)_x000a__x000a_Cálculo erróneo en la medición del hecho económico_x000a__x000a_Ineficiencia en la operatividad y administración de los sistemas de información utilizadas como herramientas complementarias (aplicativo nómina, propiedad planta y equipo, inventarios, proyectos de inversión)_x000a__x000a_Falta de comunicación y coordinación entre las diferentes dependencias que proveen la información para la elaboración de los Estados Financieros."/>
    <m/>
    <s v="Gestión contable"/>
    <s v="Estados Financieros que no cumplen con las características fundamentales y de mejora establecidas por el marco normativo para las Entidades de Gobierno."/>
    <x v="7"/>
  </r>
  <r>
    <x v="13"/>
    <s v="Administrar los recursos e información financiera con base en las necesidades de las dependencias de la Agencia y organismos estatales requirentes, a través de mecanismos de dirección, registro, ejecución, control y seguimiento de los recursos."/>
    <s v="Desde la elaboración del anteproyecto de presupuesto de la ANT, hasta la presentación de los estados financieros.  _x000a_"/>
    <s v="1. Secretaría General._x000a_2. Subdirección Administrativa y Financiera._x000a_3. Subdirección de Administración de Tierras de la Nación._x000a_4. Oficina de Planeación "/>
    <n v="68"/>
    <s v="Imprecisiones en la información oficial de la cartera a cargo de la ANT"/>
    <s v="Posibilidad deImprecisión en los valores reportados. _x000a__x000a_Manejo manual de la información _x000a__x000a_Insuficiencia en la información para la identificación del ingreso y/o el tercero "/>
    <m/>
    <s v="Imprecisión en los valores reportados. _x000a__x000a_Manejo manual de la información _x000a__x000a_Insuficiencia en la información para la identificación del ingreso y/o el tercero "/>
    <m/>
    <s v="Gestión de ingresos y cartera"/>
    <s v="Inexactitud en el registro y control de los ingresos_x000a__x000a_Posible afectación de la razonabilidad de los estados financieros_x000a__x000a_Afectación de los estados de cuenta por arrendatario"/>
    <x v="7"/>
  </r>
  <r>
    <x v="13"/>
    <s v="Administrar los recursos e información financiera con base en las necesidades de las dependencias de la Agencia y organismos estatales requirentes, a través de mecanismos de dirección, registro, ejecución, control y seguimiento de los recursos."/>
    <s v="Desde la elaboración del anteproyecto de presupuesto de la ANT, hasta la presentación de los estados financieros.  _x000a_"/>
    <s v="1. Secretaría General._x000a_2. Subdirección Administrativa y Financiera._x000a_3. Subdirección de Administración de Tierras de la Nación._x000a_4. Oficina de Planeación "/>
    <n v="69"/>
    <s v="Fallas en la constitución de la reserva presupuestal"/>
    <s v="Posibilidad deDeficiencias en la argumentación para la constitución de la reserva presupuestal._x000a__x000a_Falta de conocimiento respecto a la normatividad y exigencias  para la constitución de la reserva presupuestal._x000a__x000a_Seguimiento deficiente en la supervisión de la ejecución de los contratos."/>
    <m/>
    <s v="Deficiencias en la argumentación para la constitución de la reserva presupuestal._x000a__x000a_Falta de conocimiento respecto a la normatividad y exigencias  para la constitución de la reserva presupuestal._x000a__x000a_Seguimiento deficiente en la supervisión de la ejecución de los contratos."/>
    <m/>
    <s v="Desagregación y administración del presupuesto"/>
    <s v="Posible hallazgo administrativo, disciplinario y/o fiscal._x000a__x000a_Incumplimiento en las normas contables y presupuestales._x000a__x000a_Desarticulación de la planeación de la Entidad."/>
    <x v="7"/>
  </r>
  <r>
    <x v="14"/>
    <s v="Analizar la información proveniente de la retroalimentación del desempeño de procesos, planes, programas y proyectos, para la toma de decisiones y formulación de nuevas acciones orientadas a elevar el nivel de cumplimiento, transparencia y mejora institucional."/>
    <s v="Desde el reporte y análisis de información y datos, la determinación de las causas probables de los incumplimientos y tendencias negativas hasta la formulación de acciones correctivas, preventivas y de mejora.  _x000a_"/>
    <s v="1. Oficina de Control Interno._x000a_2. Oficina de Planeación._x000a_3. Oficina del Inspector de Gestión de Tierras._x000a_4. Secretaría General_x000a_"/>
    <n v="70"/>
    <s v="Incumplimiento y no conformidad de reportes e informes de avance de planes de acción y proyectos de inversión "/>
    <s v="Posibilidad deBase de datos e información sin criterios de calidad_x000a__x000a_Desconocimiento de tiempos, procedimientos y responsables del proceso de seguimiento y gestión de la información_x000a__x000a_Omisión de la tarea referente al reporte de ejecución presupuestal y físico de proyectos de inversión, del procedimiento SEYM-P-006 SEGUIMIENTO A LA EJECUCIÓN PRESUPUESTAL Y DE METAS_x000a__x000a_Desconocimiento de los aplicativos y criterios de registro, diligenciamiento y reporte de información de avance en la ejecución de proyectos de inversión"/>
    <m/>
    <s v="Base de datos e información sin criterios de calidad_x000a__x000a_Desconocimiento de tiempos, procedimientos y responsables del proceso de seguimiento y gestión de la información_x000a__x000a_Omisión de la tarea referente al reporte de ejecución presupuestal y físico de proyectos de inversión, del procedimiento SEYM-P-006 SEGUIMIENTO A LA EJECUCIÓN PRESUPUESTAL Y DE METAS_x000a__x000a_Desconocimiento de los aplicativos y criterios de registro, diligenciamiento y reporte de información de avance en la ejecución de proyectos de inversión"/>
    <m/>
    <s v="Seguimiento y evaluación a la ejecución presupuestal"/>
    <s v="Estados de avance o mediciones erróneas _x000a_Incompatibilidad en la información reportada en las diferentes herramientas_x000a_Información poco fiable para el desarrollo y desempeño de otros procesos_x000a_Incumplimiento de la normativa vigente_x000a_Pérdida gradual de credibilidad e imagen"/>
    <x v="3"/>
  </r>
  <r>
    <x v="14"/>
    <s v="Analizar la información proveniente de la retroalimentación del desempeño de procesos, planes, programas y proyectos, para la toma de decisiones y formulación de nuevas acciones orientadas a elevar el nivel de cumplimiento, transparencia y mejora institucional."/>
    <s v="Desde el reporte y análisis de información y datos, la determinación de las causas probables de los incumplimientos y tendencias negativas hasta la formulación de acciones correctivas, preventivas y de mejora.  _x000a_"/>
    <s v="1. Oficina de Control Interno._x000a_2. Oficina de Planeación._x000a_3. Oficina del Inspector de Gestión de Tierras._x000a_4. Secretaría General_x000a_"/>
    <n v="71"/>
    <s v="Liberación de productos no conformes con los requisitos."/>
    <s v="Posibilidad deDesconocimiento de requisitos y/o lineamientos para el desarrollo de productos y/o salidas._x000a__x000a_Desconocimiento de cambios normativos._x000a__x000a_Ausencia de control en la ejecución de las actividades de los procedimientos."/>
    <m/>
    <s v="Desconocimiento de requisitos y/o lineamientos para el desarrollo de productos y/o salidas._x000a__x000a_Desconocimiento de cambios normativos._x000a__x000a_Ausencia de control en la ejecución de las actividades de los procedimientos."/>
    <m/>
    <s v="Liberación de productos y servicios, y control de salidas no conformes "/>
    <s v="Quejas o reclamos._x000a__x000a_Reprocesos."/>
    <x v="5"/>
  </r>
  <r>
    <x v="14"/>
    <s v="Analizar la información proveniente de la retroalimentación del desempeño de procesos, planes, programas y proyectos, para la toma de decisiones y formulación de nuevas acciones orientadas a elevar el nivel de cumplimiento, transparencia y mejora institucional."/>
    <s v="Desde el reporte y análisis de información y datos, la determinación de las causas probables de los incumplimientos y tendencias negativas hasta la formulación de acciones correctivas, preventivas y de mejora.  _x000a_"/>
    <s v="1. Oficina de Control Interno._x000a_2. Oficina de Planeación._x000a_3. Oficina del Inspector de Gestión de Tierras._x000a_4. Secretaría General_x000a_"/>
    <n v="72"/>
    <s v="Incumplimiento del Plan Anual de Auditoría Interna."/>
    <s v="Posibilidad deInexistencia de un cronograma que establezca la periodicidad de las actividades a presentarse._x000a_Falencias en el monitoreo del programa anual de auditoría aprobado._x000a_Insuficiencia en la planeación y priorización de las actividades programadas en el Plan anual de auditoría._x000a_Inobservancia de las normas existentes y/o sus actualizaciones._x000a_Insuficiencia e incompetencia del recurso humano._x000a_Inoportunidad e impertinencia de la información allegada para análisis._x000a_Coyunturas en los procesos de la Entidad que no permitan atender las actividades programadas. _x000a_Fallas en el funcionamiento de los sistemas de información._x000a_Pérdida de información (física/electrónica) durante la ejecución de la actividad."/>
    <m/>
    <s v="Inexistencia de un cronograma que establezca la periodicidad de las actividades a presentarse._x000a_Falencias en el monitoreo del programa anual de auditoría aprobado._x000a_Insuficiencia en la planeación y priorización de las actividades programadas en el Plan anual de auditoría._x000a_Inobservancia de las normas existentes y/o sus actualizaciones._x000a_Insuficiencia e incompetencia del recurso humano._x000a_Inoportunidad e impertinencia de la información allegada para análisis._x000a_Coyunturas en los procesos de la Entidad que no permitan atender las actividades programadas. _x000a_Fallas en el funcionamiento de los sistemas de información._x000a_Pérdida de información (física/electrónica) durante la ejecución de la actividad."/>
    <m/>
    <s v="Auditoría interna: Aseguramiento y consulta"/>
    <s v="Extemporaneidad en la entrega de informes de resultados (actividades de auditoria y seguimiento a la gestión institucional)._x000a_No contar con elementos de evaluación sobre el estado de los procesos y dependencias de la entidad._x000a_Afectaciones en la operación y gestión de los procesos de la Agencia._x000a_Impertinencia de los resultados comunicados a las partes interesadas._x000a_Deterioro de la imagen institucional._x000a_Pérdida de credibilidad y confianza de las partes interesadas y organismos de control."/>
    <x v="3"/>
  </r>
  <r>
    <x v="14"/>
    <s v="Analizar la información proveniente de la retroalimentación del desempeño de procesos, planes, programas y proyectos, para la toma de decisiones y formulación de nuevas acciones orientadas a elevar el nivel de cumplimiento, transparencia y mejora institucional."/>
    <s v="Desde el reporte y análisis de información y datos, la determinación de las causas probables de los incumplimientos y tendencias negativas hasta la formulación de acciones correctivas, preventivas y de mejora.  _x000a_"/>
    <s v="1. Oficina de Control Interno._x000a_2. Oficina de Planeación._x000a_3. Oficina del Inspector de Gestión de Tierras._x000a_4. Secretaría General_x000a_"/>
    <n v="73"/>
    <s v="Incumplimiento en la ejecución del cronograma de monitoreo de los planes de mejoramiento"/>
    <s v="Posibilidad deInsuficiencia del recurso humano asignado a la oficina._x000a__x000a_No disponer del recurso humano idóneo para llevar a cabo la evaluación de los planes de mejoramiento._x000a__x000a_Inoportunidad e impertinencia de la información suministrada por las dependencias evaluadas._x000a__x000a_Coyunturas en los procesos de la entidad que no permitan realizar seguimiento a los planes de mejoramiento establecidos. _x000a_"/>
    <m/>
    <s v="Insuficiencia del recurso humano asignado a la oficina._x000a__x000a_No disponer del recurso humano idóneo para llevar a cabo la evaluación de los planes de mejoramiento._x000a__x000a_Inoportunidad e impertinencia de la información suministrada por las dependencias evaluadas._x000a__x000a_Coyunturas en los procesos de la entidad que no permitan realizar seguimiento a los planes de mejoramiento establecidos. _x000a_"/>
    <m/>
    <s v="Consolidación y seguimiento a planes de mejoramiento "/>
    <s v="Incumplimiento en la ejecución oportuna de los planes de mejoramiento, por parte de las dependencias responsables._x000a_Incumplimiento del plan anual de auditorías aprobado y del indicador de gestión asociado._x000a_Afectaciones en la operación y gestión de los procesos de la Agencia._x000a_Incumplimiento en las metas de la Entidad._x000a_Sanciones para la entidad y/o servidores públicos._x000a_Deterioro de la imagen institucional._x000a_"/>
    <x v="3"/>
  </r>
  <r>
    <x v="14"/>
    <s v="Analizar la información proveniente de la retroalimentación del desempeño de procesos, planes, programas y proyectos, para la toma de decisiones y formulación de nuevas acciones orientadas a elevar el nivel de cumplimiento, transparencia y mejora institucional."/>
    <s v="Desde el reporte y análisis de información y datos, la determinación de las causas probables de los incumplimientos y tendencias negativas hasta la formulación de acciones correctivas, preventivas y de mejora.  _x000a_"/>
    <s v="1. Oficina de Control Interno._x000a_2. Oficina de Planeación._x000a_3. Oficina del Inspector de Gestión de Tierras._x000a_4. Secretaría General_x000a_"/>
    <n v="74"/>
    <s v="Incumplimiento en la ejecución de los planes y proyectos Institucionales."/>
    <s v="Posibilidad deDesconocimiento de las necesidades de los grupos de interés_x000a__x000a_Inexistencia del plan de acción para el desarrollo de herramientas y/o instrumentos_x000a__x000a_Recursos físicos, humanos, técnicos, tecnológicos o financieros insuficientes para el desarrollo del portafolio de productos y/o servicios _x000a__x000a_Inadecuada articulación entre procesos misionales_x000a__x000a_No se tiene  en cuenta la interoperación con otras entidades y los tiempos para la ejecución de actividades y cumplimiento de los tiempos de entrega de los productos"/>
    <m/>
    <s v="Desconocimiento de las necesidades de los grupos de interés_x000a__x000a_Inexistencia del plan de acción para el desarrollo de herramientas y/o instrumentos_x000a__x000a_Recursos físicos, humanos, técnicos, tecnológicos o financieros insuficientes para el desarrollo del portafolio de productos y/o servicios _x000a__x000a_Inadecuada articulación entre procesos misionales_x000a__x000a_No se tiene  en cuenta la interoperación con otras entidades y los tiempos para la ejecución de actividades y cumplimiento de los tiempos de entrega de los productos"/>
    <m/>
    <s v="Seguimiento y evaluación del desempeño de procesos, planes, programas y proyectos"/>
    <s v="Diseño inoportuno de herramientas, instrumentos o modelos de operación para la gestión_x000a_Retrasos en la entrega de productos y o servicios_x000a_Incumplimiento del cronograma de ejecución de acuerdo a la programación de metas _x000a_Incumplimiento de acuerdos a nivel de servicios_x000a_Falencia de atención a los grupos de interés "/>
    <x v="0"/>
  </r>
  <r>
    <x v="15"/>
    <m/>
    <m/>
    <m/>
    <n v="75"/>
    <m/>
    <m/>
    <m/>
    <m/>
    <m/>
    <m/>
    <m/>
    <x v="8"/>
  </r>
  <r>
    <x v="15"/>
    <m/>
    <m/>
    <m/>
    <n v="76"/>
    <m/>
    <m/>
    <m/>
    <m/>
    <m/>
    <m/>
    <m/>
    <x v="8"/>
  </r>
  <r>
    <x v="15"/>
    <m/>
    <m/>
    <m/>
    <n v="77"/>
    <m/>
    <m/>
    <m/>
    <m/>
    <m/>
    <m/>
    <m/>
    <x v="8"/>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4">
  <r>
    <x v="0"/>
    <s v="OFICINA DE PLANEACIÓN"/>
    <s v="R 1"/>
    <s v="Afectación Económica o presupuestal"/>
    <s v="ESTRATÉGICOS"/>
    <s v="Ejecución y administración de procesos"/>
    <s v="Extremo"/>
    <s v="C 1.1"/>
    <s v="CONSEJO DIRECTIVO DE LA AGENCIA NACIONAL DE TIERRAS"/>
    <s v="Preventivo"/>
    <s v="Extremo"/>
    <s v="Reducir"/>
    <s v="P 1.1"/>
    <x v="0"/>
    <n v="0"/>
    <s v="En términos"/>
  </r>
  <r>
    <x v="0"/>
    <s v="OFICINA DE PLANEACIÓN"/>
    <s v="R 1"/>
    <s v="Afectación Económica o presupuestal"/>
    <s v="ESTRATÉGICOS"/>
    <s v="Ejecución y administración de procesos"/>
    <s v="Extremo"/>
    <s v="C 1.2"/>
    <s v="OFICINA DE PLANEACIÓN"/>
    <s v="Correctivo"/>
    <s v="Alto"/>
    <s v="Reducir"/>
    <s v="P 1.2"/>
    <x v="1"/>
    <m/>
    <m/>
  </r>
  <r>
    <x v="1"/>
    <s v="OFICINA DE PLANEACIÓN"/>
    <s v="R 10"/>
    <s v="Pérdida Reputacional"/>
    <s v="GERENCIALES"/>
    <s v="Ejecución y administración de procesos"/>
    <s v="Moderado"/>
    <s v="C 10.1"/>
    <s v="OFICINA DE PLANEACIÓN"/>
    <s v="Preventivo"/>
    <s v="Moderado"/>
    <s v="Reducir"/>
    <s v="P 10.1"/>
    <x v="0"/>
    <n v="1"/>
    <s v="Finalizado"/>
  </r>
  <r>
    <x v="1"/>
    <s v="OFICINA DE PLANEACIÓN"/>
    <s v="R 10"/>
    <s v="Pérdida Reputacional"/>
    <s v="GERENCIALES"/>
    <s v="Ejecución y administración de procesos"/>
    <s v="Moderado"/>
    <s v="C 10.2"/>
    <s v="OFICINA DE PLANEACIÓN"/>
    <s v="Correctivo"/>
    <s v="Moderado"/>
    <s v="Reducir"/>
    <s v="P 10.2"/>
    <x v="1"/>
    <m/>
    <m/>
  </r>
  <r>
    <x v="1"/>
    <s v="DIRECCIÓN GENERAL / GESTIÓN DEL CONOCIMIENTO"/>
    <s v="R 11"/>
    <s v="Pérdida Reputacional"/>
    <s v="ESTRATÉGICOS"/>
    <s v="Ejecución y administración de procesos"/>
    <s v="Extremo"/>
    <s v="C 11.1"/>
    <s v="ASESOR DE GESTIÓN DEL CONOCIMIENTO / DIRECCIÓN GENERAL"/>
    <s v="Detectivo"/>
    <s v="Extremo"/>
    <s v="Reducir"/>
    <s v="P 11.1"/>
    <x v="2"/>
    <n v="1"/>
    <s v="Finalizado"/>
  </r>
  <r>
    <x v="1"/>
    <s v="DIRECCIÓN GENERAL / GESTIÓN DEL CONOCIMIENTO"/>
    <s v="R 11"/>
    <s v="Pérdida Reputacional"/>
    <s v="ESTRATÉGICOS"/>
    <s v="Ejecución y administración de procesos"/>
    <s v="Extremo"/>
    <s v="C 11.2"/>
    <s v="EQUIPO DE GESTIÓN DEL CONOCIMIENTO"/>
    <s v="Correctivo"/>
    <s v="Alto"/>
    <s v="Reducir"/>
    <s v="P 11.2"/>
    <x v="2"/>
    <n v="1"/>
    <s v="Finalizado"/>
  </r>
  <r>
    <x v="1"/>
    <s v="SUBDIRECCIÓN DE SISTEMAS DE INFORMACIÓN DE TIERRAS"/>
    <s v="R 12"/>
    <s v="Afectación Económica o presupuestal"/>
    <s v="ESTRATÉGICOS"/>
    <s v="Ejecución y administración de procesos"/>
    <s v="Extremo"/>
    <s v="C 12.1"/>
    <s v="SUBDIRECCIÓN SISTEMAS INFORMACIÓN DE TIERRAS"/>
    <s v="Detectivo"/>
    <s v="Extremo"/>
    <s v="Reducir"/>
    <s v="P 12.1"/>
    <x v="3"/>
    <n v="0.5"/>
    <s v="En términos"/>
  </r>
  <r>
    <x v="1"/>
    <s v="SUBDIRECCIÓN DE SISTEMAS DE INFORMACIÓN DE TIERRAS"/>
    <s v="R 12"/>
    <s v="Afectación Económica o presupuestal"/>
    <s v="ESTRATÉGICOS"/>
    <s v="Ejecución y administración de procesos"/>
    <s v="Extremo"/>
    <s v="C 12.2"/>
    <s v="SUBDIRECCIÓN SISTEMAS INFORMACIÓN DE TIERRAS"/>
    <s v="Correctivo"/>
    <s v="Alto"/>
    <s v="Reducir"/>
    <s v="P 12.2"/>
    <x v="1"/>
    <m/>
    <m/>
  </r>
  <r>
    <x v="1"/>
    <s v="SUBDIRECCIÓN DE SISTEMAS DE INFORMACIÓN DE TIERRAS"/>
    <s v="R 13"/>
    <s v="Pérdida Reputacional"/>
    <s v="ESTRATÉGICOS"/>
    <s v="Ejecución y administración de procesos"/>
    <s v="Alto"/>
    <s v="C 13.1"/>
    <s v="SUBDIRECCIÓN SISTEMAS INFORMACIÓN DE TIERRAS"/>
    <s v="Preventivo"/>
    <s v="Moderado"/>
    <s v="Reducir"/>
    <s v="P 13.1"/>
    <x v="3"/>
    <n v="1"/>
    <s v="Finalizado"/>
  </r>
  <r>
    <x v="1"/>
    <s v="SUBDIRECCIÓN DE SISTEMAS DE INFORMACIÓN DE TIERRAS"/>
    <s v="R 13"/>
    <s v="Pérdida Reputacional"/>
    <s v="ESTRATÉGICOS"/>
    <s v="Ejecución y administración de procesos"/>
    <s v="Alto"/>
    <s v="C 13.2"/>
    <s v="SUBDIRECCIÓN SISTEMAS INFORMACIÓN DE TIERRAS"/>
    <s v="Detectivo"/>
    <s v="Moderado"/>
    <s v="Reducir"/>
    <s v="P 13.2"/>
    <x v="1"/>
    <m/>
    <m/>
  </r>
  <r>
    <x v="1"/>
    <s v="SUBDIRECCIÓN DE SISTEMAS DE INFORMACIÓN DE TIERRAS"/>
    <s v="R 13"/>
    <s v="Pérdida Reputacional"/>
    <s v="ESTRATÉGICOS"/>
    <s v="Ejecución y administración de procesos"/>
    <s v="Alto"/>
    <s v="C 13.3"/>
    <s v="SUBDIRECCIÓN SISTEMAS INFORMACIÓN DE TIERRAS"/>
    <s v="Correctivo"/>
    <s v="Moderado"/>
    <s v="Reducir"/>
    <s v="P 13.3"/>
    <x v="1"/>
    <m/>
    <m/>
  </r>
  <r>
    <x v="1"/>
    <s v="SUBDIRECCIÓN DE SISTEMAS DE INFORMACIÓN DE TIERRAS"/>
    <s v="R 14"/>
    <s v="Pérdida Reputacional"/>
    <s v="ESTRATÉGICOS"/>
    <s v="Ejecución y administración de procesos"/>
    <s v="Alto"/>
    <s v="C 14.1"/>
    <s v="SUBDIRECCIÓN SISTEMAS INFORMACIÓN DE TIERRAS"/>
    <s v="Detectivo"/>
    <s v="Alto"/>
    <s v="Reducir"/>
    <s v="P 14.1"/>
    <x v="3"/>
    <n v="1"/>
    <s v="Finalizado"/>
  </r>
  <r>
    <x v="1"/>
    <s v="SUBDIRECCIÓN DE SISTEMAS DE INFORMACIÓN DE TIERRAS"/>
    <s v="R 14"/>
    <s v="Pérdida Reputacional"/>
    <s v="ESTRATÉGICOS"/>
    <s v="Ejecución y administración de procesos"/>
    <s v="Alto"/>
    <s v="C 14.2"/>
    <s v="SUBDIRECCIÓN SISTEMAS INFORMACIÓN DE TIERRAS"/>
    <s v="Correctivo"/>
    <s v="Alto"/>
    <s v="Reducir"/>
    <s v="P 14.2"/>
    <x v="3"/>
    <n v="1"/>
    <s v="Finalizado"/>
  </r>
  <r>
    <x v="2"/>
    <s v="DIRECCIÓN DE GESTIÓN DEL ORDENAMIENTO SOCIAL DE LA PROPIEDAD"/>
    <s v="R 15"/>
    <s v="Afectación Económica o presupuestal"/>
    <s v="OPERATIVOS"/>
    <s v="Ejecución y administración de procesos"/>
    <s v="Extremo"/>
    <s v="C 15.1"/>
    <s v="DIRECCIÓN DE GESTIÓN DEL ORDENAMIENTO SOCIAL DE LA PROPIEDAD"/>
    <s v="Preventivo"/>
    <s v="Extremo"/>
    <s v="Reducir"/>
    <s v="P 15.1"/>
    <x v="4"/>
    <n v="0"/>
    <s v="En términos"/>
  </r>
  <r>
    <x v="2"/>
    <s v="DIRECCIÓN DE GESTIÓN DEL ORDENAMIENTO SOCIAL DE LA PROPIEDAD"/>
    <s v="R 15"/>
    <s v="Afectación Económica o presupuestal"/>
    <s v="OPERATIVOS"/>
    <s v="Ejecución y administración de procesos"/>
    <s v="Extremo"/>
    <s v="C 15.2"/>
    <s v="DIRECCIÓN DE GESTIÓN DEL ORDENAMIENTO SOCIAL DE LA PROPIEDAD"/>
    <s v="Correctivo"/>
    <s v="Alto"/>
    <s v="Reducir"/>
    <s v="P 15.2"/>
    <x v="1"/>
    <m/>
    <m/>
  </r>
  <r>
    <x v="2"/>
    <s v="SECRETARÍA GENERAL"/>
    <s v="R 16"/>
    <s v="Pérdida Reputacional"/>
    <s v="DE CUMPLIMIENTO"/>
    <s v="Usuarios, productos y prácticas"/>
    <s v="Extremo"/>
    <s v="C 16.1"/>
    <s v="SECRETARÍA GENERAL"/>
    <s v="Detectivo"/>
    <s v="Extremo"/>
    <s v="Reducir"/>
    <s v="P 16.1"/>
    <x v="5"/>
    <n v="1"/>
    <s v="Finalizado"/>
  </r>
  <r>
    <x v="2"/>
    <s v="SECRETARÍA GENERAL"/>
    <s v="R 16"/>
    <s v="Pérdida Reputacional"/>
    <s v="DE CUMPLIMIENTO"/>
    <s v="Usuarios, productos y prácticas"/>
    <s v="Extremo"/>
    <s v="C 16.2"/>
    <s v="SECRETARÍA GENERAL"/>
    <s v="Detectivo"/>
    <s v="Extremo"/>
    <s v="Reducir"/>
    <s v="P 16.2"/>
    <x v="1"/>
    <m/>
    <m/>
  </r>
  <r>
    <x v="2"/>
    <s v="SECRETARÍA GENERAL"/>
    <s v="R 16"/>
    <s v="Pérdida Reputacional"/>
    <s v="DE CUMPLIMIENTO"/>
    <s v="Usuarios, productos y prácticas"/>
    <s v="Extremo"/>
    <s v="C 16.3"/>
    <s v="SECRETARÍA GENERAL"/>
    <s v="Correctivo"/>
    <s v="Alto"/>
    <s v="Reducir"/>
    <s v="P 16.3"/>
    <x v="1"/>
    <m/>
    <m/>
  </r>
  <r>
    <x v="3"/>
    <s v="SUBDIRECCIÓN DE SISTEMAS DE INFORMACIÓN DE TIERRAS"/>
    <s v="R 17"/>
    <s v="Pérdida Reputacional"/>
    <s v="OPERATIVOS"/>
    <s v="Ejecución y administración de procesos"/>
    <s v="Extremo"/>
    <s v="C 17.1"/>
    <s v="SUBDIRECCIÓN SISTEMAS INFORMACIÓN DE TIERRAS"/>
    <s v="Preventivo"/>
    <s v="Extremo"/>
    <s v="Reducir"/>
    <s v="P 17.1"/>
    <x v="3"/>
    <n v="0.75"/>
    <s v="En términos"/>
  </r>
  <r>
    <x v="3"/>
    <s v="SUBDIRECCIÓN DE SISTEMAS DE INFORMACIÓN DE TIERRAS"/>
    <s v="R 17"/>
    <s v="Pérdida Reputacional"/>
    <s v="OPERATIVOS"/>
    <s v="Ejecución y administración de procesos"/>
    <s v="Extremo"/>
    <s v="C 17.2"/>
    <s v="SUBDIRECCIÓN SISTEMAS INFORMACIÓN DE TIERRAS"/>
    <s v="Correctivo"/>
    <s v="Alto"/>
    <s v="Reducir"/>
    <s v="P 17.2"/>
    <x v="3"/>
    <n v="0.66666666666666663"/>
    <s v="En términos"/>
  </r>
  <r>
    <x v="3"/>
    <s v="SUBDIRECCIÓN DE PLANEACIÓN OPERATIVA"/>
    <s v="R 18"/>
    <s v="Afectación Económica o presupuestal"/>
    <s v="OPERATIVOS"/>
    <s v="Ejecución y administración de procesos"/>
    <s v="Extremo"/>
    <s v="C 18.1"/>
    <s v="SUBDIRECCIÓN DE PLANEACIÓN OPERATIVA"/>
    <s v="Preventivo"/>
    <s v="Extremo"/>
    <s v="Reducir"/>
    <s v="P 18.1"/>
    <x v="4"/>
    <n v="1"/>
    <s v="Finalizado"/>
  </r>
  <r>
    <x v="3"/>
    <s v="SUBDIRECCIÓN DE PLANEACIÓN OPERATIVA"/>
    <s v="R 18"/>
    <s v="Afectación Económica o presupuestal"/>
    <s v="OPERATIVOS"/>
    <s v="Ejecución y administración de procesos"/>
    <s v="Extremo"/>
    <s v="C 18.2"/>
    <s v="SUBDIRECCIÓN DE PLANEACIÓN OPERATIVA"/>
    <s v="Correctivo"/>
    <s v="Alto"/>
    <s v="Reducir"/>
    <s v="P 18.2"/>
    <x v="1"/>
    <m/>
    <m/>
  </r>
  <r>
    <x v="3"/>
    <s v="SUBDIRECCIÓN DE PLANEACIÓN OPERATIVA"/>
    <s v="R 19"/>
    <s v="Afectación Económica o presupuestal"/>
    <s v="OPERATIVOS"/>
    <s v="Daños a activos fijos/ eventos externos"/>
    <s v="Extremo"/>
    <s v="C 19.1"/>
    <s v="SUBDIRECCIÓN DE PLANEACIÓN OPERATIVA"/>
    <s v="Preventivo"/>
    <s v="Extremo"/>
    <s v="Reducir"/>
    <s v="P 19.1"/>
    <x v="4"/>
    <n v="0.77777777777777779"/>
    <s v="En términos"/>
  </r>
  <r>
    <x v="3"/>
    <s v="SUBDIRECCIÓN DE PLANEACIÓN OPERATIVA"/>
    <s v="R 19"/>
    <s v="Afectación Económica o presupuestal"/>
    <s v="OPERATIVOS"/>
    <s v="Daños a activos fijos/ eventos externos"/>
    <s v="Extremo"/>
    <s v="C 19.2"/>
    <s v="SUBDIRECCIÓN DE PLANEACIÓN OPERATIVA"/>
    <s v="Preventivo"/>
    <s v="Extremo"/>
    <s v="Reducir"/>
    <s v="P 19.2"/>
    <x v="1"/>
    <m/>
    <m/>
  </r>
  <r>
    <x v="3"/>
    <s v="SUBDIRECCIÓN DE PLANEACIÓN OPERATIVA"/>
    <s v="R 19"/>
    <s v="Afectación Económica o presupuestal"/>
    <s v="OPERATIVOS"/>
    <s v="Daños a activos fijos/ eventos externos"/>
    <s v="Extremo"/>
    <s v="C 19.3"/>
    <s v="SUBDIRECCIÓN DE PLANEACIÓN OPERATIVA"/>
    <s v="Correctivo"/>
    <s v="Alto"/>
    <s v="Reducir"/>
    <s v="P 19.3"/>
    <x v="1"/>
    <m/>
    <m/>
  </r>
  <r>
    <x v="0"/>
    <s v="OFICINA DE PLANEACIÓN"/>
    <s v="R 2"/>
    <s v="Afectación Económica o presupuestal"/>
    <s v="GERENCIALES"/>
    <s v="Ejecución y administración de procesos"/>
    <s v="Extremo"/>
    <s v="C 2.1"/>
    <s v="OFICINA DE PLANEACIÓN"/>
    <s v="Preventivo"/>
    <s v="Extremo"/>
    <s v="Reducir"/>
    <s v="P 2.1"/>
    <x v="0"/>
    <n v="0"/>
    <s v="En términos"/>
  </r>
  <r>
    <x v="0"/>
    <s v="OFICINA DE PLANEACIÓN"/>
    <s v="R 2"/>
    <s v="Afectación Económica o presupuestal"/>
    <s v="GERENCIALES"/>
    <s v="Ejecución y administración de procesos"/>
    <s v="Extremo"/>
    <s v="C 2.2"/>
    <s v="OFICINA DE PLANEACIÓN"/>
    <s v="Preventivo"/>
    <s v="Extremo"/>
    <s v="Reducir"/>
    <s v="P 2.2"/>
    <x v="0"/>
    <n v="0"/>
    <s v="En términos"/>
  </r>
  <r>
    <x v="0"/>
    <s v="OFICINA DE PLANEACIÓN"/>
    <s v="R 2"/>
    <s v="Afectación Económica o presupuestal"/>
    <s v="GERENCIALES"/>
    <s v="Ejecución y administración de procesos"/>
    <s v="Extremo"/>
    <s v="C 2.3"/>
    <s v="OFICINA DE PLANEACIÓN"/>
    <s v="Correctivo"/>
    <s v="Alto"/>
    <s v="Reducir"/>
    <s v="P 2.3"/>
    <x v="1"/>
    <m/>
    <m/>
  </r>
  <r>
    <x v="3"/>
    <s v="SUBDIRECCIÓN DE PLANEACIÓN OPERATIVA"/>
    <s v="R 20"/>
    <s v="Afectación Económica o presupuestal"/>
    <s v="OPERATIVOS"/>
    <s v="Ejecución y administración de procesos"/>
    <s v="Extremo"/>
    <s v="C 20.1"/>
    <s v="SUBDIRECCIÓN DE PLANEACIÓN OPERATIVA"/>
    <s v="Detectivo"/>
    <s v="Extremo"/>
    <s v="Reducir"/>
    <s v="P 20.1"/>
    <x v="4"/>
    <n v="0.25"/>
    <s v="En términos"/>
  </r>
  <r>
    <x v="3"/>
    <s v="SUBDIRECCIÓN DE PLANEACIÓN OPERATIVA"/>
    <s v="R 20"/>
    <s v="Afectación Económica o presupuestal"/>
    <s v="OPERATIVOS"/>
    <s v="Ejecución y administración de procesos"/>
    <s v="Extremo"/>
    <s v="C 20.2"/>
    <s v="SUBDIRECCIÓN DE PLANEACIÓN OPERATIVA"/>
    <s v="Correctivo"/>
    <s v="Alto"/>
    <s v="Reducir"/>
    <s v="P 20.2"/>
    <x v="4"/>
    <n v="0.66666666666666663"/>
    <s v="En términos"/>
  </r>
  <r>
    <x v="4"/>
    <s v="DIRECCIÓN DE GESTIÓN JURÍDICA DE TIERRAS"/>
    <s v="R 21"/>
    <s v="Pérdida Reputacional"/>
    <s v="OPERATIVOS"/>
    <s v="Ejecución y administración de procesos"/>
    <s v="Alto"/>
    <s v="C 21.1"/>
    <s v="SUBDIRECCIÓN DE PROCESOS AGRARIOS Y GESTIÓN JURÍDICA"/>
    <s v="Preventivo"/>
    <s v="Alto"/>
    <s v="Reducir"/>
    <s v="P 21.1"/>
    <x v="6"/>
    <n v="1"/>
    <s v="Finalizado"/>
  </r>
  <r>
    <x v="4"/>
    <s v="DIRECCIÓN DE GESTIÓN JURÍDICA DE TIERRAS"/>
    <s v="R 21"/>
    <s v="Pérdida Reputacional"/>
    <s v="OPERATIVOS"/>
    <s v="Ejecución y administración de procesos"/>
    <s v="Alto"/>
    <s v="C 21.2"/>
    <s v="SUBDIRECCIÓN DE PROCESOS AGRARIOS Y GESTIÓN JURÍDICA"/>
    <s v="Correctivo"/>
    <s v="Moderado"/>
    <s v="Reducir"/>
    <s v="P 21.2"/>
    <x v="1"/>
    <m/>
    <m/>
  </r>
  <r>
    <x v="4"/>
    <s v="DIRECCIÓN DE GESTIÓN JURÍDICA DE TIERRAS"/>
    <s v="R 22"/>
    <s v="Pérdida Reputacional"/>
    <s v="OPERATIVOS"/>
    <s v="Ejecución y administración de procesos"/>
    <s v="Alto"/>
    <s v="C 22.1"/>
    <s v="SUBDIRECCIÓN DE SEGURIDAD JURÍDICA"/>
    <s v="Preventivo"/>
    <s v="Alto"/>
    <s v="Reducir"/>
    <s v="P 22.1"/>
    <x v="7"/>
    <n v="1"/>
    <s v="Finalizado"/>
  </r>
  <r>
    <x v="4"/>
    <s v="DIRECCIÓN DE GESTIÓN JURÍDICA DE TIERRAS"/>
    <s v="R 22"/>
    <s v="Pérdida Reputacional"/>
    <s v="OPERATIVOS"/>
    <s v="Ejecución y administración de procesos"/>
    <s v="Alto"/>
    <s v="C 22.2"/>
    <s v="SUBDIRECCIÓN DE SEGURIDAD JURÍDICA"/>
    <s v="Correctivo"/>
    <s v="Moderado"/>
    <s v="Reducir"/>
    <s v="P 22.2"/>
    <x v="7"/>
    <n v="1"/>
    <s v="Finalizado"/>
  </r>
  <r>
    <x v="4"/>
    <s v="DIRECCIÓN DE GESTIÓN JURÍDICA DE TIERRAS"/>
    <s v="R 23"/>
    <s v="Pérdida Reputacional"/>
    <s v="DE CUMPLIMIENTO"/>
    <s v="Usuarios, productos y prácticas"/>
    <s v="Extremo"/>
    <s v="C 23.1"/>
    <s v="SUBDIRECCIÓN DE PROCESOS AGRARIOS Y GESTIÓN JURÍDICA"/>
    <s v="Preventivo"/>
    <s v="Extremo"/>
    <s v="Reducir"/>
    <s v="P 23.1"/>
    <x v="8"/>
    <n v="1"/>
    <s v="Finalizado"/>
  </r>
  <r>
    <x v="4"/>
    <s v="DIRECCIÓN DE GESTIÓN JURÍDICA DE TIERRAS"/>
    <s v="R 23"/>
    <s v="Pérdida Reputacional"/>
    <s v="DE CUMPLIMIENTO"/>
    <s v="Usuarios, productos y prácticas"/>
    <s v="Extremo"/>
    <s v="C 23.2"/>
    <s v="SUBDIRECCIÓN DE SEGURIDAD JURÍDICA"/>
    <s v="Preventivo"/>
    <s v="Extremo"/>
    <s v="Reducir"/>
    <s v="P 23.2"/>
    <x v="7"/>
    <n v="1"/>
    <s v="Finalizado"/>
  </r>
  <r>
    <x v="4"/>
    <s v="DIRECCIÓN DE GESTIÓN JURÍDICA DE TIERRAS"/>
    <s v="R 23"/>
    <s v="Pérdida Reputacional"/>
    <s v="DE CUMPLIMIENTO"/>
    <s v="Usuarios, productos y prácticas"/>
    <s v="Extremo"/>
    <s v="C 23.3"/>
    <s v="SUBDIRECCIÓN DE PROCESOS AGRARIOS Y GESTIÓN JURÍDICA"/>
    <s v="Correctivo"/>
    <s v="Alto"/>
    <s v="Reducir"/>
    <s v="P 23.3"/>
    <x v="1"/>
    <m/>
    <m/>
  </r>
  <r>
    <x v="4"/>
    <s v="DIRECCIÓN DE GESTIÓN JURÍDICA DE TIERRAS"/>
    <s v="R 23"/>
    <s v="Pérdida Reputacional"/>
    <s v="DE CUMPLIMIENTO"/>
    <s v="Usuarios, productos y prácticas"/>
    <s v="Extremo"/>
    <s v="C 23.4"/>
    <s v="SUBDIRECCIÓN DE PROCESOS AGRARIOS Y GESTIÓN JURÍDICA"/>
    <s v="Correctivo"/>
    <s v="Moderado"/>
    <s v="Reducir"/>
    <s v="P 23.4"/>
    <x v="1"/>
    <m/>
    <m/>
  </r>
  <r>
    <x v="4"/>
    <s v="DIRECCIÓN DE GESTIÓN JURÍDICA DE TIERRAS"/>
    <s v="R 24"/>
    <s v="Pérdida Reputacional"/>
    <s v="OPERATIVOS"/>
    <s v="Ejecución y administración de procesos"/>
    <s v="Moderado"/>
    <s v="C 24.1"/>
    <s v="GESTOR DOCUMENTAL DE LA SUBDIRECCIÓN DE PROCESOS AGRARIOS Y GESTIÓN JURÍDICA"/>
    <s v="Preventivo"/>
    <s v="Moderado"/>
    <s v="Reducir"/>
    <s v="P 24.1"/>
    <x v="6"/>
    <n v="1"/>
    <s v="Finalizado"/>
  </r>
  <r>
    <x v="4"/>
    <s v="DIRECCIÓN DE GESTIÓN JURÍDICA DE TIERRAS"/>
    <s v="R 24"/>
    <s v="Pérdida Reputacional"/>
    <s v="OPERATIVOS"/>
    <s v="Ejecución y administración de procesos"/>
    <s v="Moderado"/>
    <s v="C 24.2"/>
    <s v="GESTOR DOCUMENTAL DE LA SUBDIRECCIÓN DE SEGURIDAD JURÍDICA"/>
    <s v="Preventivo"/>
    <s v="Moderado"/>
    <s v="Reducir"/>
    <s v="P 24.2"/>
    <x v="7"/>
    <n v="1"/>
    <s v="Finalizado"/>
  </r>
  <r>
    <x v="4"/>
    <s v="DIRECCIÓN DE GESTIÓN JURÍDICA DE TIERRAS"/>
    <s v="R 24"/>
    <s v="Pérdida Reputacional"/>
    <s v="OPERATIVOS"/>
    <s v="Ejecución y administración de procesos"/>
    <s v="Moderado"/>
    <s v="C 24.3"/>
    <s v="SUBDIRECCIÓN DE PROCESOS AGRARIOS Y GESTIÓN JURÍDICA"/>
    <s v="Correctivo"/>
    <s v="Moderado"/>
    <s v="Reducir"/>
    <s v="P 24.3"/>
    <x v="1"/>
    <m/>
    <m/>
  </r>
  <r>
    <x v="4"/>
    <s v="DIRECCIÓN DE GESTIÓN JURÍDICA DE TIERRAS"/>
    <s v="R 24"/>
    <s v="Pérdida Reputacional"/>
    <s v="OPERATIVOS"/>
    <s v="Ejecución y administración de procesos"/>
    <s v="Moderado"/>
    <s v="C 24.4"/>
    <s v="SUBDIRECCIÓN DE SEGURIDAD JURÍDICA"/>
    <s v="Correctivo"/>
    <s v="Moderado"/>
    <s v="Reducir"/>
    <s v="P 24.3"/>
    <x v="1"/>
    <m/>
    <m/>
  </r>
  <r>
    <x v="5"/>
    <s v="DIRECCIÓN DE ASUNTOS ÉTNICOS - EQUIPO INICIATIVAS COMUNITARIAS"/>
    <s v="R 25"/>
    <s v="Afectación Económica o presupuestal"/>
    <s v="OPERATIVOS"/>
    <s v="Usuarios, productos y prácticas"/>
    <s v="Extremo"/>
    <s v="C 25.1"/>
    <s v="DIRECCIÓN DE ASUNTOS ÉTNICOS - EQUIPO INICIATIVAS COMUNITARIAS"/>
    <s v="Detectivo"/>
    <s v="Extremo"/>
    <s v="Reducir"/>
    <s v="P 25.1"/>
    <x v="9"/>
    <n v="1"/>
    <s v="Finalizado"/>
  </r>
  <r>
    <x v="5"/>
    <s v="DIRECCIÓN DE ASUNTOS ÉTNICOS - EQUIPO INICIATIVAS COMUNITARIAS"/>
    <s v="R 25"/>
    <s v="Afectación Económica o presupuestal"/>
    <s v="OPERATIVOS"/>
    <s v="Usuarios, productos y prácticas"/>
    <s v="Extremo"/>
    <s v="C 25.2"/>
    <s v="DIRECCIÓN DE ASUNTOS ÉTNICOS - EQUIPO INICIATIVAS COMUNITARIAS"/>
    <s v="Detectivo"/>
    <s v="Extremo"/>
    <s v="Reducir"/>
    <s v="P 25.2"/>
    <x v="9"/>
    <n v="1"/>
    <s v="Finalizado"/>
  </r>
  <r>
    <x v="5"/>
    <s v="DIRECCIÓN DE ASUNTOS ÉTNICOS - COMPRA DE PREDIOS Y/O MEJORAS"/>
    <s v="R 26"/>
    <s v="Afectación Económica o presupuestal"/>
    <s v="OPERATIVOS"/>
    <s v="Ejecución y administración de procesos"/>
    <s v="Extremo"/>
    <s v="C 26.1"/>
    <s v="DIRECCIÓN DE ASUNTOS ÉTNICOS - COMPRA DE PREDIOS Y/O MEJORAS"/>
    <s v="Detectivo"/>
    <s v="Extremo"/>
    <s v="Reducir"/>
    <s v="P 26.1"/>
    <x v="10"/>
    <n v="1"/>
    <s v="Finalizado"/>
  </r>
  <r>
    <x v="5"/>
    <s v="DIRECCIÓN DE ASUNTOS ÉTNICOS - COMPRA DE PREDIOS Y/O MEJORAS"/>
    <s v="R 26"/>
    <s v="Afectación Económica o presupuestal"/>
    <s v="OPERATIVOS"/>
    <s v="Ejecución y administración de procesos"/>
    <s v="Extremo"/>
    <s v="C 26.2"/>
    <s v="DIRECCIÓN DE ASUNTOS ÉTNICOS - COMPRA DE PREDIOS Y/O MEJORAS"/>
    <s v="Detectivo"/>
    <s v="Extremo"/>
    <s v="Reducir"/>
    <s v="P 26.2"/>
    <x v="1"/>
    <m/>
    <m/>
  </r>
  <r>
    <x v="5"/>
    <s v="DIRECCIÓN DE ASUNTOS ÉTNICOS - COMPRA DE PREDIOS Y/O MEJORAS"/>
    <s v="R 26"/>
    <s v="Afectación Económica o presupuestal"/>
    <s v="OPERATIVOS"/>
    <s v="Ejecución y administración de procesos"/>
    <s v="Extremo"/>
    <s v="C 26.3"/>
    <s v="DIRECCIÓN DE ASUNTOS ÉTNICOS - COMPRA DE PREDIOS Y/O MEJORAS"/>
    <s v="Detectivo"/>
    <s v="Extremo"/>
    <s v="Reducir"/>
    <s v="P 26.3"/>
    <x v="1"/>
    <m/>
    <m/>
  </r>
  <r>
    <x v="5"/>
    <s v="DIRECCIÓN DE ACCESO A TIERRAS"/>
    <s v="R 29"/>
    <s v="Pérdida Reputacional"/>
    <s v="ESTRATÉGICOS"/>
    <s v="Ejecución y administración de procesos"/>
    <s v="Extremo"/>
    <s v="C 29.1"/>
    <s v="DIRECCIÓN DE ACCESO A TIERRAS"/>
    <s v="Preventivo"/>
    <s v="Extremo"/>
    <s v="Reducir"/>
    <s v="P 29.1"/>
    <x v="11"/>
    <n v="1"/>
    <s v="Finalizado"/>
  </r>
  <r>
    <x v="5"/>
    <s v="DIRECCIÓN DE ACCESO A TIERRAS"/>
    <s v="R 29"/>
    <s v="Pérdida Reputacional"/>
    <s v="ESTRATÉGICOS"/>
    <s v="Ejecución y administración de procesos"/>
    <s v="Extremo"/>
    <s v="C 29.2"/>
    <s v="DIRECCIÓN DE ACCESO A TIERRAS"/>
    <s v="Preventivo"/>
    <s v="Extremo"/>
    <s v="Reducir"/>
    <s v="P 29.2"/>
    <x v="11"/>
    <n v="0"/>
    <s v="En términos"/>
  </r>
  <r>
    <x v="5"/>
    <s v="DIRECCIÓN DE ACCESO A TIERRAS"/>
    <s v="R 29"/>
    <s v="Pérdida Reputacional"/>
    <s v="ESTRATÉGICOS"/>
    <s v="Ejecución y administración de procesos"/>
    <s v="Extremo"/>
    <s v="C 29.3"/>
    <s v="DIRECCIÓN DE ACCESO A TIERRAS"/>
    <s v="Correctivo"/>
    <s v="Alto"/>
    <s v="Reducir"/>
    <s v="P 29.3"/>
    <x v="1"/>
    <m/>
    <m/>
  </r>
  <r>
    <x v="0"/>
    <s v="OFICINA DE PLANEACIÓN"/>
    <s v="R 3"/>
    <s v="Pérdida Reputacional"/>
    <s v="GERENCIALES"/>
    <s v="Ejecución y administración de procesos"/>
    <s v="Moderado"/>
    <s v="C 3.1"/>
    <s v="OFICINA DE PLANEACIÓN"/>
    <s v="Preventivo"/>
    <s v="Moderado"/>
    <s v="Reducir"/>
    <s v="P 3.1"/>
    <x v="0"/>
    <n v="0"/>
    <s v="En términos"/>
  </r>
  <r>
    <x v="0"/>
    <s v="OFICINA DE PLANEACIÓN"/>
    <s v="R 3"/>
    <s v="Pérdida Reputacional"/>
    <s v="GERENCIALES"/>
    <s v="Ejecución y administración de procesos"/>
    <s v="Moderado"/>
    <s v="C 3.2"/>
    <s v="OFICINA DE PLANEACIÓN"/>
    <s v="Correctivo"/>
    <s v="Moderado"/>
    <s v="Reducir"/>
    <s v="P 3.2"/>
    <x v="1"/>
    <m/>
    <m/>
  </r>
  <r>
    <x v="5"/>
    <s v="SUBDIRECCIÓN DE ACCESO A TIERRAS EN ZONAS FOCALIZADAS"/>
    <s v="R 30"/>
    <s v="Afectación Económica o presupuestal"/>
    <s v="OPERATIVOS"/>
    <s v="Ejecución y administración de procesos"/>
    <s v="Extremo"/>
    <s v="C 30.1"/>
    <s v="SUBDIRECCIÓN DE ACCESO A TIERRAS EN ZONAS FOCALIZADAS"/>
    <s v="Preventivo"/>
    <s v="Extremo"/>
    <s v="Reducir"/>
    <s v="P 30.1"/>
    <x v="12"/>
    <n v="0"/>
    <s v="En términos"/>
  </r>
  <r>
    <x v="5"/>
    <s v="SUBDIRECCIÓN DE ACCESO A TIERRAS EN ZONAS FOCALIZADAS"/>
    <s v="R 30"/>
    <s v="Afectación Económica o presupuestal"/>
    <s v="OPERATIVOS"/>
    <s v="Ejecución y administración de procesos"/>
    <s v="Extremo"/>
    <s v="C 30.2"/>
    <s v="SUBDIRECCIÓN DE ACCESO A TIERRAS EN ZONAS FOCALIZADAS"/>
    <s v="Preventivo"/>
    <s v="Extremo"/>
    <s v="Reducir"/>
    <s v="P 30.2"/>
    <x v="12"/>
    <n v="1"/>
    <s v="Finalizado"/>
  </r>
  <r>
    <x v="5"/>
    <s v="SUBDIRECCIÓN DE ACCESO A TIERRAS EN ZONAS FOCALIZADAS"/>
    <s v="R 30"/>
    <s v="Afectación Económica o presupuestal"/>
    <s v="OPERATIVOS"/>
    <s v="Ejecución y administración de procesos"/>
    <s v="Extremo"/>
    <s v="C 30.3"/>
    <s v="SUBDIRECCIÓN DE ACCESO A TIERRAS EN ZONAS FOCALIZADAS"/>
    <s v="Detectivo"/>
    <s v="Extremo"/>
    <s v="Reducir"/>
    <s v="P 30.3"/>
    <x v="1"/>
    <m/>
    <m/>
  </r>
  <r>
    <x v="5"/>
    <s v="SUBDIRECCIÓN DE ACCESO A TIERRAS EN ZONAS FOCALIZADAS"/>
    <s v="R 30"/>
    <s v="Afectación Económica o presupuestal"/>
    <s v="OPERATIVOS"/>
    <s v="Ejecución y administración de procesos"/>
    <s v="Extremo"/>
    <s v="C 30.4"/>
    <s v="SUBDIRECCIÓN DE ACCESO A TIERRAS EN ZONAS FOCALIZADAS"/>
    <s v="Correctivo"/>
    <s v="Alto"/>
    <s v="Reducir"/>
    <s v="P 30.4"/>
    <x v="1"/>
    <m/>
    <m/>
  </r>
  <r>
    <x v="5"/>
    <s v="SUBDIRECCIÓN DE ACCESO A TIERRAS EN ZONAS FOCALIZADAS"/>
    <s v="R 31"/>
    <s v="Pérdida Reputacional"/>
    <s v="OPERATIVOS"/>
    <s v="Ejecución y administración de procesos"/>
    <s v="Extremo"/>
    <s v="C 31.1"/>
    <s v="SUBDIRECCIÓN DE ACCESO A TIERRAS EN ZONAS FOCALIZADAS"/>
    <s v="Preventivo"/>
    <s v="Extremo"/>
    <s v="Reducir"/>
    <s v="P 31.1"/>
    <x v="12"/>
    <n v="1"/>
    <s v="Finalizado"/>
  </r>
  <r>
    <x v="5"/>
    <s v="SUBDIRECCIÓN DE ACCESO A TIERRAS EN ZONAS FOCALIZADAS"/>
    <s v="R 31"/>
    <s v="Pérdida Reputacional"/>
    <s v="OPERATIVOS"/>
    <s v="Ejecución y administración de procesos"/>
    <s v="Extremo"/>
    <s v="C 31.2"/>
    <s v="SUBDIRECCIÓN DE ACCESO A TIERRAS EN ZONAS FOCALIZADAS"/>
    <s v="Preventivo"/>
    <s v="Extremo"/>
    <s v="Reducir"/>
    <s v="P 31.2"/>
    <x v="1"/>
    <m/>
    <m/>
  </r>
  <r>
    <x v="5"/>
    <s v="SUBDIRECCIÓN DE ACCESO A TIERRAS EN ZONAS FOCALIZADAS"/>
    <s v="R 31"/>
    <s v="Pérdida Reputacional"/>
    <s v="OPERATIVOS"/>
    <s v="Ejecución y administración de procesos"/>
    <s v="Extremo"/>
    <s v="C 31.3"/>
    <s v="SUBDIRECCIÓN DE ACCESO A TIERRAS EN ZONAS FOCALIZADAS"/>
    <s v="Correctivo"/>
    <s v="Alto"/>
    <s v="Reducir"/>
    <s v="P 31.3"/>
    <x v="1"/>
    <m/>
    <m/>
  </r>
  <r>
    <x v="5"/>
    <s v="SUBDIRECCIÓN DE ACCESO A TIERRAS POR DEMANDA Y DESCONGESTIÓN"/>
    <s v="R 32"/>
    <s v="Pérdida Reputacional"/>
    <s v="OPERATIVOS"/>
    <s v="Ejecución y administración de procesos"/>
    <s v="Extremo"/>
    <s v="C 32.1"/>
    <s v="SUBDIRECCIÓN DE ACCESO A TIERRAS POR DEMANDA Y DESCONGESTIÓN"/>
    <s v="Preventivo"/>
    <s v="Extremo"/>
    <s v="Reducir"/>
    <s v="P 32.1"/>
    <x v="13"/>
    <n v="1"/>
    <s v="Finalizado"/>
  </r>
  <r>
    <x v="5"/>
    <s v="SUBDIRECCIÓN DE ACCESO A TIERRAS POR DEMANDA Y DESCONGESTIÓN"/>
    <s v="R 32"/>
    <s v="Pérdida Reputacional"/>
    <s v="OPERATIVOS"/>
    <s v="Ejecución y administración de procesos"/>
    <s v="Extremo"/>
    <s v="C 32.2"/>
    <s v="SUBDIRECCIÓN DE ACCESO A TIERRAS POR DEMANDA Y DESCONGESTIÓN"/>
    <s v="Detectivo"/>
    <s v="Extremo"/>
    <s v="Reducir"/>
    <s v="P 32.2"/>
    <x v="1"/>
    <m/>
    <m/>
  </r>
  <r>
    <x v="5"/>
    <s v="SUBDIRECCIÓN DE ACCESO A TIERRAS POR DEMANDA Y DESCONGESTIÓN"/>
    <s v="R 32"/>
    <s v="Pérdida Reputacional"/>
    <s v="OPERATIVOS"/>
    <s v="Ejecución y administración de procesos"/>
    <s v="Extremo"/>
    <s v="C 32.3"/>
    <s v="SUBDIRECCIÓN DE ACCESO A TIERRAS POR DEMANDA Y DESCONGESTIÓN"/>
    <s v="Correctivo"/>
    <s v="Alto"/>
    <s v="Reducir"/>
    <s v="P 32.3"/>
    <x v="1"/>
    <m/>
    <m/>
  </r>
  <r>
    <x v="5"/>
    <s v="SUBDIRECCIÓN DE ACCESO A TIERRAS EN ZONAS FOCALIZADAS"/>
    <s v="R 33"/>
    <s v="Pérdida Reputacional"/>
    <s v="OPERATIVOS"/>
    <s v="Ejecución y administración de procesos"/>
    <s v="Extremo"/>
    <s v="C 33.1"/>
    <s v="SUBDIRECCIÓN DE ACCESO A TIERRAS EN ZONAS FOCALIZADAS"/>
    <s v="Preventivo"/>
    <s v="Extremo"/>
    <s v="Reducir"/>
    <s v="P 33.1"/>
    <x v="12"/>
    <n v="1"/>
    <s v="Finalizado"/>
  </r>
  <r>
    <x v="5"/>
    <s v="SUBDIRECCIÓN DE ACCESO A TIERRAS EN ZONAS FOCALIZADAS"/>
    <s v="R 33"/>
    <s v="Pérdida Reputacional"/>
    <s v="OPERATIVOS"/>
    <s v="Ejecución y administración de procesos"/>
    <s v="Extremo"/>
    <s v="C 33.2"/>
    <s v="SUBDIRECCIÓN DE ACCESO A TIERRAS EN ZONAS FOCALIZADAS"/>
    <s v="Detectivo"/>
    <s v="Extremo"/>
    <s v="Reducir"/>
    <s v="P 33.2"/>
    <x v="1"/>
    <m/>
    <m/>
  </r>
  <r>
    <x v="5"/>
    <s v="SUBDIRECCIÓN DE ACCESO A TIERRAS EN ZONAS FOCALIZADAS"/>
    <s v="R 33"/>
    <s v="Pérdida Reputacional"/>
    <s v="OPERATIVOS"/>
    <s v="Ejecución y administración de procesos"/>
    <s v="Extremo"/>
    <s v="C 33.3"/>
    <s v="SUBDIRECCIÓN DE ACCESO A TIERRAS EN ZONAS FOCALIZADAS"/>
    <s v="Correctivo"/>
    <s v="Alto"/>
    <s v="Reducir"/>
    <s v="P 33.3"/>
    <x v="1"/>
    <m/>
    <m/>
  </r>
  <r>
    <x v="5"/>
    <s v="DIRECCIÓN DE ACCESO A TIERRAS"/>
    <s v="R 34"/>
    <s v="Pérdida Reputacional"/>
    <s v="OPERATIVOS"/>
    <s v="Ejecución y administración de procesos"/>
    <s v="Extremo"/>
    <s v="C 34.1"/>
    <s v="DIRECCIÓN DE ACCESO A TIERRAS"/>
    <s v="Preventivo"/>
    <s v="Extremo"/>
    <s v="Reducir"/>
    <s v="P 34.1"/>
    <x v="11"/>
    <n v="0.99978947368421056"/>
    <s v="Finalizado"/>
  </r>
  <r>
    <x v="5"/>
    <s v="DIRECCIÓN DE ACCESO A TIERRAS"/>
    <s v="R 34"/>
    <s v="Pérdida Reputacional"/>
    <s v="OPERATIVOS"/>
    <s v="Ejecución y administración de procesos"/>
    <s v="Extremo"/>
    <s v="C 34.2"/>
    <s v="DIRECCIÓN DE ACCESO A TIERRAS"/>
    <s v="Correctivo"/>
    <s v="Alto"/>
    <s v="Reducir"/>
    <s v="P 34.2"/>
    <x v="1"/>
    <m/>
    <m/>
  </r>
  <r>
    <x v="6"/>
    <s v="SUBDIRECCIÓN DE ADMINISTRACIÓN DE TIERRAS DE LA NACIÓN"/>
    <s v="R 36"/>
    <s v="Pérdida Reputacional"/>
    <s v="ESTRATÉGICOS"/>
    <s v="Ejecución y administración de procesos"/>
    <s v="Extremo"/>
    <s v="C 36.1"/>
    <s v="SUBDIRECCIÓN DE ADMINISTRACIÓN DE TIERRAS DE LA NACIÓN"/>
    <s v="Correctivo"/>
    <s v="Alto"/>
    <s v="Reducir"/>
    <s v="P 36.1"/>
    <x v="14"/>
    <n v="1"/>
    <s v="Finalizado"/>
  </r>
  <r>
    <x v="6"/>
    <s v="SUBDIRECCIÓN DE ADMINISTRACIÓN DE TIERRAS DE LA NACIÓN"/>
    <s v="R 36"/>
    <s v="Pérdida Reputacional"/>
    <s v="ESTRATÉGICOS"/>
    <s v="Ejecución y administración de procesos"/>
    <s v="Extremo"/>
    <s v="C 36.2"/>
    <s v="SUBDIRECCIÓN DE ADMINISTRACIÓN DE TIERRAS DE LA NACIÓN"/>
    <s v="Correctivo"/>
    <s v="Moderado"/>
    <s v="Reducir"/>
    <s v="P 36.2"/>
    <x v="1"/>
    <m/>
    <m/>
  </r>
  <r>
    <x v="7"/>
    <s v="SUBDIRECCIÓN DE SISTEMAS DE INFORMACIÓN DE TIERRAS"/>
    <s v="R 39"/>
    <s v="Afectación Económica o presupuestal"/>
    <s v="SATISFACCIÓN DEL CLIENTE"/>
    <s v="Ejecución y administración de procesos"/>
    <s v="Alto"/>
    <s v="C 39.1"/>
    <s v="SUBDIRECCIÓN SISTEMAS INFORMACIÓN DE TIERRAS"/>
    <s v="Preventivo"/>
    <s v="Moderado"/>
    <s v="Reducir"/>
    <s v="P 39.1"/>
    <x v="15"/>
    <n v="0.5"/>
    <s v="En términos"/>
  </r>
  <r>
    <x v="7"/>
    <s v="SUBDIRECCIÓN DE SISTEMAS DE INFORMACIÓN DE TIERRAS"/>
    <s v="R 39"/>
    <s v="Afectación Económica o presupuestal"/>
    <s v="SATISFACCIÓN DEL CLIENTE"/>
    <s v="Ejecución y administración de procesos"/>
    <s v="Alto"/>
    <s v="C 39.2"/>
    <s v="SUBDIRECCIÓN SISTEMAS INFORMACIÓN DE TIERRAS"/>
    <s v="Detectivo"/>
    <s v="Moderado"/>
    <s v="Reducir"/>
    <s v="P 39.2"/>
    <x v="15"/>
    <n v="1"/>
    <s v="Finalizado"/>
  </r>
  <r>
    <x v="7"/>
    <s v="SUBDIRECCIÓN DE SISTEMAS DE INFORMACIÓN DE TIERRAS"/>
    <s v="R 39"/>
    <s v="Afectación Económica o presupuestal"/>
    <s v="SATISFACCIÓN DEL CLIENTE"/>
    <s v="Ejecución y administración de procesos"/>
    <s v="Alto"/>
    <s v="C 39.3"/>
    <s v="SUBDIRECCIÓN SISTEMAS INFORMACIÓN DE TIERRAS"/>
    <s v="Correctivo"/>
    <s v="Moderado"/>
    <s v="Reducir"/>
    <s v="P 39.3"/>
    <x v="1"/>
    <m/>
    <m/>
  </r>
  <r>
    <x v="0"/>
    <s v="OFICINA DE PLANEACIÓN"/>
    <s v="R 4"/>
    <s v="Pérdida Reputacional"/>
    <s v="GERENCIALES"/>
    <s v="Ejecución y administración de procesos"/>
    <s v="Moderado"/>
    <s v="C 4.1"/>
    <s v="OFICINA DE PLANEACIÓN"/>
    <s v="Detectivo"/>
    <s v="Moderado"/>
    <s v="Reducir"/>
    <s v="P 4.1"/>
    <x v="0"/>
    <n v="0"/>
    <s v="En términos"/>
  </r>
  <r>
    <x v="0"/>
    <s v="OFICINA DE PLANEACIÓN"/>
    <s v="R 4"/>
    <s v="Pérdida Reputacional"/>
    <s v="GERENCIALES"/>
    <s v="Ejecución y administración de procesos"/>
    <s v="Moderado"/>
    <s v="C 4.2"/>
    <s v="OFICINA DE PLANEACIÓN"/>
    <s v="Correctivo"/>
    <s v="Moderado"/>
    <s v="Reducir"/>
    <s v="P 4.2"/>
    <x v="1"/>
    <m/>
    <m/>
  </r>
  <r>
    <x v="7"/>
    <s v="SUBDIRECCIÓN DE SISTEMAS DE INFORMACIÓN DE TIERRAS"/>
    <s v="R 40"/>
    <s v="Afectación Económica o presupuestal"/>
    <s v="OPERATIVOS"/>
    <s v="Ejecución y administración de procesos"/>
    <s v="Extremo"/>
    <s v="C 40.1"/>
    <s v="SUBDIRECCIÓN SISTEMAS INFORMACIÓN DE TIERRAS"/>
    <s v="Preventivo"/>
    <s v="Extremo"/>
    <s v="Reducir"/>
    <s v="P 40.1"/>
    <x v="15"/>
    <n v="1"/>
    <s v="Finalizado"/>
  </r>
  <r>
    <x v="7"/>
    <s v="SUBDIRECCIÓN DE SISTEMAS DE INFORMACIÓN DE TIERRAS"/>
    <s v="R 40"/>
    <s v="Afectación Económica o presupuestal"/>
    <s v="OPERATIVOS"/>
    <s v="Ejecución y administración de procesos"/>
    <s v="Extremo"/>
    <s v="C 40.2"/>
    <s v="SUBDIRECCIÓN SISTEMAS INFORMACIÓN DE TIERRAS"/>
    <s v="Correctivo"/>
    <s v="Alto"/>
    <s v="Reducir"/>
    <s v="P 40.2"/>
    <x v="1"/>
    <m/>
    <m/>
  </r>
  <r>
    <x v="7"/>
    <s v="SUBDIRECCIÓN DE SISTEMAS DE INFORMACIÓN DE TIERRAS"/>
    <s v="R 41"/>
    <s v="Afectación Económica o presupuestal"/>
    <s v="TECNOLÓGICOS"/>
    <s v="Ejecución y administración de procesos"/>
    <s v="Extremo"/>
    <s v="C 41.1"/>
    <s v="SUBDIRECCIÓN SISTEMAS INFORMACIÓN DE TIERRAS"/>
    <s v="Preventivo"/>
    <s v="Extremo"/>
    <s v="Reducir"/>
    <s v="P 41.1"/>
    <x v="15"/>
    <n v="1"/>
    <s v="Finalizado"/>
  </r>
  <r>
    <x v="7"/>
    <s v="SUBDIRECCIÓN DE SISTEMAS DE INFORMACIÓN DE TIERRAS"/>
    <s v="R 41"/>
    <s v="Afectación Económica o presupuestal"/>
    <s v="TECNOLÓGICOS"/>
    <s v="Ejecución y administración de procesos"/>
    <s v="Extremo"/>
    <s v="C 41.2"/>
    <s v="SUBDIRECCIÓN SISTEMAS INFORMACIÓN DE TIERRAS"/>
    <s v="Detectivo"/>
    <s v="Extremo"/>
    <s v="Reducir"/>
    <s v="P 41.2"/>
    <x v="1"/>
    <m/>
    <m/>
  </r>
  <r>
    <x v="7"/>
    <s v="SUBDIRECCIÓN DE SISTEMAS DE INFORMACIÓN DE TIERRAS"/>
    <s v="R 41"/>
    <s v="Afectación Económica o presupuestal"/>
    <s v="TECNOLÓGICOS"/>
    <s v="Ejecución y administración de procesos"/>
    <s v="Extremo"/>
    <s v="C 41.3"/>
    <s v="SUBDIRECCIÓN SISTEMAS INFORMACIÓN DE TIERRAS"/>
    <s v="Correctivo"/>
    <s v="Alto"/>
    <s v="Reducir"/>
    <s v="P 41.3"/>
    <x v="1"/>
    <m/>
    <m/>
  </r>
  <r>
    <x v="8"/>
    <s v="SUBDIRECCIÓN DE TALENTO HUMANO"/>
    <s v="R 42"/>
    <s v="Pérdida Reputacional"/>
    <s v="ESTRATÉGICOS"/>
    <s v="Ejecución y administración de procesos"/>
    <s v="Extremo"/>
    <s v="C 42.1"/>
    <s v="SUBDIRECCIÓN DE TALENTO HUMANO"/>
    <s v="Preventivo"/>
    <s v="Extremo"/>
    <s v="Reducir"/>
    <s v="P 42.1"/>
    <x v="2"/>
    <n v="0"/>
    <s v="En términos"/>
  </r>
  <r>
    <x v="8"/>
    <s v="SUBDIRECCIÓN DE TALENTO HUMANO"/>
    <s v="R 42"/>
    <s v="Pérdida Reputacional"/>
    <s v="ESTRATÉGICOS"/>
    <s v="Ejecución y administración de procesos"/>
    <s v="Extremo"/>
    <s v="C 42.2"/>
    <s v="SECRETARÍA GENERAL"/>
    <s v="Detectivo"/>
    <s v="Extremo"/>
    <s v="Reducir"/>
    <s v="P 42.2"/>
    <x v="1"/>
    <m/>
    <m/>
  </r>
  <r>
    <x v="8"/>
    <s v="SUBDIRECCIÓN DE TALENTO HUMANO"/>
    <s v="R 42"/>
    <s v="Pérdida Reputacional"/>
    <s v="ESTRATÉGICOS"/>
    <s v="Ejecución y administración de procesos"/>
    <s v="Extremo"/>
    <s v="C 42.3"/>
    <s v="SUBDIRECCIÓN DE TALENTO HUMANO"/>
    <s v="Correctivo"/>
    <s v="Alto"/>
    <s v="Reducir"/>
    <s v="P 42.3"/>
    <x v="1"/>
    <m/>
    <m/>
  </r>
  <r>
    <x v="8"/>
    <s v="SUBDIRECCIÓN DE TALENTO HUMANO"/>
    <s v="R 43"/>
    <s v="Afectación Económica o presupuestal"/>
    <s v="OPERATIVOS"/>
    <s v="Ejecución y administración de procesos"/>
    <s v="Moderado"/>
    <s v="C 43.1"/>
    <s v="SUBDIRECCIÓN DE TALENTO HUMANO"/>
    <s v="Preventivo"/>
    <s v="Moderado"/>
    <s v="Reducir"/>
    <s v="P 43.1"/>
    <x v="2"/>
    <n v="0"/>
    <s v="En términos"/>
  </r>
  <r>
    <x v="8"/>
    <s v="SUBDIRECCIÓN DE TALENTO HUMANO"/>
    <s v="R 43"/>
    <s v="Afectación Económica o presupuestal"/>
    <s v="OPERATIVOS"/>
    <s v="Ejecución y administración de procesos"/>
    <s v="Moderado"/>
    <s v="C 43.2"/>
    <s v="SUBDIRECCIÓN DE TALENTO HUMANO"/>
    <s v="Correctivo"/>
    <s v="Moderado"/>
    <s v="Reducir"/>
    <s v="P 43.2"/>
    <x v="1"/>
    <m/>
    <m/>
  </r>
  <r>
    <x v="8"/>
    <s v="OFICINA JURÍDICA"/>
    <s v="R 44"/>
    <s v="Pérdida Reputacional"/>
    <s v="DE CUMPLIMIENTO"/>
    <s v="Ejecución y administración de procesos"/>
    <s v="Moderado"/>
    <s v="C 44.1"/>
    <s v="OFICINA JURÍDICA (CONTROL INTERNO DISCIPLINARIO)"/>
    <s v="Detectivo"/>
    <s v="Moderado"/>
    <s v="Reducir"/>
    <s v="P 44.1"/>
    <x v="16"/>
    <n v="1"/>
    <s v="Finalizado"/>
  </r>
  <r>
    <x v="8"/>
    <s v="OFICINA JURÍDICA"/>
    <s v="R 44"/>
    <s v="Pérdida Reputacional"/>
    <s v="DE CUMPLIMIENTO"/>
    <s v="Ejecución y administración de procesos"/>
    <s v="Extremo"/>
    <s v="C 44.2"/>
    <s v="OFICINA JURÍDICA (CONTROL INTERNO DISCIPLINARIO)"/>
    <s v="Correctivo"/>
    <s v="Moderado"/>
    <s v="Reducir"/>
    <s v="P 44.2"/>
    <x v="1"/>
    <m/>
    <m/>
  </r>
  <r>
    <x v="8"/>
    <s v="OFICINA JURÍDICA"/>
    <s v="R 45"/>
    <s v="Pérdida Reputacional"/>
    <s v="DE CUMPLIMIENTO"/>
    <s v="Ejecución y administración de procesos"/>
    <s v="Extremo"/>
    <s v="C 45.1"/>
    <s v="OFICINA JURÍDICA (CONTROL INTERNO DISCIPLINARIO)"/>
    <s v="Detectivo"/>
    <s v="Extremo"/>
    <s v="Reducir"/>
    <s v="P 45.1"/>
    <x v="16"/>
    <n v="1"/>
    <s v="Finalizado"/>
  </r>
  <r>
    <x v="8"/>
    <s v="OFICINA JURÍDICA"/>
    <s v="R 45"/>
    <s v="Pérdida Reputacional"/>
    <s v="DE CUMPLIMIENTO"/>
    <s v="Ejecución y administración de procesos"/>
    <s v="Moderado"/>
    <s v="C 45.2"/>
    <s v="OFICINA JURÍDICA (CONTROL INTERNO DISCIPLINARIO)"/>
    <s v="Correctivo"/>
    <s v="Alto"/>
    <s v="Reducir"/>
    <s v="P 45.2"/>
    <x v="1"/>
    <m/>
    <m/>
  </r>
  <r>
    <x v="8"/>
    <s v="OFICINA JURÍDICA"/>
    <s v="R 46"/>
    <s v="Pérdida Reputacional"/>
    <s v="OPERATIVOS"/>
    <s v="Ejecución y administración de procesos"/>
    <s v="Moderado"/>
    <s v="C 46.1"/>
    <s v="OFICINA JURÍDICA (CONTROL INTERNO DISCIPLINARIO)"/>
    <s v="Preventivo"/>
    <s v="Moderado"/>
    <s v="Reducir"/>
    <s v="P 46.1"/>
    <x v="16"/>
    <n v="0"/>
    <s v="En términos"/>
  </r>
  <r>
    <x v="8"/>
    <s v="OFICINA JURÍDICA"/>
    <s v="R 46"/>
    <s v="Pérdida Reputacional"/>
    <s v="OPERATIVOS"/>
    <s v="Ejecución y administración de procesos"/>
    <s v="Moderado"/>
    <s v="C 46.2"/>
    <s v="OFICINA JURÍDICA (CONTROL INTERNO DISCIPLINARIO)"/>
    <s v="Correctivo"/>
    <s v="Moderado"/>
    <s v="Reducir"/>
    <s v="P 46.2"/>
    <x v="1"/>
    <m/>
    <m/>
  </r>
  <r>
    <x v="9"/>
    <s v="OFICINA JURÍDICA"/>
    <s v="R 47"/>
    <s v="Pérdida Reputacional"/>
    <s v="OPERATIVOS"/>
    <s v="Usuarios, productos y prácticas"/>
    <s v="Moderado"/>
    <s v="C 47.1"/>
    <s v="OFICINA JURÍDICA"/>
    <s v="Preventivo"/>
    <s v="Moderado"/>
    <s v="Reducir"/>
    <s v="P 47.1"/>
    <x v="17"/>
    <n v="0.81818181818181823"/>
    <s v="En términos"/>
  </r>
  <r>
    <x v="9"/>
    <s v="OFICINA JURÍDICA"/>
    <s v="R 47"/>
    <s v="Pérdida Reputacional"/>
    <s v="OPERATIVOS"/>
    <s v="Usuarios, productos y prácticas"/>
    <s v="Moderado"/>
    <s v="C 47.2"/>
    <s v="OFICINA JURÍDICA"/>
    <s v="Correctivo"/>
    <s v="Moderado"/>
    <s v="Reducir"/>
    <s v="P 47.2"/>
    <x v="1"/>
    <m/>
    <m/>
  </r>
  <r>
    <x v="9"/>
    <s v="OFICINA JURÍDICA"/>
    <s v="R 48"/>
    <s v="Afectación Económica o presupuestal"/>
    <s v="DE CUMPLIMIENTO"/>
    <s v="Ejecución y administración de procesos"/>
    <s v="Moderado"/>
    <s v="C 48.1"/>
    <s v="OFICINA JURÍDICA"/>
    <s v="Preventivo"/>
    <s v="Moderado"/>
    <s v="Reducir"/>
    <s v="P 48.1"/>
    <x v="17"/>
    <n v="1"/>
    <s v="Finalizado"/>
  </r>
  <r>
    <x v="9"/>
    <s v="OFICINA JURÍDICA"/>
    <s v="R 48"/>
    <s v="Afectación Económica o presupuestal"/>
    <s v="DE CUMPLIMIENTO"/>
    <s v="Ejecución y administración de procesos"/>
    <s v="Extremo"/>
    <s v="C 48.2"/>
    <s v="OFICINA JURÍDICA"/>
    <s v="Preventivo"/>
    <s v="Moderado"/>
    <s v="Reducir"/>
    <s v="P 48.2"/>
    <x v="1"/>
    <m/>
    <m/>
  </r>
  <r>
    <x v="9"/>
    <s v="OFICINA JURÍDICA"/>
    <s v="R 48"/>
    <s v="Afectación Económica o presupuestal"/>
    <s v="DE CUMPLIMIENTO"/>
    <s v="Ejecución y administración de procesos"/>
    <s v="Extremo"/>
    <s v="C 48.3"/>
    <s v="OFICINA JURÍDICA"/>
    <s v="Correctivo"/>
    <s v="Alto"/>
    <s v="Reducir"/>
    <s v="P 48.3"/>
    <x v="1"/>
    <m/>
    <m/>
  </r>
  <r>
    <x v="9"/>
    <s v="OFICINA JURÍDICA"/>
    <s v="R 49"/>
    <s v="Pérdida Reputacional"/>
    <s v="DE CUMPLIMIENTO"/>
    <s v="Ejecución y administración de procesos"/>
    <s v="Extremo"/>
    <s v="C 49.1"/>
    <s v="OFICINA JURÍDICA"/>
    <s v="Preventivo"/>
    <s v="Extremo"/>
    <s v="Reducir"/>
    <s v="P 49.1"/>
    <x v="17"/>
    <n v="1"/>
    <s v="Finalizado"/>
  </r>
  <r>
    <x v="9"/>
    <s v="OFICINA JURÍDICA"/>
    <s v="R 49"/>
    <s v="Pérdida Reputacional"/>
    <s v="DE CUMPLIMIENTO"/>
    <s v="Ejecución y administración de procesos"/>
    <s v="Extremo"/>
    <s v="C 49.2"/>
    <s v="OFICINA JURÍDICA"/>
    <s v="Correctivo"/>
    <s v="Alto"/>
    <s v="Reducir"/>
    <s v="P 49.2"/>
    <x v="17"/>
    <n v="0.81818181818181823"/>
    <s v="En términos"/>
  </r>
  <r>
    <x v="0"/>
    <s v="OFICINA DE PLANEACIÓN"/>
    <s v="R 5"/>
    <s v="Pérdida Reputacional"/>
    <s v="GERENCIALES"/>
    <s v="Ejecución y administración de procesos"/>
    <s v="Moderado"/>
    <s v="C 5.1"/>
    <s v="OFICINA DE PLANEACIÓN"/>
    <s v="Detectivo"/>
    <s v="Moderado"/>
    <s v="Reducir"/>
    <s v="P 5.1"/>
    <x v="0"/>
    <n v="1"/>
    <s v="Finalizado"/>
  </r>
  <r>
    <x v="0"/>
    <s v="OFICINA DE PLANEACIÓN"/>
    <s v="R 5"/>
    <s v="Pérdida Reputacional"/>
    <s v="GERENCIALES"/>
    <s v="Ejecución y administración de procesos"/>
    <s v="Moderado"/>
    <s v="C 5.2"/>
    <s v="OFICINA DE PLANEACIÓN"/>
    <s v="Correctivo"/>
    <s v="Moderado"/>
    <s v="Reducir"/>
    <s v="P 5.2"/>
    <x v="0"/>
    <n v="0.66666666666666663"/>
    <s v="En términos"/>
  </r>
  <r>
    <x v="10"/>
    <s v="GRUPO CONTRATOS"/>
    <s v="R 50"/>
    <s v="Pérdida Reputacional"/>
    <s v="DE CUMPLIMIENTO"/>
    <s v="Ejecución y administración de procesos"/>
    <s v="Extremo"/>
    <s v="C 50.1"/>
    <s v="SUPERVISOR DEL CONTRATO Y/O CONVENIO"/>
    <s v="Preventivo"/>
    <s v="Extremo"/>
    <s v="Reducir"/>
    <s v="P 50.1"/>
    <x v="18"/>
    <n v="0.33333333333333331"/>
    <s v="En términos"/>
  </r>
  <r>
    <x v="10"/>
    <s v="GRUPO CONTRATOS"/>
    <s v="R 50"/>
    <s v="Pérdida Reputacional"/>
    <s v="DE CUMPLIMIENTO"/>
    <s v="Ejecución y administración de procesos"/>
    <s v="Extremo"/>
    <s v="C 50.2"/>
    <s v="SUPERVISOR DEL CONTRATO Y/O CONVENIO"/>
    <s v="Detectivo"/>
    <s v="Extremo"/>
    <s v="Reducir"/>
    <s v="P 50.2"/>
    <x v="1"/>
    <m/>
    <m/>
  </r>
  <r>
    <x v="10"/>
    <s v="GRUPO CONTRATOS"/>
    <s v="R 50"/>
    <s v="Pérdida Reputacional"/>
    <s v="DE CUMPLIMIENTO"/>
    <s v="Ejecución y administración de procesos"/>
    <s v="Extremo"/>
    <s v="C 50.3"/>
    <s v="GRUPO CONTRATOS"/>
    <s v="Correctivo"/>
    <s v="Alto"/>
    <s v="Reducir"/>
    <s v="P 50.3"/>
    <x v="1"/>
    <m/>
    <m/>
  </r>
  <r>
    <x v="10"/>
    <s v="GRUPO CONTRATOS"/>
    <s v="R 51"/>
    <s v="Afectación Económica o presupuestal"/>
    <s v="DE CUMPLIMIENTO"/>
    <s v="Relaciones laborales"/>
    <s v="Moderado"/>
    <s v="C 51.1"/>
    <s v="SUPERVISOR DEL CONTRATO"/>
    <s v="Detectivo"/>
    <s v="Moderado"/>
    <s v="Reducir"/>
    <s v="P 51.1"/>
    <x v="18"/>
    <n v="0"/>
    <s v="En términos"/>
  </r>
  <r>
    <x v="10"/>
    <s v="GRUPO CONTRATOS"/>
    <s v="R 51"/>
    <s v="Afectación Económica o presupuestal"/>
    <s v="DE CUMPLIMIENTO"/>
    <s v="Relaciones laborales"/>
    <s v="Moderado"/>
    <s v="C 51.2"/>
    <s v="SUBDIRECCIÓN ADMINISTRATIVA Y FINANCIERA"/>
    <s v="Correctivo"/>
    <s v="Moderado"/>
    <s v="Reducir"/>
    <s v="P 51.2"/>
    <x v="1"/>
    <m/>
    <m/>
  </r>
  <r>
    <x v="11"/>
    <s v="SUBDIRECCIÓN ADMINISTRATIVA Y FINANCIERA"/>
    <s v="R 52"/>
    <s v="Afectación Económica o presupuestal"/>
    <s v="OPERATIVOS"/>
    <s v="Ejecución y administración de procesos"/>
    <s v="Moderado"/>
    <s v="C 52.1"/>
    <s v="PERSONA ENCARGADA DEL ALMACÉN "/>
    <s v="Detectivo"/>
    <s v="Moderado"/>
    <s v="Reducir"/>
    <s v="P 52.1"/>
    <x v="19"/>
    <n v="1"/>
    <s v="Finalizado"/>
  </r>
  <r>
    <x v="11"/>
    <s v="SUBDIRECCIÓN ADMINISTRATIVA Y FINANCIERA"/>
    <s v="R 52"/>
    <s v="Afectación Económica o presupuestal"/>
    <s v="OPERATIVOS"/>
    <s v="Ejecución y administración de procesos"/>
    <s v="Moderado"/>
    <s v="C 52.2"/>
    <s v="PERSONA ENCARGADA DEL ALMACÉN "/>
    <s v="Correctivo"/>
    <s v="Moderado"/>
    <s v="Reducir"/>
    <s v="P 52.2"/>
    <x v="20"/>
    <m/>
    <m/>
  </r>
  <r>
    <x v="11"/>
    <s v="SUBDIRECCIÓN ADMINISTRATIVA Y FINANCIERA"/>
    <s v="R 53"/>
    <s v="Afectación Económica o presupuestal"/>
    <s v="OPERATIVOS"/>
    <s v="Ejecución y administración de procesos"/>
    <s v="Extremo"/>
    <s v="C 53.1"/>
    <s v="SUBDIRECCIÓN ADMINISTRATIVA Y FINANCIERA"/>
    <s v="Detectivo"/>
    <s v="Extremo"/>
    <s v="Reducir"/>
    <s v="P 53.1"/>
    <x v="21"/>
    <n v="1"/>
    <s v="Finalizado"/>
  </r>
  <r>
    <x v="11"/>
    <s v="SUBDIRECCIÓN ADMINISTRATIVA Y FINANCIERA"/>
    <s v="R 53"/>
    <s v="Afectación Económica o presupuestal"/>
    <s v="OPERATIVOS"/>
    <s v="Ejecución y administración de procesos"/>
    <s v="Extremo"/>
    <s v="C 53.2"/>
    <s v="SUBDIRECCIÓN ADMINISTRATIVA Y FINANCIERA"/>
    <s v="Correctivo"/>
    <s v="Alto"/>
    <s v="Reducir"/>
    <s v="P 53.2"/>
    <x v="1"/>
    <m/>
    <m/>
  </r>
  <r>
    <x v="11"/>
    <s v="SUBDIRECCIÓN ADMINISTRATIVA Y FINANCIERA"/>
    <s v="R 54"/>
    <s v="Afectación Económica o presupuestal"/>
    <s v="OPERATIVOS"/>
    <s v="Ejecución y administración de procesos"/>
    <s v="Extremo"/>
    <s v="C 54.1"/>
    <s v="SUBDIRECCIÓN ADMINISTRATIVA Y FINANCIERA"/>
    <s v="Preventivo"/>
    <s v="Extremo"/>
    <s v="Reducir"/>
    <s v="P 54.1"/>
    <x v="21"/>
    <n v="1"/>
    <s v="Finalizado"/>
  </r>
  <r>
    <x v="11"/>
    <s v="SUBDIRECCIÓN ADMINISTRATIVA Y FINANCIERA"/>
    <s v="R 54"/>
    <s v="Afectación Económica o presupuestal"/>
    <s v="OPERATIVOS"/>
    <s v="Ejecución y administración de procesos"/>
    <s v="Alto"/>
    <s v="C 54.2"/>
    <s v="SUBDIRECCIÓN ADMINISTRATIVA Y FINANCIERA"/>
    <s v="Correctivo"/>
    <s v="Alto"/>
    <s v="Reducir"/>
    <s v="P 54.2"/>
    <x v="21"/>
    <n v="1"/>
    <s v="Finalizado"/>
  </r>
  <r>
    <x v="11"/>
    <s v="SUBDIRECCIÓN ADMINISTRATIVA Y FINANCIERA_x000a_"/>
    <s v="R 55"/>
    <s v="Pérdida Reputacional"/>
    <s v="OPERATIVOS"/>
    <s v="Ejecución y administración de procesos"/>
    <s v="Moderado"/>
    <s v="C 55.1"/>
    <s v="EQUIPO DE GESTIÓN DOCUMENTAL DE LA SUBDIRECCIÓN ADMINISTRATIVA Y FINANCIERA"/>
    <s v="Preventivo"/>
    <s v="Moderado"/>
    <s v="Reducir"/>
    <s v="P 55.1"/>
    <x v="22"/>
    <n v="1"/>
    <s v="Finalizado"/>
  </r>
  <r>
    <x v="11"/>
    <s v="SUBDIRECCIÓN ADMINISTRATIVA Y FINANCIERA_x000a_"/>
    <s v="R 55"/>
    <s v="Pérdida Reputacional"/>
    <s v="OPERATIVOS"/>
    <s v="Ejecución y administración de procesos"/>
    <s v="Moderado"/>
    <s v="C 55.2"/>
    <s v="EQUIPO DE GESTIÓN DOCUMENTAL DE LA SUBDIRECCIÓN ADMINISTRATIVA Y FINANCIERA"/>
    <s v="Detectivo"/>
    <s v="Moderado"/>
    <s v="Reducir"/>
    <s v="P 55.2"/>
    <x v="22"/>
    <n v="1"/>
    <s v="Finalizado"/>
  </r>
  <r>
    <x v="11"/>
    <s v="SUBDIRECCIÓN ADMINISTRATIVA Y FINANCIERA_x000a_"/>
    <s v="R 55"/>
    <s v="Pérdida Reputacional"/>
    <s v="OPERATIVOS"/>
    <s v="Ejecución y administración de procesos"/>
    <s v="Moderado"/>
    <s v="C 55.3"/>
    <s v="EQUIPO DE GESTIÓN DOCUMENTAL DE LA SUBDIRECCIÓN ADMINISTRATIVA Y FINANCIERA"/>
    <s v="Correctivo"/>
    <s v="Moderado"/>
    <s v="Reducir"/>
    <s v="P 55.3"/>
    <x v="20"/>
    <m/>
    <m/>
  </r>
  <r>
    <x v="11"/>
    <s v="SUBDIRECCIÓN ADMINISTRATIVA Y FINANCIERA_x000a_"/>
    <s v="R 56"/>
    <s v="Pérdida Reputacional"/>
    <s v="OPERATIVOS"/>
    <s v="Usuarios, productos y prácticas"/>
    <s v="Alto"/>
    <s v="C 56.1"/>
    <s v="EQUIPO DE GESTIÓN DOCUMENTAL DE LA SUBDIRECCIÓN ADMINISTRATIVA Y FINANCIERA"/>
    <s v="Preventivo"/>
    <s v="Moderado"/>
    <s v="Reducir"/>
    <s v="P 56.1"/>
    <x v="22"/>
    <n v="1"/>
    <s v="Finalizado"/>
  </r>
  <r>
    <x v="11"/>
    <s v="SUBDIRECCIÓN ADMINISTRATIVA Y FINANCIERA_x000a_"/>
    <s v="R 56"/>
    <s v="Pérdida Reputacional"/>
    <s v="OPERATIVOS"/>
    <s v="Usuarios, productos y prácticas"/>
    <s v="Alto"/>
    <s v="C 56.2"/>
    <s v="EQUIPO DE GESTIÓN DOCUMENTAL DE LA SUBDIRECCIÓN ADMINISTRATIVA Y FINANCIERA"/>
    <s v="Detectivo"/>
    <s v="Moderado"/>
    <s v="Reducir"/>
    <s v="P 56.2"/>
    <x v="22"/>
    <n v="1"/>
    <s v="Finalizado"/>
  </r>
  <r>
    <x v="11"/>
    <s v="SUBDIRECCIÓN ADMINISTRATIVA Y FINANCIERA_x000a_"/>
    <s v="R 56"/>
    <s v="Pérdida Reputacional"/>
    <s v="OPERATIVOS"/>
    <s v="Usuarios, productos y prácticas"/>
    <s v="Alto"/>
    <s v="C 56.3"/>
    <s v="EQUIPO DE GESTIÓN DOCUMENTAL DE LA SUBDIRECCIÓN ADMINISTRATIVA Y FINANCIERA"/>
    <s v="Correctivo"/>
    <s v="Moderado"/>
    <s v="Reducir"/>
    <s v="P 56.3"/>
    <x v="20"/>
    <m/>
    <m/>
  </r>
  <r>
    <x v="11"/>
    <s v="SUBDIRECCIÓN ADMINISTRATIVA Y FINANCIERA_x000a_"/>
    <s v="R 57"/>
    <s v="Pérdida Reputacional"/>
    <s v="OPERATIVOS"/>
    <s v="Usuarios, productos y prácticas"/>
    <s v="Alto"/>
    <s v="C 57.1"/>
    <s v="LÍDER DEL EQUIPO DE GESTIÓN DOCUMENTAL DE LA SUBDIRECCIÓN ADMINISTRATIVA Y FINANCIERA"/>
    <s v="Detectivo"/>
    <s v="Alto"/>
    <s v="Reducir"/>
    <s v="P 57.1"/>
    <x v="22"/>
    <n v="1"/>
    <s v="Finalizado"/>
  </r>
  <r>
    <x v="11"/>
    <s v="SUBDIRECCIÓN ADMINISTRATIVA Y FINANCIERA_x000a_"/>
    <s v="R 57"/>
    <s v="Pérdida Reputacional"/>
    <s v="OPERATIVOS"/>
    <s v="Usuarios, productos y prácticas"/>
    <s v="Alto"/>
    <s v="C 57.2"/>
    <s v="EQUIPO DE GESTIÓN DOCUMENTAL DE LA SUBDIRECCIÓN ADMINISTRATIVA Y FINANCIERA"/>
    <s v="Correctivo"/>
    <s v="Alto"/>
    <s v="Reducir"/>
    <s v="P 57.2"/>
    <x v="1"/>
    <m/>
    <m/>
  </r>
  <r>
    <x v="11"/>
    <s v="SUBDIRECCIÓN ADMINISTRATIVA Y FINANCIERA"/>
    <s v="R 58"/>
    <s v="Afectación Económica o presupuestal"/>
    <s v="OPERATIVOS"/>
    <s v="Ejecución y administración de procesos"/>
    <s v="Alto"/>
    <s v="C 58.1"/>
    <s v="SUBDIRECCIÓN ADMINISTRATIVA Y FINANCIERA (GESTIÓN AMBIENTAL)"/>
    <s v="Detectivo"/>
    <s v="Alto"/>
    <s v="Reducir"/>
    <s v="P 58.1"/>
    <x v="23"/>
    <n v="1"/>
    <s v="Finalizado"/>
  </r>
  <r>
    <x v="11"/>
    <s v="SUBDIRECCIÓN ADMINISTRATIVA Y FINANCIERA"/>
    <s v="R 58"/>
    <s v="Afectación Económica o presupuestal"/>
    <s v="OPERATIVOS"/>
    <s v="Ejecución y administración de procesos"/>
    <s v="Alto"/>
    <s v="C 58.2"/>
    <s v="SUBDIRECCIÓN ADMINISTRATIVA Y FINANCIERA (GESTIÓN AMBIENTAL)"/>
    <s v="Correctivo"/>
    <s v="Alto"/>
    <s v="Reducir"/>
    <s v="P 58.2"/>
    <x v="23"/>
    <n v="1"/>
    <s v="Finalizado"/>
  </r>
  <r>
    <x v="11"/>
    <s v="SUBDIRECCIÓN ADMINISTRATIVA Y FINANCIERA"/>
    <s v="R 59"/>
    <s v="Afectación Económica o presupuestal"/>
    <s v="DE CUMPLIMIENTO"/>
    <s v="Ejecución y administración de procesos"/>
    <s v="Alto"/>
    <s v="C 59.1"/>
    <s v="SUBDIRECCIÓN ADMINISTRATIVA Y FINANCIERA (GESTIÓN AMBIENTAL)"/>
    <s v="Preventivo"/>
    <s v="Moderado"/>
    <s v="Reducir"/>
    <s v="P 59.1"/>
    <x v="23"/>
    <n v="1"/>
    <s v="Finalizado"/>
  </r>
  <r>
    <x v="11"/>
    <s v="SUBDIRECCIÓN ADMINISTRATIVA Y FINANCIERA"/>
    <s v="R 59"/>
    <s v="Afectación Económica o presupuestal"/>
    <s v="DE CUMPLIMIENTO"/>
    <s v="Ejecución y administración de procesos"/>
    <s v="Bajo"/>
    <s v="C 59.2"/>
    <s v="SUBDIRECCIÓN ADMINISTRATIVA Y FINANCIERA (GESTIÓN AMBIENTAL)"/>
    <s v="Correctivo"/>
    <s v="Moderado"/>
    <s v="Reducir"/>
    <s v="P 59.2"/>
    <x v="23"/>
    <n v="1"/>
    <s v="Finalizado"/>
  </r>
  <r>
    <x v="12"/>
    <s v="DIRECCIÓN GENERAL (EQUIPO DE COMUNICACIONES)"/>
    <s v="R 6"/>
    <s v="Pérdida Reputacional"/>
    <s v="DE IMAGEN O REPUTACIONAL"/>
    <s v="Usuarios, productos y prácticas"/>
    <s v="Extremo"/>
    <s v="C 6.1"/>
    <s v="EQUIPO DE COMUNICACIONES"/>
    <s v="Preventivo"/>
    <s v="Extremo"/>
    <s v="Reducir"/>
    <s v="P 6.1"/>
    <x v="24"/>
    <n v="0.58333333333333337"/>
    <s v="En términos"/>
  </r>
  <r>
    <x v="12"/>
    <s v="DIRECCIÓN GENERAL (EQUIPO DE COMUNICACIONES)"/>
    <s v="R 6"/>
    <s v="Pérdida Reputacional"/>
    <s v="DE IMAGEN O REPUTACIONAL"/>
    <s v="Usuarios, productos y prácticas"/>
    <s v="Extremo"/>
    <s v="C 6.2"/>
    <s v="EQUIPO DE COMUNICACIONES"/>
    <s v="Correctivo"/>
    <s v="Alto"/>
    <s v="Reducir"/>
    <s v="P 6.2"/>
    <x v="24"/>
    <n v="1"/>
    <s v="Finalizado"/>
  </r>
  <r>
    <x v="11"/>
    <s v="SUBDIRECCIÓN ADMINISTRATIVA Y FINANCIERA"/>
    <s v="R 60"/>
    <s v="Afectación Económica o presupuestal"/>
    <s v="DE CUMPLIMIENTO"/>
    <s v="Ejecución y administración de procesos"/>
    <s v="Bajo"/>
    <s v="C 60.1"/>
    <s v="PERSONA ENCARGADA DE LA GESTIÓN AMBIENTAL"/>
    <s v="Detectivo"/>
    <s v="Bajo"/>
    <s v="Aceptar"/>
    <s v="P 60.1"/>
    <x v="23"/>
    <n v="0"/>
    <s v="En términos"/>
  </r>
  <r>
    <x v="11"/>
    <s v="SUBDIRECCIÓN ADMINISTRATIVA Y FINANCIERA"/>
    <s v="R 60"/>
    <s v="Afectación Económica o presupuestal"/>
    <s v="DE CUMPLIMIENTO"/>
    <s v="Ejecución y administración de procesos"/>
    <s v="Alto"/>
    <s v="C 60.2"/>
    <s v="PERSONA ENCARGADA DE LA GESTIÓN AMBIENTAL"/>
    <s v="Correctivo"/>
    <s v="Bajo"/>
    <s v="Aceptar"/>
    <s v="P 60.2"/>
    <x v="23"/>
    <n v="1"/>
    <s v="Finalizado"/>
  </r>
  <r>
    <x v="11"/>
    <s v="SUBDIRECCIÓN ADMINISTRATIVA Y FINANCIERA"/>
    <s v="R 61"/>
    <s v="Afectación Económica o presupuestal"/>
    <s v="OPERATIVOS"/>
    <s v="Ejecución y administración de procesos"/>
    <s v="Alto"/>
    <s v="C 61.1"/>
    <s v="PERSONA ENCARGADA DE LA GESTIÓN AMBIENTAL"/>
    <s v="Detectivo"/>
    <s v="Alto"/>
    <s v="Reducir"/>
    <s v="P 61.1"/>
    <x v="23"/>
    <n v="1"/>
    <s v="Finalizado"/>
  </r>
  <r>
    <x v="11"/>
    <s v="SUBDIRECCIÓN ADMINISTRATIVA Y FINANCIERA"/>
    <s v="R 61"/>
    <s v="Afectación Económica o presupuestal"/>
    <s v="OPERATIVOS"/>
    <s v="Ejecución y administración de procesos"/>
    <s v="Bajo"/>
    <s v="C 61.2"/>
    <s v="PERSONA ENCARGADA DE LA GESTIÓN AMBIENTAL"/>
    <s v="Correctivo"/>
    <s v="Moderado"/>
    <s v="Reducir"/>
    <s v="P 61.2"/>
    <x v="1"/>
    <m/>
    <m/>
  </r>
  <r>
    <x v="13"/>
    <s v="SUBDIRECCIÓN ADMINISTRATIVA Y FINANCIERA"/>
    <s v="R 62"/>
    <s v="Afectación Económica o presupuestal"/>
    <s v="FINANCIEROS"/>
    <s v="Ejecución y administración de procesos"/>
    <s v="Bajo"/>
    <s v="C 62.1"/>
    <s v="SUBDIRECCIÓN ADMINISTRATIVA Y FINANCIERA (TESORERÍA)"/>
    <s v="Detectivo"/>
    <s v="Bajo"/>
    <s v="Aceptar"/>
    <s v="P 62.1"/>
    <x v="25"/>
    <n v="1"/>
    <s v="Finalizado"/>
  </r>
  <r>
    <x v="13"/>
    <s v="SUBDIRECCIÓN ADMINISTRATIVA Y FINANCIERA"/>
    <s v="R 62"/>
    <s v="Afectación Económica o presupuestal"/>
    <s v="FINANCIEROS"/>
    <s v="Ejecución y administración de procesos"/>
    <s v="Moderado"/>
    <s v="C 62.2"/>
    <s v="SUBDIRECCIÓN ADMINISTRATIVA Y FINANCIERA (TESORERÍA)"/>
    <s v="Correctivo"/>
    <s v="Bajo"/>
    <s v="Aceptar"/>
    <s v="P 62.2"/>
    <x v="25"/>
    <n v="1"/>
    <s v="Finalizado"/>
  </r>
  <r>
    <x v="13"/>
    <s v="SUBDIRECCIÓN ADMINISTRATIVA Y FINANCIERA"/>
    <s v="R 63"/>
    <s v="Afectación Económica o presupuestal"/>
    <s v="FINANCIEROS"/>
    <s v="Ejecución y administración de procesos"/>
    <s v="Moderado"/>
    <s v="C 63.1"/>
    <s v="SUBDIRECCIÓN ADMINISTRATIVA Y FINANCIERA (TESORERÍA)"/>
    <s v="Preventivo"/>
    <s v="Moderado"/>
    <s v="Reducir"/>
    <s v="P 63.1"/>
    <x v="25"/>
    <n v="1"/>
    <s v="Finalizado"/>
  </r>
  <r>
    <x v="13"/>
    <s v="SUBDIRECCIÓN ADMINISTRATIVA Y FINANCIERA"/>
    <s v="R 63"/>
    <s v="Afectación Económica o presupuestal"/>
    <s v="FINANCIEROS"/>
    <s v="Ejecución y administración de procesos"/>
    <s v="Extremo"/>
    <s v="C 63.2"/>
    <s v="SUBDIRECCIÓN ADMINISTRATIVA Y FINANCIERA (TESORERÍA)"/>
    <s v="Correctivo"/>
    <s v="Moderado"/>
    <s v="Reducir"/>
    <s v="P 63.2"/>
    <x v="1"/>
    <m/>
    <m/>
  </r>
  <r>
    <x v="13"/>
    <s v="SUBDIRECCIÓN ADMINISTRATIVA Y FINANCIERA"/>
    <s v="R 64"/>
    <s v="Afectación Económica o presupuestal"/>
    <s v="FINANCIEROS"/>
    <s v="Ejecución y administración de procesos"/>
    <s v="Extremo"/>
    <s v="C 64.1"/>
    <s v="SUBDIRECCIÓN ADMINISTRATIVA Y FINANCIERA (CONTABILIDAD)"/>
    <s v="Detectivo"/>
    <s v="Extremo"/>
    <s v="Reducir"/>
    <s v="P 64.1"/>
    <x v="26"/>
    <n v="1"/>
    <s v="Finalizado"/>
  </r>
  <r>
    <x v="13"/>
    <s v="SUBDIRECCIÓN ADMINISTRATIVA Y FINANCIERA"/>
    <s v="R 64"/>
    <s v="Afectación Económica o presupuestal"/>
    <s v="FINANCIEROS"/>
    <s v="Ejecución y administración de procesos"/>
    <s v="Extremo"/>
    <s v="C 64.2"/>
    <s v="SUBDIRECCIÓN ADMINISTRATIVA Y FINANCIERA (CONTABILIDAD)"/>
    <s v="Correctivo"/>
    <s v="Alto"/>
    <s v="Reducir"/>
    <s v="P 64.2"/>
    <x v="20"/>
    <m/>
    <m/>
  </r>
  <r>
    <x v="13"/>
    <s v="SUBDIRECCIÓN ADMINISTRATIVA Y FINANCIERA"/>
    <s v="R 65"/>
    <s v="Pérdida Reputacional"/>
    <s v="FINANCIEROS"/>
    <s v="Ejecución y administración de procesos"/>
    <s v="Extremo"/>
    <s v="C 65.1"/>
    <s v="CONTADOR(A) DE LA SUBDIRECCIÓN ADMINISTRATIVA Y FINANCIERA"/>
    <s v="Preventivo"/>
    <s v="Extremo"/>
    <s v="Reducir"/>
    <s v="P 65.1"/>
    <x v="27"/>
    <n v="1"/>
    <s v="Finalizado"/>
  </r>
  <r>
    <x v="13"/>
    <s v="SUBDIRECCIÓN ADMINISTRATIVA Y FINANCIERA"/>
    <s v="R 65"/>
    <s v="Pérdida Reputacional"/>
    <s v="FINANCIEROS"/>
    <s v="Ejecución y administración de procesos"/>
    <s v="Alto"/>
    <s v="C 65.2"/>
    <s v="CONTADOR(A) DE LA SUBDIRECCIÓN ADMINISTRATIVA Y FINANCIERA"/>
    <s v="Detectivo"/>
    <s v="Extremo"/>
    <s v="Reducir"/>
    <s v="P 65.2"/>
    <x v="20"/>
    <m/>
    <m/>
  </r>
  <r>
    <x v="13"/>
    <s v="SUBDIRECCIÓN ADMINISTRATIVA Y FINANCIERA"/>
    <s v="R 65"/>
    <s v="Pérdida Reputacional"/>
    <s v="FINANCIEROS"/>
    <s v="Ejecución y administración de procesos"/>
    <s v="Alto"/>
    <s v="C 65.3"/>
    <s v="CONTADOR(A) DE LA SUBDIRECCIÓN ADMINISTRATIVA Y FINANCIERA"/>
    <s v="Correctivo"/>
    <s v="Moderado"/>
    <s v="Reducir"/>
    <s v="P 65.3"/>
    <x v="20"/>
    <m/>
    <m/>
  </r>
  <r>
    <x v="13"/>
    <s v="SUBDIRECCIÓN ADMINISTRATIVA Y FINANCIERA"/>
    <s v="R 66"/>
    <s v="Pérdida Reputacional"/>
    <s v="FINANCIEROS"/>
    <s v="Ejecución y administración de procesos"/>
    <s v="Moderado"/>
    <s v="C 66.1"/>
    <s v="PERSONA ENCARGADA DE CARTERA"/>
    <s v="Detectivo"/>
    <s v="Moderado"/>
    <s v="Reducir"/>
    <s v="P 66.1"/>
    <x v="28"/>
    <n v="0.5"/>
    <s v="En términos"/>
  </r>
  <r>
    <x v="13"/>
    <s v="SUBDIRECCIÓN ADMINISTRATIVA Y FINANCIERA"/>
    <s v="R 66"/>
    <s v="Pérdida Reputacional"/>
    <s v="FINANCIEROS"/>
    <s v="Ejecución y administración de procesos"/>
    <s v="Moderado"/>
    <s v="C 66.2"/>
    <s v="PERSONA ENCARGADA DE CARTERA"/>
    <s v="Correctivo"/>
    <s v="Moderado"/>
    <s v="Reducir"/>
    <s v="P 66.2"/>
    <x v="28"/>
    <n v="0.5"/>
    <s v="En términos"/>
  </r>
  <r>
    <x v="13"/>
    <s v="SUBDIRECCIÓN ADMINISTRATIVA Y FINANCIERA"/>
    <s v="R 67"/>
    <s v="Afectación Económica o presupuestal"/>
    <s v="FINANCIEROS"/>
    <s v="Ejecución y administración de procesos"/>
    <s v="Moderado"/>
    <s v="C 67.1"/>
    <s v="PERSONA ENCARGADA DE PRESUPUESTO"/>
    <s v="Preventivo"/>
    <s v="Moderado"/>
    <s v="Reducir"/>
    <s v="P 67.1"/>
    <x v="29"/>
    <n v="0"/>
    <s v="En términos"/>
  </r>
  <r>
    <x v="13"/>
    <s v="SUBDIRECCIÓN ADMINISTRATIVA Y FINANCIERA"/>
    <s v="R 67"/>
    <s v="Afectación Económica o presupuestal"/>
    <s v="FINANCIEROS"/>
    <s v="Ejecución y administración de procesos"/>
    <s v="Alto"/>
    <s v="C 67.2"/>
    <s v="PERSONA ENCARGADA DE PRESUPUESTO"/>
    <s v="Detectivo"/>
    <s v="Moderado"/>
    <s v="Reducir"/>
    <s v="P 67.2"/>
    <x v="1"/>
    <m/>
    <m/>
  </r>
  <r>
    <x v="13"/>
    <s v="SUBDIRECCIÓN ADMINISTRATIVA Y FINANCIERA"/>
    <s v="R 67"/>
    <s v="Afectación Económica o presupuestal"/>
    <s v="FINANCIEROS"/>
    <s v="Ejecución y administración de procesos"/>
    <s v="Alto"/>
    <s v="C 67.3"/>
    <s v="PERSONA ENCARGADA DE PRESUPUESTO"/>
    <s v="Correctivo"/>
    <s v="Moderado"/>
    <s v="Reducir"/>
    <s v="P 67.3"/>
    <x v="1"/>
    <m/>
    <m/>
  </r>
  <r>
    <x v="13"/>
    <s v="SUBDIRECCIÓN ADMINISTRATIVA Y FINANCIERA"/>
    <s v="R 68"/>
    <s v="Afectación Económica o presupuestal"/>
    <s v="OPERATIVOS"/>
    <s v="Ejecución y administración de procesos"/>
    <s v="Moderado"/>
    <s v="C 68.1"/>
    <s v="PERSONA ENCARGADA DE PRESUPUESTO"/>
    <s v="Preventivo"/>
    <s v="Moderado"/>
    <s v="Reducir"/>
    <s v="P 68.1"/>
    <x v="29"/>
    <n v="0"/>
    <s v="En términos"/>
  </r>
  <r>
    <x v="13"/>
    <s v="SUBDIRECCIÓN ADMINISTRATIVA Y FINANCIERA"/>
    <s v="R 68"/>
    <s v="Afectación Económica o presupuestal"/>
    <s v="OPERATIVOS"/>
    <s v="Ejecución y administración de procesos"/>
    <s v="Moderado"/>
    <s v="C 68.2"/>
    <s v="PERSONA ENCARGADA DEL PRESUPUESTO"/>
    <s v="Correctivo"/>
    <s v="Moderado"/>
    <s v="Reducir"/>
    <s v="P 68.2"/>
    <x v="1"/>
    <m/>
    <m/>
  </r>
  <r>
    <x v="13"/>
    <s v="SUBDIRECCIÓN ADMINISTRATIVA Y FINANCIERA"/>
    <s v="R 69"/>
    <s v="Afectación Económica o presupuestal"/>
    <s v="OPERATIVOS"/>
    <s v="Ejecución y administración de procesos"/>
    <s v="Moderado"/>
    <s v="C 69.1"/>
    <s v="PERSONA ENCARGADA DEL PRESUPUESTO"/>
    <s v="Preventivo"/>
    <s v="Moderado"/>
    <s v="Reducir"/>
    <s v="P 69.1"/>
    <x v="29"/>
    <n v="0"/>
    <s v="En términos"/>
  </r>
  <r>
    <x v="13"/>
    <s v="SUBDIRECCIÓN ADMINISTRATIVA Y FINANCIERA"/>
    <s v="R 69"/>
    <s v="Afectación Económica o presupuestal"/>
    <s v="OPERATIVOS"/>
    <s v="Ejecución y administración de procesos"/>
    <s v="Moderado"/>
    <s v="C 69.2"/>
    <s v="PERSONA ENCARGADA DEL PRESUPUESTO"/>
    <s v="Correctivo"/>
    <s v="Moderado"/>
    <s v="Reducir"/>
    <s v="P 69.2"/>
    <x v="1"/>
    <m/>
    <m/>
  </r>
  <r>
    <x v="12"/>
    <s v="DIRECCIÓN GENERAL (EQUIPO DE COMUNICACIONES)"/>
    <s v="R 7"/>
    <s v="Pérdida Reputacional"/>
    <s v="DE IMAGEN O REPUTACIONAL"/>
    <s v="Usuarios, productos y prácticas"/>
    <s v="Alto"/>
    <s v="C 7.1"/>
    <s v="EQUIPO DE COMUNICACIONES"/>
    <s v="Preventivo"/>
    <s v="Moderado"/>
    <s v="Reducir"/>
    <s v="P 7.1"/>
    <x v="24"/>
    <n v="0"/>
    <s v="En términos"/>
  </r>
  <r>
    <x v="12"/>
    <s v="DIRECCIÓN GENERAL (EQUIPO DE COMUNICACIONES)"/>
    <s v="R 7"/>
    <s v="Pérdida Reputacional"/>
    <s v="DE IMAGEN O REPUTACIONAL"/>
    <s v="Usuarios, productos y prácticas"/>
    <s v="Alto"/>
    <s v="C 7.2"/>
    <s v="EQUIPO DE COMUNICACIONES"/>
    <s v="Correctivo"/>
    <s v="Moderado"/>
    <s v="Reducir"/>
    <s v="P 7.2"/>
    <x v="24"/>
    <n v="0"/>
    <s v="En términos"/>
  </r>
  <r>
    <x v="14"/>
    <s v="OFICINA DE PLANEACIÓN"/>
    <s v="R 70"/>
    <s v="Pérdida Reputacional"/>
    <s v="OPERATIVOS"/>
    <s v="Ejecución y administración de procesos"/>
    <s v="Moderado"/>
    <s v="C 70.1"/>
    <s v="OFICINA DE PLANEACIÓN"/>
    <s v="Detectivo"/>
    <s v="Moderado"/>
    <s v="Reducir"/>
    <s v="P 70.1"/>
    <x v="0"/>
    <n v="0"/>
    <s v="En términos"/>
  </r>
  <r>
    <x v="14"/>
    <s v="OFICINA DE PLANEACIÓN"/>
    <s v="R 70"/>
    <s v="Pérdida Reputacional"/>
    <s v="OPERATIVOS"/>
    <s v="Ejecución y administración de procesos"/>
    <s v="Moderado"/>
    <s v="C 70.2"/>
    <s v="OFICINA DE PLANEACIÓN"/>
    <s v="Correctivo"/>
    <s v="Moderado"/>
    <s v="Reducir"/>
    <s v="P 70.2"/>
    <x v="1"/>
    <m/>
    <m/>
  </r>
  <r>
    <x v="14"/>
    <s v="OFICINA DE PLANEACIÓN"/>
    <s v="R 72"/>
    <s v="Pérdida Reputacional"/>
    <s v="ESTRATÉGICOS"/>
    <s v="Usuarios, productos y prácticas"/>
    <s v="Moderado"/>
    <s v="C 72.1"/>
    <s v="OFICINA DE PLANEACIÓN"/>
    <s v="Detectivo"/>
    <s v="Moderado"/>
    <s v="Reducir"/>
    <s v="P 71.2"/>
    <x v="1"/>
    <m/>
    <m/>
  </r>
  <r>
    <x v="14"/>
    <s v="OFICINA DE PLANEACIÓN"/>
    <s v="R 72"/>
    <s v="Pérdida Reputacional"/>
    <s v="ESTRATÉGICOS"/>
    <s v="Usuarios, productos y prácticas"/>
    <s v="Moderado"/>
    <s v="C 72.2"/>
    <s v="OFICINA DE PLANEACIÓN"/>
    <s v="Correctivo"/>
    <s v="Moderado"/>
    <s v="Reducir"/>
    <s v="P 72.1"/>
    <x v="0"/>
    <n v="0"/>
    <s v="En términos"/>
  </r>
  <r>
    <x v="14"/>
    <s v="OFICINA DE CONTROL INTERNO"/>
    <s v="R 73"/>
    <s v="Pérdida Reputacional"/>
    <s v="OPERATIVOS"/>
    <s v="Usuarios, productos y prácticas"/>
    <s v="Extremo"/>
    <s v="C 73.1"/>
    <s v="COMITÉ DE COORDINACIÓN DE CONTROL INTERNO - CICCI"/>
    <s v="Preventivo"/>
    <s v="Extremo"/>
    <s v="Reducir"/>
    <s v="P 73.1"/>
    <x v="30"/>
    <n v="1"/>
    <s v="Finalizado"/>
  </r>
  <r>
    <x v="14"/>
    <s v="OFICINA DE CONTROL INTERNO"/>
    <s v="R 73"/>
    <s v="Pérdida Reputacional"/>
    <s v="OPERATIVOS"/>
    <s v="Usuarios, productos y prácticas"/>
    <s v="Extremo"/>
    <s v="C 73.2"/>
    <s v="OFICINA DE CONTROL INTERNO "/>
    <s v="Preventivo"/>
    <s v="Extremo"/>
    <s v="Reducir"/>
    <s v="P 73.2"/>
    <x v="30"/>
    <n v="1"/>
    <s v="Finalizado"/>
  </r>
  <r>
    <x v="14"/>
    <s v="OFICINA DE CONTROL INTERNO"/>
    <s v="R 73"/>
    <s v="Pérdida Reputacional"/>
    <s v="OPERATIVOS"/>
    <s v="Usuarios, productos y prácticas"/>
    <s v="Moderado"/>
    <s v="C 73.3"/>
    <s v="OFICINA DE CONTROL INTERNO "/>
    <s v="Detectivo"/>
    <s v="Extremo"/>
    <s v="Reducir"/>
    <s v="P 73.3"/>
    <x v="20"/>
    <m/>
    <m/>
  </r>
  <r>
    <x v="14"/>
    <s v="OFICINA DE CONTROL INTERNO"/>
    <s v="R 73"/>
    <s v="Pérdida Reputacional"/>
    <s v="OPERATIVOS"/>
    <s v="Usuarios, productos y prácticas"/>
    <s v="Moderado"/>
    <s v="C 73.4"/>
    <s v="OFICINA DE CONTROL INTERNO "/>
    <s v="Correctivo"/>
    <s v="Moderado"/>
    <s v="Reducir"/>
    <s v="P 73.4"/>
    <x v="1"/>
    <m/>
    <m/>
  </r>
  <r>
    <x v="14"/>
    <s v="OFICINA DE CONTROL INTERNO"/>
    <s v="R 74"/>
    <s v="Pérdida Reputacional"/>
    <s v="OPERATIVOS"/>
    <s v="Ejecución y administración de procesos"/>
    <s v="Moderado"/>
    <s v="C 74.1"/>
    <s v="OFICINA DE CONTROL INTERNO "/>
    <s v="Detectivo"/>
    <s v="Moderado"/>
    <s v="Reducir"/>
    <s v="P 74.1"/>
    <x v="30"/>
    <n v="0.5"/>
    <s v="En términos"/>
  </r>
  <r>
    <x v="14"/>
    <s v="OFICINA DE CONTROL INTERNO"/>
    <s v="R 74"/>
    <s v="Pérdida Reputacional"/>
    <s v="OPERATIVOS"/>
    <s v="Ejecución y administración de procesos"/>
    <s v="Moderado"/>
    <s v="C 74.2"/>
    <s v="OFICINA DE CONTROL INTERNO "/>
    <s v="Correctivo"/>
    <s v="Moderado"/>
    <s v="Reducir"/>
    <s v="P 74.2"/>
    <x v="30"/>
    <n v="0"/>
    <s v="En términos"/>
  </r>
  <r>
    <x v="5"/>
    <s v="SUBDIRECCIÓN DE ASUNTOS ÉTNICOS"/>
    <s v="R 75"/>
    <s v="Pérdida Reputacional"/>
    <s v="OPERATIVOS"/>
    <s v="Ejecución y administración de procesos"/>
    <s v="Moderado"/>
    <s v="C 75.1"/>
    <s v="SUBDIRECCIÓN DE ASUNTOS ÉTNICOS- COORDINACIÓN UGT´S"/>
    <s v="Preventivo"/>
    <s v="Moderado"/>
    <s v="Reducir"/>
    <s v="P 75.1"/>
    <x v="31"/>
    <n v="1"/>
    <s v="Finalizado"/>
  </r>
  <r>
    <x v="12"/>
    <s v="DIRECCIÓN GENERAL (EQUIPO DE COMUNICACIONES)"/>
    <s v="R 8"/>
    <s v="Pérdida Reputacional"/>
    <s v="DE IMAGEN O REPUTACIONAL"/>
    <s v="Usuarios, productos y prácticas"/>
    <s v="Extremo"/>
    <s v="C 8.1"/>
    <s v="DIRECCIÓN GENERAL"/>
    <s v="Preventivo"/>
    <s v="Extremo"/>
    <s v="Reducir"/>
    <s v="P 8.1"/>
    <x v="24"/>
    <n v="0"/>
    <s v="En términos"/>
  </r>
  <r>
    <x v="12"/>
    <s v="DIRECCIÓN GENERAL (EQUIPO DE COMUNICACIONES)"/>
    <s v="R 8"/>
    <s v="Pérdida Reputacional"/>
    <s v="DE IMAGEN O REPUTACIONAL"/>
    <s v="Usuarios, productos y prácticas"/>
    <s v="Extremo"/>
    <s v="C 8.2"/>
    <s v="EQUIPO DE COMUNICACIONES"/>
    <s v="Detectivo"/>
    <s v="Extremo"/>
    <s v="Reducir"/>
    <s v="P 8.2"/>
    <x v="24"/>
    <n v="0"/>
    <s v="En términos"/>
  </r>
  <r>
    <x v="12"/>
    <s v="DIRECCIÓN GENERAL (EQUIPO DE COMUNICACIONES)"/>
    <s v="R 8"/>
    <s v="Pérdida Reputacional"/>
    <s v="DE IMAGEN O REPUTACIONAL"/>
    <s v="Usuarios, productos y prácticas"/>
    <s v="Extremo"/>
    <s v="C 8.3"/>
    <s v="EQUIPO DE COMUNICACIONES"/>
    <s v="Correctivo"/>
    <s v="Alto"/>
    <s v="Reducir"/>
    <s v="P 8.3"/>
    <x v="24"/>
    <n v="0"/>
    <s v="En términos"/>
  </r>
  <r>
    <x v="12"/>
    <s v="OFICINA DEL INSPECTOR DE LA GESTIÓN DE TIERRAS"/>
    <s v="R 9"/>
    <s v="Pérdida Reputacional"/>
    <s v="OPERATIVOS"/>
    <s v="Usuarios, productos y prácticas"/>
    <s v="Extremo"/>
    <s v="C 9.1"/>
    <s v="COLABORADOR DE LA OFICINA DEL INSPECTOR DE LA GESTIÓN DE TIERRAS"/>
    <s v="Preventivo"/>
    <s v="Extremo"/>
    <s v="Reducir"/>
    <s v="P 9.1"/>
    <x v="32"/>
    <n v="0.83333333333333337"/>
    <s v="En términos"/>
  </r>
  <r>
    <x v="12"/>
    <s v="OFICINA DEL INSPECTOR DE LA GESTIÓN DE TIERRAS"/>
    <s v="R 9"/>
    <s v="Pérdida Reputacional"/>
    <s v="OPERATIVOS"/>
    <s v="Usuarios, productos y prácticas"/>
    <s v="Extremo"/>
    <s v="C 9.2"/>
    <s v="COLABORADOR DE LA OFICINA DEL INSPECTOR DE LA GESTIÓN DE TIERRAS"/>
    <s v="Correctivo"/>
    <s v="Alto"/>
    <s v="Reducir"/>
    <s v="P 9.2"/>
    <x v="1"/>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05BE566-0ABE-4A65-B560-E03C2A0AB222}" name="TablaDinámica68"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R4:S8" firstHeaderRow="1" firstDataRow="1" firstDataCol="1" rowPageCount="1" colPageCount="1"/>
  <pivotFields count="16">
    <pivotField axis="axisRow" showAll="0">
      <items count="16">
        <item h="1" x="5"/>
        <item h="1" x="11"/>
        <item h="1" x="6"/>
        <item h="1" x="10"/>
        <item h="1" x="9"/>
        <item x="12"/>
        <item x="0"/>
        <item h="1" x="7"/>
        <item h="1" x="2"/>
        <item h="1" x="8"/>
        <item h="1" x="13"/>
        <item x="1"/>
        <item h="1" x="3"/>
        <item h="1" x="14"/>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34">
        <item h="1" x="1"/>
        <item x="28"/>
        <item x="11"/>
        <item x="10"/>
        <item x="9"/>
        <item x="8"/>
        <item x="24"/>
        <item x="27"/>
        <item x="29"/>
        <item x="18"/>
        <item x="30"/>
        <item x="0"/>
        <item x="17"/>
        <item x="16"/>
        <item x="32"/>
        <item x="5"/>
        <item x="21"/>
        <item x="22"/>
        <item x="19"/>
        <item x="26"/>
        <item x="23"/>
        <item x="25"/>
        <item x="12"/>
        <item x="13"/>
        <item x="14"/>
        <item x="31"/>
        <item x="4"/>
        <item x="6"/>
        <item x="7"/>
        <item x="3"/>
        <item x="15"/>
        <item x="2"/>
        <item x="20"/>
        <item t="default"/>
      </items>
    </pivotField>
    <pivotField dataField="1" showAll="0"/>
    <pivotField showAll="0"/>
  </pivotFields>
  <rowFields count="1">
    <field x="0"/>
  </rowFields>
  <rowItems count="4">
    <i>
      <x v="5"/>
    </i>
    <i>
      <x v="6"/>
    </i>
    <i>
      <x v="11"/>
    </i>
    <i t="grand">
      <x/>
    </i>
  </rowItems>
  <colItems count="1">
    <i/>
  </colItems>
  <pageFields count="1">
    <pageField fld="13" hier="-1"/>
  </pageFields>
  <dataFields count="1">
    <dataField name="Promedio de INDICE DE REDUCCIÓN DEL RIESGO" fld="14" subtotal="average" baseField="0" baseItem="4"/>
  </dataFields>
  <formats count="3">
    <format dxfId="1105">
      <pivotArea outline="0" collapsedLevelsAreSubtotals="1" fieldPosition="0"/>
    </format>
    <format dxfId="1104">
      <pivotArea dataOnly="0" labelOnly="1" outline="0" fieldPosition="0">
        <references count="1">
          <reference field="13" count="0"/>
        </references>
      </pivotArea>
    </format>
    <format dxfId="110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DE2F66B-60CD-4B7E-8B9B-3034E4557D0D}"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6">
  <location ref="A49:B65" firstHeaderRow="1" firstDataRow="1" firstDataCol="1"/>
  <pivotFields count="13">
    <pivotField axis="axisRow" showAll="0">
      <items count="20">
        <item x="6"/>
        <item x="12"/>
        <item m="1" x="17"/>
        <item x="11"/>
        <item x="10"/>
        <item x="1"/>
        <item x="0"/>
        <item x="8"/>
        <item x="3"/>
        <item m="1" x="18"/>
        <item x="13"/>
        <item m="1" x="16"/>
        <item x="4"/>
        <item x="14"/>
        <item x="5"/>
        <item h="1" x="15"/>
        <item x="2"/>
        <item x="7"/>
        <item x="9"/>
        <item t="default"/>
      </items>
    </pivotField>
    <pivotField showAll="0"/>
    <pivotField showAll="0"/>
    <pivotField showAll="0"/>
    <pivotField dataField="1" showAll="0"/>
    <pivotField showAll="0"/>
    <pivotField showAll="0"/>
    <pivotField showAll="0"/>
    <pivotField showAll="0"/>
    <pivotField showAll="0"/>
    <pivotField showAll="0"/>
    <pivotField showAll="0"/>
    <pivotField showAll="0"/>
  </pivotFields>
  <rowFields count="1">
    <field x="0"/>
  </rowFields>
  <rowItems count="16">
    <i>
      <x/>
    </i>
    <i>
      <x v="1"/>
    </i>
    <i>
      <x v="3"/>
    </i>
    <i>
      <x v="4"/>
    </i>
    <i>
      <x v="5"/>
    </i>
    <i>
      <x v="6"/>
    </i>
    <i>
      <x v="7"/>
    </i>
    <i>
      <x v="8"/>
    </i>
    <i>
      <x v="10"/>
    </i>
    <i>
      <x v="12"/>
    </i>
    <i>
      <x v="13"/>
    </i>
    <i>
      <x v="14"/>
    </i>
    <i>
      <x v="16"/>
    </i>
    <i>
      <x v="17"/>
    </i>
    <i>
      <x v="18"/>
    </i>
    <i t="grand">
      <x/>
    </i>
  </rowItems>
  <colItems count="1">
    <i/>
  </colItems>
  <dataFields count="1">
    <dataField name="Cuenta de NÚMERO DE RIESGO" fld="4" subtotal="count" baseField="0" baseItem="0"/>
  </dataFields>
  <formats count="24">
    <format dxfId="1078">
      <pivotArea type="all" dataOnly="0" outline="0" fieldPosition="0"/>
    </format>
    <format dxfId="1077">
      <pivotArea outline="0" collapsedLevelsAreSubtotals="1" fieldPosition="0"/>
    </format>
    <format dxfId="1076">
      <pivotArea field="0" type="button" dataOnly="0" labelOnly="1" outline="0" axis="axisRow" fieldPosition="0"/>
    </format>
    <format dxfId="1075">
      <pivotArea dataOnly="0" labelOnly="1" fieldPosition="0">
        <references count="1">
          <reference field="0" count="0"/>
        </references>
      </pivotArea>
    </format>
    <format dxfId="1074">
      <pivotArea dataOnly="0" labelOnly="1" grandRow="1" outline="0" fieldPosition="0"/>
    </format>
    <format dxfId="1073">
      <pivotArea dataOnly="0" labelOnly="1" outline="0" axis="axisValues" fieldPosition="0"/>
    </format>
    <format dxfId="1072">
      <pivotArea type="all" dataOnly="0" outline="0" fieldPosition="0"/>
    </format>
    <format dxfId="1071">
      <pivotArea outline="0" collapsedLevelsAreSubtotals="1" fieldPosition="0"/>
    </format>
    <format dxfId="1070">
      <pivotArea field="0" type="button" dataOnly="0" labelOnly="1" outline="0" axis="axisRow" fieldPosition="0"/>
    </format>
    <format dxfId="1069">
      <pivotArea dataOnly="0" labelOnly="1" fieldPosition="0">
        <references count="1">
          <reference field="0" count="0"/>
        </references>
      </pivotArea>
    </format>
    <format dxfId="1068">
      <pivotArea dataOnly="0" labelOnly="1" grandRow="1" outline="0" fieldPosition="0"/>
    </format>
    <format dxfId="1067">
      <pivotArea dataOnly="0" labelOnly="1" outline="0" axis="axisValues" fieldPosition="0"/>
    </format>
    <format dxfId="1066">
      <pivotArea type="all" dataOnly="0" outline="0" fieldPosition="0"/>
    </format>
    <format dxfId="1065">
      <pivotArea outline="0" collapsedLevelsAreSubtotals="1" fieldPosition="0"/>
    </format>
    <format dxfId="1064">
      <pivotArea field="0" type="button" dataOnly="0" labelOnly="1" outline="0" axis="axisRow" fieldPosition="0"/>
    </format>
    <format dxfId="1063">
      <pivotArea dataOnly="0" labelOnly="1" fieldPosition="0">
        <references count="1">
          <reference field="0" count="0"/>
        </references>
      </pivotArea>
    </format>
    <format dxfId="1062">
      <pivotArea dataOnly="0" labelOnly="1" grandRow="1" outline="0" fieldPosition="0"/>
    </format>
    <format dxfId="1061">
      <pivotArea dataOnly="0" labelOnly="1" outline="0" axis="axisValues" fieldPosition="0"/>
    </format>
    <format dxfId="1060">
      <pivotArea type="all" dataOnly="0" outline="0" fieldPosition="0"/>
    </format>
    <format dxfId="1059">
      <pivotArea outline="0" collapsedLevelsAreSubtotals="1" fieldPosition="0"/>
    </format>
    <format dxfId="1058">
      <pivotArea field="0" type="button" dataOnly="0" labelOnly="1" outline="0" axis="axisRow" fieldPosition="0"/>
    </format>
    <format dxfId="1057">
      <pivotArea dataOnly="0" labelOnly="1" fieldPosition="0">
        <references count="1">
          <reference field="0" count="0"/>
        </references>
      </pivotArea>
    </format>
    <format dxfId="1056">
      <pivotArea dataOnly="0" labelOnly="1" grandRow="1" outline="0" fieldPosition="0"/>
    </format>
    <format dxfId="1055">
      <pivotArea dataOnly="0" labelOnly="1" outline="0" axis="axisValues" fieldPosition="0"/>
    </format>
  </formats>
  <chartFormats count="1">
    <chartFormat chart="5"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9D781C2-6480-493B-AAFB-8935F703DE17}" name="TablaDinámica2"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2">
  <location ref="D49:E58" firstHeaderRow="1" firstDataRow="1" firstDataCol="1"/>
  <pivotFields count="13">
    <pivotField showAll="0">
      <items count="20">
        <item x="6"/>
        <item x="12"/>
        <item m="1" x="17"/>
        <item x="11"/>
        <item x="10"/>
        <item x="1"/>
        <item x="0"/>
        <item x="8"/>
        <item x="3"/>
        <item m="1" x="18"/>
        <item x="13"/>
        <item m="1" x="16"/>
        <item x="4"/>
        <item x="14"/>
        <item x="5"/>
        <item h="1" x="15"/>
        <item x="2"/>
        <item x="7"/>
        <item h="1" x="9"/>
        <item t="default"/>
      </items>
    </pivotField>
    <pivotField showAll="0"/>
    <pivotField showAll="0"/>
    <pivotField showAll="0"/>
    <pivotField dataField="1" showAll="0"/>
    <pivotField showAll="0"/>
    <pivotField showAll="0"/>
    <pivotField showAll="0"/>
    <pivotField showAll="0"/>
    <pivotField showAll="0"/>
    <pivotField showAll="0"/>
    <pivotField showAll="0"/>
    <pivotField axis="axisRow" showAll="0">
      <items count="10">
        <item x="4"/>
        <item x="2"/>
        <item x="0"/>
        <item x="7"/>
        <item x="1"/>
        <item x="3"/>
        <item x="5"/>
        <item x="6"/>
        <item h="1" x="8"/>
        <item t="default"/>
      </items>
    </pivotField>
  </pivotFields>
  <rowFields count="1">
    <field x="12"/>
  </rowFields>
  <rowItems count="9">
    <i>
      <x/>
    </i>
    <i>
      <x v="1"/>
    </i>
    <i>
      <x v="2"/>
    </i>
    <i>
      <x v="3"/>
    </i>
    <i>
      <x v="4"/>
    </i>
    <i>
      <x v="5"/>
    </i>
    <i>
      <x v="6"/>
    </i>
    <i>
      <x v="7"/>
    </i>
    <i t="grand">
      <x/>
    </i>
  </rowItems>
  <colItems count="1">
    <i/>
  </colItems>
  <dataFields count="1">
    <dataField name="Cuenta de NÚMERO DE RIESGO" fld="4" subtotal="count" baseField="0" baseItem="0"/>
  </dataFields>
  <formats count="24">
    <format dxfId="1102">
      <pivotArea type="all" dataOnly="0" outline="0" fieldPosition="0"/>
    </format>
    <format dxfId="1101">
      <pivotArea outline="0" collapsedLevelsAreSubtotals="1" fieldPosition="0"/>
    </format>
    <format dxfId="1100">
      <pivotArea field="12" type="button" dataOnly="0" labelOnly="1" outline="0" axis="axisRow" fieldPosition="0"/>
    </format>
    <format dxfId="1099">
      <pivotArea dataOnly="0" labelOnly="1" fieldPosition="0">
        <references count="1">
          <reference field="12" count="0"/>
        </references>
      </pivotArea>
    </format>
    <format dxfId="1098">
      <pivotArea dataOnly="0" labelOnly="1" grandRow="1" outline="0" fieldPosition="0"/>
    </format>
    <format dxfId="1097">
      <pivotArea dataOnly="0" labelOnly="1" outline="0" axis="axisValues" fieldPosition="0"/>
    </format>
    <format dxfId="1096">
      <pivotArea type="all" dataOnly="0" outline="0" fieldPosition="0"/>
    </format>
    <format dxfId="1095">
      <pivotArea outline="0" collapsedLevelsAreSubtotals="1" fieldPosition="0"/>
    </format>
    <format dxfId="1094">
      <pivotArea field="12" type="button" dataOnly="0" labelOnly="1" outline="0" axis="axisRow" fieldPosition="0"/>
    </format>
    <format dxfId="1093">
      <pivotArea dataOnly="0" labelOnly="1" fieldPosition="0">
        <references count="1">
          <reference field="12" count="0"/>
        </references>
      </pivotArea>
    </format>
    <format dxfId="1092">
      <pivotArea dataOnly="0" labelOnly="1" grandRow="1" outline="0" fieldPosition="0"/>
    </format>
    <format dxfId="1091">
      <pivotArea dataOnly="0" labelOnly="1" outline="0" axis="axisValues" fieldPosition="0"/>
    </format>
    <format dxfId="1090">
      <pivotArea type="all" dataOnly="0" outline="0" fieldPosition="0"/>
    </format>
    <format dxfId="1089">
      <pivotArea outline="0" collapsedLevelsAreSubtotals="1" fieldPosition="0"/>
    </format>
    <format dxfId="1088">
      <pivotArea field="12" type="button" dataOnly="0" labelOnly="1" outline="0" axis="axisRow" fieldPosition="0"/>
    </format>
    <format dxfId="1087">
      <pivotArea dataOnly="0" labelOnly="1" fieldPosition="0">
        <references count="1">
          <reference field="12" count="0"/>
        </references>
      </pivotArea>
    </format>
    <format dxfId="1086">
      <pivotArea dataOnly="0" labelOnly="1" grandRow="1" outline="0" fieldPosition="0"/>
    </format>
    <format dxfId="1085">
      <pivotArea dataOnly="0" labelOnly="1" outline="0" axis="axisValues" fieldPosition="0"/>
    </format>
    <format dxfId="1084">
      <pivotArea type="all" dataOnly="0" outline="0" fieldPosition="0"/>
    </format>
    <format dxfId="1083">
      <pivotArea outline="0" collapsedLevelsAreSubtotals="1" fieldPosition="0"/>
    </format>
    <format dxfId="1082">
      <pivotArea field="12" type="button" dataOnly="0" labelOnly="1" outline="0" axis="axisRow" fieldPosition="0"/>
    </format>
    <format dxfId="1081">
      <pivotArea dataOnly="0" labelOnly="1" fieldPosition="0">
        <references count="1">
          <reference field="12" count="0"/>
        </references>
      </pivotArea>
    </format>
    <format dxfId="1080">
      <pivotArea dataOnly="0" labelOnly="1" grandRow="1" outline="0" fieldPosition="0"/>
    </format>
    <format dxfId="1079">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4.xml"/><Relationship Id="rId1" Type="http://schemas.openxmlformats.org/officeDocument/2006/relationships/printerSettings" Target="../printerSettings/printerSettings13.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ivotTable" Target="../pivotTables/pivotTable3.xml"/><Relationship Id="rId1" Type="http://schemas.openxmlformats.org/officeDocument/2006/relationships/pivotTable" Target="../pivotTables/pivotTable2.xml"/><Relationship Id="rId4"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agenciadetierras.sharepoint.com/:b:/r/sites/antintranet/sistema-integrado-de-gestion/procesos-estrategicos/PoliticaDireccionamiento%20Estratgico/DEST-Politica-001%20ADMINISTRACI%C3%93N%20DEL%20RIESGO.pdf?csf=1&amp;web=1"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6" Type="http://schemas.openxmlformats.org/officeDocument/2006/relationships/hyperlink" Target="https://agenciadetierras-my.sharepoint.com/:f:/g/personal/planeacionant_ant_gov_co/EvJzomqc21xNo9Uu4QOPXZ4BaRsARDlQh1Dg5UU3yincQQ?e=idb7Bf" TargetMode="External"/><Relationship Id="rId21" Type="http://schemas.openxmlformats.org/officeDocument/2006/relationships/hyperlink" Target="https://agenciadetierras-my.sharepoint.com/:f:/g/personal/planeacionant_ant_gov_co/EkoNGtyW1v1IhUDwCufZfjABHFUEdwXTDUS2XOVvob2asw?e=GHFScV" TargetMode="External"/><Relationship Id="rId42" Type="http://schemas.openxmlformats.org/officeDocument/2006/relationships/hyperlink" Target="https://agenciadetierras-my.sharepoint.com/:f:/g/personal/planeacionant_ant_gov_co/El5hus2VmFhFiaZdfQL-XZUBLSVG4BaC-ToEG3qwg0UcRA?e=CbNBI2" TargetMode="External"/><Relationship Id="rId47" Type="http://schemas.openxmlformats.org/officeDocument/2006/relationships/hyperlink" Target="https://agenciadetierras-my.sharepoint.com/:f:/g/personal/planeacionant_ant_gov_co/Eq9R9HAV4qxBn5ATsvYPPDkBKjAgXmhzocXegIHXz_Hj-w?e=Sb8jxc" TargetMode="External"/><Relationship Id="rId63" Type="http://schemas.openxmlformats.org/officeDocument/2006/relationships/hyperlink" Target="https://agenciadetierras-my.sharepoint.com/:f:/g/personal/planeacionant_ant_gov_co/Eqne-CBEsmxJp-xX_ocDrRgBeLbY7CeLLSXbYOKyt9Qi6g?e=qOC2S4" TargetMode="External"/><Relationship Id="rId68" Type="http://schemas.openxmlformats.org/officeDocument/2006/relationships/hyperlink" Target="https://agenciadetierras-my.sharepoint.com/:f:/g/personal/planeacionant_ant_gov_co/EvyuGbI7-R5HpbXkfNO_L1EBO1lW2briP6czOrR5LF8PVg?e=kDPBfJ" TargetMode="External"/><Relationship Id="rId2" Type="http://schemas.openxmlformats.org/officeDocument/2006/relationships/hyperlink" Target="https://agenciadetierras-my.sharepoint.com/:f:/g/personal/planeacionant_ant_gov_co/Ek3Xe3MayStGp5pmA-sjQmkBzur6Hb_HoioDapmediDfKw?e=TZcgFo" TargetMode="External"/><Relationship Id="rId16" Type="http://schemas.openxmlformats.org/officeDocument/2006/relationships/hyperlink" Target="https://agenciadetierras-my.sharepoint.com/:f:/g/personal/planeacionant_ant_gov_co/El0Tdj9n2CZPifl_dXZBI7MBGJ9POcFNgZnwtqMKsCAKbQ?e=cvjYEG" TargetMode="External"/><Relationship Id="rId29" Type="http://schemas.openxmlformats.org/officeDocument/2006/relationships/hyperlink" Target="https://agenciadetierras-my.sharepoint.com/:f:/g/personal/planeacionant_ant_gov_co/EphXtkHZ5QJLi_eIGdwvmpwByV3LaVMd4M8_DCKJRT_D-A?e=tNmBRf" TargetMode="External"/><Relationship Id="rId11" Type="http://schemas.openxmlformats.org/officeDocument/2006/relationships/hyperlink" Target="https://agenciadetierras-my.sharepoint.com/:f:/g/personal/planeacionant_ant_gov_co/EuewzI0BWZFNqs2dvTg7Rx0BAaeqzirWqUDmS3S0Z135KQ?e=ySamHt" TargetMode="External"/><Relationship Id="rId24" Type="http://schemas.openxmlformats.org/officeDocument/2006/relationships/hyperlink" Target="https://agenciadetierras-my.sharepoint.com/:f:/g/personal/planeacionant_ant_gov_co/EkoNGtyW1v1IhUDwCufZfjABHFUEdwXTDUS2XOVvob2asw?e=GHFScV" TargetMode="External"/><Relationship Id="rId32" Type="http://schemas.openxmlformats.org/officeDocument/2006/relationships/hyperlink" Target="https://agenciadetierras-my.sharepoint.com/:f:/g/personal/planeacionant_ant_gov_co/EihiyuHynG5IsHelD7JoyWwB6s69rS8MXoHr_RpkWLoDuw?e=VtqweN" TargetMode="External"/><Relationship Id="rId37" Type="http://schemas.openxmlformats.org/officeDocument/2006/relationships/hyperlink" Target="https://agenciadetierras-my.sharepoint.com/:f:/g/personal/planeacionant_ant_gov_co/EsQByGjAJp1Hh8p62pqI2QABb3ZlnAQ5jYopx6eY3FcyUw?e=osXmvG" TargetMode="External"/><Relationship Id="rId40" Type="http://schemas.openxmlformats.org/officeDocument/2006/relationships/hyperlink" Target="https://agenciadetierras-my.sharepoint.com/:f:/g/personal/planeacionant_ant_gov_co/Enyr8yj556BKt7gYzzsLyqABEo5B5JQH7XJfgyVJEvI04A?e=w77j5M" TargetMode="External"/><Relationship Id="rId45" Type="http://schemas.openxmlformats.org/officeDocument/2006/relationships/hyperlink" Target="https://agenciadetierras-my.sharepoint.com/:f:/g/personal/planeacionant_ant_gov_co/EnAnPmJle0VAunlwLcYwIbUBAugLSHw0bwfNZA9nRbhuDA?e=ym37kb" TargetMode="External"/><Relationship Id="rId53" Type="http://schemas.openxmlformats.org/officeDocument/2006/relationships/hyperlink" Target="https://agenciadetierras-my.sharepoint.com/:f:/g/personal/planeacionant_ant_gov_co/ElaIVrxyRVZAsK2rlEAlh8ABu-zdGJ3Ns33kXQAm3rxhcA?e=BM6t4R" TargetMode="External"/><Relationship Id="rId58" Type="http://schemas.openxmlformats.org/officeDocument/2006/relationships/hyperlink" Target="https://agenciadetierras-my.sharepoint.com/:f:/g/personal/planeacionant_ant_gov_co/Ek4ytUNwBGFFkBG_sKE35LoBj9Q5PoRo4EMSuQl5_oaFYA?e=fVqQXK" TargetMode="External"/><Relationship Id="rId66" Type="http://schemas.openxmlformats.org/officeDocument/2006/relationships/hyperlink" Target="https://agenciadetierras-my.sharepoint.com/:f:/g/personal/planeacionant_ant_gov_co/EjJO18Chm01NtpjNZLRbBi4BrGwW-NwW5GyNqrq-3ufugg?e=fN1zyq" TargetMode="External"/><Relationship Id="rId74" Type="http://schemas.openxmlformats.org/officeDocument/2006/relationships/hyperlink" Target="https://agenciadetierras-my.sharepoint.com/:f:/g/personal/planeacionant_ant_gov_co/EtuJJq4Kuk5NqMlid4WooSABiAVncEPr5ivUOdo4_d_pRQ?e=Yd2V9T" TargetMode="External"/><Relationship Id="rId5" Type="http://schemas.openxmlformats.org/officeDocument/2006/relationships/hyperlink" Target="https://agenciadetierras-my.sharepoint.com/:f:/g/personal/planeacionant_ant_gov_co/EnSpnABLC-dMrCsEyjlcNxsB5alTKLOjXrbHVsPSW6FYDA?e=XsOUUQ" TargetMode="External"/><Relationship Id="rId61" Type="http://schemas.openxmlformats.org/officeDocument/2006/relationships/hyperlink" Target="https://agenciadetierras-my.sharepoint.com/:f:/g/personal/planeacionant_ant_gov_co/Eq2oCTpbFbNMnKMd3MVY7MUBZLqK4Zu1AfE9yx7T5Ffb8Q?e=iu9NF8" TargetMode="External"/><Relationship Id="rId19" Type="http://schemas.openxmlformats.org/officeDocument/2006/relationships/hyperlink" Target="https://agenciadetierras-my.sharepoint.com/:f:/g/personal/planeacionant_ant_gov_co/EoqYJBUGS9tJr-Lfubz1-QQBCGDyh1wFOWAkbUclfApAKg?e=ptxI4K" TargetMode="External"/><Relationship Id="rId14" Type="http://schemas.openxmlformats.org/officeDocument/2006/relationships/hyperlink" Target="https://agenciadetierras-my.sharepoint.com/:f:/g/personal/planeacionant_ant_gov_co/Et7W3hEARxRHr0zFgu13LakBA7242KQ9qhULjlCK7TY-Vg?e=BKpbjf" TargetMode="External"/><Relationship Id="rId22" Type="http://schemas.openxmlformats.org/officeDocument/2006/relationships/hyperlink" Target="https://agenciadetierras-my.sharepoint.com/:f:/g/personal/planeacionant_ant_gov_co/EkoNGtyW1v1IhUDwCufZfjABHFUEdwXTDUS2XOVvob2asw?e=GHFScV" TargetMode="External"/><Relationship Id="rId27" Type="http://schemas.openxmlformats.org/officeDocument/2006/relationships/hyperlink" Target="https://agenciadetierras-my.sharepoint.com/:f:/g/personal/planeacionant_ant_gov_co/EjrzfWlCqcRLtBcaL6CDtYcB7hUn_lwCy_LE91k1k_uXEA?e=7054i0" TargetMode="External"/><Relationship Id="rId30" Type="http://schemas.openxmlformats.org/officeDocument/2006/relationships/hyperlink" Target="https://agenciadetierras-my.sharepoint.com/:f:/g/personal/planeacionant_ant_gov_co/En-njazgK-FMkwfPweTktQQBMz49jPpXxZ7VhfB5drAXFA?e=waQMMe" TargetMode="External"/><Relationship Id="rId35" Type="http://schemas.openxmlformats.org/officeDocument/2006/relationships/hyperlink" Target="https://agenciadetierras-my.sharepoint.com/:f:/g/personal/planeacionant_ant_gov_co/EsPQ_mhRtc5JojJ_MgUY3mkBMtVNxG4Uy3HaJpaGCYXZdg?e=8gZHsh" TargetMode="External"/><Relationship Id="rId43" Type="http://schemas.openxmlformats.org/officeDocument/2006/relationships/hyperlink" Target="https://agenciadetierras-my.sharepoint.com/:f:/g/personal/planeacionant_ant_gov_co/Em5TJ4zMB5dFifQXl_BwsY8BK6F6S9lpJML1SNxX-dGIew?e=MsGKBA" TargetMode="External"/><Relationship Id="rId48" Type="http://schemas.openxmlformats.org/officeDocument/2006/relationships/hyperlink" Target="https://agenciadetierras-my.sharepoint.com/:f:/g/personal/planeacionant_ant_gov_co/EitzKVQshn1DrvolqY2C5XEB3gQSIqu4xo3fIwtPqxF0jQ?e=qbROFm" TargetMode="External"/><Relationship Id="rId56" Type="http://schemas.openxmlformats.org/officeDocument/2006/relationships/hyperlink" Target="https://agenciadetierras-my.sharepoint.com/:f:/g/personal/planeacionant_ant_gov_co/EkOcV9D_bEFHhAvRc0YMaX4BkpKzRypLYyZDILB0gVOQTA?e=oQfbEQ" TargetMode="External"/><Relationship Id="rId64" Type="http://schemas.openxmlformats.org/officeDocument/2006/relationships/hyperlink" Target="https://agenciadetierras-my.sharepoint.com/:f:/g/personal/planeacionant_ant_gov_co/EipkBBfVgHdMteDbTWjdzjIBnvUjzY_Qbn2VuF86rapJVA?e=6gkCUp" TargetMode="External"/><Relationship Id="rId69" Type="http://schemas.openxmlformats.org/officeDocument/2006/relationships/hyperlink" Target="https://agenciadetierras-my.sharepoint.com/:f:/g/personal/planeacionant_ant_gov_co/EpABILZZyJ9GjGrVoS2LTtkBLc7OJAfQxN50K8vS74noAA?e=XJGsgg" TargetMode="External"/><Relationship Id="rId8" Type="http://schemas.openxmlformats.org/officeDocument/2006/relationships/hyperlink" Target="https://agenciadetierras-my.sharepoint.com/:f:/g/personal/planeacionant_ant_gov_co/EpTzQdPEEe1IryyCUj7p9mEBiBdpHBk96xthjkUMbKiV6w?e=fUb04f" TargetMode="External"/><Relationship Id="rId51" Type="http://schemas.openxmlformats.org/officeDocument/2006/relationships/hyperlink" Target="https://agenciadetierras-my.sharepoint.com/:f:/g/personal/planeacionant_ant_gov_co/EoxEJ8ZddEVKjjOdXlnusXgBvM69SFZtysrxsxWqejPs9w?e=ktoCtc" TargetMode="External"/><Relationship Id="rId72" Type="http://schemas.openxmlformats.org/officeDocument/2006/relationships/hyperlink" Target="https://agenciadetierras-my.sharepoint.com/:f:/g/personal/planeacionant_ant_gov_co/EtA6LCoPlmhBmZKEqVsEOIgB7mrIY308OIdidqOdvbQpqQ?e=dYJeiG" TargetMode="External"/><Relationship Id="rId3" Type="http://schemas.openxmlformats.org/officeDocument/2006/relationships/hyperlink" Target="https://agenciadetierras-my.sharepoint.com/:f:/g/personal/planeacionant_ant_gov_co/EsbUlAE_3RhEnT8Kd2Q7ijgBsVLXY9iy6WCmhbbUJAum-g?e=y4PgdP" TargetMode="External"/><Relationship Id="rId12" Type="http://schemas.openxmlformats.org/officeDocument/2006/relationships/hyperlink" Target="https://agenciadetierras-my.sharepoint.com/:f:/g/personal/planeacionant_ant_gov_co/EuqSuJxiyB1GlF1-g1kAKpABFMLxhUc1f2Wa3EKoT4U0PQ?e=G2hxLt" TargetMode="External"/><Relationship Id="rId17" Type="http://schemas.openxmlformats.org/officeDocument/2006/relationships/hyperlink" Target="https://agenciadetierras-my.sharepoint.com/:f:/g/personal/planeacionant_ant_gov_co/Eub-D0V-UzFCnsK2jhFtJF0B5Z7PCeuqyXOmYqQXvZ0i9A?e=dWsKoG" TargetMode="External"/><Relationship Id="rId25" Type="http://schemas.openxmlformats.org/officeDocument/2006/relationships/hyperlink" Target="https://agenciadetierras-my.sharepoint.com/:f:/g/personal/planeacionant_ant_gov_co/EkoNGtyW1v1IhUDwCufZfjABHFUEdwXTDUS2XOVvob2asw?e=GHFScV" TargetMode="External"/><Relationship Id="rId33" Type="http://schemas.openxmlformats.org/officeDocument/2006/relationships/hyperlink" Target="https://agenciadetierras-my.sharepoint.com/:f:/g/personal/planeacionant_ant_gov_co/EmnDpCTj321ImluRjxTHdigBcqdOrRw4DIbQgNIbQMzgTg?e=mu30Kq" TargetMode="External"/><Relationship Id="rId38" Type="http://schemas.openxmlformats.org/officeDocument/2006/relationships/hyperlink" Target="https://agenciadetierras-my.sharepoint.com/:f:/g/personal/planeacionant_ant_gov_co/EvYtLps0HrZHozGYrEooS7QBwM6htqtn8ErpDI_6jo_1Hw?e=nE60Nz" TargetMode="External"/><Relationship Id="rId46" Type="http://schemas.openxmlformats.org/officeDocument/2006/relationships/hyperlink" Target="https://agenciadetierras-my.sharepoint.com/:f:/g/personal/planeacionant_ant_gov_co/ElI5OPKy2ZFJkfD_d2RUGO8Bs0HY5ROJaS-JeaBACBxBNg?e=Ju2YpI" TargetMode="External"/><Relationship Id="rId59" Type="http://schemas.openxmlformats.org/officeDocument/2006/relationships/hyperlink" Target="https://agenciadetierras-my.sharepoint.com/:f:/g/personal/planeacionant_ant_gov_co/EqQQrE_n7Z9PrjQmvEBpKh0BbZ0l5AIucysx8pcSTa-zdw?e=orrWaF" TargetMode="External"/><Relationship Id="rId67" Type="http://schemas.openxmlformats.org/officeDocument/2006/relationships/hyperlink" Target="https://agenciadetierras-my.sharepoint.com/:f:/g/personal/planeacionant_ant_gov_co/EkV9hwJGjFJEq9V4XLwteaMB3RfVS2j7uG2TzWcL7VzGJw?e=8yMnyS" TargetMode="External"/><Relationship Id="rId20" Type="http://schemas.openxmlformats.org/officeDocument/2006/relationships/hyperlink" Target="https://agenciadetierras-my.sharepoint.com/:f:/g/personal/planeacionant_ant_gov_co/EkoNGtyW1v1IhUDwCufZfjABHFUEdwXTDUS2XOVvob2asw?e=GHFScV" TargetMode="External"/><Relationship Id="rId41" Type="http://schemas.openxmlformats.org/officeDocument/2006/relationships/hyperlink" Target="https://agenciadetierras-my.sharepoint.com/:f:/g/personal/planeacionant_ant_gov_co/Eu8Jggg-pHJGtzYJWrLU1DQB7aAPkBBRLgsXGVbCSjdk_A?e=uusVII" TargetMode="External"/><Relationship Id="rId54" Type="http://schemas.openxmlformats.org/officeDocument/2006/relationships/hyperlink" Target="https://agenciadetierras-my.sharepoint.com/:f:/g/personal/planeacionant_ant_gov_co/EpyRePa_3elPjcKWbX6GCJoB4NKNl91hnvgtyaoQSBOa4w?e=XesuzY" TargetMode="External"/><Relationship Id="rId62" Type="http://schemas.openxmlformats.org/officeDocument/2006/relationships/hyperlink" Target="https://agenciadetierras-my.sharepoint.com/:f:/g/personal/planeacionant_ant_gov_co/Ev2VFyTw68xCvQ9vdfzK34QBuw3Y8n-miG5oJhjR7Q_xmA?e=7cJ8wv" TargetMode="External"/><Relationship Id="rId70" Type="http://schemas.openxmlformats.org/officeDocument/2006/relationships/hyperlink" Target="https://agenciadetierras-my.sharepoint.com/:f:/g/personal/planeacionant_ant_gov_co/Ehp_fsxIdhlJtidpZy5Yc6YBO4_g2s8OK4D5f1X1_v5b5w?e=Cyhxze" TargetMode="External"/><Relationship Id="rId75" Type="http://schemas.openxmlformats.org/officeDocument/2006/relationships/printerSettings" Target="../printerSettings/printerSettings7.bin"/><Relationship Id="rId1" Type="http://schemas.openxmlformats.org/officeDocument/2006/relationships/hyperlink" Target="https://agenciadetierras-my.sharepoint.com/:f:/g/personal/planeacionant_ant_gov_co/Es0nK4ehuJdIgWZCiRxQ98IBJCK4Js9hKB60u7QfUg2WoA?e=HlEeW5" TargetMode="External"/><Relationship Id="rId6" Type="http://schemas.openxmlformats.org/officeDocument/2006/relationships/hyperlink" Target="https://agenciadetierras-my.sharepoint.com/:f:/g/personal/planeacionant_ant_gov_co/EsXLWI3jqP1BidxBbEiVaIwBGLehogm-1PiTYsP7OCuG0g?e=TLWytf" TargetMode="External"/><Relationship Id="rId15" Type="http://schemas.openxmlformats.org/officeDocument/2006/relationships/hyperlink" Target="https://agenciadetierras-my.sharepoint.com/:f:/g/personal/planeacionant_ant_gov_co/EpDm66-hu3pIn38MP_qIHXcBkuCqZdOjdbmXTGW6TEyOCw?e=KRVTbO" TargetMode="External"/><Relationship Id="rId23" Type="http://schemas.openxmlformats.org/officeDocument/2006/relationships/hyperlink" Target="https://agenciadetierras-my.sharepoint.com/:f:/g/personal/planeacionant_ant_gov_co/EkoNGtyW1v1IhUDwCufZfjABHFUEdwXTDUS2XOVvob2asw?e=GHFScV" TargetMode="External"/><Relationship Id="rId28" Type="http://schemas.openxmlformats.org/officeDocument/2006/relationships/hyperlink" Target="https://agenciadetierras-my.sharepoint.com/:f:/g/personal/planeacionant_ant_gov_co/Eu0ZI38e4j9EjhYpnql17CIBodW2JACzELENs4FF69tsjw?e=DIV0AE" TargetMode="External"/><Relationship Id="rId36" Type="http://schemas.openxmlformats.org/officeDocument/2006/relationships/hyperlink" Target="https://agenciadetierras-my.sharepoint.com/:f:/g/personal/planeacionant_ant_gov_co/EnfZjIWMiNhEkFmJhvLFgNkBp-ULnpFMSMo5ewIXnxfH6A?e=uz5dz5" TargetMode="External"/><Relationship Id="rId49" Type="http://schemas.openxmlformats.org/officeDocument/2006/relationships/hyperlink" Target="https://agenciadetierras-my.sharepoint.com/:f:/g/personal/planeacionant_ant_gov_co/Et_syqMidMxIqqqIPsNJyU0BYZSvz_zxSDhwsZAf_CFLLg?e=elKaIW" TargetMode="External"/><Relationship Id="rId57" Type="http://schemas.openxmlformats.org/officeDocument/2006/relationships/hyperlink" Target="https://agenciadetierras-my.sharepoint.com/:f:/g/personal/planeacionant_ant_gov_co/Ejdyyvr2K4BFsiTxqgTIkO0B64UHmJSs92zTTD96Hep0jw?e=PTKYMw" TargetMode="External"/><Relationship Id="rId10" Type="http://schemas.openxmlformats.org/officeDocument/2006/relationships/hyperlink" Target="https://agenciadetierras-my.sharepoint.com/:f:/g/personal/planeacionant_ant_gov_co/EpYRZX2jEwlGrXjV7BvtHi0BofwMzHlaz9I3AXEZoIhQDw?e=kVpNYa" TargetMode="External"/><Relationship Id="rId31" Type="http://schemas.openxmlformats.org/officeDocument/2006/relationships/hyperlink" Target="https://agenciadetierras-my.sharepoint.com/:f:/g/personal/planeacionant_ant_gov_co/Eu12N14Cu4ZIljLVE7Q4AFABNgSDyDdQbMozrW--dPtGlw?e=HzmGkE" TargetMode="External"/><Relationship Id="rId44" Type="http://schemas.openxmlformats.org/officeDocument/2006/relationships/hyperlink" Target="https://agenciadetierras-my.sharepoint.com/:f:/g/personal/planeacionant_ant_gov_co/Etkh6DK_PodFqi7bPRSqI4EBtmaMLQWxkYaMlgeMpAx_Bw?e=dG7nYk" TargetMode="External"/><Relationship Id="rId52" Type="http://schemas.openxmlformats.org/officeDocument/2006/relationships/hyperlink" Target="https://agenciadetierras-my.sharepoint.com/:f:/g/personal/planeacionant_ant_gov_co/EgOBZKrejSZMp_PODq0t2uIBCPLMhwdFdCHNKpWoS-kLLQ?e=xXbe4W" TargetMode="External"/><Relationship Id="rId60" Type="http://schemas.openxmlformats.org/officeDocument/2006/relationships/hyperlink" Target="https://agenciadetierras-my.sharepoint.com/:f:/g/personal/planeacionant_ant_gov_co/EprXXFb54ChGoL5nxYCmtocBmmxLkoh0DVY5dY9Toe4XKg?e=uHZXp0" TargetMode="External"/><Relationship Id="rId65" Type="http://schemas.openxmlformats.org/officeDocument/2006/relationships/hyperlink" Target="https://agenciadetierras-my.sharepoint.com/:f:/g/personal/planeacionant_ant_gov_co/Ej81oMnO0wNOi-4KPS7WRX0BfDuZKtFFJ4fXW41Idolgvg?e=mifJrK" TargetMode="External"/><Relationship Id="rId73" Type="http://schemas.openxmlformats.org/officeDocument/2006/relationships/hyperlink" Target="https://agenciadetierras-my.sharepoint.com/:f:/g/personal/planeacionant_ant_gov_co/Ev6URWJPpOxFvIZmWw9y9HwBiNlaHVEHzGBMHN8kqWOPag?e=7YxLWz" TargetMode="External"/><Relationship Id="rId4" Type="http://schemas.openxmlformats.org/officeDocument/2006/relationships/hyperlink" Target="https://agenciadetierras-my.sharepoint.com/:f:/g/personal/planeacionant_ant_gov_co/EjEMYjttoS9IlzmpRerwlmcBDhap_T3esUaXrGNwzNHf_g?e=iefqpj" TargetMode="External"/><Relationship Id="rId9" Type="http://schemas.openxmlformats.org/officeDocument/2006/relationships/hyperlink" Target="https://agenciadetierras-my.sharepoint.com/:f:/g/personal/planeacionant_ant_gov_co/EvZYLR2t9TFCm5zrAQb8OswBDSgDhdmQ3VF_g_qye8CHyA?e=kzmsM9" TargetMode="External"/><Relationship Id="rId13" Type="http://schemas.openxmlformats.org/officeDocument/2006/relationships/hyperlink" Target="https://agenciadetierras-my.sharepoint.com/:f:/g/personal/planeacionant_ant_gov_co/EuqSuJxiyB1GlF1-g1kAKpABFMLxhUc1f2Wa3EKoT4U0PQ?e=G2hxLt" TargetMode="External"/><Relationship Id="rId18" Type="http://schemas.openxmlformats.org/officeDocument/2006/relationships/hyperlink" Target="https://agenciadetierras-my.sharepoint.com/:f:/g/personal/planeacionant_ant_gov_co/EthfK20dyDRNpLqgI7MKh-QBMXx5KxawOv0YLwdnMMJVgQ?e=NZk7If" TargetMode="External"/><Relationship Id="rId39" Type="http://schemas.openxmlformats.org/officeDocument/2006/relationships/hyperlink" Target="https://agenciadetierras-my.sharepoint.com/:f:/g/personal/planeacionant_ant_gov_co/Er7bJT6utItCrX-UeONScLsB1NnESPK8atpwMhpUtYfGLA?e=AxGqKr" TargetMode="External"/><Relationship Id="rId34" Type="http://schemas.openxmlformats.org/officeDocument/2006/relationships/hyperlink" Target="https://agenciadetierras-my.sharepoint.com/:f:/g/personal/planeacionant_ant_gov_co/EqdjblEqqUVFjDG-jVoET4IBPX1PvIr8AiBfXTrBWST51g?e=Kv8TUS" TargetMode="External"/><Relationship Id="rId50" Type="http://schemas.openxmlformats.org/officeDocument/2006/relationships/hyperlink" Target="https://agenciadetierras-my.sharepoint.com/:f:/g/personal/planeacionant_ant_gov_co/EjBvswnDqOZBp1DMQwolMhABm1oXy7YapWcL89Y8ufW8jQ?e=ZztOtF" TargetMode="External"/><Relationship Id="rId55" Type="http://schemas.openxmlformats.org/officeDocument/2006/relationships/hyperlink" Target="https://agenciadetierras-my.sharepoint.com/:f:/g/personal/planeacionant_ant_gov_co/EhvrWJfik8hOi7-X8le16moBzC2MLv73m826Ey-DNz-Pmw?e=poqFY2" TargetMode="External"/><Relationship Id="rId76" Type="http://schemas.openxmlformats.org/officeDocument/2006/relationships/drawing" Target="../drawings/drawing7.xml"/><Relationship Id="rId7" Type="http://schemas.openxmlformats.org/officeDocument/2006/relationships/hyperlink" Target="https://agenciadetierras-my.sharepoint.com/:f:/g/personal/planeacionant_ant_gov_co/EgeBqGbzJfJIsKv80t76qNgBNdKTBRcVu8O13Xrfj-Qnmg?e=gfdi3k" TargetMode="External"/><Relationship Id="rId71" Type="http://schemas.openxmlformats.org/officeDocument/2006/relationships/hyperlink" Target="https://agenciadetierras-my.sharepoint.com/:f:/g/personal/planeacionant_ant_gov_co/EisQXoceeApOuPWUok7Ix3sBlAGTyl4epN9Kcsa1biA7og?e=owXGPf"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Q66"/>
  <sheetViews>
    <sheetView showGridLines="0" zoomScaleNormal="100" workbookViewId="0">
      <selection activeCell="B8" sqref="B8:B9"/>
    </sheetView>
  </sheetViews>
  <sheetFormatPr baseColWidth="10" defaultColWidth="11.4609375" defaultRowHeight="14.15" x14ac:dyDescent="0.4"/>
  <cols>
    <col min="1" max="1" width="5.69140625" style="13" customWidth="1"/>
    <col min="2" max="2" width="15.53515625" style="13" customWidth="1"/>
    <col min="3" max="16" width="20.53515625" style="13" customWidth="1"/>
    <col min="17" max="17" width="15.53515625" style="13" customWidth="1"/>
    <col min="18" max="16384" width="11.4609375" style="13"/>
  </cols>
  <sheetData>
    <row r="2" spans="2:17" ht="39" customHeight="1" x14ac:dyDescent="0.4">
      <c r="B2" s="349"/>
      <c r="C2" s="349"/>
      <c r="D2" s="341" t="s">
        <v>30</v>
      </c>
      <c r="E2" s="341"/>
      <c r="F2" s="345" t="s">
        <v>75</v>
      </c>
      <c r="G2" s="345"/>
      <c r="H2" s="345"/>
      <c r="I2" s="345"/>
      <c r="J2" s="345"/>
      <c r="K2" s="345"/>
      <c r="L2" s="345"/>
      <c r="M2" s="345"/>
      <c r="N2" s="341" t="s">
        <v>31</v>
      </c>
      <c r="O2" s="341"/>
      <c r="P2" s="339" t="s">
        <v>78</v>
      </c>
      <c r="Q2" s="340"/>
    </row>
    <row r="3" spans="2:17" ht="27.75" customHeight="1" x14ac:dyDescent="0.4">
      <c r="B3" s="349"/>
      <c r="C3" s="349"/>
      <c r="D3" s="341" t="s">
        <v>32</v>
      </c>
      <c r="E3" s="341"/>
      <c r="F3" s="346" t="s">
        <v>76</v>
      </c>
      <c r="G3" s="346"/>
      <c r="H3" s="346"/>
      <c r="I3" s="346"/>
      <c r="J3" s="346"/>
      <c r="K3" s="346"/>
      <c r="L3" s="346"/>
      <c r="M3" s="346"/>
      <c r="N3" s="341" t="s">
        <v>33</v>
      </c>
      <c r="O3" s="341"/>
      <c r="P3" s="339">
        <v>4</v>
      </c>
      <c r="Q3" s="340"/>
    </row>
    <row r="4" spans="2:17" ht="42" customHeight="1" x14ac:dyDescent="0.4">
      <c r="B4" s="349"/>
      <c r="C4" s="349"/>
      <c r="D4" s="341" t="s">
        <v>34</v>
      </c>
      <c r="E4" s="341"/>
      <c r="F4" s="346" t="s">
        <v>77</v>
      </c>
      <c r="G4" s="346"/>
      <c r="H4" s="346"/>
      <c r="I4" s="346"/>
      <c r="J4" s="346"/>
      <c r="K4" s="346"/>
      <c r="L4" s="346"/>
      <c r="M4" s="346"/>
      <c r="N4" s="341" t="s">
        <v>74</v>
      </c>
      <c r="O4" s="341"/>
      <c r="P4" s="353">
        <v>44636</v>
      </c>
      <c r="Q4" s="354"/>
    </row>
    <row r="5" spans="2:17" ht="30" customHeight="1" x14ac:dyDescent="0.4">
      <c r="B5" s="342"/>
      <c r="C5" s="343"/>
      <c r="D5" s="343"/>
      <c r="E5" s="343"/>
      <c r="F5" s="343"/>
      <c r="G5" s="343"/>
      <c r="H5" s="343"/>
      <c r="I5" s="343"/>
      <c r="J5" s="343"/>
      <c r="K5" s="343"/>
      <c r="L5" s="343"/>
      <c r="M5" s="343"/>
      <c r="N5" s="343"/>
      <c r="O5" s="343"/>
      <c r="P5" s="343"/>
      <c r="Q5" s="344"/>
    </row>
    <row r="6" spans="2:17" ht="23.25" customHeight="1" x14ac:dyDescent="0.4">
      <c r="B6" s="359" t="s">
        <v>1540</v>
      </c>
      <c r="C6" s="359"/>
      <c r="D6" s="359"/>
      <c r="E6" s="359"/>
      <c r="F6" s="359"/>
      <c r="G6" s="359"/>
      <c r="H6" s="359"/>
      <c r="I6" s="359"/>
      <c r="J6" s="359"/>
      <c r="K6" s="359"/>
      <c r="L6" s="359"/>
      <c r="M6" s="359"/>
      <c r="N6" s="359"/>
      <c r="O6" s="359"/>
      <c r="P6" s="359"/>
      <c r="Q6" s="359"/>
    </row>
    <row r="7" spans="2:17" ht="57.75" customHeight="1" x14ac:dyDescent="0.4">
      <c r="B7" s="347" t="s">
        <v>630</v>
      </c>
      <c r="C7" s="348"/>
      <c r="D7" s="348"/>
      <c r="E7" s="348"/>
      <c r="F7" s="348"/>
      <c r="G7" s="348"/>
      <c r="H7" s="348"/>
      <c r="I7" s="348"/>
      <c r="J7" s="348"/>
      <c r="K7" s="348"/>
      <c r="L7" s="348"/>
      <c r="M7" s="348"/>
      <c r="N7" s="348"/>
      <c r="O7" s="348"/>
      <c r="P7" s="348"/>
      <c r="Q7" s="348"/>
    </row>
    <row r="8" spans="2:17" ht="14.6" x14ac:dyDescent="0.4">
      <c r="B8" s="16"/>
      <c r="C8" s="17"/>
      <c r="D8" s="17"/>
      <c r="E8" s="17"/>
      <c r="F8"/>
      <c r="G8" s="17"/>
      <c r="H8" s="17"/>
      <c r="I8" s="17"/>
      <c r="J8" s="17"/>
      <c r="K8" s="17"/>
      <c r="L8" s="17"/>
      <c r="M8" s="17"/>
      <c r="N8" s="17"/>
      <c r="O8" s="17"/>
      <c r="P8" s="17"/>
      <c r="Q8" s="18"/>
    </row>
    <row r="9" spans="2:17" x14ac:dyDescent="0.4">
      <c r="B9" s="19"/>
      <c r="C9" s="355" t="s">
        <v>195</v>
      </c>
      <c r="D9" s="356"/>
      <c r="E9" s="356"/>
      <c r="F9" s="356"/>
      <c r="G9" s="356"/>
      <c r="H9" s="356"/>
      <c r="I9" s="357"/>
      <c r="J9" s="20"/>
      <c r="K9" s="312" t="s">
        <v>37</v>
      </c>
      <c r="L9" s="312"/>
      <c r="M9" s="312" t="s">
        <v>36</v>
      </c>
      <c r="N9" s="312"/>
      <c r="O9" s="312" t="s">
        <v>38</v>
      </c>
      <c r="P9" s="312"/>
      <c r="Q9" s="21"/>
    </row>
    <row r="10" spans="2:17" x14ac:dyDescent="0.4">
      <c r="B10" s="19"/>
      <c r="C10" s="324" t="s">
        <v>27</v>
      </c>
      <c r="D10" s="22" t="s">
        <v>646</v>
      </c>
      <c r="E10" s="23"/>
      <c r="F10" s="23"/>
      <c r="G10" s="23"/>
      <c r="H10" s="23"/>
      <c r="I10" s="24"/>
      <c r="J10" s="20"/>
      <c r="K10" s="306" t="s">
        <v>131</v>
      </c>
      <c r="L10" s="306"/>
      <c r="M10" s="306" t="s">
        <v>132</v>
      </c>
      <c r="N10" s="306"/>
      <c r="O10" s="322" t="s">
        <v>39</v>
      </c>
      <c r="P10" s="322"/>
      <c r="Q10" s="25"/>
    </row>
    <row r="11" spans="2:17" x14ac:dyDescent="0.4">
      <c r="B11" s="19"/>
      <c r="C11" s="325"/>
      <c r="D11" s="22" t="s">
        <v>647</v>
      </c>
      <c r="E11" s="26"/>
      <c r="F11" s="26"/>
      <c r="G11" s="23"/>
      <c r="H11" s="23"/>
      <c r="I11" s="24"/>
      <c r="J11" s="20"/>
      <c r="K11" s="306" t="s">
        <v>131</v>
      </c>
      <c r="L11" s="306"/>
      <c r="M11" s="306" t="s">
        <v>133</v>
      </c>
      <c r="N11" s="306"/>
      <c r="O11" s="322" t="s">
        <v>39</v>
      </c>
      <c r="P11" s="322"/>
      <c r="Q11" s="25"/>
    </row>
    <row r="12" spans="2:17" x14ac:dyDescent="0.4">
      <c r="B12" s="19"/>
      <c r="C12" s="325"/>
      <c r="D12" s="22" t="s">
        <v>648</v>
      </c>
      <c r="E12" s="26"/>
      <c r="F12" s="26"/>
      <c r="G12" s="26"/>
      <c r="H12" s="23"/>
      <c r="I12" s="24"/>
      <c r="J12" s="20"/>
      <c r="K12" s="306" t="s">
        <v>131</v>
      </c>
      <c r="L12" s="306"/>
      <c r="M12" s="306" t="s">
        <v>134</v>
      </c>
      <c r="N12" s="306"/>
      <c r="O12" s="322" t="s">
        <v>39</v>
      </c>
      <c r="P12" s="322"/>
      <c r="Q12" s="25"/>
    </row>
    <row r="13" spans="2:17" x14ac:dyDescent="0.4">
      <c r="B13" s="19"/>
      <c r="C13" s="325"/>
      <c r="D13" s="22" t="s">
        <v>649</v>
      </c>
      <c r="E13" s="27"/>
      <c r="F13" s="26"/>
      <c r="G13" s="26"/>
      <c r="H13" s="23"/>
      <c r="I13" s="24"/>
      <c r="J13" s="20"/>
      <c r="K13" s="306" t="s">
        <v>131</v>
      </c>
      <c r="L13" s="306"/>
      <c r="M13" s="306" t="s">
        <v>135</v>
      </c>
      <c r="N13" s="306"/>
      <c r="O13" s="322" t="s">
        <v>39</v>
      </c>
      <c r="P13" s="322"/>
      <c r="Q13" s="25"/>
    </row>
    <row r="14" spans="2:17" x14ac:dyDescent="0.4">
      <c r="B14" s="28"/>
      <c r="C14" s="326"/>
      <c r="D14" s="22" t="s">
        <v>650</v>
      </c>
      <c r="E14" s="27"/>
      <c r="F14" s="27"/>
      <c r="G14" s="26"/>
      <c r="H14" s="23"/>
      <c r="I14" s="24"/>
      <c r="J14" s="20"/>
      <c r="K14" s="306" t="s">
        <v>131</v>
      </c>
      <c r="L14" s="306"/>
      <c r="M14" s="306" t="s">
        <v>136</v>
      </c>
      <c r="N14" s="306"/>
      <c r="O14" s="322" t="s">
        <v>39</v>
      </c>
      <c r="P14" s="322"/>
      <c r="Q14" s="25"/>
    </row>
    <row r="15" spans="2:17" x14ac:dyDescent="0.4">
      <c r="B15" s="28"/>
      <c r="C15" s="20"/>
      <c r="D15" s="20"/>
      <c r="E15" s="22" t="s">
        <v>127</v>
      </c>
      <c r="F15" s="22" t="s">
        <v>128</v>
      </c>
      <c r="G15" s="22" t="s">
        <v>129</v>
      </c>
      <c r="H15" s="22" t="s">
        <v>130</v>
      </c>
      <c r="I15" s="22" t="s">
        <v>131</v>
      </c>
      <c r="J15" s="20"/>
      <c r="K15" s="306" t="s">
        <v>130</v>
      </c>
      <c r="L15" s="306"/>
      <c r="M15" s="306" t="s">
        <v>132</v>
      </c>
      <c r="N15" s="306"/>
      <c r="O15" s="323" t="s">
        <v>40</v>
      </c>
      <c r="P15" s="323"/>
      <c r="Q15" s="25"/>
    </row>
    <row r="16" spans="2:17" x14ac:dyDescent="0.4">
      <c r="B16" s="28"/>
      <c r="C16" s="20"/>
      <c r="D16" s="20"/>
      <c r="E16" s="319" t="s">
        <v>0</v>
      </c>
      <c r="F16" s="320"/>
      <c r="G16" s="320"/>
      <c r="H16" s="320"/>
      <c r="I16" s="321"/>
      <c r="J16" s="20"/>
      <c r="K16" s="306" t="s">
        <v>130</v>
      </c>
      <c r="L16" s="306"/>
      <c r="M16" s="306" t="s">
        <v>133</v>
      </c>
      <c r="N16" s="306"/>
      <c r="O16" s="323" t="s">
        <v>40</v>
      </c>
      <c r="P16" s="323"/>
      <c r="Q16" s="25"/>
    </row>
    <row r="17" spans="2:17" x14ac:dyDescent="0.4">
      <c r="B17" s="28"/>
      <c r="C17" s="20"/>
      <c r="D17" s="20"/>
      <c r="E17" s="20"/>
      <c r="F17" s="20"/>
      <c r="G17" s="20"/>
      <c r="H17" s="20"/>
      <c r="I17" s="20"/>
      <c r="J17" s="20"/>
      <c r="K17" s="306" t="s">
        <v>130</v>
      </c>
      <c r="L17" s="306"/>
      <c r="M17" s="306" t="s">
        <v>134</v>
      </c>
      <c r="N17" s="306"/>
      <c r="O17" s="323" t="s">
        <v>40</v>
      </c>
      <c r="P17" s="323"/>
      <c r="Q17" s="25"/>
    </row>
    <row r="18" spans="2:17" x14ac:dyDescent="0.4">
      <c r="B18" s="28"/>
      <c r="C18" s="358" t="s">
        <v>194</v>
      </c>
      <c r="D18" s="358"/>
      <c r="E18" s="358"/>
      <c r="F18" s="358"/>
      <c r="G18" s="358"/>
      <c r="H18" s="358"/>
      <c r="I18" s="358"/>
      <c r="J18" s="20"/>
      <c r="K18" s="306" t="s">
        <v>130</v>
      </c>
      <c r="L18" s="306"/>
      <c r="M18" s="306" t="s">
        <v>135</v>
      </c>
      <c r="N18" s="306"/>
      <c r="O18" s="323" t="s">
        <v>40</v>
      </c>
      <c r="P18" s="323"/>
      <c r="Q18" s="25"/>
    </row>
    <row r="19" spans="2:17" ht="42.45" x14ac:dyDescent="0.4">
      <c r="B19" s="28"/>
      <c r="C19" s="29" t="s">
        <v>113</v>
      </c>
      <c r="D19" s="308" t="s">
        <v>114</v>
      </c>
      <c r="E19" s="309"/>
      <c r="F19" s="309"/>
      <c r="G19" s="309"/>
      <c r="H19" s="309"/>
      <c r="I19" s="310"/>
      <c r="J19" s="20"/>
      <c r="K19" s="306" t="s">
        <v>130</v>
      </c>
      <c r="L19" s="306"/>
      <c r="M19" s="306" t="s">
        <v>136</v>
      </c>
      <c r="N19" s="306"/>
      <c r="O19" s="323" t="s">
        <v>40</v>
      </c>
      <c r="P19" s="323"/>
      <c r="Q19" s="25"/>
    </row>
    <row r="20" spans="2:17" x14ac:dyDescent="0.4">
      <c r="B20" s="28"/>
      <c r="C20" s="29" t="s">
        <v>121</v>
      </c>
      <c r="D20" s="308" t="s">
        <v>122</v>
      </c>
      <c r="E20" s="309"/>
      <c r="F20" s="309"/>
      <c r="G20" s="309"/>
      <c r="H20" s="309"/>
      <c r="I20" s="310"/>
      <c r="J20" s="20"/>
      <c r="K20" s="306" t="s">
        <v>129</v>
      </c>
      <c r="L20" s="306"/>
      <c r="M20" s="306" t="s">
        <v>132</v>
      </c>
      <c r="N20" s="306"/>
      <c r="O20" s="323" t="s">
        <v>40</v>
      </c>
      <c r="P20" s="323"/>
      <c r="Q20" s="25"/>
    </row>
    <row r="21" spans="2:17" ht="28.3" x14ac:dyDescent="0.4">
      <c r="B21" s="28"/>
      <c r="C21" s="29" t="s">
        <v>123</v>
      </c>
      <c r="D21" s="308" t="s">
        <v>124</v>
      </c>
      <c r="E21" s="309"/>
      <c r="F21" s="309"/>
      <c r="G21" s="309"/>
      <c r="H21" s="309"/>
      <c r="I21" s="310"/>
      <c r="J21" s="20"/>
      <c r="K21" s="306" t="s">
        <v>129</v>
      </c>
      <c r="L21" s="306"/>
      <c r="M21" s="306" t="s">
        <v>133</v>
      </c>
      <c r="N21" s="306"/>
      <c r="O21" s="323" t="s">
        <v>40</v>
      </c>
      <c r="P21" s="323"/>
      <c r="Q21" s="25"/>
    </row>
    <row r="22" spans="2:17" ht="28.3" x14ac:dyDescent="0.4">
      <c r="B22" s="28"/>
      <c r="C22" s="29" t="s">
        <v>125</v>
      </c>
      <c r="D22" s="308" t="s">
        <v>126</v>
      </c>
      <c r="E22" s="309"/>
      <c r="F22" s="309"/>
      <c r="G22" s="309"/>
      <c r="H22" s="309"/>
      <c r="I22" s="310"/>
      <c r="J22" s="20"/>
      <c r="K22" s="306" t="s">
        <v>129</v>
      </c>
      <c r="L22" s="306"/>
      <c r="M22" s="306" t="s">
        <v>134</v>
      </c>
      <c r="N22" s="306"/>
      <c r="O22" s="315" t="s">
        <v>41</v>
      </c>
      <c r="P22" s="315"/>
      <c r="Q22" s="25"/>
    </row>
    <row r="23" spans="2:17" x14ac:dyDescent="0.4">
      <c r="B23" s="28"/>
      <c r="C23" s="20"/>
      <c r="D23" s="20"/>
      <c r="E23" s="20"/>
      <c r="F23" s="20"/>
      <c r="G23" s="20"/>
      <c r="H23" s="20"/>
      <c r="I23" s="20"/>
      <c r="J23" s="20"/>
      <c r="K23" s="306" t="s">
        <v>129</v>
      </c>
      <c r="L23" s="306"/>
      <c r="M23" s="306" t="s">
        <v>135</v>
      </c>
      <c r="N23" s="306"/>
      <c r="O23" s="315" t="s">
        <v>41</v>
      </c>
      <c r="P23" s="315"/>
      <c r="Q23" s="25"/>
    </row>
    <row r="24" spans="2:17" x14ac:dyDescent="0.4">
      <c r="B24" s="28"/>
      <c r="C24" s="31" t="s">
        <v>115</v>
      </c>
      <c r="D24" s="336" t="s">
        <v>116</v>
      </c>
      <c r="E24" s="337"/>
      <c r="F24" s="337"/>
      <c r="G24" s="337"/>
      <c r="H24" s="337"/>
      <c r="I24" s="338"/>
      <c r="J24" s="20"/>
      <c r="K24" s="306" t="s">
        <v>129</v>
      </c>
      <c r="L24" s="306"/>
      <c r="M24" s="306" t="s">
        <v>136</v>
      </c>
      <c r="N24" s="306"/>
      <c r="O24" s="315" t="s">
        <v>41</v>
      </c>
      <c r="P24" s="315"/>
      <c r="Q24" s="25"/>
    </row>
    <row r="25" spans="2:17" x14ac:dyDescent="0.4">
      <c r="B25" s="28"/>
      <c r="C25" s="31" t="s">
        <v>117</v>
      </c>
      <c r="D25" s="336" t="s">
        <v>118</v>
      </c>
      <c r="E25" s="337"/>
      <c r="F25" s="337"/>
      <c r="G25" s="337"/>
      <c r="H25" s="337"/>
      <c r="I25" s="338"/>
      <c r="J25" s="20"/>
      <c r="K25" s="306" t="s">
        <v>128</v>
      </c>
      <c r="L25" s="306"/>
      <c r="M25" s="306" t="s">
        <v>132</v>
      </c>
      <c r="N25" s="306"/>
      <c r="O25" s="323" t="s">
        <v>40</v>
      </c>
      <c r="P25" s="323"/>
      <c r="Q25" s="25"/>
    </row>
    <row r="26" spans="2:17" x14ac:dyDescent="0.4">
      <c r="B26" s="28"/>
      <c r="C26" s="20"/>
      <c r="D26" s="20"/>
      <c r="E26" s="20"/>
      <c r="F26" s="20"/>
      <c r="G26" s="20"/>
      <c r="H26" s="20"/>
      <c r="I26" s="20"/>
      <c r="J26" s="20"/>
      <c r="K26" s="306" t="s">
        <v>128</v>
      </c>
      <c r="L26" s="306"/>
      <c r="M26" s="306" t="s">
        <v>133</v>
      </c>
      <c r="N26" s="306"/>
      <c r="O26" s="315" t="s">
        <v>41</v>
      </c>
      <c r="P26" s="315"/>
      <c r="Q26" s="25"/>
    </row>
    <row r="27" spans="2:17" x14ac:dyDescent="0.4">
      <c r="B27" s="28"/>
      <c r="C27" s="32" t="s">
        <v>119</v>
      </c>
      <c r="D27" s="333" t="s">
        <v>120</v>
      </c>
      <c r="E27" s="334"/>
      <c r="F27" s="334"/>
      <c r="G27" s="334"/>
      <c r="H27" s="334"/>
      <c r="I27" s="335"/>
      <c r="J27" s="20"/>
      <c r="K27" s="306" t="s">
        <v>128</v>
      </c>
      <c r="L27" s="306"/>
      <c r="M27" s="306" t="s">
        <v>134</v>
      </c>
      <c r="N27" s="306"/>
      <c r="O27" s="315" t="s">
        <v>41</v>
      </c>
      <c r="P27" s="315"/>
      <c r="Q27" s="25"/>
    </row>
    <row r="28" spans="2:17" x14ac:dyDescent="0.4">
      <c r="B28" s="28"/>
      <c r="C28" s="20"/>
      <c r="D28" s="33"/>
      <c r="E28" s="33"/>
      <c r="F28" s="20"/>
      <c r="G28" s="20"/>
      <c r="H28" s="20"/>
      <c r="I28" s="20"/>
      <c r="J28" s="20"/>
      <c r="K28" s="306" t="s">
        <v>128</v>
      </c>
      <c r="L28" s="306"/>
      <c r="M28" s="306" t="s">
        <v>135</v>
      </c>
      <c r="N28" s="306"/>
      <c r="O28" s="315" t="s">
        <v>41</v>
      </c>
      <c r="P28" s="315"/>
      <c r="Q28" s="25"/>
    </row>
    <row r="29" spans="2:17" x14ac:dyDescent="0.4">
      <c r="B29" s="28"/>
      <c r="C29" s="20"/>
      <c r="D29" s="33"/>
      <c r="E29" s="33"/>
      <c r="F29" s="20"/>
      <c r="G29" s="20"/>
      <c r="H29" s="20"/>
      <c r="I29" s="20"/>
      <c r="J29" s="20"/>
      <c r="K29" s="306" t="s">
        <v>128</v>
      </c>
      <c r="L29" s="306"/>
      <c r="M29" s="306" t="s">
        <v>136</v>
      </c>
      <c r="N29" s="306"/>
      <c r="O29" s="316" t="s">
        <v>42</v>
      </c>
      <c r="P29" s="316"/>
      <c r="Q29" s="25"/>
    </row>
    <row r="30" spans="2:17" x14ac:dyDescent="0.4">
      <c r="B30" s="28"/>
      <c r="C30" s="20"/>
      <c r="D30" s="33"/>
      <c r="E30" s="33"/>
      <c r="F30" s="307" t="s">
        <v>183</v>
      </c>
      <c r="G30" s="307"/>
      <c r="H30" s="307"/>
      <c r="I30" s="307"/>
      <c r="J30" s="20"/>
      <c r="K30" s="306" t="s">
        <v>127</v>
      </c>
      <c r="L30" s="306"/>
      <c r="M30" s="306" t="s">
        <v>132</v>
      </c>
      <c r="N30" s="306"/>
      <c r="O30" s="323" t="s">
        <v>40</v>
      </c>
      <c r="P30" s="323"/>
      <c r="Q30" s="25"/>
    </row>
    <row r="31" spans="2:17" x14ac:dyDescent="0.4">
      <c r="B31" s="28"/>
      <c r="C31" s="318" t="s">
        <v>618</v>
      </c>
      <c r="D31" s="318"/>
      <c r="E31" s="33"/>
      <c r="F31" s="34" t="s">
        <v>175</v>
      </c>
      <c r="G31" s="34" t="s">
        <v>184</v>
      </c>
      <c r="H31" s="34" t="s">
        <v>180</v>
      </c>
      <c r="I31" s="34" t="s">
        <v>184</v>
      </c>
      <c r="J31" s="20"/>
      <c r="K31" s="306" t="s">
        <v>127</v>
      </c>
      <c r="L31" s="306"/>
      <c r="M31" s="306" t="s">
        <v>133</v>
      </c>
      <c r="N31" s="306"/>
      <c r="O31" s="315" t="s">
        <v>41</v>
      </c>
      <c r="P31" s="315"/>
      <c r="Q31" s="25"/>
    </row>
    <row r="32" spans="2:17" x14ac:dyDescent="0.4">
      <c r="B32" s="28"/>
      <c r="C32" s="365" t="s">
        <v>436</v>
      </c>
      <c r="D32" s="365"/>
      <c r="E32" s="20"/>
      <c r="F32" s="35" t="s">
        <v>176</v>
      </c>
      <c r="G32" s="36">
        <v>0.25</v>
      </c>
      <c r="H32" s="37" t="s">
        <v>182</v>
      </c>
      <c r="I32" s="36">
        <v>0.25</v>
      </c>
      <c r="J32" s="20"/>
      <c r="K32" s="306" t="s">
        <v>127</v>
      </c>
      <c r="L32" s="306"/>
      <c r="M32" s="306" t="s">
        <v>134</v>
      </c>
      <c r="N32" s="306"/>
      <c r="O32" s="315" t="s">
        <v>41</v>
      </c>
      <c r="P32" s="315"/>
      <c r="Q32" s="25"/>
    </row>
    <row r="33" spans="2:17" x14ac:dyDescent="0.4">
      <c r="B33" s="28"/>
      <c r="C33" s="365" t="s">
        <v>437</v>
      </c>
      <c r="D33" s="365"/>
      <c r="E33" s="20"/>
      <c r="F33" s="35" t="s">
        <v>177</v>
      </c>
      <c r="G33" s="36">
        <v>0.15</v>
      </c>
      <c r="H33" s="37" t="s">
        <v>181</v>
      </c>
      <c r="I33" s="36">
        <v>0.15</v>
      </c>
      <c r="J33" s="20"/>
      <c r="K33" s="306" t="s">
        <v>127</v>
      </c>
      <c r="L33" s="306"/>
      <c r="M33" s="306" t="s">
        <v>135</v>
      </c>
      <c r="N33" s="306"/>
      <c r="O33" s="316" t="s">
        <v>42</v>
      </c>
      <c r="P33" s="316"/>
      <c r="Q33" s="25"/>
    </row>
    <row r="34" spans="2:17" x14ac:dyDescent="0.4">
      <c r="B34" s="28"/>
      <c r="C34" s="365" t="s">
        <v>681</v>
      </c>
      <c r="D34" s="365"/>
      <c r="E34" s="20"/>
      <c r="F34" s="38" t="s">
        <v>178</v>
      </c>
      <c r="G34" s="36">
        <v>0.1</v>
      </c>
      <c r="H34" s="33"/>
      <c r="I34" s="39"/>
      <c r="J34" s="20"/>
      <c r="K34" s="306" t="s">
        <v>127</v>
      </c>
      <c r="L34" s="306"/>
      <c r="M34" s="306" t="s">
        <v>136</v>
      </c>
      <c r="N34" s="306"/>
      <c r="O34" s="316" t="s">
        <v>42</v>
      </c>
      <c r="P34" s="316"/>
      <c r="Q34" s="25"/>
    </row>
    <row r="35" spans="2:17" x14ac:dyDescent="0.4">
      <c r="B35" s="28"/>
      <c r="C35" s="20"/>
      <c r="D35" s="20"/>
      <c r="E35" s="20"/>
      <c r="F35" s="20"/>
      <c r="G35" s="20"/>
      <c r="H35" s="20"/>
      <c r="I35" s="20"/>
      <c r="J35" s="20"/>
      <c r="K35" s="20"/>
      <c r="L35" s="20"/>
      <c r="M35" s="20"/>
      <c r="N35" s="20"/>
      <c r="O35" s="20"/>
      <c r="P35" s="20"/>
      <c r="Q35" s="20"/>
    </row>
    <row r="36" spans="2:17" x14ac:dyDescent="0.4">
      <c r="B36" s="28"/>
      <c r="C36" s="312" t="s">
        <v>200</v>
      </c>
      <c r="D36" s="312"/>
      <c r="E36" s="33"/>
      <c r="F36" s="33"/>
      <c r="G36" s="33"/>
      <c r="H36" s="33"/>
      <c r="I36" s="33"/>
      <c r="J36" s="20"/>
      <c r="K36" s="40"/>
      <c r="L36" s="40"/>
      <c r="M36" s="40"/>
      <c r="N36" s="40"/>
      <c r="O36" s="33"/>
      <c r="P36" s="33"/>
      <c r="Q36" s="41"/>
    </row>
    <row r="37" spans="2:17" x14ac:dyDescent="0.4">
      <c r="B37" s="28"/>
      <c r="C37" s="42"/>
      <c r="D37" s="38" t="s">
        <v>199</v>
      </c>
      <c r="E37" s="33"/>
      <c r="F37" s="330" t="s">
        <v>185</v>
      </c>
      <c r="G37" s="331"/>
      <c r="H37" s="332"/>
      <c r="I37" s="33"/>
      <c r="J37" s="20"/>
      <c r="K37" s="363" t="s">
        <v>151</v>
      </c>
      <c r="L37" s="364"/>
      <c r="M37" s="34" t="s">
        <v>179</v>
      </c>
      <c r="N37" s="40"/>
      <c r="O37" s="33"/>
      <c r="P37" s="33"/>
      <c r="Q37" s="41"/>
    </row>
    <row r="38" spans="2:17" x14ac:dyDescent="0.4">
      <c r="B38" s="28"/>
      <c r="C38" s="43"/>
      <c r="D38" s="44" t="s">
        <v>201</v>
      </c>
      <c r="E38" s="33"/>
      <c r="F38" s="34" t="s">
        <v>186</v>
      </c>
      <c r="G38" s="34" t="s">
        <v>187</v>
      </c>
      <c r="H38" s="34" t="s">
        <v>46</v>
      </c>
      <c r="I38" s="33"/>
      <c r="J38" s="20"/>
      <c r="K38" s="365" t="s">
        <v>665</v>
      </c>
      <c r="L38" s="365"/>
      <c r="M38" s="35" t="s">
        <v>27</v>
      </c>
      <c r="N38" s="40"/>
      <c r="O38" s="33"/>
      <c r="P38" s="33"/>
      <c r="Q38" s="41"/>
    </row>
    <row r="39" spans="2:17" x14ac:dyDescent="0.4">
      <c r="B39" s="28"/>
      <c r="C39" s="45"/>
      <c r="D39" s="44" t="s">
        <v>26</v>
      </c>
      <c r="E39" s="33"/>
      <c r="F39" s="38" t="s">
        <v>188</v>
      </c>
      <c r="G39" s="38" t="s">
        <v>190</v>
      </c>
      <c r="H39" s="38" t="s">
        <v>192</v>
      </c>
      <c r="I39" s="33"/>
      <c r="J39" s="20"/>
      <c r="K39" s="365" t="s">
        <v>666</v>
      </c>
      <c r="L39" s="365"/>
      <c r="M39" s="35" t="s">
        <v>0</v>
      </c>
      <c r="N39" s="40"/>
      <c r="O39" s="33"/>
      <c r="P39" s="33"/>
      <c r="Q39" s="41"/>
    </row>
    <row r="40" spans="2:17" x14ac:dyDescent="0.4">
      <c r="B40" s="28"/>
      <c r="C40" s="46"/>
      <c r="D40" s="38" t="s">
        <v>196</v>
      </c>
      <c r="E40" s="33"/>
      <c r="F40" s="38" t="s">
        <v>189</v>
      </c>
      <c r="G40" s="38" t="s">
        <v>191</v>
      </c>
      <c r="H40" s="38" t="s">
        <v>193</v>
      </c>
      <c r="I40" s="33"/>
      <c r="J40" s="20"/>
      <c r="K40" s="40"/>
      <c r="L40" s="40"/>
      <c r="M40" s="40"/>
      <c r="N40" s="40"/>
      <c r="O40" s="33"/>
      <c r="P40" s="33"/>
      <c r="Q40" s="41"/>
    </row>
    <row r="41" spans="2:17" x14ac:dyDescent="0.4">
      <c r="B41" s="28"/>
      <c r="C41" s="20"/>
      <c r="D41" s="20"/>
      <c r="E41" s="33"/>
      <c r="F41" s="33"/>
      <c r="G41" s="33"/>
      <c r="H41" s="33"/>
      <c r="I41" s="33"/>
      <c r="J41" s="20"/>
      <c r="K41" s="40"/>
      <c r="L41" s="40"/>
      <c r="M41" s="40"/>
      <c r="N41" s="40"/>
      <c r="O41" s="33"/>
      <c r="P41" s="33"/>
      <c r="Q41" s="41"/>
    </row>
    <row r="42" spans="2:17" x14ac:dyDescent="0.4">
      <c r="B42" s="327" t="s">
        <v>79</v>
      </c>
      <c r="C42" s="328"/>
      <c r="D42" s="328"/>
      <c r="E42" s="328"/>
      <c r="F42" s="328"/>
      <c r="G42" s="328"/>
      <c r="H42" s="328"/>
      <c r="I42" s="328"/>
      <c r="J42" s="328"/>
      <c r="K42" s="328"/>
      <c r="L42" s="328"/>
      <c r="M42" s="328"/>
      <c r="N42" s="328"/>
      <c r="O42" s="328"/>
      <c r="P42" s="328"/>
      <c r="Q42" s="329"/>
    </row>
    <row r="43" spans="2:17" x14ac:dyDescent="0.4">
      <c r="B43" s="28"/>
      <c r="C43" s="20"/>
      <c r="D43" s="20"/>
      <c r="E43" s="20"/>
      <c r="F43" s="20"/>
      <c r="G43" s="20"/>
      <c r="H43" s="20"/>
      <c r="I43" s="20"/>
      <c r="J43" s="20"/>
      <c r="K43" s="20"/>
      <c r="L43" s="20"/>
      <c r="M43" s="20"/>
      <c r="N43" s="20"/>
      <c r="O43" s="20"/>
      <c r="P43" s="20"/>
      <c r="Q43" s="21"/>
    </row>
    <row r="44" spans="2:17" x14ac:dyDescent="0.4">
      <c r="B44" s="28"/>
      <c r="C44" s="312" t="s">
        <v>146</v>
      </c>
      <c r="D44" s="312"/>
      <c r="E44" s="312"/>
      <c r="F44" s="312"/>
      <c r="G44" s="312"/>
      <c r="H44" s="312"/>
      <c r="I44" s="312"/>
      <c r="J44" s="47"/>
      <c r="K44" s="312" t="s">
        <v>158</v>
      </c>
      <c r="L44" s="312"/>
      <c r="M44" s="312"/>
      <c r="N44" s="312"/>
      <c r="O44" s="312"/>
      <c r="P44" s="312"/>
      <c r="Q44" s="48"/>
    </row>
    <row r="45" spans="2:17" x14ac:dyDescent="0.4">
      <c r="B45" s="28"/>
      <c r="C45" s="49" t="s">
        <v>47</v>
      </c>
      <c r="D45" s="313" t="s">
        <v>138</v>
      </c>
      <c r="E45" s="313"/>
      <c r="F45" s="313" t="s">
        <v>160</v>
      </c>
      <c r="G45" s="313"/>
      <c r="H45" s="313"/>
      <c r="I45" s="313"/>
      <c r="J45" s="47"/>
      <c r="K45" s="49" t="s">
        <v>47</v>
      </c>
      <c r="L45" s="49" t="s">
        <v>27</v>
      </c>
      <c r="M45" s="313" t="s">
        <v>623</v>
      </c>
      <c r="N45" s="313"/>
      <c r="O45" s="313"/>
      <c r="P45" s="313"/>
      <c r="Q45" s="48"/>
    </row>
    <row r="46" spans="2:17" x14ac:dyDescent="0.4">
      <c r="B46" s="28"/>
      <c r="C46" s="50" t="s">
        <v>139</v>
      </c>
      <c r="D46" s="314" t="s">
        <v>140</v>
      </c>
      <c r="E46" s="314"/>
      <c r="F46" s="314" t="s">
        <v>141</v>
      </c>
      <c r="G46" s="314"/>
      <c r="H46" s="314"/>
      <c r="I46" s="314"/>
      <c r="J46" s="47"/>
      <c r="K46" s="51" t="s">
        <v>650</v>
      </c>
      <c r="L46" s="52">
        <v>0.2</v>
      </c>
      <c r="M46" s="314" t="s">
        <v>619</v>
      </c>
      <c r="N46" s="314"/>
      <c r="O46" s="314"/>
      <c r="P46" s="314"/>
      <c r="Q46" s="48"/>
    </row>
    <row r="47" spans="2:17" x14ac:dyDescent="0.4">
      <c r="B47" s="28"/>
      <c r="C47" s="53" t="s">
        <v>142</v>
      </c>
      <c r="D47" s="314" t="s">
        <v>656</v>
      </c>
      <c r="E47" s="314"/>
      <c r="F47" s="314" t="s">
        <v>147</v>
      </c>
      <c r="G47" s="314"/>
      <c r="H47" s="314"/>
      <c r="I47" s="314"/>
      <c r="J47" s="47"/>
      <c r="K47" s="54" t="s">
        <v>649</v>
      </c>
      <c r="L47" s="52">
        <v>0.4</v>
      </c>
      <c r="M47" s="314" t="s">
        <v>620</v>
      </c>
      <c r="N47" s="314"/>
      <c r="O47" s="314"/>
      <c r="P47" s="314"/>
      <c r="Q47" s="48"/>
    </row>
    <row r="48" spans="2:17" x14ac:dyDescent="0.4">
      <c r="B48" s="28"/>
      <c r="C48" s="55" t="s">
        <v>143</v>
      </c>
      <c r="D48" s="314" t="s">
        <v>657</v>
      </c>
      <c r="E48" s="314"/>
      <c r="F48" s="314" t="s">
        <v>148</v>
      </c>
      <c r="G48" s="314"/>
      <c r="H48" s="314"/>
      <c r="I48" s="314"/>
      <c r="J48" s="47"/>
      <c r="K48" s="56" t="s">
        <v>648</v>
      </c>
      <c r="L48" s="52">
        <v>0.6</v>
      </c>
      <c r="M48" s="314" t="s">
        <v>660</v>
      </c>
      <c r="N48" s="314"/>
      <c r="O48" s="314"/>
      <c r="P48" s="314"/>
      <c r="Q48" s="48"/>
    </row>
    <row r="49" spans="2:17" x14ac:dyDescent="0.4">
      <c r="B49" s="28"/>
      <c r="C49" s="57" t="s">
        <v>144</v>
      </c>
      <c r="D49" s="314" t="s">
        <v>658</v>
      </c>
      <c r="E49" s="314"/>
      <c r="F49" s="314" t="s">
        <v>149</v>
      </c>
      <c r="G49" s="314"/>
      <c r="H49" s="314"/>
      <c r="I49" s="314"/>
      <c r="J49" s="47"/>
      <c r="K49" s="58" t="s">
        <v>647</v>
      </c>
      <c r="L49" s="52">
        <v>0.8</v>
      </c>
      <c r="M49" s="314" t="s">
        <v>621</v>
      </c>
      <c r="N49" s="314"/>
      <c r="O49" s="314"/>
      <c r="P49" s="314"/>
      <c r="Q49" s="48"/>
    </row>
    <row r="50" spans="2:17" x14ac:dyDescent="0.4">
      <c r="B50" s="28"/>
      <c r="C50" s="59" t="s">
        <v>145</v>
      </c>
      <c r="D50" s="314" t="s">
        <v>659</v>
      </c>
      <c r="E50" s="314"/>
      <c r="F50" s="314" t="s">
        <v>150</v>
      </c>
      <c r="G50" s="314"/>
      <c r="H50" s="314"/>
      <c r="I50" s="314"/>
      <c r="J50" s="47"/>
      <c r="K50" s="60" t="s">
        <v>646</v>
      </c>
      <c r="L50" s="52">
        <v>1</v>
      </c>
      <c r="M50" s="314" t="s">
        <v>622</v>
      </c>
      <c r="N50" s="314"/>
      <c r="O50" s="314"/>
      <c r="P50" s="314"/>
      <c r="Q50" s="48"/>
    </row>
    <row r="51" spans="2:17" x14ac:dyDescent="0.4">
      <c r="B51" s="28"/>
      <c r="C51" s="20"/>
      <c r="D51" s="20"/>
      <c r="E51" s="20"/>
      <c r="F51" s="20"/>
      <c r="G51" s="20"/>
      <c r="H51" s="20"/>
      <c r="I51" s="61"/>
      <c r="J51" s="47"/>
      <c r="K51" s="47"/>
      <c r="L51" s="47"/>
      <c r="M51" s="47"/>
      <c r="N51" s="47"/>
      <c r="O51" s="62"/>
      <c r="P51" s="62"/>
      <c r="Q51" s="48"/>
    </row>
    <row r="52" spans="2:17" x14ac:dyDescent="0.4">
      <c r="B52" s="28"/>
      <c r="C52" s="319" t="s">
        <v>63</v>
      </c>
      <c r="D52" s="320"/>
      <c r="E52" s="320"/>
      <c r="F52" s="320"/>
      <c r="G52" s="320"/>
      <c r="H52" s="320"/>
      <c r="I52" s="320"/>
      <c r="J52" s="320"/>
      <c r="K52" s="320"/>
      <c r="L52" s="320"/>
      <c r="M52" s="321"/>
      <c r="N52" s="47"/>
      <c r="O52" s="318" t="s">
        <v>72</v>
      </c>
      <c r="P52" s="318"/>
      <c r="Q52" s="48"/>
    </row>
    <row r="53" spans="2:17" x14ac:dyDescent="0.4">
      <c r="B53" s="28"/>
      <c r="C53" s="63" t="s">
        <v>64</v>
      </c>
      <c r="D53" s="317" t="s">
        <v>48</v>
      </c>
      <c r="E53" s="317"/>
      <c r="F53" s="317"/>
      <c r="G53" s="317"/>
      <c r="H53" s="360" t="s">
        <v>85</v>
      </c>
      <c r="I53" s="361"/>
      <c r="J53" s="361"/>
      <c r="K53" s="361"/>
      <c r="L53" s="361"/>
      <c r="M53" s="362"/>
      <c r="N53" s="47"/>
      <c r="O53" s="306" t="s">
        <v>55</v>
      </c>
      <c r="P53" s="306"/>
      <c r="Q53" s="48"/>
    </row>
    <row r="54" spans="2:17" x14ac:dyDescent="0.4">
      <c r="B54" s="28"/>
      <c r="C54" s="64" t="s">
        <v>65</v>
      </c>
      <c r="D54" s="311" t="s">
        <v>68</v>
      </c>
      <c r="E54" s="311"/>
      <c r="F54" s="311"/>
      <c r="G54" s="311"/>
      <c r="H54" s="350" t="s">
        <v>86</v>
      </c>
      <c r="I54" s="351"/>
      <c r="J54" s="351"/>
      <c r="K54" s="351"/>
      <c r="L54" s="351"/>
      <c r="M54" s="352"/>
      <c r="N54" s="47"/>
      <c r="O54" s="306" t="s">
        <v>56</v>
      </c>
      <c r="P54" s="306"/>
      <c r="Q54" s="48"/>
    </row>
    <row r="55" spans="2:17" x14ac:dyDescent="0.4">
      <c r="B55" s="28"/>
      <c r="C55" s="64" t="s">
        <v>3</v>
      </c>
      <c r="D55" s="311" t="s">
        <v>69</v>
      </c>
      <c r="E55" s="311"/>
      <c r="F55" s="311"/>
      <c r="G55" s="311"/>
      <c r="H55" s="350" t="s">
        <v>87</v>
      </c>
      <c r="I55" s="351"/>
      <c r="J55" s="351"/>
      <c r="K55" s="351"/>
      <c r="L55" s="351"/>
      <c r="M55" s="352"/>
      <c r="N55" s="47"/>
      <c r="O55" s="306" t="s">
        <v>57</v>
      </c>
      <c r="P55" s="306"/>
      <c r="Q55" s="48"/>
    </row>
    <row r="56" spans="2:17" x14ac:dyDescent="0.4">
      <c r="B56" s="28"/>
      <c r="C56" s="64" t="s">
        <v>66</v>
      </c>
      <c r="D56" s="311" t="s">
        <v>70</v>
      </c>
      <c r="E56" s="311"/>
      <c r="F56" s="311"/>
      <c r="G56" s="311"/>
      <c r="H56" s="350" t="s">
        <v>152</v>
      </c>
      <c r="I56" s="351"/>
      <c r="J56" s="351"/>
      <c r="K56" s="351"/>
      <c r="L56" s="351"/>
      <c r="M56" s="352"/>
      <c r="N56" s="47"/>
      <c r="O56" s="62"/>
      <c r="P56" s="62"/>
      <c r="Q56" s="48"/>
    </row>
    <row r="57" spans="2:17" x14ac:dyDescent="0.4">
      <c r="B57" s="28"/>
      <c r="C57" s="64" t="s">
        <v>67</v>
      </c>
      <c r="D57" s="311" t="s">
        <v>71</v>
      </c>
      <c r="E57" s="311"/>
      <c r="F57" s="311"/>
      <c r="G57" s="311"/>
      <c r="H57" s="350" t="s">
        <v>153</v>
      </c>
      <c r="I57" s="351"/>
      <c r="J57" s="351"/>
      <c r="K57" s="351"/>
      <c r="L57" s="351"/>
      <c r="M57" s="352"/>
      <c r="N57" s="47"/>
      <c r="O57" s="62"/>
      <c r="P57" s="62"/>
      <c r="Q57" s="48"/>
    </row>
    <row r="58" spans="2:17" x14ac:dyDescent="0.4">
      <c r="B58" s="28"/>
      <c r="C58" s="20"/>
      <c r="D58" s="20"/>
      <c r="E58" s="20"/>
      <c r="F58" s="20"/>
      <c r="G58" s="20"/>
      <c r="H58" s="20"/>
      <c r="I58" s="61"/>
      <c r="J58" s="47"/>
      <c r="K58" s="47"/>
      <c r="L58" s="47"/>
      <c r="M58" s="47"/>
      <c r="N58" s="47"/>
      <c r="O58" s="62"/>
      <c r="P58" s="62"/>
      <c r="Q58" s="48"/>
    </row>
    <row r="59" spans="2:17" x14ac:dyDescent="0.4">
      <c r="B59" s="28"/>
      <c r="C59" s="20"/>
      <c r="D59" s="20"/>
      <c r="E59" s="20"/>
      <c r="F59" s="20"/>
      <c r="G59" s="20"/>
      <c r="H59" s="20"/>
      <c r="I59" s="61"/>
      <c r="J59" s="47"/>
      <c r="K59" s="47"/>
      <c r="L59" s="47"/>
      <c r="M59" s="47"/>
      <c r="N59" s="47"/>
      <c r="O59" s="62"/>
      <c r="P59" s="62"/>
      <c r="Q59" s="48"/>
    </row>
    <row r="60" spans="2:17" x14ac:dyDescent="0.4">
      <c r="B60" s="28"/>
      <c r="C60" s="20"/>
      <c r="D60" s="20"/>
      <c r="E60" s="20"/>
      <c r="F60" s="20"/>
      <c r="G60" s="20"/>
      <c r="H60" s="20"/>
      <c r="I60" s="61"/>
      <c r="J60" s="47"/>
      <c r="K60" s="47"/>
      <c r="L60" s="47"/>
      <c r="M60" s="47"/>
      <c r="N60" s="47"/>
      <c r="O60" s="62"/>
      <c r="P60" s="62"/>
      <c r="Q60" s="48"/>
    </row>
    <row r="61" spans="2:17" x14ac:dyDescent="0.4">
      <c r="B61" s="28"/>
      <c r="C61" s="20"/>
      <c r="D61" s="20"/>
      <c r="E61" s="20"/>
      <c r="F61" s="20"/>
      <c r="G61" s="20"/>
      <c r="H61" s="20"/>
      <c r="I61" s="61"/>
      <c r="J61" s="47"/>
      <c r="K61" s="47"/>
      <c r="L61" s="47"/>
      <c r="M61" s="47"/>
      <c r="N61" s="47"/>
      <c r="O61" s="62"/>
      <c r="P61" s="62"/>
      <c r="Q61" s="48"/>
    </row>
    <row r="62" spans="2:17" x14ac:dyDescent="0.4">
      <c r="B62" s="28"/>
      <c r="C62" s="20"/>
      <c r="D62" s="20"/>
      <c r="E62" s="20"/>
      <c r="F62" s="20"/>
      <c r="G62" s="20"/>
      <c r="H62" s="20"/>
      <c r="I62" s="61"/>
      <c r="J62" s="47"/>
      <c r="K62" s="47"/>
      <c r="L62" s="47"/>
      <c r="M62" s="47"/>
      <c r="N62" s="47"/>
      <c r="O62" s="62"/>
      <c r="P62" s="62"/>
      <c r="Q62" s="48"/>
    </row>
    <row r="63" spans="2:17" x14ac:dyDescent="0.4">
      <c r="B63" s="28"/>
      <c r="C63" s="20"/>
      <c r="D63" s="20"/>
      <c r="E63" s="20"/>
      <c r="F63" s="20"/>
      <c r="G63" s="20"/>
      <c r="H63" s="20"/>
      <c r="I63" s="61"/>
      <c r="J63" s="47"/>
      <c r="K63" s="47"/>
      <c r="L63" s="47"/>
      <c r="M63" s="47"/>
      <c r="N63" s="47"/>
      <c r="O63" s="62"/>
      <c r="P63" s="62"/>
      <c r="Q63" s="48"/>
    </row>
    <row r="64" spans="2:17" x14ac:dyDescent="0.4">
      <c r="B64" s="28"/>
      <c r="C64" s="20"/>
      <c r="D64" s="20"/>
      <c r="E64" s="20"/>
      <c r="F64" s="20"/>
      <c r="G64" s="20"/>
      <c r="H64" s="20"/>
      <c r="I64" s="61"/>
      <c r="J64" s="47"/>
      <c r="K64" s="47"/>
      <c r="L64" s="47"/>
      <c r="M64" s="47"/>
      <c r="N64" s="47"/>
      <c r="O64" s="62"/>
      <c r="P64" s="62"/>
      <c r="Q64" s="48"/>
    </row>
    <row r="65" spans="2:17" x14ac:dyDescent="0.4">
      <c r="B65" s="28"/>
      <c r="C65" s="20"/>
      <c r="D65" s="20"/>
      <c r="E65" s="20"/>
      <c r="F65" s="20"/>
      <c r="G65" s="20"/>
      <c r="H65" s="20"/>
      <c r="I65" s="61"/>
      <c r="J65" s="47"/>
      <c r="K65" s="47"/>
      <c r="L65" s="47"/>
      <c r="M65" s="47"/>
      <c r="N65" s="47"/>
      <c r="O65" s="62"/>
      <c r="P65" s="62"/>
      <c r="Q65" s="48"/>
    </row>
    <row r="66" spans="2:17" x14ac:dyDescent="0.4">
      <c r="B66" s="66"/>
      <c r="C66" s="67"/>
      <c r="D66" s="67"/>
      <c r="E66" s="67"/>
      <c r="F66" s="67"/>
      <c r="G66" s="67"/>
      <c r="H66" s="67"/>
      <c r="I66" s="68"/>
      <c r="J66" s="69"/>
      <c r="K66" s="69"/>
      <c r="L66" s="69"/>
      <c r="M66" s="69"/>
      <c r="N66" s="69"/>
      <c r="O66" s="70"/>
      <c r="P66" s="70"/>
      <c r="Q66" s="71"/>
    </row>
  </sheetData>
  <sheetProtection selectLockedCells="1" autoFilter="0" pivotTables="0" selectUnlockedCells="1"/>
  <mergeCells count="151">
    <mergeCell ref="K37:L37"/>
    <mergeCell ref="K38:L38"/>
    <mergeCell ref="K39:L39"/>
    <mergeCell ref="C31:D31"/>
    <mergeCell ref="C32:D32"/>
    <mergeCell ref="C33:D33"/>
    <mergeCell ref="C34:D34"/>
    <mergeCell ref="M45:P45"/>
    <mergeCell ref="M46:P46"/>
    <mergeCell ref="M47:P47"/>
    <mergeCell ref="N3:O3"/>
    <mergeCell ref="D4:E4"/>
    <mergeCell ref="B6:Q6"/>
    <mergeCell ref="H53:M53"/>
    <mergeCell ref="H54:M54"/>
    <mergeCell ref="H55:M55"/>
    <mergeCell ref="M32:N32"/>
    <mergeCell ref="K20:L20"/>
    <mergeCell ref="K21:L21"/>
    <mergeCell ref="M18:N18"/>
    <mergeCell ref="M19:N19"/>
    <mergeCell ref="M20:N20"/>
    <mergeCell ref="M21:N21"/>
    <mergeCell ref="M28:N28"/>
    <mergeCell ref="M23:N23"/>
    <mergeCell ref="M49:P49"/>
    <mergeCell ref="M50:P50"/>
    <mergeCell ref="M33:N33"/>
    <mergeCell ref="O30:P30"/>
    <mergeCell ref="O31:P31"/>
    <mergeCell ref="M27:N27"/>
    <mergeCell ref="D20:I20"/>
    <mergeCell ref="C36:D36"/>
    <mergeCell ref="H56:M56"/>
    <mergeCell ref="H57:M57"/>
    <mergeCell ref="P3:Q3"/>
    <mergeCell ref="P4:Q4"/>
    <mergeCell ref="D45:E45"/>
    <mergeCell ref="D46:E46"/>
    <mergeCell ref="D47:E47"/>
    <mergeCell ref="O22:P22"/>
    <mergeCell ref="M12:N12"/>
    <mergeCell ref="M11:N11"/>
    <mergeCell ref="M10:N10"/>
    <mergeCell ref="O9:P9"/>
    <mergeCell ref="O10:P10"/>
    <mergeCell ref="O11:P11"/>
    <mergeCell ref="O12:P12"/>
    <mergeCell ref="M34:N34"/>
    <mergeCell ref="C9:I9"/>
    <mergeCell ref="K44:P44"/>
    <mergeCell ref="D56:G56"/>
    <mergeCell ref="D57:G57"/>
    <mergeCell ref="C18:I18"/>
    <mergeCell ref="D19:I19"/>
    <mergeCell ref="K19:L19"/>
    <mergeCell ref="D21:I21"/>
    <mergeCell ref="M25:N25"/>
    <mergeCell ref="M26:N26"/>
    <mergeCell ref="M22:N22"/>
    <mergeCell ref="D24:I24"/>
    <mergeCell ref="D25:I25"/>
    <mergeCell ref="K14:L14"/>
    <mergeCell ref="K15:L15"/>
    <mergeCell ref="K16:L16"/>
    <mergeCell ref="P2:Q2"/>
    <mergeCell ref="D2:E2"/>
    <mergeCell ref="N2:O2"/>
    <mergeCell ref="D3:E3"/>
    <mergeCell ref="B5:Q5"/>
    <mergeCell ref="F2:M2"/>
    <mergeCell ref="F3:M3"/>
    <mergeCell ref="F4:M4"/>
    <mergeCell ref="K12:L12"/>
    <mergeCell ref="N4:O4"/>
    <mergeCell ref="B7:Q7"/>
    <mergeCell ref="B2:C4"/>
    <mergeCell ref="K9:L9"/>
    <mergeCell ref="M9:N9"/>
    <mergeCell ref="D48:E48"/>
    <mergeCell ref="D49:E49"/>
    <mergeCell ref="D50:E50"/>
    <mergeCell ref="C10:C14"/>
    <mergeCell ref="E16:I16"/>
    <mergeCell ref="B42:Q42"/>
    <mergeCell ref="F37:H37"/>
    <mergeCell ref="D27:I27"/>
    <mergeCell ref="K11:L11"/>
    <mergeCell ref="K10:L10"/>
    <mergeCell ref="M15:N15"/>
    <mergeCell ref="M16:N16"/>
    <mergeCell ref="M17:N17"/>
    <mergeCell ref="O17:P17"/>
    <mergeCell ref="M29:N29"/>
    <mergeCell ref="O18:P18"/>
    <mergeCell ref="O19:P19"/>
    <mergeCell ref="O20:P20"/>
    <mergeCell ref="O21:P21"/>
    <mergeCell ref="K31:L31"/>
    <mergeCell ref="O23:P23"/>
    <mergeCell ref="O24:P24"/>
    <mergeCell ref="M24:N24"/>
    <mergeCell ref="O34:P34"/>
    <mergeCell ref="C52:M52"/>
    <mergeCell ref="K24:L24"/>
    <mergeCell ref="O13:P13"/>
    <mergeCell ref="O14:P14"/>
    <mergeCell ref="O15:P15"/>
    <mergeCell ref="O16:P16"/>
    <mergeCell ref="K17:L17"/>
    <mergeCell ref="K18:L18"/>
    <mergeCell ref="K23:L23"/>
    <mergeCell ref="K22:L22"/>
    <mergeCell ref="K32:L32"/>
    <mergeCell ref="K33:L33"/>
    <mergeCell ref="K34:L34"/>
    <mergeCell ref="K28:L28"/>
    <mergeCell ref="K29:L29"/>
    <mergeCell ref="K30:L30"/>
    <mergeCell ref="K13:L13"/>
    <mergeCell ref="O33:P33"/>
    <mergeCell ref="O32:P32"/>
    <mergeCell ref="O25:P25"/>
    <mergeCell ref="O26:P26"/>
    <mergeCell ref="O27:P27"/>
    <mergeCell ref="M13:N13"/>
    <mergeCell ref="M14:N14"/>
    <mergeCell ref="O55:P55"/>
    <mergeCell ref="F30:I30"/>
    <mergeCell ref="D22:I22"/>
    <mergeCell ref="D55:G55"/>
    <mergeCell ref="M30:N30"/>
    <mergeCell ref="M31:N31"/>
    <mergeCell ref="C44:I44"/>
    <mergeCell ref="F45:I45"/>
    <mergeCell ref="F46:I46"/>
    <mergeCell ref="F47:I47"/>
    <mergeCell ref="F48:I48"/>
    <mergeCell ref="F49:I49"/>
    <mergeCell ref="F50:I50"/>
    <mergeCell ref="K27:L27"/>
    <mergeCell ref="K26:L26"/>
    <mergeCell ref="K25:L25"/>
    <mergeCell ref="M48:P48"/>
    <mergeCell ref="O28:P28"/>
    <mergeCell ref="O29:P29"/>
    <mergeCell ref="D53:G53"/>
    <mergeCell ref="D54:G54"/>
    <mergeCell ref="O53:P53"/>
    <mergeCell ref="O54:P54"/>
    <mergeCell ref="O52:P52"/>
  </mergeCells>
  <pageMargins left="0.7" right="0.7" top="0.75" bottom="0.75" header="0.3" footer="0.3"/>
  <pageSetup paperSize="14" scale="1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67E38-0B99-4DE8-A75A-073DC6670CAD}">
  <sheetPr>
    <tabColor rgb="FF002060"/>
  </sheetPr>
  <dimension ref="B1:L194"/>
  <sheetViews>
    <sheetView zoomScaleNormal="100" workbookViewId="0">
      <selection activeCell="B1" sqref="B1"/>
    </sheetView>
  </sheetViews>
  <sheetFormatPr baseColWidth="10" defaultColWidth="11.4609375" defaultRowHeight="14.15" x14ac:dyDescent="0.4"/>
  <cols>
    <col min="1" max="1" width="2.07421875" style="13" customWidth="1"/>
    <col min="2" max="4" width="30.53515625" style="1" customWidth="1"/>
    <col min="5" max="5" width="30.53515625" style="1" hidden="1" customWidth="1"/>
    <col min="6" max="6" width="60.53515625" style="1" hidden="1" customWidth="1"/>
    <col min="7" max="7" width="30.53515625" style="96" hidden="1" customWidth="1"/>
    <col min="8" max="12" width="30.53515625" style="96" customWidth="1"/>
    <col min="13" max="16384" width="11.4609375" style="13"/>
  </cols>
  <sheetData>
    <row r="1" spans="2:12" ht="15" customHeight="1" x14ac:dyDescent="0.4"/>
    <row r="2" spans="2:12" ht="30" customHeight="1" x14ac:dyDescent="0.4">
      <c r="B2" s="482"/>
      <c r="C2" s="491"/>
      <c r="D2" s="10" t="s">
        <v>30</v>
      </c>
      <c r="E2" s="484" t="s">
        <v>75</v>
      </c>
      <c r="F2" s="484"/>
      <c r="G2" s="484"/>
      <c r="H2" s="484"/>
      <c r="I2" s="484"/>
      <c r="J2" s="484"/>
      <c r="K2" s="189" t="s">
        <v>31</v>
      </c>
      <c r="L2" s="190" t="s">
        <v>78</v>
      </c>
    </row>
    <row r="3" spans="2:12" ht="30" customHeight="1" x14ac:dyDescent="0.4">
      <c r="B3" s="482"/>
      <c r="C3" s="491"/>
      <c r="D3" s="10" t="s">
        <v>32</v>
      </c>
      <c r="E3" s="346" t="s">
        <v>76</v>
      </c>
      <c r="F3" s="346"/>
      <c r="G3" s="346"/>
      <c r="H3" s="346"/>
      <c r="I3" s="346"/>
      <c r="J3" s="346"/>
      <c r="K3" s="189" t="s">
        <v>33</v>
      </c>
      <c r="L3" s="191">
        <v>4</v>
      </c>
    </row>
    <row r="4" spans="2:12" ht="30" customHeight="1" x14ac:dyDescent="0.4">
      <c r="B4" s="483"/>
      <c r="C4" s="492"/>
      <c r="D4" s="10" t="s">
        <v>34</v>
      </c>
      <c r="E4" s="485" t="s">
        <v>77</v>
      </c>
      <c r="F4" s="485"/>
      <c r="G4" s="485"/>
      <c r="H4" s="485"/>
      <c r="I4" s="485"/>
      <c r="J4" s="485"/>
      <c r="K4" s="189" t="s">
        <v>104</v>
      </c>
      <c r="L4" s="192">
        <v>44636</v>
      </c>
    </row>
    <row r="5" spans="2:12" ht="30" customHeight="1" x14ac:dyDescent="0.4">
      <c r="B5" s="445"/>
      <c r="C5" s="446"/>
      <c r="D5" s="446"/>
      <c r="E5" s="446"/>
      <c r="F5" s="446"/>
      <c r="G5" s="446"/>
      <c r="H5" s="446"/>
      <c r="I5" s="446"/>
      <c r="J5" s="446"/>
      <c r="K5" s="446"/>
      <c r="L5" s="446"/>
    </row>
    <row r="6" spans="2:12" ht="30" customHeight="1" x14ac:dyDescent="0.4">
      <c r="B6" s="327" t="s">
        <v>195</v>
      </c>
      <c r="C6" s="328"/>
      <c r="D6" s="328"/>
      <c r="E6" s="328"/>
      <c r="F6" s="328"/>
      <c r="G6" s="328"/>
      <c r="H6" s="328"/>
      <c r="I6" s="328"/>
      <c r="J6" s="328"/>
      <c r="K6" s="328"/>
      <c r="L6" s="493"/>
    </row>
    <row r="7" spans="2:12" ht="30" customHeight="1" x14ac:dyDescent="0.4">
      <c r="B7" s="445"/>
      <c r="C7" s="446"/>
      <c r="D7" s="446"/>
      <c r="E7" s="446"/>
      <c r="F7" s="446"/>
      <c r="G7" s="446"/>
      <c r="H7" s="446"/>
      <c r="I7" s="446"/>
      <c r="J7" s="446"/>
      <c r="K7" s="446"/>
      <c r="L7" s="446"/>
    </row>
    <row r="8" spans="2:12" ht="27.75" customHeight="1" x14ac:dyDescent="0.4">
      <c r="B8" s="448" t="s">
        <v>174</v>
      </c>
      <c r="C8" s="449"/>
      <c r="D8" s="449"/>
      <c r="E8" s="449"/>
      <c r="F8" s="449"/>
      <c r="G8" s="449"/>
      <c r="H8" s="449"/>
      <c r="I8" s="449"/>
      <c r="J8" s="449"/>
      <c r="K8" s="449"/>
      <c r="L8" s="449"/>
    </row>
    <row r="9" spans="2:12" s="72" customFormat="1" ht="90" customHeight="1" x14ac:dyDescent="0.4">
      <c r="B9" s="428" t="s">
        <v>34</v>
      </c>
      <c r="C9" s="428" t="s">
        <v>689</v>
      </c>
      <c r="D9" s="435" t="s">
        <v>137</v>
      </c>
      <c r="E9" s="435" t="s">
        <v>595</v>
      </c>
      <c r="F9" s="435" t="s">
        <v>45</v>
      </c>
      <c r="G9" s="428" t="s">
        <v>155</v>
      </c>
      <c r="H9" s="428" t="s">
        <v>1898</v>
      </c>
      <c r="I9" s="442" t="s">
        <v>438</v>
      </c>
      <c r="J9" s="444"/>
      <c r="K9" s="442" t="s">
        <v>1899</v>
      </c>
      <c r="L9" s="444"/>
    </row>
    <row r="10" spans="2:12" ht="90" customHeight="1" x14ac:dyDescent="0.4">
      <c r="B10" s="429"/>
      <c r="C10" s="429"/>
      <c r="D10" s="436"/>
      <c r="E10" s="436"/>
      <c r="F10" s="436"/>
      <c r="G10" s="429"/>
      <c r="H10" s="429"/>
      <c r="I10" s="104" t="s">
        <v>167</v>
      </c>
      <c r="J10" s="63" t="s">
        <v>169</v>
      </c>
      <c r="K10" s="63" t="s">
        <v>168</v>
      </c>
      <c r="L10" s="63" t="s">
        <v>169</v>
      </c>
    </row>
    <row r="11" spans="2:12" s="96" customFormat="1" ht="56.6" x14ac:dyDescent="0.4">
      <c r="B11" s="193" t="str">
        <f>+'3 - Identificación del Riesgo'!B10</f>
        <v>DIRECCIONAMIENTO ESTRATÉGICO</v>
      </c>
      <c r="C11" s="92" t="str">
        <f>+'3 - Identificación del Riesgo'!F10</f>
        <v>OFICINA DE PLANEACIÓN</v>
      </c>
      <c r="D11" s="193" t="str">
        <f>+'3 - Identificación del Riesgo'!G10</f>
        <v>R 1</v>
      </c>
      <c r="E11" s="92" t="str">
        <f>+'3 - Identificación del Riesgo'!H10</f>
        <v>Aprobar planes no pertinentes a la entidad</v>
      </c>
      <c r="F11" s="93" t="str">
        <f>+'3 - Identificación del Riesgo'!J10</f>
        <v>Posibilidad de afectación económica  por multa del ente de control debido al desconocimiento y/o interpretación inadecuada de la política pública para el sector rural, del contexto, del entorno y de la situación de la Agencia y de la normativa vigente relacionada con la Agencia</v>
      </c>
      <c r="G11" s="119" t="str">
        <f>+'3 - Identificación del Riesgo'!I10</f>
        <v>Afectación Económica o presupuestal</v>
      </c>
      <c r="H11" s="194">
        <f ca="1">+TODAY()-'3 - Identificación del Riesgo'!O10</f>
        <v>951</v>
      </c>
      <c r="I11" s="195" t="str">
        <f>+'4 - Valor del Riesgo Inherente'!N11</f>
        <v>Extremo</v>
      </c>
      <c r="J11" s="195" t="str">
        <f>+'4 - Valor del Riesgo Inherente'!O11</f>
        <v>Reducir</v>
      </c>
      <c r="K11" s="195" t="str">
        <f>+'5 - Diseño y Valoración Control'!V11</f>
        <v>Extremo</v>
      </c>
      <c r="L11" s="195" t="str">
        <f>+'5 - Diseño y Valoración Control'!W11</f>
        <v>Reducir</v>
      </c>
    </row>
    <row r="12" spans="2:12" s="96" customFormat="1" ht="56.6" x14ac:dyDescent="0.4">
      <c r="B12" s="193" t="str">
        <f>+'3 - Identificación del Riesgo'!B11</f>
        <v>DIRECCIONAMIENTO ESTRATÉGICO</v>
      </c>
      <c r="C12" s="92" t="str">
        <f>+'3 - Identificación del Riesgo'!F11</f>
        <v>OFICINA DE PLANEACIÓN</v>
      </c>
      <c r="D12" s="193" t="str">
        <f>+'3 - Identificación del Riesgo'!G11</f>
        <v>R 1</v>
      </c>
      <c r="E12" s="92" t="str">
        <f>+'3 - Identificación del Riesgo'!H11</f>
        <v>Aprobar planes no pertinentes a la entidad</v>
      </c>
      <c r="F12" s="93" t="str">
        <f>+'3 - Identificación del Riesgo'!J11</f>
        <v>Posibilidad de afectación económica  por multa del ente de control debido al desconocimiento y/o interpretación inadecuada de la política pública para el sector rural, del contexto, del entorno y de la situación de la Agencia y de la normativa vigente relacionada con la Agencia</v>
      </c>
      <c r="G12" s="119" t="str">
        <f>+'3 - Identificación del Riesgo'!I11</f>
        <v>Afectación Económica o presupuestal</v>
      </c>
      <c r="H12" s="194">
        <f ca="1">+TODAY()-'3 - Identificación del Riesgo'!O11</f>
        <v>951</v>
      </c>
      <c r="I12" s="195" t="str">
        <f>+'4 - Valor del Riesgo Inherente'!N12</f>
        <v>Extremo</v>
      </c>
      <c r="J12" s="195" t="str">
        <f>+'4 - Valor del Riesgo Inherente'!O12</f>
        <v>Reducir</v>
      </c>
      <c r="K12" s="195" t="str">
        <f>+'5 - Diseño y Valoración Control'!V12</f>
        <v>Alto</v>
      </c>
      <c r="L12" s="195" t="str">
        <f>+'5 - Diseño y Valoración Control'!W12</f>
        <v>Reducir</v>
      </c>
    </row>
    <row r="13" spans="2:12" s="96" customFormat="1" ht="113.15" x14ac:dyDescent="0.4">
      <c r="B13" s="193" t="str">
        <f>+'3 - Identificación del Riesgo'!B12</f>
        <v>DIRECCIONAMIENTO ESTRATÉGICO</v>
      </c>
      <c r="C13" s="92" t="str">
        <f>+'3 - Identificación del Riesgo'!F12</f>
        <v>OFICINA DE PLANEACIÓN</v>
      </c>
      <c r="D13" s="193" t="str">
        <f>+'3 - Identificación del Riesgo'!G12</f>
        <v>R 2</v>
      </c>
      <c r="E13" s="92" t="str">
        <f>+'3 - Identificación del Riesgo'!H12</f>
        <v>Inscribir proyectos de inversión no adecuados a las necesidades de la entidad</v>
      </c>
      <c r="F13" s="93" t="str">
        <f>+'3 - Identificación del Riesgo'!J12</f>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v>
      </c>
      <c r="G13" s="119" t="str">
        <f>+'3 - Identificación del Riesgo'!I12</f>
        <v>Afectación Económica o presupuestal</v>
      </c>
      <c r="H13" s="194">
        <f ca="1">+TODAY()-'3 - Identificación del Riesgo'!O12</f>
        <v>951</v>
      </c>
      <c r="I13" s="195" t="str">
        <f>+'4 - Valor del Riesgo Inherente'!N13</f>
        <v>Extremo</v>
      </c>
      <c r="J13" s="195" t="str">
        <f>+'4 - Valor del Riesgo Inherente'!O13</f>
        <v>Reducir</v>
      </c>
      <c r="K13" s="195" t="str">
        <f>+'5 - Diseño y Valoración Control'!V13</f>
        <v>Extremo</v>
      </c>
      <c r="L13" s="195" t="str">
        <f>+'5 - Diseño y Valoración Control'!W13</f>
        <v>Reducir</v>
      </c>
    </row>
    <row r="14" spans="2:12" s="96" customFormat="1" ht="113.15" x14ac:dyDescent="0.4">
      <c r="B14" s="193" t="str">
        <f>+'3 - Identificación del Riesgo'!B13</f>
        <v>DIRECCIONAMIENTO ESTRATÉGICO</v>
      </c>
      <c r="C14" s="92" t="str">
        <f>+'3 - Identificación del Riesgo'!F13</f>
        <v>OFICINA DE PLANEACIÓN</v>
      </c>
      <c r="D14" s="193" t="str">
        <f>+'3 - Identificación del Riesgo'!G13</f>
        <v>R 2</v>
      </c>
      <c r="E14" s="92" t="str">
        <f>+'3 - Identificación del Riesgo'!H13</f>
        <v>Inscribir proyectos de inversión no adecuados a las necesidades de la entidad</v>
      </c>
      <c r="F14" s="93" t="str">
        <f>+'3 - Identificación del Riesgo'!J13</f>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v>
      </c>
      <c r="G14" s="119" t="str">
        <f>+'3 - Identificación del Riesgo'!I13</f>
        <v>Afectación Económica o presupuestal</v>
      </c>
      <c r="H14" s="194">
        <f ca="1">+TODAY()-'3 - Identificación del Riesgo'!O13</f>
        <v>951</v>
      </c>
      <c r="I14" s="195" t="str">
        <f>+'4 - Valor del Riesgo Inherente'!N14</f>
        <v>Extremo</v>
      </c>
      <c r="J14" s="195" t="str">
        <f>+'4 - Valor del Riesgo Inherente'!O14</f>
        <v>Reducir</v>
      </c>
      <c r="K14" s="195" t="str">
        <f>+'5 - Diseño y Valoración Control'!V14</f>
        <v>Extremo</v>
      </c>
      <c r="L14" s="195" t="str">
        <f>+'5 - Diseño y Valoración Control'!W14</f>
        <v>Reducir</v>
      </c>
    </row>
    <row r="15" spans="2:12" s="96" customFormat="1" ht="113.15" x14ac:dyDescent="0.4">
      <c r="B15" s="193" t="str">
        <f>+'3 - Identificación del Riesgo'!B14</f>
        <v>DIRECCIONAMIENTO ESTRATÉGICO</v>
      </c>
      <c r="C15" s="92" t="str">
        <f>+'3 - Identificación del Riesgo'!F14</f>
        <v>OFICINA DE PLANEACIÓN</v>
      </c>
      <c r="D15" s="193" t="str">
        <f>+'3 - Identificación del Riesgo'!G14</f>
        <v>R 2</v>
      </c>
      <c r="E15" s="92" t="str">
        <f>+'3 - Identificación del Riesgo'!H14</f>
        <v>Inscribir proyectos de inversión no adecuados a las necesidades de la entidad</v>
      </c>
      <c r="F15" s="93" t="str">
        <f>+'3 - Identificación del Riesgo'!J14</f>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v>
      </c>
      <c r="G15" s="119" t="str">
        <f>+'3 - Identificación del Riesgo'!I14</f>
        <v>Afectación Económica o presupuestal</v>
      </c>
      <c r="H15" s="194">
        <f ca="1">+TODAY()-'3 - Identificación del Riesgo'!O14</f>
        <v>951</v>
      </c>
      <c r="I15" s="195" t="str">
        <f>+'4 - Valor del Riesgo Inherente'!N15</f>
        <v>Extremo</v>
      </c>
      <c r="J15" s="195" t="str">
        <f>+'4 - Valor del Riesgo Inherente'!O15</f>
        <v>Reducir</v>
      </c>
      <c r="K15" s="195" t="str">
        <f>+'5 - Diseño y Valoración Control'!V15</f>
        <v>Alto</v>
      </c>
      <c r="L15" s="195" t="str">
        <f>+'5 - Diseño y Valoración Control'!W15</f>
        <v>Reducir</v>
      </c>
    </row>
    <row r="16" spans="2:12" s="96" customFormat="1" ht="84.9" x14ac:dyDescent="0.4">
      <c r="B16" s="193" t="str">
        <f>+'3 - Identificación del Riesgo'!B15</f>
        <v>DIRECCIONAMIENTO ESTRATÉGICO</v>
      </c>
      <c r="C16" s="92" t="str">
        <f>+'3 - Identificación del Riesgo'!F15</f>
        <v>OFICINA DE PLANEACIÓN</v>
      </c>
      <c r="D16" s="193" t="str">
        <f>+'3 - Identificación del Riesgo'!G15</f>
        <v>R 3</v>
      </c>
      <c r="E16" s="92" t="str">
        <f>+'3 - Identificación del Riesgo'!H15</f>
        <v>Planeación inoportuna de cada vigencia</v>
      </c>
      <c r="F16" s="93" t="str">
        <f>+'3 - Identificación del Riesgo'!J15</f>
        <v>Posibilidad de pérdida reputacional en la imagen institucional por falta de coordinación de la Oficina de Planeación con los responsables de la planeación en cada dependencia, generando documentación de referencia desactualizada, herramientas tecnológicas inadecuadas y diferencia en las interpretaciones de lineamientos; transmitiéndose en el retraso de las metas, compromisos institucionales y la ejecución de los proyectos</v>
      </c>
      <c r="G16" s="119" t="str">
        <f>+'3 - Identificación del Riesgo'!I15</f>
        <v>Pérdida Reputacional</v>
      </c>
      <c r="H16" s="194">
        <f ca="1">+TODAY()-'3 - Identificación del Riesgo'!O15</f>
        <v>951</v>
      </c>
      <c r="I16" s="195" t="str">
        <f>+'4 - Valor del Riesgo Inherente'!N16</f>
        <v>Moderado</v>
      </c>
      <c r="J16" s="195" t="str">
        <f>+'4 - Valor del Riesgo Inherente'!O16</f>
        <v>Reducir</v>
      </c>
      <c r="K16" s="195" t="str">
        <f>+'5 - Diseño y Valoración Control'!V16</f>
        <v>Moderado</v>
      </c>
      <c r="L16" s="195" t="str">
        <f>+'5 - Diseño y Valoración Control'!W16</f>
        <v>Reducir</v>
      </c>
    </row>
    <row r="17" spans="2:12" s="96" customFormat="1" ht="84.9" x14ac:dyDescent="0.4">
      <c r="B17" s="193" t="str">
        <f>+'3 - Identificación del Riesgo'!B16</f>
        <v>DIRECCIONAMIENTO ESTRATÉGICO</v>
      </c>
      <c r="C17" s="92" t="str">
        <f>+'3 - Identificación del Riesgo'!F16</f>
        <v>OFICINA DE PLANEACIÓN</v>
      </c>
      <c r="D17" s="193" t="str">
        <f>+'3 - Identificación del Riesgo'!G16</f>
        <v>R 3</v>
      </c>
      <c r="E17" s="92" t="str">
        <f>+'3 - Identificación del Riesgo'!H16</f>
        <v>Planeación inoportuna de cada vigencia</v>
      </c>
      <c r="F17" s="93" t="str">
        <f>+'3 - Identificación del Riesgo'!J16</f>
        <v>Posibilidad de pérdida reputacional en la imagen institucional por falta de coordinación de la Oficina de Planeación con los responsables de la planeación en cada dependencia, generando documentación de referencia desactualizada, herramientas tecnológicas inadecuadas y diferencia en las interpretaciones de lineamientos; transmitiéndose en el retraso de las metas, compromisos institucionales y la ejecución de los proyectos</v>
      </c>
      <c r="G17" s="119" t="str">
        <f>+'3 - Identificación del Riesgo'!I16</f>
        <v>Pérdida Reputacional</v>
      </c>
      <c r="H17" s="194">
        <f ca="1">+TODAY()-'3 - Identificación del Riesgo'!O16</f>
        <v>951</v>
      </c>
      <c r="I17" s="195" t="str">
        <f>+'4 - Valor del Riesgo Inherente'!N17</f>
        <v>Moderado</v>
      </c>
      <c r="J17" s="195" t="str">
        <f>+'4 - Valor del Riesgo Inherente'!O17</f>
        <v>Reducir</v>
      </c>
      <c r="K17" s="195" t="str">
        <f>+'5 - Diseño y Valoración Control'!V17</f>
        <v>Moderado</v>
      </c>
      <c r="L17" s="195" t="str">
        <f>+'5 - Diseño y Valoración Control'!W17</f>
        <v>Reducir</v>
      </c>
    </row>
    <row r="18" spans="2:12" s="96" customFormat="1" ht="56.6" x14ac:dyDescent="0.4">
      <c r="B18" s="193" t="str">
        <f>+'3 - Identificación del Riesgo'!B17</f>
        <v>DIRECCIONAMIENTO ESTRATÉGICO</v>
      </c>
      <c r="C18" s="92" t="str">
        <f>+'3 - Identificación del Riesgo'!F17</f>
        <v>OFICINA DE PLANEACIÓN</v>
      </c>
      <c r="D18" s="193" t="str">
        <f>+'3 - Identificación del Riesgo'!G17</f>
        <v>R 4</v>
      </c>
      <c r="E18" s="92" t="str">
        <f>+'3 - Identificación del Riesgo'!H17</f>
        <v>Reporte de información no pertinente a las necesidades de la Dirección General</v>
      </c>
      <c r="F18" s="93" t="str">
        <f>+'3 - Identificación del Riesgo'!J17</f>
        <v>Posibilidad de pérdida reputacional en la imagen institucional debido al desconocimiento de las dependencias en la metodología, roles, responsabilidades y los criterios explícitos para reporte de indicadores, y además tener los Sistemas de información no unificados</v>
      </c>
      <c r="G18" s="119" t="str">
        <f>+'3 - Identificación del Riesgo'!I17</f>
        <v>Pérdida Reputacional</v>
      </c>
      <c r="H18" s="194">
        <f ca="1">+TODAY()-'3 - Identificación del Riesgo'!O17</f>
        <v>951</v>
      </c>
      <c r="I18" s="195" t="str">
        <f>+'4 - Valor del Riesgo Inherente'!N18</f>
        <v>Moderado</v>
      </c>
      <c r="J18" s="195" t="str">
        <f>+'4 - Valor del Riesgo Inherente'!O18</f>
        <v>Reducir</v>
      </c>
      <c r="K18" s="195" t="str">
        <f>+'5 - Diseño y Valoración Control'!V18</f>
        <v>Moderado</v>
      </c>
      <c r="L18" s="195" t="str">
        <f>+'5 - Diseño y Valoración Control'!W18</f>
        <v>Reducir</v>
      </c>
    </row>
    <row r="19" spans="2:12" s="96" customFormat="1" ht="56.6" x14ac:dyDescent="0.4">
      <c r="B19" s="193" t="str">
        <f>+'3 - Identificación del Riesgo'!B18</f>
        <v>DIRECCIONAMIENTO ESTRATÉGICO</v>
      </c>
      <c r="C19" s="92" t="str">
        <f>+'3 - Identificación del Riesgo'!F18</f>
        <v>OFICINA DE PLANEACIÓN</v>
      </c>
      <c r="D19" s="193" t="str">
        <f>+'3 - Identificación del Riesgo'!G18</f>
        <v>R 4</v>
      </c>
      <c r="E19" s="92" t="str">
        <f>+'3 - Identificación del Riesgo'!H18</f>
        <v>Reporte de información no pertinente a las necesidades de la Dirección General</v>
      </c>
      <c r="F19" s="93" t="str">
        <f>+'3 - Identificación del Riesgo'!J18</f>
        <v>Posibilidad de pérdida reputacional en la imagen institucional debido al desconocimiento de las dependencias en la metodología, roles, responsabilidades y los criterios explícitos para reporte de indicadores, y además tener los Sistemas de información no unificados</v>
      </c>
      <c r="G19" s="119" t="str">
        <f>+'3 - Identificación del Riesgo'!I18</f>
        <v>Pérdida Reputacional</v>
      </c>
      <c r="H19" s="194">
        <f ca="1">+TODAY()-'3 - Identificación del Riesgo'!O18</f>
        <v>951</v>
      </c>
      <c r="I19" s="195" t="str">
        <f>+'4 - Valor del Riesgo Inherente'!N19</f>
        <v>Moderado</v>
      </c>
      <c r="J19" s="195" t="str">
        <f>+'4 - Valor del Riesgo Inherente'!O19</f>
        <v>Reducir</v>
      </c>
      <c r="K19" s="195" t="str">
        <f>+'5 - Diseño y Valoración Control'!V19</f>
        <v>Moderado</v>
      </c>
      <c r="L19" s="195" t="str">
        <f>+'5 - Diseño y Valoración Control'!W19</f>
        <v>Reducir</v>
      </c>
    </row>
    <row r="20" spans="2:12" s="96" customFormat="1" ht="42.45" x14ac:dyDescent="0.4">
      <c r="B20" s="193" t="str">
        <f>+'3 - Identificación del Riesgo'!B19</f>
        <v>DIRECCIONAMIENTO ESTRATÉGICO</v>
      </c>
      <c r="C20" s="92" t="str">
        <f>+'3 - Identificación del Riesgo'!F19</f>
        <v>OFICINA DE PLANEACIÓN</v>
      </c>
      <c r="D20" s="193" t="str">
        <f>+'3 - Identificación del Riesgo'!G19</f>
        <v>R 5</v>
      </c>
      <c r="E20" s="92" t="str">
        <f>+'3 - Identificación del Riesgo'!H19</f>
        <v>Planeación y gestión de procesos con inadecuada valoración de riesgos y oportunidades</v>
      </c>
      <c r="F20" s="93" t="str">
        <f>+'3 - Identificación del Riesgo'!J19</f>
        <v>Posibilidad de pérdida reputacional en la imagen institucional por la inadecuada identificación y control de riesgos que afectan los procesos de la entidad</v>
      </c>
      <c r="G20" s="119" t="str">
        <f>+'3 - Identificación del Riesgo'!I19</f>
        <v>Pérdida Reputacional</v>
      </c>
      <c r="H20" s="194">
        <f ca="1">+TODAY()-'3 - Identificación del Riesgo'!O19</f>
        <v>951</v>
      </c>
      <c r="I20" s="195" t="str">
        <f>+'4 - Valor del Riesgo Inherente'!N20</f>
        <v>Moderado</v>
      </c>
      <c r="J20" s="195" t="str">
        <f>+'4 - Valor del Riesgo Inherente'!O20</f>
        <v>Reducir</v>
      </c>
      <c r="K20" s="195" t="str">
        <f>+'5 - Diseño y Valoración Control'!V20</f>
        <v>Moderado</v>
      </c>
      <c r="L20" s="195" t="str">
        <f>+'5 - Diseño y Valoración Control'!W20</f>
        <v>Reducir</v>
      </c>
    </row>
    <row r="21" spans="2:12" s="96" customFormat="1" ht="42.45" x14ac:dyDescent="0.4">
      <c r="B21" s="193" t="str">
        <f>+'3 - Identificación del Riesgo'!B20</f>
        <v>DIRECCIONAMIENTO ESTRATÉGICO</v>
      </c>
      <c r="C21" s="92" t="str">
        <f>+'3 - Identificación del Riesgo'!F20</f>
        <v>OFICINA DE PLANEACIÓN</v>
      </c>
      <c r="D21" s="193" t="str">
        <f>+'3 - Identificación del Riesgo'!G20</f>
        <v>R 5</v>
      </c>
      <c r="E21" s="92" t="str">
        <f>+'3 - Identificación del Riesgo'!H20</f>
        <v>Planeación y gestión de procesos con inadecuada valoración de riesgos y oportunidades</v>
      </c>
      <c r="F21" s="93" t="str">
        <f>+'3 - Identificación del Riesgo'!J20</f>
        <v>Posibilidad de pérdida reputacional en la imagen institucional por la inadecuada identificación y control de riesgos que afectan los procesos de la entidad</v>
      </c>
      <c r="G21" s="119" t="str">
        <f>+'3 - Identificación del Riesgo'!I20</f>
        <v>Pérdida Reputacional</v>
      </c>
      <c r="H21" s="194">
        <f ca="1">+TODAY()-'3 - Identificación del Riesgo'!O20</f>
        <v>951</v>
      </c>
      <c r="I21" s="195" t="str">
        <f>+'4 - Valor del Riesgo Inherente'!N21</f>
        <v>Moderado</v>
      </c>
      <c r="J21" s="195" t="str">
        <f>+'4 - Valor del Riesgo Inherente'!O21</f>
        <v>Reducir</v>
      </c>
      <c r="K21" s="195" t="str">
        <f>+'5 - Diseño y Valoración Control'!V21</f>
        <v>Moderado</v>
      </c>
      <c r="L21" s="195" t="str">
        <f>+'5 - Diseño y Valoración Control'!W21</f>
        <v>Reducir</v>
      </c>
    </row>
    <row r="22" spans="2:12" s="96" customFormat="1" ht="56.6" x14ac:dyDescent="0.4">
      <c r="B22" s="193" t="str">
        <f>+'3 - Identificación del Riesgo'!B21</f>
        <v>COMUNICACIÓN Y GESTIÓN CON GRUPOS DE INTERÉS</v>
      </c>
      <c r="C22" s="92" t="str">
        <f>+'3 - Identificación del Riesgo'!F21</f>
        <v>DIRECCIÓN GENERAL (EQUIPO DE COMUNICACIONES)</v>
      </c>
      <c r="D22" s="193" t="str">
        <f>+'3 - Identificación del Riesgo'!G21</f>
        <v>R 6</v>
      </c>
      <c r="E22" s="92" t="str">
        <f>+'3 - Identificación del Riesgo'!H21</f>
        <v>Dar información imprecisa o errónea a la ciudadanía a través de cualquier medio de comunicación por parte de  personas autorizadas y NO autorizadas</v>
      </c>
      <c r="F22" s="93" t="str">
        <f>+'3 - Identificación del Riesgo'!J21</f>
        <v>Posibilidad de pérdida reputacional en la credibilidad y mala imagen institucional por deficiencia en la información interna y externa de la entidad</v>
      </c>
      <c r="G22" s="119" t="str">
        <f>+'3 - Identificación del Riesgo'!I21</f>
        <v>Pérdida Reputacional</v>
      </c>
      <c r="H22" s="194">
        <f ca="1">+TODAY()-'3 - Identificación del Riesgo'!O21</f>
        <v>951</v>
      </c>
      <c r="I22" s="195" t="str">
        <f>+'4 - Valor del Riesgo Inherente'!N22</f>
        <v>Extremo</v>
      </c>
      <c r="J22" s="195" t="str">
        <f>+'4 - Valor del Riesgo Inherente'!O22</f>
        <v>Reducir</v>
      </c>
      <c r="K22" s="195" t="str">
        <f>+'5 - Diseño y Valoración Control'!V22</f>
        <v>Extremo</v>
      </c>
      <c r="L22" s="195" t="str">
        <f>+'5 - Diseño y Valoración Control'!W22</f>
        <v>Reducir</v>
      </c>
    </row>
    <row r="23" spans="2:12" s="96" customFormat="1" ht="56.6" x14ac:dyDescent="0.4">
      <c r="B23" s="193" t="str">
        <f>+'3 - Identificación del Riesgo'!B22</f>
        <v>COMUNICACIÓN Y GESTIÓN CON GRUPOS DE INTERÉS</v>
      </c>
      <c r="C23" s="92" t="str">
        <f>+'3 - Identificación del Riesgo'!F22</f>
        <v>DIRECCIÓN GENERAL (EQUIPO DE COMUNICACIONES)</v>
      </c>
      <c r="D23" s="193" t="str">
        <f>+'3 - Identificación del Riesgo'!G22</f>
        <v>R 6</v>
      </c>
      <c r="E23" s="92" t="str">
        <f>+'3 - Identificación del Riesgo'!H22</f>
        <v>Dar información imprecisa o errónea a la ciudadanía a través de cualquier medio de comunicación por parte de  personas autorizadas y NO autorizadas</v>
      </c>
      <c r="F23" s="93" t="str">
        <f>+'3 - Identificación del Riesgo'!J22</f>
        <v>Posibilidad de pérdida reputacional en la credibilidad y mala imagen institucional por deficiencia en la información interna y externa de la entidad</v>
      </c>
      <c r="G23" s="119" t="str">
        <f>+'3 - Identificación del Riesgo'!I22</f>
        <v>Pérdida Reputacional</v>
      </c>
      <c r="H23" s="194">
        <f ca="1">+TODAY()-'3 - Identificación del Riesgo'!O22</f>
        <v>951</v>
      </c>
      <c r="I23" s="195" t="str">
        <f>+'4 - Valor del Riesgo Inherente'!N23</f>
        <v>Extremo</v>
      </c>
      <c r="J23" s="195" t="str">
        <f>+'4 - Valor del Riesgo Inherente'!O23</f>
        <v>Reducir</v>
      </c>
      <c r="K23" s="195" t="str">
        <f>+'5 - Diseño y Valoración Control'!V23</f>
        <v>Alto</v>
      </c>
      <c r="L23" s="195" t="str">
        <f>+'5 - Diseño y Valoración Control'!W23</f>
        <v>Reducir</v>
      </c>
    </row>
    <row r="24" spans="2:12" s="96" customFormat="1" ht="56.6" x14ac:dyDescent="0.4">
      <c r="B24" s="193" t="str">
        <f>+'3 - Identificación del Riesgo'!B23</f>
        <v>COMUNICACIÓN Y GESTIÓN CON GRUPOS DE INTERÉS</v>
      </c>
      <c r="C24" s="92" t="str">
        <f>+'3 - Identificación del Riesgo'!F23</f>
        <v>DIRECCIÓN GENERAL (EQUIPO DE COMUNICACIONES)</v>
      </c>
      <c r="D24" s="193" t="str">
        <f>+'3 - Identificación del Riesgo'!G23</f>
        <v>R 6</v>
      </c>
      <c r="E24" s="92" t="str">
        <f>+'3 - Identificación del Riesgo'!H23</f>
        <v>Dar información imprecisa o errónea a la ciudadanía a través de cualquier medio de comunicación por parte de  personas autorizadas y NO autorizadas</v>
      </c>
      <c r="F24" s="93" t="str">
        <f>+'3 - Identificación del Riesgo'!J23</f>
        <v>Posibilidad de pérdida reputacional en la credibilidad y mala imagen institucional por deficiencia en la información interna y externa de la entidad</v>
      </c>
      <c r="G24" s="119" t="str">
        <f>+'3 - Identificación del Riesgo'!I23</f>
        <v>Pérdida Reputacional</v>
      </c>
      <c r="H24" s="194">
        <f ca="1">+TODAY()-'3 - Identificación del Riesgo'!O23</f>
        <v>951</v>
      </c>
      <c r="I24" s="195" t="str">
        <f>+'4 - Valor del Riesgo Inherente'!N24</f>
        <v>Extremo</v>
      </c>
      <c r="J24" s="195" t="str">
        <f>+'4 - Valor del Riesgo Inherente'!O24</f>
        <v>Reducir</v>
      </c>
      <c r="K24" s="195" t="str">
        <f>+'5 - Diseño y Valoración Control'!V24</f>
        <v/>
      </c>
      <c r="L24" s="195" t="e">
        <f>+'5 - Diseño y Valoración Control'!W24</f>
        <v>#N/A</v>
      </c>
    </row>
    <row r="25" spans="2:12" s="96" customFormat="1" ht="42.45" x14ac:dyDescent="0.4">
      <c r="B25" s="193" t="str">
        <f>+'3 - Identificación del Riesgo'!B24</f>
        <v>COMUNICACIÓN Y GESTIÓN CON GRUPOS DE INTERÉS</v>
      </c>
      <c r="C25" s="92" t="str">
        <f>+'3 - Identificación del Riesgo'!F24</f>
        <v>DIRECCIÓN GENERAL (EQUIPO DE COMUNICACIONES)</v>
      </c>
      <c r="D25" s="193" t="str">
        <f>+'3 - Identificación del Riesgo'!G24</f>
        <v>R 7</v>
      </c>
      <c r="E25" s="92" t="str">
        <f>+'3 - Identificación del Riesgo'!H24</f>
        <v>Inadecuada utilización de la imagen institucional</v>
      </c>
      <c r="F25" s="93" t="str">
        <f>+'3 - Identificación del Riesgo'!J24</f>
        <v>Posibilidad de pérdida reputacional en la imagen institucional por el manejo inadecuado de la imagen institucional (símbolos, nombre, colores, manual de imagen, entre otros)</v>
      </c>
      <c r="G25" s="119" t="str">
        <f>+'3 - Identificación del Riesgo'!I24</f>
        <v>Pérdida Reputacional</v>
      </c>
      <c r="H25" s="194">
        <f ca="1">+TODAY()-'3 - Identificación del Riesgo'!O24</f>
        <v>951</v>
      </c>
      <c r="I25" s="195" t="str">
        <f>+'4 - Valor del Riesgo Inherente'!N25</f>
        <v>Alto</v>
      </c>
      <c r="J25" s="195" t="str">
        <f>+'4 - Valor del Riesgo Inherente'!O25</f>
        <v>Reducir</v>
      </c>
      <c r="K25" s="195" t="str">
        <f>+'5 - Diseño y Valoración Control'!V25</f>
        <v>Moderado</v>
      </c>
      <c r="L25" s="195" t="str">
        <f>+'5 - Diseño y Valoración Control'!W25</f>
        <v>Reducir</v>
      </c>
    </row>
    <row r="26" spans="2:12" s="96" customFormat="1" ht="42.45" x14ac:dyDescent="0.4">
      <c r="B26" s="193" t="str">
        <f>+'3 - Identificación del Riesgo'!B25</f>
        <v>COMUNICACIÓN Y GESTIÓN CON GRUPOS DE INTERÉS</v>
      </c>
      <c r="C26" s="92" t="str">
        <f>+'3 - Identificación del Riesgo'!F25</f>
        <v>DIRECCIÓN GENERAL (EQUIPO DE COMUNICACIONES)</v>
      </c>
      <c r="D26" s="193" t="str">
        <f>+'3 - Identificación del Riesgo'!G25</f>
        <v>R 7</v>
      </c>
      <c r="E26" s="92" t="str">
        <f>+'3 - Identificación del Riesgo'!H25</f>
        <v>Inadecuada utilización de la imagen institucional</v>
      </c>
      <c r="F26" s="93" t="str">
        <f>+'3 - Identificación del Riesgo'!J25</f>
        <v>Posibilidad de pérdida reputacional en la imagen institucional por el manejo inadecuado de la imagen institucional (símbolos, nombre, colores, manual de imagen, entre otros)</v>
      </c>
      <c r="G26" s="119" t="str">
        <f>+'3 - Identificación del Riesgo'!I25</f>
        <v>Pérdida Reputacional</v>
      </c>
      <c r="H26" s="194">
        <f ca="1">+TODAY()-'3 - Identificación del Riesgo'!O25</f>
        <v>951</v>
      </c>
      <c r="I26" s="195" t="str">
        <f>+'4 - Valor del Riesgo Inherente'!N26</f>
        <v>Alto</v>
      </c>
      <c r="J26" s="195" t="str">
        <f>+'4 - Valor del Riesgo Inherente'!O26</f>
        <v>Reducir</v>
      </c>
      <c r="K26" s="195" t="str">
        <f>+'5 - Diseño y Valoración Control'!V26</f>
        <v>Moderado</v>
      </c>
      <c r="L26" s="195" t="str">
        <f>+'5 - Diseño y Valoración Control'!W26</f>
        <v>Reducir</v>
      </c>
    </row>
    <row r="27" spans="2:12" s="96" customFormat="1" ht="28.3" x14ac:dyDescent="0.4">
      <c r="B27" s="193" t="str">
        <f>+'3 - Identificación del Riesgo'!B26</f>
        <v>COMUNICACIÓN Y GESTIÓN CON GRUPOS DE INTERÉS</v>
      </c>
      <c r="C27" s="92" t="str">
        <f>+'3 - Identificación del Riesgo'!F26</f>
        <v>DIRECCIÓN GENERAL (EQUIPO DE COMUNICACIONES)</v>
      </c>
      <c r="D27" s="193" t="str">
        <f>+'3 - Identificación del Riesgo'!G26</f>
        <v>R 8</v>
      </c>
      <c r="E27" s="92" t="str">
        <f>+'3 - Identificación del Riesgo'!H26</f>
        <v>Información de la ANT no llega al público objetivo</v>
      </c>
      <c r="F27" s="93" t="str">
        <f>+'3 - Identificación del Riesgo'!J26</f>
        <v>Posibilidad de pérdida reputacional en la imagen institucional en los grupo de interés por que los canales de comunicación no son efectivos y su es limitado</v>
      </c>
      <c r="G27" s="119" t="str">
        <f>+'3 - Identificación del Riesgo'!I26</f>
        <v>Pérdida Reputacional</v>
      </c>
      <c r="H27" s="194">
        <f ca="1">+TODAY()-'3 - Identificación del Riesgo'!O26</f>
        <v>951</v>
      </c>
      <c r="I27" s="195" t="str">
        <f>+'4 - Valor del Riesgo Inherente'!N27</f>
        <v>Extremo</v>
      </c>
      <c r="J27" s="195" t="str">
        <f>+'4 - Valor del Riesgo Inherente'!O27</f>
        <v>Reducir</v>
      </c>
      <c r="K27" s="195" t="str">
        <f>+'5 - Diseño y Valoración Control'!V27</f>
        <v>Extremo</v>
      </c>
      <c r="L27" s="195" t="str">
        <f>+'5 - Diseño y Valoración Control'!W27</f>
        <v>Reducir</v>
      </c>
    </row>
    <row r="28" spans="2:12" s="96" customFormat="1" ht="28.3" x14ac:dyDescent="0.4">
      <c r="B28" s="193" t="str">
        <f>+'3 - Identificación del Riesgo'!B27</f>
        <v>COMUNICACIÓN Y GESTIÓN CON GRUPOS DE INTERÉS</v>
      </c>
      <c r="C28" s="92" t="str">
        <f>+'3 - Identificación del Riesgo'!F27</f>
        <v>DIRECCIÓN GENERAL (EQUIPO DE COMUNICACIONES)</v>
      </c>
      <c r="D28" s="193" t="str">
        <f>+'3 - Identificación del Riesgo'!G27</f>
        <v>R 8</v>
      </c>
      <c r="E28" s="92" t="str">
        <f>+'3 - Identificación del Riesgo'!H27</f>
        <v>Información de la ANT no llega al público objetivo</v>
      </c>
      <c r="F28" s="93" t="str">
        <f>+'3 - Identificación del Riesgo'!J27</f>
        <v>Posibilidad de pérdida reputacional en la imagen institucional en los grupo de interés por que los canales de comunicación no son efectivos y su es limitado</v>
      </c>
      <c r="G28" s="119" t="str">
        <f>+'3 - Identificación del Riesgo'!I27</f>
        <v>Pérdida Reputacional</v>
      </c>
      <c r="H28" s="194">
        <f ca="1">+TODAY()-'3 - Identificación del Riesgo'!O27</f>
        <v>951</v>
      </c>
      <c r="I28" s="195" t="str">
        <f>+'4 - Valor del Riesgo Inherente'!N28</f>
        <v>Extremo</v>
      </c>
      <c r="J28" s="195" t="str">
        <f>+'4 - Valor del Riesgo Inherente'!O28</f>
        <v>Reducir</v>
      </c>
      <c r="K28" s="195" t="str">
        <f>+'5 - Diseño y Valoración Control'!V28</f>
        <v>Extremo</v>
      </c>
      <c r="L28" s="195" t="str">
        <f>+'5 - Diseño y Valoración Control'!W28</f>
        <v>Reducir</v>
      </c>
    </row>
    <row r="29" spans="2:12" s="96" customFormat="1" ht="28.3" x14ac:dyDescent="0.4">
      <c r="B29" s="193" t="str">
        <f>+'3 - Identificación del Riesgo'!B28</f>
        <v>COMUNICACIÓN Y GESTIÓN CON GRUPOS DE INTERÉS</v>
      </c>
      <c r="C29" s="92" t="str">
        <f>+'3 - Identificación del Riesgo'!F28</f>
        <v>DIRECCIÓN GENERAL (EQUIPO DE COMUNICACIONES)</v>
      </c>
      <c r="D29" s="193" t="str">
        <f>+'3 - Identificación del Riesgo'!G28</f>
        <v>R 8</v>
      </c>
      <c r="E29" s="92" t="str">
        <f>+'3 - Identificación del Riesgo'!H28</f>
        <v>Información de la ANT no llega al público objetivo</v>
      </c>
      <c r="F29" s="93" t="str">
        <f>+'3 - Identificación del Riesgo'!J28</f>
        <v>Posibilidad de pérdida reputacional en la imagen institucional en los grupo de interés por que los canales de comunicación no son efectivos y su es limitado</v>
      </c>
      <c r="G29" s="119" t="str">
        <f>+'3 - Identificación del Riesgo'!I28</f>
        <v>Pérdida Reputacional</v>
      </c>
      <c r="H29" s="194">
        <f ca="1">+TODAY()-'3 - Identificación del Riesgo'!O28</f>
        <v>951</v>
      </c>
      <c r="I29" s="195" t="str">
        <f>+'4 - Valor del Riesgo Inherente'!N29</f>
        <v>Extremo</v>
      </c>
      <c r="J29" s="195" t="str">
        <f>+'4 - Valor del Riesgo Inherente'!O29</f>
        <v>Reducir</v>
      </c>
      <c r="K29" s="195" t="str">
        <f>+'5 - Diseño y Valoración Control'!V29</f>
        <v>Alto</v>
      </c>
      <c r="L29" s="195" t="str">
        <f>+'5 - Diseño y Valoración Control'!W29</f>
        <v>Reducir</v>
      </c>
    </row>
    <row r="30" spans="2:12" s="96" customFormat="1" ht="42.45" x14ac:dyDescent="0.4">
      <c r="B30" s="193" t="str">
        <f>+'3 - Identificación del Riesgo'!B29</f>
        <v>COMUNICACIÓN Y GESTIÓN CON GRUPOS DE INTERÉS</v>
      </c>
      <c r="C30" s="92" t="str">
        <f>+'3 - Identificación del Riesgo'!F29</f>
        <v>OFICINA DEL INSPECTOR DE LA GESTIÓN DE TIERRAS</v>
      </c>
      <c r="D30" s="193" t="str">
        <f>+'3 - Identificación del Riesgo'!G29</f>
        <v>R 9</v>
      </c>
      <c r="E30" s="92" t="str">
        <f>+'3 - Identificación del Riesgo'!H29</f>
        <v>Omitir la gestión y/o respuesta  a las denuncias por posibles hechos de corrupción</v>
      </c>
      <c r="F30" s="93" t="str">
        <f>+'3 - Identificación del Riesgo'!J29</f>
        <v>Posibilidad de pérdida reputacional en la imagen institucional por el desconocimiento en el registro, gestión y tramite de denuncias</v>
      </c>
      <c r="G30" s="119" t="str">
        <f>+'3 - Identificación del Riesgo'!I29</f>
        <v>Pérdida Reputacional</v>
      </c>
      <c r="H30" s="194">
        <f ca="1">+TODAY()-'3 - Identificación del Riesgo'!O29</f>
        <v>951</v>
      </c>
      <c r="I30" s="195" t="str">
        <f>+'4 - Valor del Riesgo Inherente'!N30</f>
        <v>Extremo</v>
      </c>
      <c r="J30" s="195" t="str">
        <f>+'4 - Valor del Riesgo Inherente'!O30</f>
        <v>Reducir</v>
      </c>
      <c r="K30" s="195" t="str">
        <f>+'5 - Diseño y Valoración Control'!V30</f>
        <v>Extremo</v>
      </c>
      <c r="L30" s="195" t="str">
        <f>+'5 - Diseño y Valoración Control'!W30</f>
        <v>Reducir</v>
      </c>
    </row>
    <row r="31" spans="2:12" s="96" customFormat="1" ht="42.45" x14ac:dyDescent="0.4">
      <c r="B31" s="193" t="str">
        <f>+'3 - Identificación del Riesgo'!B30</f>
        <v>COMUNICACIÓN Y GESTIÓN CON GRUPOS DE INTERÉS</v>
      </c>
      <c r="C31" s="92" t="str">
        <f>+'3 - Identificación del Riesgo'!F30</f>
        <v>OFICINA DEL INSPECTOR DE LA GESTIÓN DE TIERRAS</v>
      </c>
      <c r="D31" s="193" t="str">
        <f>+'3 - Identificación del Riesgo'!G30</f>
        <v>R 9</v>
      </c>
      <c r="E31" s="92" t="str">
        <f>+'3 - Identificación del Riesgo'!H30</f>
        <v>Omitir la gestión y/o respuesta  a las denuncias por posibles hechos de corrupción</v>
      </c>
      <c r="F31" s="93" t="str">
        <f>+'3 - Identificación del Riesgo'!J30</f>
        <v>Posibilidad de pérdida reputacional en la imagen institucional por el desconocimiento en el registro, gestión y tramite de denuncias</v>
      </c>
      <c r="G31" s="119" t="str">
        <f>+'3 - Identificación del Riesgo'!I30</f>
        <v>Pérdida Reputacional</v>
      </c>
      <c r="H31" s="194">
        <f ca="1">+TODAY()-'3 - Identificación del Riesgo'!O30</f>
        <v>951</v>
      </c>
      <c r="I31" s="195" t="str">
        <f>+'4 - Valor del Riesgo Inherente'!N31</f>
        <v>Extremo</v>
      </c>
      <c r="J31" s="195" t="str">
        <f>+'4 - Valor del Riesgo Inherente'!O31</f>
        <v>Reducir</v>
      </c>
      <c r="K31" s="195" t="str">
        <f>+'5 - Diseño y Valoración Control'!V31</f>
        <v>Alto</v>
      </c>
      <c r="L31" s="195" t="str">
        <f>+'5 - Diseño y Valoración Control'!W31</f>
        <v>Reducir</v>
      </c>
    </row>
    <row r="32" spans="2:12" s="96" customFormat="1" ht="56.6" x14ac:dyDescent="0.4">
      <c r="B32" s="193" t="str">
        <f>+'3 - Identificación del Riesgo'!B31</f>
        <v>INTELIGENCIA DE LA INFORMACIÓN</v>
      </c>
      <c r="C32" s="92" t="str">
        <f>+'3 - Identificación del Riesgo'!F31</f>
        <v>OFICINA DE PLANEACIÓN</v>
      </c>
      <c r="D32" s="193" t="str">
        <f>+'3 - Identificación del Riesgo'!G31</f>
        <v>R 10</v>
      </c>
      <c r="E32" s="92" t="str">
        <f>+'3 - Identificación del Riesgo'!H31</f>
        <v>Aprobación y publicación de información documentada no pertinente a los Procesos de la entidad</v>
      </c>
      <c r="F32" s="93" t="str">
        <f>+'3 - Identificación del Riesgo'!J31</f>
        <v>Posibilidad de pérdida reputacional en la imagen institucional debido al desconocimiento del procedimiento establecido para controlar la aprobación, actualización y publicación de la información documentada oficial de la entidad, dispuesta para apoyar la operación de los procesos</v>
      </c>
      <c r="G32" s="119" t="str">
        <f>+'3 - Identificación del Riesgo'!I31</f>
        <v>Pérdida Reputacional</v>
      </c>
      <c r="H32" s="194">
        <f ca="1">+TODAY()-'3 - Identificación del Riesgo'!O31</f>
        <v>951</v>
      </c>
      <c r="I32" s="195" t="str">
        <f>+'4 - Valor del Riesgo Inherente'!N32</f>
        <v>Moderado</v>
      </c>
      <c r="J32" s="195" t="str">
        <f>+'4 - Valor del Riesgo Inherente'!O32</f>
        <v>Reducir</v>
      </c>
      <c r="K32" s="195" t="str">
        <f>+'5 - Diseño y Valoración Control'!V32</f>
        <v>Moderado</v>
      </c>
      <c r="L32" s="195" t="str">
        <f>+'5 - Diseño y Valoración Control'!W32</f>
        <v>Reducir</v>
      </c>
    </row>
    <row r="33" spans="2:12" s="96" customFormat="1" ht="56.6" x14ac:dyDescent="0.4">
      <c r="B33" s="193" t="str">
        <f>+'3 - Identificación del Riesgo'!B32</f>
        <v>INTELIGENCIA DE LA INFORMACIÓN</v>
      </c>
      <c r="C33" s="92" t="str">
        <f>+'3 - Identificación del Riesgo'!F32</f>
        <v>OFICINA DE PLANEACIÓN</v>
      </c>
      <c r="D33" s="193" t="str">
        <f>+'3 - Identificación del Riesgo'!G32</f>
        <v>R 10</v>
      </c>
      <c r="E33" s="92" t="str">
        <f>+'3 - Identificación del Riesgo'!H32</f>
        <v>Aprobación y publicación de información documentada no pertinente a los Procesos de la entidad</v>
      </c>
      <c r="F33" s="93" t="str">
        <f>+'3 - Identificación del Riesgo'!J32</f>
        <v>Posibilidad de pérdida reputacional en la imagen institucional debido al desconocimiento del procedimiento establecido para controlar la aprobación, actualización y publicación de la información documentada oficial de la entidad, dispuesta para apoyar la operación de los procesos</v>
      </c>
      <c r="G33" s="119" t="str">
        <f>+'3 - Identificación del Riesgo'!I32</f>
        <v>Pérdida Reputacional</v>
      </c>
      <c r="H33" s="194">
        <f ca="1">+TODAY()-'3 - Identificación del Riesgo'!O32</f>
        <v>951</v>
      </c>
      <c r="I33" s="195" t="str">
        <f>+'4 - Valor del Riesgo Inherente'!N33</f>
        <v>Moderado</v>
      </c>
      <c r="J33" s="195" t="str">
        <f>+'4 - Valor del Riesgo Inherente'!O33</f>
        <v>Reducir</v>
      </c>
      <c r="K33" s="195" t="str">
        <f>+'5 - Diseño y Valoración Control'!V33</f>
        <v>Moderado</v>
      </c>
      <c r="L33" s="195" t="str">
        <f>+'5 - Diseño y Valoración Control'!W33</f>
        <v>Reducir</v>
      </c>
    </row>
    <row r="34" spans="2:12" s="96" customFormat="1" ht="42.45" x14ac:dyDescent="0.4">
      <c r="B34" s="193" t="str">
        <f>+'3 - Identificación del Riesgo'!B33</f>
        <v>INTELIGENCIA DE LA INFORMACIÓN</v>
      </c>
      <c r="C34" s="92" t="str">
        <f>+'3 - Identificación del Riesgo'!F33</f>
        <v>DIRECCIÓN GENERAL / GESTIÓN DEL CONOCIMIENTO</v>
      </c>
      <c r="D34" s="193" t="str">
        <f>+'3 - Identificación del Riesgo'!G33</f>
        <v>R 11</v>
      </c>
      <c r="E34" s="92" t="str">
        <f>+'3 - Identificación del Riesgo'!H33</f>
        <v>Fuga parcial o completa del conocimiento tácito o explicito de la Entidad</v>
      </c>
      <c r="F34" s="93" t="str">
        <f>+'3 - Identificación del Riesgo'!J33</f>
        <v>Posibilidad de pérdida reputacional en la desaparición del conocimiento organizacional por falta de mecanismos que permitan retener el conocimiento tácito y explícito tanto individual como grupal u organizacional</v>
      </c>
      <c r="G34" s="119" t="str">
        <f>+'3 - Identificación del Riesgo'!I33</f>
        <v>Pérdida Reputacional</v>
      </c>
      <c r="H34" s="194">
        <f ca="1">+TODAY()-'3 - Identificación del Riesgo'!O33</f>
        <v>951</v>
      </c>
      <c r="I34" s="195" t="str">
        <f>+'4 - Valor del Riesgo Inherente'!N34</f>
        <v>Extremo</v>
      </c>
      <c r="J34" s="195" t="str">
        <f>+'4 - Valor del Riesgo Inherente'!O34</f>
        <v>Reducir</v>
      </c>
      <c r="K34" s="195" t="str">
        <f>+'5 - Diseño y Valoración Control'!V34</f>
        <v>Extremo</v>
      </c>
      <c r="L34" s="195" t="str">
        <f>+'5 - Diseño y Valoración Control'!W34</f>
        <v>Reducir</v>
      </c>
    </row>
    <row r="35" spans="2:12" s="96" customFormat="1" ht="42.45" x14ac:dyDescent="0.4">
      <c r="B35" s="193" t="str">
        <f>+'3 - Identificación del Riesgo'!B34</f>
        <v>INTELIGENCIA DE LA INFORMACIÓN</v>
      </c>
      <c r="C35" s="92" t="str">
        <f>+'3 - Identificación del Riesgo'!F34</f>
        <v>DIRECCIÓN GENERAL / GESTIÓN DEL CONOCIMIENTO</v>
      </c>
      <c r="D35" s="193" t="str">
        <f>+'3 - Identificación del Riesgo'!G34</f>
        <v>R 11</v>
      </c>
      <c r="E35" s="92" t="str">
        <f>+'3 - Identificación del Riesgo'!H34</f>
        <v>Fuga parcial o completa del conocimiento tácito o explicito de la Entidad</v>
      </c>
      <c r="F35" s="93" t="str">
        <f>+'3 - Identificación del Riesgo'!J34</f>
        <v>Posibilidad de pérdida reputacional en la desaparición del conocimiento organizacional por falta de mecanismos que permitan retener el conocimiento tácito y explícito tanto individual como grupal u organizacional</v>
      </c>
      <c r="G35" s="119" t="str">
        <f>+'3 - Identificación del Riesgo'!I34</f>
        <v>Pérdida Reputacional</v>
      </c>
      <c r="H35" s="194">
        <f ca="1">+TODAY()-'3 - Identificación del Riesgo'!O34</f>
        <v>951</v>
      </c>
      <c r="I35" s="195" t="str">
        <f>+'4 - Valor del Riesgo Inherente'!N35</f>
        <v>Extremo</v>
      </c>
      <c r="J35" s="195" t="str">
        <f>+'4 - Valor del Riesgo Inherente'!O35</f>
        <v>Reducir</v>
      </c>
      <c r="K35" s="195" t="str">
        <f>+'5 - Diseño y Valoración Control'!V35</f>
        <v>Alto</v>
      </c>
      <c r="L35" s="195" t="str">
        <f>+'5 - Diseño y Valoración Control'!W35</f>
        <v>Reducir</v>
      </c>
    </row>
    <row r="36" spans="2:12" s="96" customFormat="1" ht="56.6" x14ac:dyDescent="0.4">
      <c r="B36" s="193" t="str">
        <f>+'3 - Identificación del Riesgo'!B35</f>
        <v>INTELIGENCIA DE LA INFORMACIÓN</v>
      </c>
      <c r="C36" s="92" t="str">
        <f>+'3 - Identificación del Riesgo'!F35</f>
        <v>SUBDIRECCIÓN DE SISTEMAS DE INFORMACIÓN DE TIERRAS</v>
      </c>
      <c r="D36" s="193" t="str">
        <f>+'3 - Identificación del Riesgo'!G35</f>
        <v>R 12</v>
      </c>
      <c r="E36" s="92" t="str">
        <f>+'3 - Identificación del Riesgo'!H35</f>
        <v>Incumplimiento en la implementación del PETI</v>
      </c>
      <c r="F36" s="93" t="str">
        <f>+'3 - Identificación del Riesgo'!J35</f>
        <v>Posibilidad de afectación económica en los costos de la ejecución de las actividades de la política de gobierno digital y arquitectura de TI  de la entidad por una ejecución inadecuada debido a inconsistencias presupuestales en la planeación de los proyectos PETI</v>
      </c>
      <c r="G36" s="119" t="str">
        <f>+'3 - Identificación del Riesgo'!I35</f>
        <v>Afectación Económica o presupuestal</v>
      </c>
      <c r="H36" s="194">
        <f ca="1">+TODAY()-'3 - Identificación del Riesgo'!O35</f>
        <v>951</v>
      </c>
      <c r="I36" s="195" t="str">
        <f>+'4 - Valor del Riesgo Inherente'!N36</f>
        <v>Extremo</v>
      </c>
      <c r="J36" s="195" t="str">
        <f>+'4 - Valor del Riesgo Inherente'!O36</f>
        <v>Reducir</v>
      </c>
      <c r="K36" s="195" t="str">
        <f>+'5 - Diseño y Valoración Control'!V36</f>
        <v>Extremo</v>
      </c>
      <c r="L36" s="195" t="str">
        <f>+'5 - Diseño y Valoración Control'!W36</f>
        <v>Reducir</v>
      </c>
    </row>
    <row r="37" spans="2:12" s="96" customFormat="1" ht="56.6" x14ac:dyDescent="0.4">
      <c r="B37" s="193" t="str">
        <f>+'3 - Identificación del Riesgo'!B36</f>
        <v>INTELIGENCIA DE LA INFORMACIÓN</v>
      </c>
      <c r="C37" s="92" t="str">
        <f>+'3 - Identificación del Riesgo'!F36</f>
        <v>SUBDIRECCIÓN DE SISTEMAS DE INFORMACIÓN DE TIERRAS</v>
      </c>
      <c r="D37" s="193" t="str">
        <f>+'3 - Identificación del Riesgo'!G36</f>
        <v>R 12</v>
      </c>
      <c r="E37" s="92" t="str">
        <f>+'3 - Identificación del Riesgo'!H36</f>
        <v>Incumplimiento en la implementación del PETI</v>
      </c>
      <c r="F37" s="93" t="str">
        <f>+'3 - Identificación del Riesgo'!J36</f>
        <v>Posibilidad de afectación económica en los costos de la ejecución de las actividades de la política de gobierno digital y arquitectura de TI  de la entidad por una ejecución inadecuada debido a inconsistencias presupuestales en la planeación de los proyectos PETI</v>
      </c>
      <c r="G37" s="119" t="str">
        <f>+'3 - Identificación del Riesgo'!I36</f>
        <v>Afectación Económica o presupuestal</v>
      </c>
      <c r="H37" s="194">
        <f ca="1">+TODAY()-'3 - Identificación del Riesgo'!O36</f>
        <v>951</v>
      </c>
      <c r="I37" s="195" t="str">
        <f>+'4 - Valor del Riesgo Inherente'!N37</f>
        <v>Extremo</v>
      </c>
      <c r="J37" s="195" t="str">
        <f>+'4 - Valor del Riesgo Inherente'!O37</f>
        <v>Reducir</v>
      </c>
      <c r="K37" s="195" t="str">
        <f>+'5 - Diseño y Valoración Control'!V37</f>
        <v>Alto</v>
      </c>
      <c r="L37" s="195" t="str">
        <f>+'5 - Diseño y Valoración Control'!W37</f>
        <v>Reducir</v>
      </c>
    </row>
    <row r="38" spans="2:12" s="96" customFormat="1" ht="56.6" x14ac:dyDescent="0.4">
      <c r="B38" s="193" t="str">
        <f>+'3 - Identificación del Riesgo'!B37</f>
        <v>INTELIGENCIA DE LA INFORMACIÓN</v>
      </c>
      <c r="C38" s="92" t="str">
        <f>+'3 - Identificación del Riesgo'!F37</f>
        <v>SUBDIRECCIÓN DE SISTEMAS DE INFORMACIÓN DE TIERRAS</v>
      </c>
      <c r="D38" s="193" t="str">
        <f>+'3 - Identificación del Riesgo'!G37</f>
        <v>R 13</v>
      </c>
      <c r="E38" s="92" t="str">
        <f>+'3 - Identificación del Riesgo'!H37</f>
        <v>Definición y evolución de la arquitectura empresarial de TI que no responda a las necesidades de la entidad</v>
      </c>
      <c r="F38" s="93" t="str">
        <f>+'3 - Identificación del Riesgo'!J37</f>
        <v>Posibilidad de pérdida reputacional en la imagen institucional para los usuarios dado el incumplimiento en la misión y visión, afectando la prestación de los servicios debido a un diagnóstico equivocado e incompleto de las necesidades de la entidad y su entorno</v>
      </c>
      <c r="G38" s="119" t="str">
        <f>+'3 - Identificación del Riesgo'!I37</f>
        <v>Pérdida Reputacional</v>
      </c>
      <c r="H38" s="194">
        <f ca="1">+TODAY()-'3 - Identificación del Riesgo'!O37</f>
        <v>951</v>
      </c>
      <c r="I38" s="195" t="str">
        <f>+'4 - Valor del Riesgo Inherente'!N38</f>
        <v>Alto</v>
      </c>
      <c r="J38" s="195" t="str">
        <f>+'4 - Valor del Riesgo Inherente'!O38</f>
        <v>Reducir</v>
      </c>
      <c r="K38" s="195" t="str">
        <f>+'5 - Diseño y Valoración Control'!V38</f>
        <v>Moderado</v>
      </c>
      <c r="L38" s="195" t="str">
        <f>+'5 - Diseño y Valoración Control'!W38</f>
        <v>Reducir</v>
      </c>
    </row>
    <row r="39" spans="2:12" s="96" customFormat="1" ht="56.6" x14ac:dyDescent="0.4">
      <c r="B39" s="193" t="str">
        <f>+'3 - Identificación del Riesgo'!B38</f>
        <v>INTELIGENCIA DE LA INFORMACIÓN</v>
      </c>
      <c r="C39" s="92" t="str">
        <f>+'3 - Identificación del Riesgo'!F38</f>
        <v>SUBDIRECCIÓN DE SISTEMAS DE INFORMACIÓN DE TIERRAS</v>
      </c>
      <c r="D39" s="193" t="str">
        <f>+'3 - Identificación del Riesgo'!G38</f>
        <v>R 13</v>
      </c>
      <c r="E39" s="92" t="str">
        <f>+'3 - Identificación del Riesgo'!H38</f>
        <v>Definición y evolución de la arquitectura empresarial de TI que no responda a las necesidades de la entidad</v>
      </c>
      <c r="F39" s="93" t="str">
        <f>+'3 - Identificación del Riesgo'!J38</f>
        <v>Posibilidad de pérdida reputacional en la imagen institucional para los usuarios dado el incumplimiento en la misión y visión, afectando la prestación de los servicios debido a un diagnóstico equivocado e incompleto de las necesidades de la entidad y su entorno</v>
      </c>
      <c r="G39" s="119" t="str">
        <f>+'3 - Identificación del Riesgo'!I38</f>
        <v>Pérdida Reputacional</v>
      </c>
      <c r="H39" s="194">
        <f ca="1">+TODAY()-'3 - Identificación del Riesgo'!O38</f>
        <v>951</v>
      </c>
      <c r="I39" s="195" t="str">
        <f>+'4 - Valor del Riesgo Inherente'!N39</f>
        <v>Alto</v>
      </c>
      <c r="J39" s="195" t="str">
        <f>+'4 - Valor del Riesgo Inherente'!O39</f>
        <v>Reducir</v>
      </c>
      <c r="K39" s="195" t="str">
        <f>+'5 - Diseño y Valoración Control'!V39</f>
        <v>Moderado</v>
      </c>
      <c r="L39" s="195" t="str">
        <f>+'5 - Diseño y Valoración Control'!W39</f>
        <v>Reducir</v>
      </c>
    </row>
    <row r="40" spans="2:12" s="96" customFormat="1" ht="56.6" x14ac:dyDescent="0.4">
      <c r="B40" s="193" t="str">
        <f>+'3 - Identificación del Riesgo'!B39</f>
        <v>INTELIGENCIA DE LA INFORMACIÓN</v>
      </c>
      <c r="C40" s="92" t="str">
        <f>+'3 - Identificación del Riesgo'!F39</f>
        <v>SUBDIRECCIÓN DE SISTEMAS DE INFORMACIÓN DE TIERRAS</v>
      </c>
      <c r="D40" s="193" t="str">
        <f>+'3 - Identificación del Riesgo'!G39</f>
        <v>R 13</v>
      </c>
      <c r="E40" s="92" t="str">
        <f>+'3 - Identificación del Riesgo'!H39</f>
        <v>Definición y evolución de la arquitectura empresarial de TI que no responda a las necesidades de la entidad</v>
      </c>
      <c r="F40" s="93" t="str">
        <f>+'3 - Identificación del Riesgo'!J39</f>
        <v>Posibilidad de pérdida reputacional en la imagen institucional para los usuarios dado el incumplimiento en la misión y visión, afectando la prestación de los servicios debido a un diagnóstico equivocado e incompleto de las necesidades de la entidad y su entorno</v>
      </c>
      <c r="G40" s="119" t="str">
        <f>+'3 - Identificación del Riesgo'!I39</f>
        <v>Pérdida Reputacional</v>
      </c>
      <c r="H40" s="194">
        <f ca="1">+TODAY()-'3 - Identificación del Riesgo'!O39</f>
        <v>951</v>
      </c>
      <c r="I40" s="195" t="str">
        <f>+'4 - Valor del Riesgo Inherente'!N40</f>
        <v>Alto</v>
      </c>
      <c r="J40" s="195" t="str">
        <f>+'4 - Valor del Riesgo Inherente'!O40</f>
        <v>Reducir</v>
      </c>
      <c r="K40" s="195" t="str">
        <f>+'5 - Diseño y Valoración Control'!V40</f>
        <v>Moderado</v>
      </c>
      <c r="L40" s="195" t="str">
        <f>+'5 - Diseño y Valoración Control'!W40</f>
        <v>Reducir</v>
      </c>
    </row>
    <row r="41" spans="2:12" s="96" customFormat="1" ht="56.6" x14ac:dyDescent="0.4">
      <c r="B41" s="193" t="str">
        <f>+'3 - Identificación del Riesgo'!B40</f>
        <v>INTELIGENCIA DE LA INFORMACIÓN</v>
      </c>
      <c r="C41" s="92" t="str">
        <f>+'3 - Identificación del Riesgo'!F40</f>
        <v>SUBDIRECCIÓN DE SISTEMAS DE INFORMACIÓN DE TIERRAS</v>
      </c>
      <c r="D41" s="193" t="str">
        <f>+'3 - Identificación del Riesgo'!G40</f>
        <v>R 14</v>
      </c>
      <c r="E41" s="92" t="str">
        <f>+'3 - Identificación del Riesgo'!H40</f>
        <v>Incumplimiento en la implementación del Modelo de Seguridad y Privacidad  de la información de la estrategia de Gobierno Digital</v>
      </c>
      <c r="F41" s="93" t="str">
        <f>+'3 - Identificación del Riesgo'!J40</f>
        <v>Posibilidad de pérdida reputacional en la imagen institucional debido a la inadecuada priorización de las tareas necesarias para planificar e implementar el componente de seguridad digital de la estrategia de gobierno digital</v>
      </c>
      <c r="G41" s="119" t="str">
        <f>+'3 - Identificación del Riesgo'!I40</f>
        <v>Pérdida Reputacional</v>
      </c>
      <c r="H41" s="194">
        <f ca="1">+TODAY()-'3 - Identificación del Riesgo'!O40</f>
        <v>951</v>
      </c>
      <c r="I41" s="195" t="str">
        <f>+'4 - Valor del Riesgo Inherente'!N41</f>
        <v>Alto</v>
      </c>
      <c r="J41" s="195" t="str">
        <f>+'4 - Valor del Riesgo Inherente'!O41</f>
        <v>Reducir</v>
      </c>
      <c r="K41" s="195" t="str">
        <f>+'5 - Diseño y Valoración Control'!V41</f>
        <v>Alto</v>
      </c>
      <c r="L41" s="195" t="str">
        <f>+'5 - Diseño y Valoración Control'!W41</f>
        <v>Reducir</v>
      </c>
    </row>
    <row r="42" spans="2:12" s="96" customFormat="1" ht="56.6" x14ac:dyDescent="0.4">
      <c r="B42" s="193" t="str">
        <f>+'3 - Identificación del Riesgo'!B41</f>
        <v>INTELIGENCIA DE LA INFORMACIÓN</v>
      </c>
      <c r="C42" s="92" t="str">
        <f>+'3 - Identificación del Riesgo'!F41</f>
        <v>SUBDIRECCIÓN DE SISTEMAS DE INFORMACIÓN DE TIERRAS</v>
      </c>
      <c r="D42" s="193" t="str">
        <f>+'3 - Identificación del Riesgo'!G41</f>
        <v>R 14</v>
      </c>
      <c r="E42" s="92" t="str">
        <f>+'3 - Identificación del Riesgo'!H41</f>
        <v>Incumplimiento en la implementación del Modelo de Seguridad y Privacidad  de la información de la estrategia de Gobierno Digital</v>
      </c>
      <c r="F42" s="93" t="str">
        <f>+'3 - Identificación del Riesgo'!J41</f>
        <v>Posibilidad de pérdida reputacional en la imagen institucional debido a la inadecuada priorización de las tareas necesarias para planificar e implementar el componente de seguridad digital de la estrategia de gobierno digital</v>
      </c>
      <c r="G42" s="119" t="str">
        <f>+'3 - Identificación del Riesgo'!I41</f>
        <v>Pérdida Reputacional</v>
      </c>
      <c r="H42" s="194">
        <f ca="1">+TODAY()-'3 - Identificación del Riesgo'!O41</f>
        <v>951</v>
      </c>
      <c r="I42" s="195" t="str">
        <f>+'4 - Valor del Riesgo Inherente'!N42</f>
        <v>Alto</v>
      </c>
      <c r="J42" s="195" t="str">
        <f>+'4 - Valor del Riesgo Inherente'!O42</f>
        <v>Reducir</v>
      </c>
      <c r="K42" s="195" t="str">
        <f>+'5 - Diseño y Valoración Control'!V42</f>
        <v>Alto</v>
      </c>
      <c r="L42" s="195" t="str">
        <f>+'5 - Diseño y Valoración Control'!W42</f>
        <v>Reducir</v>
      </c>
    </row>
    <row r="43" spans="2:12" s="96" customFormat="1" ht="42.45" x14ac:dyDescent="0.4">
      <c r="B43" s="193" t="str">
        <f>+'3 - Identificación del Riesgo'!B42</f>
        <v>GESTIÓN DEL MODELO DE ATENCIÓN</v>
      </c>
      <c r="C43" s="92" t="str">
        <f>+'3 - Identificación del Riesgo'!F42</f>
        <v>DIRECCIÓN DE GESTIÓN DEL ORDENAMIENTO SOCIAL DE LA PROPIEDAD</v>
      </c>
      <c r="D43" s="193" t="str">
        <f>+'3 - Identificación del Riesgo'!G42</f>
        <v>R 15</v>
      </c>
      <c r="E43" s="92" t="str">
        <f>+'3 - Identificación del Riesgo'!H42</f>
        <v>Programar municipios que posteriormente presenten limitantes para su intervención</v>
      </c>
      <c r="F43" s="93" t="str">
        <f>+'3 - Identificación del Riesgo'!J42</f>
        <v>Posibilidad de afectación económica en los sobrecostos de la operación debido a las Inconsistencias de la información considerada para la programación de los municipios frente a la situación real del territorio</v>
      </c>
      <c r="G43" s="119" t="str">
        <f>+'3 - Identificación del Riesgo'!I42</f>
        <v>Afectación Económica o presupuestal</v>
      </c>
      <c r="H43" s="194">
        <f ca="1">+TODAY()-'3 - Identificación del Riesgo'!O42</f>
        <v>951</v>
      </c>
      <c r="I43" s="195" t="str">
        <f>+'4 - Valor del Riesgo Inherente'!N43</f>
        <v>Extremo</v>
      </c>
      <c r="J43" s="195" t="str">
        <f>+'4 - Valor del Riesgo Inherente'!O43</f>
        <v>Reducir</v>
      </c>
      <c r="K43" s="195" t="str">
        <f>+'5 - Diseño y Valoración Control'!V43</f>
        <v>Extremo</v>
      </c>
      <c r="L43" s="195" t="str">
        <f>+'5 - Diseño y Valoración Control'!W43</f>
        <v>Reducir</v>
      </c>
    </row>
    <row r="44" spans="2:12" s="96" customFormat="1" ht="42.45" x14ac:dyDescent="0.4">
      <c r="B44" s="193" t="str">
        <f>+'3 - Identificación del Riesgo'!B43</f>
        <v>GESTIÓN DEL MODELO DE ATENCIÓN</v>
      </c>
      <c r="C44" s="92" t="str">
        <f>+'3 - Identificación del Riesgo'!F43</f>
        <v>DIRECCIÓN DE GESTIÓN DEL ORDENAMIENTO SOCIAL DE LA PROPIEDAD</v>
      </c>
      <c r="D44" s="193" t="str">
        <f>+'3 - Identificación del Riesgo'!G43</f>
        <v>R 15</v>
      </c>
      <c r="E44" s="92" t="str">
        <f>+'3 - Identificación del Riesgo'!H43</f>
        <v>Programar municipios que posteriormente presenten limitantes para su intervención</v>
      </c>
      <c r="F44" s="93" t="str">
        <f>+'3 - Identificación del Riesgo'!J43</f>
        <v>Posibilidad de afectación económica en los sobrecostos de la operación debido a las Inconsistencias de la información considerada para la programación de los municipios frente a la situación real del territorio</v>
      </c>
      <c r="G44" s="119" t="str">
        <f>+'3 - Identificación del Riesgo'!I43</f>
        <v>Afectación Económica o presupuestal</v>
      </c>
      <c r="H44" s="194">
        <f ca="1">+TODAY()-'3 - Identificación del Riesgo'!O43</f>
        <v>951</v>
      </c>
      <c r="I44" s="195" t="str">
        <f>+'4 - Valor del Riesgo Inherente'!N44</f>
        <v>Extremo</v>
      </c>
      <c r="J44" s="195" t="str">
        <f>+'4 - Valor del Riesgo Inherente'!O44</f>
        <v>Reducir</v>
      </c>
      <c r="K44" s="195" t="str">
        <f>+'5 - Diseño y Valoración Control'!V44</f>
        <v>Alto</v>
      </c>
      <c r="L44" s="195" t="str">
        <f>+'5 - Diseño y Valoración Control'!W44</f>
        <v>Reducir</v>
      </c>
    </row>
    <row r="45" spans="2:12" s="96" customFormat="1" ht="56.6" x14ac:dyDescent="0.4">
      <c r="B45" s="193" t="str">
        <f>+'3 - Identificación del Riesgo'!B44</f>
        <v>GESTIÓN DEL MODELO DE ATENCIÓN</v>
      </c>
      <c r="C45" s="92" t="str">
        <f>+'3 - Identificación del Riesgo'!F44</f>
        <v>SECRETARÍA GENERAL</v>
      </c>
      <c r="D45" s="193" t="str">
        <f>+'3 - Identificación del Riesgo'!G44</f>
        <v>R 16</v>
      </c>
      <c r="E45" s="92" t="str">
        <f>+'3 - Identificación del Riesgo'!H44</f>
        <v>Respuesta inoportuna a las PQRSD</v>
      </c>
      <c r="F45" s="93" t="str">
        <f>+'3 - Identificación del Riesgo'!J44</f>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v>
      </c>
      <c r="G45" s="119" t="str">
        <f>+'3 - Identificación del Riesgo'!I44</f>
        <v>Pérdida Reputacional</v>
      </c>
      <c r="H45" s="194">
        <f ca="1">+TODAY()-'3 - Identificación del Riesgo'!O44</f>
        <v>951</v>
      </c>
      <c r="I45" s="195" t="str">
        <f>+'4 - Valor del Riesgo Inherente'!N45</f>
        <v>Extremo</v>
      </c>
      <c r="J45" s="195" t="str">
        <f>+'4 - Valor del Riesgo Inherente'!O45</f>
        <v>Reducir</v>
      </c>
      <c r="K45" s="195" t="str">
        <f>+'5 - Diseño y Valoración Control'!V45</f>
        <v>Extremo</v>
      </c>
      <c r="L45" s="195" t="str">
        <f>+'5 - Diseño y Valoración Control'!W45</f>
        <v>Reducir</v>
      </c>
    </row>
    <row r="46" spans="2:12" s="96" customFormat="1" ht="56.6" x14ac:dyDescent="0.4">
      <c r="B46" s="193" t="str">
        <f>+'3 - Identificación del Riesgo'!B45</f>
        <v>GESTIÓN DEL MODELO DE ATENCIÓN</v>
      </c>
      <c r="C46" s="92" t="str">
        <f>+'3 - Identificación del Riesgo'!F45</f>
        <v>SECRETARÍA GENERAL</v>
      </c>
      <c r="D46" s="193" t="str">
        <f>+'3 - Identificación del Riesgo'!G45</f>
        <v>R 16</v>
      </c>
      <c r="E46" s="92" t="str">
        <f>+'3 - Identificación del Riesgo'!H45</f>
        <v>Respuesta inoportuna a las PQRSD</v>
      </c>
      <c r="F46" s="93" t="str">
        <f>+'3 - Identificación del Riesgo'!J45</f>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v>
      </c>
      <c r="G46" s="119" t="str">
        <f>+'3 - Identificación del Riesgo'!I45</f>
        <v>Pérdida Reputacional</v>
      </c>
      <c r="H46" s="194">
        <f ca="1">+TODAY()-'3 - Identificación del Riesgo'!O45</f>
        <v>951</v>
      </c>
      <c r="I46" s="195" t="str">
        <f>+'4 - Valor del Riesgo Inherente'!N46</f>
        <v>Extremo</v>
      </c>
      <c r="J46" s="195" t="str">
        <f>+'4 - Valor del Riesgo Inherente'!O46</f>
        <v>Reducir</v>
      </c>
      <c r="K46" s="195" t="str">
        <f>+'5 - Diseño y Valoración Control'!V46</f>
        <v>Extremo</v>
      </c>
      <c r="L46" s="195" t="str">
        <f>+'5 - Diseño y Valoración Control'!W46</f>
        <v>Reducir</v>
      </c>
    </row>
    <row r="47" spans="2:12" s="96" customFormat="1" ht="56.6" x14ac:dyDescent="0.4">
      <c r="B47" s="193" t="str">
        <f>+'3 - Identificación del Riesgo'!B46</f>
        <v>GESTIÓN DEL MODELO DE ATENCIÓN</v>
      </c>
      <c r="C47" s="92" t="str">
        <f>+'3 - Identificación del Riesgo'!F46</f>
        <v>SECRETARÍA GENERAL</v>
      </c>
      <c r="D47" s="193" t="str">
        <f>+'3 - Identificación del Riesgo'!G46</f>
        <v>R 16</v>
      </c>
      <c r="E47" s="92" t="str">
        <f>+'3 - Identificación del Riesgo'!H46</f>
        <v>Respuesta inoportuna a las PQRSD</v>
      </c>
      <c r="F47" s="93" t="str">
        <f>+'3 - Identificación del Riesgo'!J46</f>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v>
      </c>
      <c r="G47" s="119" t="str">
        <f>+'3 - Identificación del Riesgo'!I46</f>
        <v>Pérdida Reputacional</v>
      </c>
      <c r="H47" s="194">
        <f ca="1">+TODAY()-'3 - Identificación del Riesgo'!O46</f>
        <v>951</v>
      </c>
      <c r="I47" s="195" t="str">
        <f>+'4 - Valor del Riesgo Inherente'!N47</f>
        <v>Extremo</v>
      </c>
      <c r="J47" s="195" t="str">
        <f>+'4 - Valor del Riesgo Inherente'!O47</f>
        <v>Reducir</v>
      </c>
      <c r="K47" s="195" t="str">
        <f>+'5 - Diseño y Valoración Control'!V47</f>
        <v>Alto</v>
      </c>
      <c r="L47" s="195" t="str">
        <f>+'5 - Diseño y Valoración Control'!W47</f>
        <v>Reducir</v>
      </c>
    </row>
    <row r="48" spans="2:12" s="96" customFormat="1" ht="113.15" x14ac:dyDescent="0.4">
      <c r="B48" s="193" t="str">
        <f>+'3 - Identificación del Riesgo'!B47</f>
        <v>PLANIFICACIÓN DEL ORDENAMIENTO SOCIAL DE LA PROPIEDAD</v>
      </c>
      <c r="C48" s="92" t="str">
        <f>+'3 - Identificación del Riesgo'!F47</f>
        <v>SUBDIRECCIÓN DE SISTEMAS DE INFORMACIÓN DE TIERRAS</v>
      </c>
      <c r="D48" s="193" t="str">
        <f>+'3 - Identificación del Riesgo'!G47</f>
        <v>R 17</v>
      </c>
      <c r="E48" s="92" t="str">
        <f>+'3 - Identificación del Riesgo'!H47</f>
        <v xml:space="preserve">Expedir Acto administrativo que resuelve solicitud de inclusión en el RESO, sin la completitud del análisis dentro del proceso de valoración para determinar el cumplimiento de requisitos mínimos (omisión de validaciones en bases de datos/soportes documentales) </v>
      </c>
      <c r="F48" s="93" t="str">
        <f>+'3 - Identificación del Riesgo'!J47</f>
        <v>Posibilidad de pérdida reputacional ante la credibilidad de la ANT y su misionalidad frente al ciudadano con respecto a los procesos misionales adelantados por la entidad debido a la inadecuada valoración u omisión de la información diligenciada en el Formulario de Inscripción de Sujetos de Ordenamiento Social FISO y de sus soportes anexados y de bases de datos requeridas</v>
      </c>
      <c r="G48" s="119" t="str">
        <f>+'3 - Identificación del Riesgo'!I47</f>
        <v>Pérdida Reputacional</v>
      </c>
      <c r="H48" s="194">
        <f ca="1">+TODAY()-'3 - Identificación del Riesgo'!O47</f>
        <v>951</v>
      </c>
      <c r="I48" s="195" t="str">
        <f>+'4 - Valor del Riesgo Inherente'!N48</f>
        <v>Extremo</v>
      </c>
      <c r="J48" s="195" t="str">
        <f>+'4 - Valor del Riesgo Inherente'!O48</f>
        <v>Reducir</v>
      </c>
      <c r="K48" s="195" t="str">
        <f>+'5 - Diseño y Valoración Control'!V48</f>
        <v>Extremo</v>
      </c>
      <c r="L48" s="195" t="str">
        <f>+'5 - Diseño y Valoración Control'!W48</f>
        <v>Reducir</v>
      </c>
    </row>
    <row r="49" spans="2:12" s="96" customFormat="1" ht="113.15" x14ac:dyDescent="0.4">
      <c r="B49" s="193" t="str">
        <f>+'3 - Identificación del Riesgo'!B48</f>
        <v>PLANIFICACIÓN DEL ORDENAMIENTO SOCIAL DE LA PROPIEDAD</v>
      </c>
      <c r="C49" s="92" t="str">
        <f>+'3 - Identificación del Riesgo'!F48</f>
        <v>SUBDIRECCIÓN DE SISTEMAS DE INFORMACIÓN DE TIERRAS</v>
      </c>
      <c r="D49" s="193" t="str">
        <f>+'3 - Identificación del Riesgo'!G48</f>
        <v>R 17</v>
      </c>
      <c r="E49" s="92" t="str">
        <f>+'3 - Identificación del Riesgo'!H48</f>
        <v xml:space="preserve">Expedir Acto administrativo que resuelve solicitud de inclusión en el RESO, sin la completitud del análisis dentro del proceso de valoración para determinar el cumplimiento de requisitos mínimos (omisión de validaciones en bases de datos/soportes documentales) </v>
      </c>
      <c r="F49" s="93" t="str">
        <f>+'3 - Identificación del Riesgo'!J48</f>
        <v>Posibilidad de pérdida reputacional ante la credibilidad de la ANT y su misionalidad frente al ciudadano con respecto a los procesos misionales adelantados por la entidad debido a la inadecuada valoración u omisión de la información diligenciada en el Formulario de Inscripción de Sujetos de Ordenamiento Social FISO y de sus soportes anexados y de bases de datos requeridas</v>
      </c>
      <c r="G49" s="119" t="str">
        <f>+'3 - Identificación del Riesgo'!I48</f>
        <v>Pérdida Reputacional</v>
      </c>
      <c r="H49" s="194">
        <f ca="1">+TODAY()-'3 - Identificación del Riesgo'!O48</f>
        <v>951</v>
      </c>
      <c r="I49" s="195" t="str">
        <f>+'4 - Valor del Riesgo Inherente'!N49</f>
        <v>Extremo</v>
      </c>
      <c r="J49" s="195" t="str">
        <f>+'4 - Valor del Riesgo Inherente'!O49</f>
        <v>Reducir</v>
      </c>
      <c r="K49" s="195" t="str">
        <f>+'5 - Diseño y Valoración Control'!V49</f>
        <v>Alto</v>
      </c>
      <c r="L49" s="195" t="str">
        <f>+'5 - Diseño y Valoración Control'!W49</f>
        <v>Reducir</v>
      </c>
    </row>
    <row r="50" spans="2:12" s="96" customFormat="1" ht="70.75" x14ac:dyDescent="0.4">
      <c r="B50" s="193" t="str">
        <f>+'3 - Identificación del Riesgo'!B49</f>
        <v>PLANIFICACIÓN DEL ORDENAMIENTO SOCIAL DE LA PROPIEDAD</v>
      </c>
      <c r="C50" s="92" t="str">
        <f>+'3 - Identificación del Riesgo'!F49</f>
        <v>SUBDIRECCIÓN DE PLANEACIÓN OPERATIVA</v>
      </c>
      <c r="D50" s="193" t="str">
        <f>+'3 - Identificación del Riesgo'!G49</f>
        <v>R 18</v>
      </c>
      <c r="E50" s="92" t="str">
        <f>+'3 - Identificación del Riesgo'!H49</f>
        <v>Incumplimiento en la formulación e implementación de los POSPR en los municipios programados por razones técnicas y operativas</v>
      </c>
      <c r="F50" s="93" t="str">
        <f>+'3 - Identificación del Riesgo'!J49</f>
        <v>Posibilidad de afectación económica por multa y sanción del ente regulador debido a la limitada capacidad técnica y operativa, uso de información desactualizada y deficiente, ausencia de herramientas y/o escenarios de monitoreo y seguimiento al desarrollo de las actividades de formulación e implementación de POSPR</v>
      </c>
      <c r="G50" s="119" t="str">
        <f>+'3 - Identificación del Riesgo'!I49</f>
        <v>Afectación Económica o presupuestal</v>
      </c>
      <c r="H50" s="194">
        <f ca="1">+TODAY()-'3 - Identificación del Riesgo'!O49</f>
        <v>951</v>
      </c>
      <c r="I50" s="195" t="str">
        <f>+'4 - Valor del Riesgo Inherente'!N50</f>
        <v>Extremo</v>
      </c>
      <c r="J50" s="195" t="str">
        <f>+'4 - Valor del Riesgo Inherente'!O50</f>
        <v>Reducir</v>
      </c>
      <c r="K50" s="195" t="str">
        <f>+'5 - Diseño y Valoración Control'!V50</f>
        <v>Extremo</v>
      </c>
      <c r="L50" s="195" t="str">
        <f>+'5 - Diseño y Valoración Control'!W50</f>
        <v>Reducir</v>
      </c>
    </row>
    <row r="51" spans="2:12" s="96" customFormat="1" ht="70.75" x14ac:dyDescent="0.4">
      <c r="B51" s="193" t="str">
        <f>+'3 - Identificación del Riesgo'!B50</f>
        <v>PLANIFICACIÓN DEL ORDENAMIENTO SOCIAL DE LA PROPIEDAD</v>
      </c>
      <c r="C51" s="92" t="str">
        <f>+'3 - Identificación del Riesgo'!F50</f>
        <v>SUBDIRECCIÓN DE PLANEACIÓN OPERATIVA</v>
      </c>
      <c r="D51" s="193" t="str">
        <f>+'3 - Identificación del Riesgo'!G50</f>
        <v>R 18</v>
      </c>
      <c r="E51" s="92" t="str">
        <f>+'3 - Identificación del Riesgo'!H50</f>
        <v>Incumplimiento en la formulación e implementación de los POSPR en los municipios programados por razones técnicas y operativas</v>
      </c>
      <c r="F51" s="93" t="str">
        <f>+'3 - Identificación del Riesgo'!J50</f>
        <v>Posibilidad de afectación económica por multa y sanción del ente regulador debido a la limitada capacidad técnica y operativa, uso de información desactualizada y deficiente, ausencia de herramientas y/o escenarios de monitoreo y seguimiento al desarrollo de las actividades de formulación e implementación de POSPR</v>
      </c>
      <c r="G51" s="119" t="str">
        <f>+'3 - Identificación del Riesgo'!I50</f>
        <v>Afectación Económica o presupuestal</v>
      </c>
      <c r="H51" s="194">
        <f ca="1">+TODAY()-'3 - Identificación del Riesgo'!O50</f>
        <v>951</v>
      </c>
      <c r="I51" s="195" t="str">
        <f>+'4 - Valor del Riesgo Inherente'!N51</f>
        <v>Extremo</v>
      </c>
      <c r="J51" s="195" t="str">
        <f>+'4 - Valor del Riesgo Inherente'!O51</f>
        <v>Reducir</v>
      </c>
      <c r="K51" s="195" t="str">
        <f>+'5 - Diseño y Valoración Control'!V51</f>
        <v>Alto</v>
      </c>
      <c r="L51" s="195" t="str">
        <f>+'5 - Diseño y Valoración Control'!W51</f>
        <v>Reducir</v>
      </c>
    </row>
    <row r="52" spans="2:12" s="96" customFormat="1" ht="70.75" x14ac:dyDescent="0.4">
      <c r="B52" s="193" t="str">
        <f>+'3 - Identificación del Riesgo'!B51</f>
        <v>PLANIFICACIÓN DEL ORDENAMIENTO SOCIAL DE LA PROPIEDAD</v>
      </c>
      <c r="C52" s="92" t="str">
        <f>+'3 - Identificación del Riesgo'!F51</f>
        <v>SUBDIRECCIÓN DE PLANEACIÓN OPERATIVA</v>
      </c>
      <c r="D52" s="193" t="str">
        <f>+'3 - Identificación del Riesgo'!G51</f>
        <v>R 19</v>
      </c>
      <c r="E52" s="92" t="str">
        <f>+'3 - Identificación del Riesgo'!H51</f>
        <v>Retrasos o suspensión en la formulación e implementación de POSPR en los municipios programados por condiciones de seguridad adversas a la operación</v>
      </c>
      <c r="F52" s="93" t="str">
        <f>+'3 - Identificación del Riesgo'!J51</f>
        <v>Posibilidad de afectación económica en sobrecostos de operación debido a las situaciones de orden público sobrevinientes, que impidan desarrollar las actividades operativas en la formulación e implementación de POSPR en los municipios programados</v>
      </c>
      <c r="G52" s="119" t="str">
        <f>+'3 - Identificación del Riesgo'!I51</f>
        <v>Afectación Económica o presupuestal</v>
      </c>
      <c r="H52" s="194">
        <f ca="1">+TODAY()-'3 - Identificación del Riesgo'!O51</f>
        <v>951</v>
      </c>
      <c r="I52" s="195" t="str">
        <f>+'4 - Valor del Riesgo Inherente'!N52</f>
        <v>Extremo</v>
      </c>
      <c r="J52" s="195" t="str">
        <f>+'4 - Valor del Riesgo Inherente'!O52</f>
        <v>Reducir</v>
      </c>
      <c r="K52" s="195" t="str">
        <f>+'5 - Diseño y Valoración Control'!V52</f>
        <v>Extremo</v>
      </c>
      <c r="L52" s="195" t="str">
        <f>+'5 - Diseño y Valoración Control'!W52</f>
        <v>Reducir</v>
      </c>
    </row>
    <row r="53" spans="2:12" s="96" customFormat="1" ht="70.75" x14ac:dyDescent="0.4">
      <c r="B53" s="193" t="str">
        <f>+'3 - Identificación del Riesgo'!B52</f>
        <v>PLANIFICACIÓN DEL ORDENAMIENTO SOCIAL DE LA PROPIEDAD</v>
      </c>
      <c r="C53" s="92" t="str">
        <f>+'3 - Identificación del Riesgo'!F52</f>
        <v>SUBDIRECCIÓN DE PLANEACIÓN OPERATIVA</v>
      </c>
      <c r="D53" s="193" t="str">
        <f>+'3 - Identificación del Riesgo'!G52</f>
        <v>R 19</v>
      </c>
      <c r="E53" s="92" t="str">
        <f>+'3 - Identificación del Riesgo'!H52</f>
        <v>Retrasos o suspensión en la formulación e implementación de POSPR en los municipios programados por condiciones de seguridad adversas a la operación</v>
      </c>
      <c r="F53" s="93" t="str">
        <f>+'3 - Identificación del Riesgo'!J52</f>
        <v>Posibilidad de afectación económica en sobrecostos de operación debido a las situaciones de orden público sobrevinientes, que impidan desarrollar las actividades operativas en la formulación e implementación de POSPR en los municipios programados</v>
      </c>
      <c r="G53" s="119" t="str">
        <f>+'3 - Identificación del Riesgo'!I52</f>
        <v>Afectación Económica o presupuestal</v>
      </c>
      <c r="H53" s="194">
        <f ca="1">+TODAY()-'3 - Identificación del Riesgo'!O52</f>
        <v>951</v>
      </c>
      <c r="I53" s="195" t="str">
        <f>+'4 - Valor del Riesgo Inherente'!N53</f>
        <v>Extremo</v>
      </c>
      <c r="J53" s="195" t="str">
        <f>+'4 - Valor del Riesgo Inherente'!O53</f>
        <v>Reducir</v>
      </c>
      <c r="K53" s="195" t="str">
        <f>+'5 - Diseño y Valoración Control'!V53</f>
        <v>Extremo</v>
      </c>
      <c r="L53" s="195" t="str">
        <f>+'5 - Diseño y Valoración Control'!W53</f>
        <v>Reducir</v>
      </c>
    </row>
    <row r="54" spans="2:12" s="96" customFormat="1" ht="70.75" x14ac:dyDescent="0.4">
      <c r="B54" s="193" t="str">
        <f>+'3 - Identificación del Riesgo'!B53</f>
        <v>PLANIFICACIÓN DEL ORDENAMIENTO SOCIAL DE LA PROPIEDAD</v>
      </c>
      <c r="C54" s="92" t="str">
        <f>+'3 - Identificación del Riesgo'!F53</f>
        <v>SUBDIRECCIÓN DE PLANEACIÓN OPERATIVA</v>
      </c>
      <c r="D54" s="193" t="str">
        <f>+'3 - Identificación del Riesgo'!G53</f>
        <v>R 19</v>
      </c>
      <c r="E54" s="92" t="str">
        <f>+'3 - Identificación del Riesgo'!H53</f>
        <v>Retrasos o suspensión en la formulación e implementación de POSPR en los municipios programados por condiciones de seguridad adversas a la operación</v>
      </c>
      <c r="F54" s="93" t="str">
        <f>+'3 - Identificación del Riesgo'!J53</f>
        <v>Posibilidad de afectación económica en sobrecostos de operación debido a las situaciones de orden público sobrevinientes, que impidan desarrollar las actividades operativas en la formulación e implementación de POSPR en los municipios programados</v>
      </c>
      <c r="G54" s="119" t="str">
        <f>+'3 - Identificación del Riesgo'!I53</f>
        <v>Afectación Económica o presupuestal</v>
      </c>
      <c r="H54" s="194">
        <f ca="1">+TODAY()-'3 - Identificación del Riesgo'!O53</f>
        <v>951</v>
      </c>
      <c r="I54" s="195" t="str">
        <f>+'4 - Valor del Riesgo Inherente'!N54</f>
        <v>Extremo</v>
      </c>
      <c r="J54" s="195" t="str">
        <f>+'4 - Valor del Riesgo Inherente'!O54</f>
        <v>Reducir</v>
      </c>
      <c r="K54" s="195" t="str">
        <f>+'5 - Diseño y Valoración Control'!V54</f>
        <v>Alto</v>
      </c>
      <c r="L54" s="195" t="str">
        <f>+'5 - Diseño y Valoración Control'!W54</f>
        <v>Reducir</v>
      </c>
    </row>
    <row r="55" spans="2:12" s="96" customFormat="1" ht="84.9" x14ac:dyDescent="0.4">
      <c r="B55" s="193" t="str">
        <f>+'3 - Identificación del Riesgo'!B54</f>
        <v>PLANIFICACIÓN DEL ORDENAMIENTO SOCIAL DE LA PROPIEDAD</v>
      </c>
      <c r="C55" s="92" t="str">
        <f>+'3 - Identificación del Riesgo'!F54</f>
        <v>SUBDIRECCIÓN DE PLANEACIÓN OPERATIVA</v>
      </c>
      <c r="D55" s="193" t="str">
        <f>+'3 - Identificación del Riesgo'!G54</f>
        <v>R 20</v>
      </c>
      <c r="E55" s="92" t="str">
        <f>+'3 - Identificación del Riesgo'!H54</f>
        <v>Incumplimientos por parte de los socios estratégicos y/u operadores de catastro en la entrega de insumos / productos requeridos para la formulación e implementación de POSPR, en el marco de los convenios celebrados</v>
      </c>
      <c r="F55" s="93" t="str">
        <f>+'3 - Identificación del Riesgo'!J54</f>
        <v>Posibilidad de afectación económica por multa y sanción del ente regulador debido al inadecuado seguimiento a la ejecución en las actividades desarrolladas por socios estratégicos y/u operadores de catastro en la formulación e implementación de POSPR</v>
      </c>
      <c r="G55" s="119" t="str">
        <f>+'3 - Identificación del Riesgo'!I54</f>
        <v>Afectación Económica o presupuestal</v>
      </c>
      <c r="H55" s="194">
        <f ca="1">+TODAY()-'3 - Identificación del Riesgo'!O54</f>
        <v>951</v>
      </c>
      <c r="I55" s="195" t="str">
        <f>+'4 - Valor del Riesgo Inherente'!N55</f>
        <v>Extremo</v>
      </c>
      <c r="J55" s="195" t="str">
        <f>+'4 - Valor del Riesgo Inherente'!O55</f>
        <v>Reducir</v>
      </c>
      <c r="K55" s="195" t="str">
        <f>+'5 - Diseño y Valoración Control'!V55</f>
        <v>Extremo</v>
      </c>
      <c r="L55" s="195" t="str">
        <f>+'5 - Diseño y Valoración Control'!W55</f>
        <v>Reducir</v>
      </c>
    </row>
    <row r="56" spans="2:12" s="96" customFormat="1" ht="84.9" x14ac:dyDescent="0.4">
      <c r="B56" s="193" t="str">
        <f>+'3 - Identificación del Riesgo'!B55</f>
        <v>PLANIFICACIÓN DEL ORDENAMIENTO SOCIAL DE LA PROPIEDAD</v>
      </c>
      <c r="C56" s="92" t="str">
        <f>+'3 - Identificación del Riesgo'!F55</f>
        <v>SUBDIRECCIÓN DE PLANEACIÓN OPERATIVA</v>
      </c>
      <c r="D56" s="193" t="str">
        <f>+'3 - Identificación del Riesgo'!G55</f>
        <v>R 20</v>
      </c>
      <c r="E56" s="92" t="str">
        <f>+'3 - Identificación del Riesgo'!H55</f>
        <v>Incumplimientos por parte de los socios estratégicos y/u operadores de catastro en la entrega de insumos / productos requeridos para la formulación e implementación de POSPR, en el marco de los convenios celebrados</v>
      </c>
      <c r="F56" s="93" t="str">
        <f>+'3 - Identificación del Riesgo'!J55</f>
        <v>Posibilidad de afectación económica por multa y sanción del ente regulador debido al inadecuado seguimiento a la ejecución en las actividades desarrolladas por socios estratégicos y/u operadores de catastro en la formulación e implementación de POSPR</v>
      </c>
      <c r="G56" s="119" t="str">
        <f>+'3 - Identificación del Riesgo'!I55</f>
        <v>Afectación Económica o presupuestal</v>
      </c>
      <c r="H56" s="194">
        <f ca="1">+TODAY()-'3 - Identificación del Riesgo'!O55</f>
        <v>951</v>
      </c>
      <c r="I56" s="195" t="str">
        <f>+'4 - Valor del Riesgo Inherente'!N56</f>
        <v>Extremo</v>
      </c>
      <c r="J56" s="195" t="str">
        <f>+'4 - Valor del Riesgo Inherente'!O56</f>
        <v>Reducir</v>
      </c>
      <c r="K56" s="195" t="str">
        <f>+'5 - Diseño y Valoración Control'!V56</f>
        <v>Alto</v>
      </c>
      <c r="L56" s="195" t="str">
        <f>+'5 - Diseño y Valoración Control'!W56</f>
        <v>Reducir</v>
      </c>
    </row>
    <row r="57" spans="2:12" s="96" customFormat="1" ht="56.6" x14ac:dyDescent="0.4">
      <c r="B57" s="193" t="str">
        <f>+'3 - Identificación del Riesgo'!B56</f>
        <v>SEGURIDAD JURÍDICA SOBRE LA TITULARIDAD DE LA TIERRA Y LOS TERRITORIOS</v>
      </c>
      <c r="C57" s="92" t="str">
        <f>+'3 - Identificación del Riesgo'!F56</f>
        <v>DIRECCIÓN DE GESTIÓN JURÍDICA DE TIERRAS</v>
      </c>
      <c r="D57" s="193" t="str">
        <f>+'3 - Identificación del Riesgo'!G56</f>
        <v>R 21</v>
      </c>
      <c r="E57" s="92" t="str">
        <f>+'3 - Identificación del Riesgo'!H56</f>
        <v>Tomar decisiones incorrectas en los procesos agrarios o de formalización de la propiedad privada rural (zonas no focalizadas)</v>
      </c>
      <c r="F57" s="93" t="str">
        <f>+'3 - Identificación del Riesgo'!J56</f>
        <v>Posibilidad de pérdida reputacional en la credibilidad institucional por la decisión generada erradamente en el acto administrativo para las zonas no focalizadas</v>
      </c>
      <c r="G57" s="119" t="str">
        <f>+'3 - Identificación del Riesgo'!I56</f>
        <v>Pérdida Reputacional</v>
      </c>
      <c r="H57" s="194">
        <f ca="1">+TODAY()-'3 - Identificación del Riesgo'!O56</f>
        <v>951</v>
      </c>
      <c r="I57" s="195" t="str">
        <f>+'4 - Valor del Riesgo Inherente'!N57</f>
        <v>Alto</v>
      </c>
      <c r="J57" s="195" t="str">
        <f>+'4 - Valor del Riesgo Inherente'!O57</f>
        <v>Reducir</v>
      </c>
      <c r="K57" s="195" t="str">
        <f>+'5 - Diseño y Valoración Control'!V57</f>
        <v>Alto</v>
      </c>
      <c r="L57" s="195" t="str">
        <f>+'5 - Diseño y Valoración Control'!W57</f>
        <v>Reducir</v>
      </c>
    </row>
    <row r="58" spans="2:12" s="96" customFormat="1" ht="56.6" x14ac:dyDescent="0.4">
      <c r="B58" s="193" t="str">
        <f>+'3 - Identificación del Riesgo'!B57</f>
        <v>SEGURIDAD JURÍDICA SOBRE LA TITULARIDAD DE LA TIERRA Y LOS TERRITORIOS</v>
      </c>
      <c r="C58" s="92" t="str">
        <f>+'3 - Identificación del Riesgo'!F57</f>
        <v>DIRECCIÓN DE GESTIÓN JURÍDICA DE TIERRAS</v>
      </c>
      <c r="D58" s="193" t="str">
        <f>+'3 - Identificación del Riesgo'!G57</f>
        <v>R 21</v>
      </c>
      <c r="E58" s="92" t="str">
        <f>+'3 - Identificación del Riesgo'!H57</f>
        <v>Tomar decisiones incorrectas en los procesos agrarios o de formalización de la propiedad privada rural (zonas no focalizadas)</v>
      </c>
      <c r="F58" s="93" t="str">
        <f>+'3 - Identificación del Riesgo'!J57</f>
        <v>Posibilidad de pérdida reputacional en la credibilidad institucional por la decisión generada erradamente en el acto administrativo para las zonas no focalizadas</v>
      </c>
      <c r="G58" s="119" t="str">
        <f>+'3 - Identificación del Riesgo'!I57</f>
        <v>Pérdida Reputacional</v>
      </c>
      <c r="H58" s="194">
        <f ca="1">+TODAY()-'3 - Identificación del Riesgo'!O57</f>
        <v>951</v>
      </c>
      <c r="I58" s="195" t="str">
        <f>+'4 - Valor del Riesgo Inherente'!N58</f>
        <v>Alto</v>
      </c>
      <c r="J58" s="195" t="str">
        <f>+'4 - Valor del Riesgo Inherente'!O58</f>
        <v>Reducir</v>
      </c>
      <c r="K58" s="195" t="str">
        <f>+'5 - Diseño y Valoración Control'!V58</f>
        <v>Moderado</v>
      </c>
      <c r="L58" s="195" t="str">
        <f>+'5 - Diseño y Valoración Control'!W58</f>
        <v>Reducir</v>
      </c>
    </row>
    <row r="59" spans="2:12" s="96" customFormat="1" ht="56.6" x14ac:dyDescent="0.4">
      <c r="B59" s="193" t="str">
        <f>+'3 - Identificación del Riesgo'!B58</f>
        <v>SEGURIDAD JURÍDICA SOBRE LA TITULARIDAD DE LA TIERRA Y LOS TERRITORIOS</v>
      </c>
      <c r="C59" s="92" t="str">
        <f>+'3 - Identificación del Riesgo'!F58</f>
        <v>DIRECCIÓN DE GESTIÓN JURÍDICA DE TIERRAS</v>
      </c>
      <c r="D59" s="193" t="str">
        <f>+'3 - Identificación del Riesgo'!G58</f>
        <v>R 22</v>
      </c>
      <c r="E59" s="92" t="str">
        <f>+'3 - Identificación del Riesgo'!H58</f>
        <v>Tomar decisiones incorrectas en los procesos agrarios o de formalización de la propiedad privada rural (zonas focalizadas)</v>
      </c>
      <c r="F59" s="93" t="str">
        <f>+'3 - Identificación del Riesgo'!J58</f>
        <v>Posibilidad de pérdida reputacional en la credibilidad institucional por la decisión generada erradamente en el acto administrativo para las zonas focalizadas y formalización de la propiedad privada rural</v>
      </c>
      <c r="G59" s="119" t="str">
        <f>+'3 - Identificación del Riesgo'!I58</f>
        <v>Pérdida Reputacional</v>
      </c>
      <c r="H59" s="194">
        <f ca="1">+TODAY()-'3 - Identificación del Riesgo'!O58</f>
        <v>951</v>
      </c>
      <c r="I59" s="195" t="str">
        <f>+'4 - Valor del Riesgo Inherente'!N59</f>
        <v>Alto</v>
      </c>
      <c r="J59" s="195" t="str">
        <f>+'4 - Valor del Riesgo Inherente'!O59</f>
        <v>Reducir</v>
      </c>
      <c r="K59" s="195" t="str">
        <f>+'5 - Diseño y Valoración Control'!V59</f>
        <v>Alto</v>
      </c>
      <c r="L59" s="195" t="str">
        <f>+'5 - Diseño y Valoración Control'!W59</f>
        <v>Reducir</v>
      </c>
    </row>
    <row r="60" spans="2:12" s="96" customFormat="1" ht="56.6" x14ac:dyDescent="0.4">
      <c r="B60" s="193" t="str">
        <f>+'3 - Identificación del Riesgo'!B59</f>
        <v>SEGURIDAD JURÍDICA SOBRE LA TITULARIDAD DE LA TIERRA Y LOS TERRITORIOS</v>
      </c>
      <c r="C60" s="92" t="str">
        <f>+'3 - Identificación del Riesgo'!F59</f>
        <v>DIRECCIÓN DE GESTIÓN JURÍDICA DE TIERRAS</v>
      </c>
      <c r="D60" s="193" t="str">
        <f>+'3 - Identificación del Riesgo'!G59</f>
        <v>R 22</v>
      </c>
      <c r="E60" s="92" t="str">
        <f>+'3 - Identificación del Riesgo'!H59</f>
        <v>Tomar decisiones incorrectas en los procesos agrarios o de formalización de la propiedad privada rural (zonas focalizadas)</v>
      </c>
      <c r="F60" s="93" t="str">
        <f>+'3 - Identificación del Riesgo'!J59</f>
        <v>Posibilidad de pérdida reputacional en la credibilidad institucional por la decisión generada erradamente en el acto administrativo para las zonas focalizadas y formalización de la propiedad privada rural</v>
      </c>
      <c r="G60" s="119" t="str">
        <f>+'3 - Identificación del Riesgo'!I59</f>
        <v>Pérdida Reputacional</v>
      </c>
      <c r="H60" s="194">
        <f ca="1">+TODAY()-'3 - Identificación del Riesgo'!O59</f>
        <v>951</v>
      </c>
      <c r="I60" s="195" t="str">
        <f>+'4 - Valor del Riesgo Inherente'!N60</f>
        <v>Alto</v>
      </c>
      <c r="J60" s="195" t="str">
        <f>+'4 - Valor del Riesgo Inherente'!O60</f>
        <v>Reducir</v>
      </c>
      <c r="K60" s="195" t="str">
        <f>+'5 - Diseño y Valoración Control'!V60</f>
        <v>Moderado</v>
      </c>
      <c r="L60" s="195" t="str">
        <f>+'5 - Diseño y Valoración Control'!W60</f>
        <v>Reducir</v>
      </c>
    </row>
    <row r="61" spans="2:12" s="96" customFormat="1" ht="70.75" x14ac:dyDescent="0.4">
      <c r="B61" s="193" t="str">
        <f>+'3 - Identificación del Riesgo'!B60</f>
        <v>SEGURIDAD JURÍDICA SOBRE LA TITULARIDAD DE LA TIERRA Y LOS TERRITORIOS</v>
      </c>
      <c r="C61" s="92" t="str">
        <f>+'3 - Identificación del Riesgo'!F60</f>
        <v>DIRECCIÓN DE GESTIÓN JURÍDICA DE TIERRAS</v>
      </c>
      <c r="D61" s="193" t="str">
        <f>+'3 - Identificación del Riesgo'!G60</f>
        <v>R 23</v>
      </c>
      <c r="E61" s="92" t="str">
        <f>+'3 - Identificación del Riesgo'!H60</f>
        <v>Incumplimiento de términos para dar respuesta a las nuevas solicitudes de recursos, de decisiones finales de procesos agrarios o de formalización de la propiedad privada rural</v>
      </c>
      <c r="F61" s="93" t="str">
        <f>+'3 - Identificación del Riesgo'!J60</f>
        <v>Posibilidad de pérdida reputacional en la credibilidad institucional por el incumpliendo de los términos para resolver un recurso</v>
      </c>
      <c r="G61" s="119" t="str">
        <f>+'3 - Identificación del Riesgo'!I60</f>
        <v>Pérdida Reputacional</v>
      </c>
      <c r="H61" s="194">
        <f ca="1">+TODAY()-'3 - Identificación del Riesgo'!O60</f>
        <v>951</v>
      </c>
      <c r="I61" s="195" t="str">
        <f>+'4 - Valor del Riesgo Inherente'!N61</f>
        <v>Extremo</v>
      </c>
      <c r="J61" s="195" t="str">
        <f>+'4 - Valor del Riesgo Inherente'!O61</f>
        <v>Reducir</v>
      </c>
      <c r="K61" s="195" t="str">
        <f>+'5 - Diseño y Valoración Control'!V61</f>
        <v>Extremo</v>
      </c>
      <c r="L61" s="195" t="str">
        <f>+'5 - Diseño y Valoración Control'!W61</f>
        <v>Reducir</v>
      </c>
    </row>
    <row r="62" spans="2:12" s="96" customFormat="1" ht="70.75" x14ac:dyDescent="0.4">
      <c r="B62" s="193" t="str">
        <f>+'3 - Identificación del Riesgo'!B61</f>
        <v>SEGURIDAD JURÍDICA SOBRE LA TITULARIDAD DE LA TIERRA Y LOS TERRITORIOS</v>
      </c>
      <c r="C62" s="92" t="str">
        <f>+'3 - Identificación del Riesgo'!F61</f>
        <v>DIRECCIÓN DE GESTIÓN JURÍDICA DE TIERRAS</v>
      </c>
      <c r="D62" s="193" t="str">
        <f>+'3 - Identificación del Riesgo'!G61</f>
        <v>R 23</v>
      </c>
      <c r="E62" s="92" t="str">
        <f>+'3 - Identificación del Riesgo'!H61</f>
        <v>Incumplimiento de términos para dar respuesta a las nuevas solicitudes de recursos, de decisiones finales de procesos agrarios o de formalización de la propiedad privada rural</v>
      </c>
      <c r="F62" s="93" t="str">
        <f>+'3 - Identificación del Riesgo'!J61</f>
        <v>Posibilidad de pérdida reputacional en la credibilidad institucional por el incumpliendo de los términos para resolver un recurso</v>
      </c>
      <c r="G62" s="119" t="str">
        <f>+'3 - Identificación del Riesgo'!I61</f>
        <v>Pérdida Reputacional</v>
      </c>
      <c r="H62" s="194">
        <f ca="1">+TODAY()-'3 - Identificación del Riesgo'!O61</f>
        <v>951</v>
      </c>
      <c r="I62" s="195" t="str">
        <f>+'4 - Valor del Riesgo Inherente'!N62</f>
        <v>Extremo</v>
      </c>
      <c r="J62" s="195" t="str">
        <f>+'4 - Valor del Riesgo Inherente'!O62</f>
        <v>Reducir</v>
      </c>
      <c r="K62" s="195" t="str">
        <f>+'5 - Diseño y Valoración Control'!V62</f>
        <v>Extremo</v>
      </c>
      <c r="L62" s="195" t="str">
        <f>+'5 - Diseño y Valoración Control'!W62</f>
        <v>Reducir</v>
      </c>
    </row>
    <row r="63" spans="2:12" s="96" customFormat="1" ht="70.75" x14ac:dyDescent="0.4">
      <c r="B63" s="193" t="str">
        <f>+'3 - Identificación del Riesgo'!B62</f>
        <v>SEGURIDAD JURÍDICA SOBRE LA TITULARIDAD DE LA TIERRA Y LOS TERRITORIOS</v>
      </c>
      <c r="C63" s="92" t="str">
        <f>+'3 - Identificación del Riesgo'!F62</f>
        <v>DIRECCIÓN DE GESTIÓN JURÍDICA DE TIERRAS</v>
      </c>
      <c r="D63" s="193" t="str">
        <f>+'3 - Identificación del Riesgo'!G62</f>
        <v>R 23</v>
      </c>
      <c r="E63" s="92" t="str">
        <f>+'3 - Identificación del Riesgo'!H62</f>
        <v>Incumplimiento de términos para dar respuesta a las nuevas solicitudes de recursos, de decisiones finales de procesos agrarios o de formalización de la propiedad privada rural</v>
      </c>
      <c r="F63" s="93" t="str">
        <f>+'3 - Identificación del Riesgo'!J62</f>
        <v>Posibilidad de pérdida reputacional en la credibilidad institucional por el incumpliendo de los términos para resolver un recurso</v>
      </c>
      <c r="G63" s="119" t="str">
        <f>+'3 - Identificación del Riesgo'!I62</f>
        <v>Pérdida Reputacional</v>
      </c>
      <c r="H63" s="194">
        <f ca="1">+TODAY()-'3 - Identificación del Riesgo'!O62</f>
        <v>951</v>
      </c>
      <c r="I63" s="195" t="str">
        <f>+'4 - Valor del Riesgo Inherente'!N63</f>
        <v>Extremo</v>
      </c>
      <c r="J63" s="195" t="str">
        <f>+'4 - Valor del Riesgo Inherente'!O63</f>
        <v>Reducir</v>
      </c>
      <c r="K63" s="195" t="str">
        <f>+'5 - Diseño y Valoración Control'!V63</f>
        <v>Alto</v>
      </c>
      <c r="L63" s="195" t="str">
        <f>+'5 - Diseño y Valoración Control'!W63</f>
        <v>Reducir</v>
      </c>
    </row>
    <row r="64" spans="2:12" s="96" customFormat="1" ht="70.75" x14ac:dyDescent="0.4">
      <c r="B64" s="193" t="str">
        <f>+'3 - Identificación del Riesgo'!B63</f>
        <v>SEGURIDAD JURÍDICA SOBRE LA TITULARIDAD DE LA TIERRA Y LOS TERRITORIOS</v>
      </c>
      <c r="C64" s="92" t="str">
        <f>+'3 - Identificación del Riesgo'!F63</f>
        <v>DIRECCIÓN DE GESTIÓN JURÍDICA DE TIERRAS</v>
      </c>
      <c r="D64" s="193" t="str">
        <f>+'3 - Identificación del Riesgo'!G63</f>
        <v>R 23</v>
      </c>
      <c r="E64" s="92" t="str">
        <f>+'3 - Identificación del Riesgo'!H63</f>
        <v>Incumplimiento de términos para dar respuesta a las nuevas solicitudes de recursos, de decisiones finales de procesos agrarios o de formalización de la propiedad privada rural</v>
      </c>
      <c r="F64" s="93" t="str">
        <f>+'3 - Identificación del Riesgo'!J63</f>
        <v>Posibilidad de pérdida reputacional en la credibilidad institucional por el incumpliendo de los términos para resolver un recurso</v>
      </c>
      <c r="G64" s="119" t="str">
        <f>+'3 - Identificación del Riesgo'!I63</f>
        <v>Pérdida Reputacional</v>
      </c>
      <c r="H64" s="194">
        <f ca="1">+TODAY()-'3 - Identificación del Riesgo'!O63</f>
        <v>951</v>
      </c>
      <c r="I64" s="195" t="str">
        <f>+'4 - Valor del Riesgo Inherente'!N64</f>
        <v>Extremo</v>
      </c>
      <c r="J64" s="195" t="str">
        <f>+'4 - Valor del Riesgo Inherente'!O64</f>
        <v>Reducir</v>
      </c>
      <c r="K64" s="195" t="str">
        <f>+'5 - Diseño y Valoración Control'!V64</f>
        <v>Moderado</v>
      </c>
      <c r="L64" s="195" t="str">
        <f>+'5 - Diseño y Valoración Control'!W64</f>
        <v>Reducir</v>
      </c>
    </row>
    <row r="65" spans="2:12" s="96" customFormat="1" ht="42.45" x14ac:dyDescent="0.4">
      <c r="B65" s="193" t="str">
        <f>+'3 - Identificación del Riesgo'!B64</f>
        <v>SEGURIDAD JURÍDICA SOBRE LA TITULARIDAD DE LA TIERRA Y LOS TERRITORIOS</v>
      </c>
      <c r="C65" s="92" t="str">
        <f>+'3 - Identificación del Riesgo'!F64</f>
        <v>DIRECCIÓN DE GESTIÓN JURÍDICA DE TIERRAS</v>
      </c>
      <c r="D65" s="193" t="str">
        <f>+'3 - Identificación del Riesgo'!G64</f>
        <v>R 24</v>
      </c>
      <c r="E65" s="92" t="str">
        <f>+'3 - Identificación del Riesgo'!H64</f>
        <v>Realizar el reparto de una solicitud a dos o más diferentes dependencias</v>
      </c>
      <c r="F65" s="93" t="str">
        <f>+'3 - Identificación del Riesgo'!J64</f>
        <v>Posibilidad de pérdida reputacional en la credibilidad institucional por falta de bases de datos unificadas y estandarizadas como única matriz de control y seguimiento a respuestas</v>
      </c>
      <c r="G65" s="119" t="str">
        <f>+'3 - Identificación del Riesgo'!I64</f>
        <v>Pérdida Reputacional</v>
      </c>
      <c r="H65" s="194">
        <f ca="1">+TODAY()-'3 - Identificación del Riesgo'!O64</f>
        <v>951</v>
      </c>
      <c r="I65" s="195" t="str">
        <f>+'4 - Valor del Riesgo Inherente'!N65</f>
        <v>Moderado</v>
      </c>
      <c r="J65" s="195" t="str">
        <f>+'4 - Valor del Riesgo Inherente'!O65</f>
        <v>Reducir</v>
      </c>
      <c r="K65" s="195" t="str">
        <f>+'5 - Diseño y Valoración Control'!V65</f>
        <v>Moderado</v>
      </c>
      <c r="L65" s="195" t="str">
        <f>+'5 - Diseño y Valoración Control'!W65</f>
        <v>Reducir</v>
      </c>
    </row>
    <row r="66" spans="2:12" s="96" customFormat="1" ht="42.45" x14ac:dyDescent="0.4">
      <c r="B66" s="193" t="str">
        <f>+'3 - Identificación del Riesgo'!B65</f>
        <v>SEGURIDAD JURÍDICA SOBRE LA TITULARIDAD DE LA TIERRA Y LOS TERRITORIOS</v>
      </c>
      <c r="C66" s="92" t="str">
        <f>+'3 - Identificación del Riesgo'!F65</f>
        <v>DIRECCIÓN DE GESTIÓN JURÍDICA DE TIERRAS</v>
      </c>
      <c r="D66" s="193" t="str">
        <f>+'3 - Identificación del Riesgo'!G65</f>
        <v>R 24</v>
      </c>
      <c r="E66" s="92" t="str">
        <f>+'3 - Identificación del Riesgo'!H65</f>
        <v>Realizar el reparto de una solicitud a dos o más diferentes dependencias</v>
      </c>
      <c r="F66" s="93" t="str">
        <f>+'3 - Identificación del Riesgo'!J65</f>
        <v>Posibilidad de pérdida reputacional en la credibilidad institucional por falta de bases de datos unificadas y estandarizadas como única matriz de control y seguimiento a respuestas</v>
      </c>
      <c r="G66" s="119" t="str">
        <f>+'3 - Identificación del Riesgo'!I65</f>
        <v>Pérdida Reputacional</v>
      </c>
      <c r="H66" s="194">
        <f ca="1">+TODAY()-'3 - Identificación del Riesgo'!O65</f>
        <v>951</v>
      </c>
      <c r="I66" s="195" t="str">
        <f>+'4 - Valor del Riesgo Inherente'!N66</f>
        <v>Moderado</v>
      </c>
      <c r="J66" s="195" t="str">
        <f>+'4 - Valor del Riesgo Inherente'!O66</f>
        <v>Reducir</v>
      </c>
      <c r="K66" s="195" t="str">
        <f>+'5 - Diseño y Valoración Control'!V66</f>
        <v>Moderado</v>
      </c>
      <c r="L66" s="195" t="str">
        <f>+'5 - Diseño y Valoración Control'!W66</f>
        <v>Reducir</v>
      </c>
    </row>
    <row r="67" spans="2:12" s="96" customFormat="1" ht="42.45" x14ac:dyDescent="0.4">
      <c r="B67" s="193" t="str">
        <f>+'3 - Identificación del Riesgo'!B66</f>
        <v>SEGURIDAD JURÍDICA SOBRE LA TITULARIDAD DE LA TIERRA Y LOS TERRITORIOS</v>
      </c>
      <c r="C67" s="92" t="str">
        <f>+'3 - Identificación del Riesgo'!F66</f>
        <v>DIRECCIÓN DE GESTIÓN JURÍDICA DE TIERRAS</v>
      </c>
      <c r="D67" s="193" t="str">
        <f>+'3 - Identificación del Riesgo'!G66</f>
        <v>R 24</v>
      </c>
      <c r="E67" s="92" t="str">
        <f>+'3 - Identificación del Riesgo'!H66</f>
        <v>Realizar el reparto de una solicitud a dos o más diferentes dependencias</v>
      </c>
      <c r="F67" s="93" t="str">
        <f>+'3 - Identificación del Riesgo'!J66</f>
        <v>Posibilidad de pérdida reputacional en la credibilidad institucional por falta de bases de datos unificadas y estandarizadas como única matriz de control y seguimiento a respuestas</v>
      </c>
      <c r="G67" s="119" t="str">
        <f>+'3 - Identificación del Riesgo'!I66</f>
        <v>Pérdida Reputacional</v>
      </c>
      <c r="H67" s="194">
        <f ca="1">+TODAY()-'3 - Identificación del Riesgo'!O66</f>
        <v>951</v>
      </c>
      <c r="I67" s="195" t="str">
        <f>+'4 - Valor del Riesgo Inherente'!N67</f>
        <v>Moderado</v>
      </c>
      <c r="J67" s="195" t="str">
        <f>+'4 - Valor del Riesgo Inherente'!O67</f>
        <v>Reducir</v>
      </c>
      <c r="K67" s="195" t="str">
        <f>+'5 - Diseño y Valoración Control'!V67</f>
        <v>Moderado</v>
      </c>
      <c r="L67" s="195" t="str">
        <f>+'5 - Diseño y Valoración Control'!W67</f>
        <v>Reducir</v>
      </c>
    </row>
    <row r="68" spans="2:12" s="96" customFormat="1" ht="42.45" x14ac:dyDescent="0.4">
      <c r="B68" s="193" t="str">
        <f>+'3 - Identificación del Riesgo'!B67</f>
        <v>SEGURIDAD JURÍDICA SOBRE LA TITULARIDAD DE LA TIERRA Y LOS TERRITORIOS</v>
      </c>
      <c r="C68" s="92" t="str">
        <f>+'3 - Identificación del Riesgo'!F67</f>
        <v>DIRECCIÓN DE GESTIÓN JURÍDICA DE TIERRAS</v>
      </c>
      <c r="D68" s="193" t="str">
        <f>+'3 - Identificación del Riesgo'!G67</f>
        <v>R 24</v>
      </c>
      <c r="E68" s="92" t="str">
        <f>+'3 - Identificación del Riesgo'!H67</f>
        <v>Realizar el reparto de una solicitud a dos o más diferentes dependencias</v>
      </c>
      <c r="F68" s="93" t="str">
        <f>+'3 - Identificación del Riesgo'!J67</f>
        <v>Posibilidad de pérdida reputacional en la credibilidad institucional por falta de bases de datos unificadas y estandarizadas como única matriz de control y seguimiento a respuestas</v>
      </c>
      <c r="G68" s="119" t="str">
        <f>+'3 - Identificación del Riesgo'!I67</f>
        <v>Pérdida Reputacional</v>
      </c>
      <c r="H68" s="194">
        <f ca="1">+TODAY()-'3 - Identificación del Riesgo'!O67</f>
        <v>951</v>
      </c>
      <c r="I68" s="195" t="str">
        <f>+'4 - Valor del Riesgo Inherente'!N68</f>
        <v>Moderado</v>
      </c>
      <c r="J68" s="195" t="str">
        <f>+'4 - Valor del Riesgo Inherente'!O68</f>
        <v>Reducir</v>
      </c>
      <c r="K68" s="195" t="str">
        <f>+'5 - Diseño y Valoración Control'!V68</f>
        <v>Moderado</v>
      </c>
      <c r="L68" s="195" t="str">
        <f>+'5 - Diseño y Valoración Control'!W68</f>
        <v>Reducir</v>
      </c>
    </row>
    <row r="69" spans="2:12" s="96" customFormat="1" ht="42.45" x14ac:dyDescent="0.4">
      <c r="B69" s="193" t="str">
        <f>+'3 - Identificación del Riesgo'!B68</f>
        <v>ACCESO A LA PROPIEDAD DE LA TIERRA Y LOS TERRITORIOS</v>
      </c>
      <c r="C69" s="92" t="str">
        <f>+'3 - Identificación del Riesgo'!F68</f>
        <v>DIRECCIÓN DE ASUNTOS ÉTNICOS - EQUIPO INICIATIVAS COMUNITARIAS</v>
      </c>
      <c r="D69" s="193" t="str">
        <f>+'3 - Identificación del Riesgo'!G68</f>
        <v>R 25</v>
      </c>
      <c r="E69" s="92" t="str">
        <f>+'3 - Identificación del Riesgo'!H68</f>
        <v>Incumplimiento por parte de los proveedores de servicios e insumos de las Iniciativas Cofinanciadas</v>
      </c>
      <c r="F69" s="93" t="str">
        <f>+'3 - Identificación del Riesgo'!J68</f>
        <v>Incumplir las obligaciones pactadas en los contratos suscritos con los proveedores, que impide la ejecución técnica y financiera de la Iniciativa Comunitaria.</v>
      </c>
      <c r="G69" s="119" t="str">
        <f>+'3 - Identificación del Riesgo'!I68</f>
        <v>Afectación Económica o presupuestal</v>
      </c>
      <c r="H69" s="194">
        <f ca="1">+TODAY()-'3 - Identificación del Riesgo'!O68</f>
        <v>248</v>
      </c>
      <c r="I69" s="195" t="str">
        <f>+'4 - Valor del Riesgo Inherente'!N69</f>
        <v>Extremo</v>
      </c>
      <c r="J69" s="195" t="str">
        <f>+'4 - Valor del Riesgo Inherente'!O69</f>
        <v>Reducir</v>
      </c>
      <c r="K69" s="195" t="str">
        <f>+'5 - Diseño y Valoración Control'!V69</f>
        <v>Extremo</v>
      </c>
      <c r="L69" s="195" t="str">
        <f>+'5 - Diseño y Valoración Control'!W69</f>
        <v>Reducir</v>
      </c>
    </row>
    <row r="70" spans="2:12" s="96" customFormat="1" ht="42.45" x14ac:dyDescent="0.4">
      <c r="B70" s="193" t="str">
        <f>+'3 - Identificación del Riesgo'!B69</f>
        <v>ACCESO A LA PROPIEDAD DE LA TIERRA Y LOS TERRITORIOS</v>
      </c>
      <c r="C70" s="92" t="str">
        <f>+'3 - Identificación del Riesgo'!F69</f>
        <v>DIRECCIÓN DE ASUNTOS ÉTNICOS - EQUIPO INICIATIVAS COMUNITARIAS</v>
      </c>
      <c r="D70" s="193" t="str">
        <f>+'3 - Identificación del Riesgo'!G69</f>
        <v>R 25</v>
      </c>
      <c r="E70" s="92" t="str">
        <f>+'3 - Identificación del Riesgo'!H69</f>
        <v>Incumplimiento por parte de los proveedores de servicios e insumos de las Iniciativas Cofinanciadas</v>
      </c>
      <c r="F70" s="93" t="str">
        <f>+'3 - Identificación del Riesgo'!J69</f>
        <v>Incumplir las obligaciones pactadas en los contratos suscritos con los proveedores, que impide la ejecución técnica y financiera de la Iniciativa Comunitaria.</v>
      </c>
      <c r="G70" s="119" t="str">
        <f>+'3 - Identificación del Riesgo'!I69</f>
        <v>Afectación Económica o presupuestal</v>
      </c>
      <c r="H70" s="194">
        <f ca="1">+TODAY()-'3 - Identificación del Riesgo'!O69</f>
        <v>248</v>
      </c>
      <c r="I70" s="195" t="str">
        <f>+'4 - Valor del Riesgo Inherente'!N70</f>
        <v>Extremo</v>
      </c>
      <c r="J70" s="195" t="str">
        <f>+'4 - Valor del Riesgo Inherente'!O70</f>
        <v>Reducir</v>
      </c>
      <c r="K70" s="195" t="str">
        <f>+'5 - Diseño y Valoración Control'!V70</f>
        <v>Extremo</v>
      </c>
      <c r="L70" s="195" t="str">
        <f>+'5 - Diseño y Valoración Control'!W70</f>
        <v>Reducir</v>
      </c>
    </row>
    <row r="71" spans="2:12" s="96" customFormat="1" ht="42.45" x14ac:dyDescent="0.4">
      <c r="B71" s="193" t="str">
        <f>+'3 - Identificación del Riesgo'!B70</f>
        <v>ACCESO A LA PROPIEDAD DE LA TIERRA Y LOS TERRITORIOS</v>
      </c>
      <c r="C71" s="92" t="str">
        <f>+'3 - Identificación del Riesgo'!F70</f>
        <v>DIRECCIÓN DE ASUNTOS ÉTNICOS - EQUIPO INICIATIVAS COMUNITARIAS</v>
      </c>
      <c r="D71" s="193" t="str">
        <f>+'3 - Identificación del Riesgo'!G70</f>
        <v>R 25</v>
      </c>
      <c r="E71" s="92" t="str">
        <f>+'3 - Identificación del Riesgo'!H70</f>
        <v>Incumplimiento por parte de los proveedores de servicios e insumos de las Iniciativas Cofinanciadas</v>
      </c>
      <c r="F71" s="93" t="str">
        <f>+'3 - Identificación del Riesgo'!J70</f>
        <v>Incumplir las obligaciones pactadas en los contratos suscritos con los proveedores, que impide la ejecución técnica y financiera de la Iniciativa Comunitaria.</v>
      </c>
      <c r="G71" s="119" t="str">
        <f>+'3 - Identificación del Riesgo'!I70</f>
        <v>Afectación Económica o presupuestal</v>
      </c>
      <c r="H71" s="194">
        <f ca="1">+TODAY()-'3 - Identificación del Riesgo'!O70</f>
        <v>248</v>
      </c>
      <c r="I71" s="195" t="str">
        <f>+'4 - Valor del Riesgo Inherente'!N71</f>
        <v>Extremo</v>
      </c>
      <c r="J71" s="195" t="str">
        <f>+'4 - Valor del Riesgo Inherente'!O71</f>
        <v>Reducir</v>
      </c>
      <c r="K71" s="195" t="str">
        <f>+'5 - Diseño y Valoración Control'!V71</f>
        <v/>
      </c>
      <c r="L71" s="195" t="e">
        <f>+'5 - Diseño y Valoración Control'!W71</f>
        <v>#N/A</v>
      </c>
    </row>
    <row r="72" spans="2:12" s="96" customFormat="1" ht="99" x14ac:dyDescent="0.4">
      <c r="B72" s="193" t="str">
        <f>+'3 - Identificación del Riesgo'!B71</f>
        <v>ACCESO A LA PROPIEDAD DE LA TIERRA Y LOS TERRITORIOS</v>
      </c>
      <c r="C72" s="92" t="str">
        <f>+'3 - Identificación del Riesgo'!F71</f>
        <v>DIRECCIÓN DE ASUNTOS ÉTNICOS - COMPRA DE PREDIOS Y/O MEJORAS</v>
      </c>
      <c r="D72" s="193" t="str">
        <f>+'3 - Identificación del Riesgo'!G71</f>
        <v>R 26</v>
      </c>
      <c r="E72" s="92" t="str">
        <f>+'3 - Identificación del Riesgo'!H71</f>
        <v>Adquisición de predios y/o mejoras sin efectuar el análisis de viabilidad técnica, jurídica y financiera.</v>
      </c>
      <c r="F72" s="93" t="str">
        <f>+'3 - Identificación del Riesgo'!J71</f>
        <v>Inducir a la administración en afectaciones económicas, adquiriendo predios y/o mejoras, con posibilidad de riesgo jurídico (falsa tradición, predios que no hayan salido del dominio del Estado de conformidad a lo establecido del artículo 48 Ley 160/1994, sin saneamiento jurídico), técnico (verificación de posibles traslapes con las capas de URT, minas antipersonas, mineria e hidrocarburos y con solicitudes de otras comunidades étnicas) y financiero (incrementos en los costos por falta de verificación en control de los avalúos).</v>
      </c>
      <c r="G72" s="119" t="str">
        <f>+'3 - Identificación del Riesgo'!I71</f>
        <v>Afectación Económica o presupuestal</v>
      </c>
      <c r="H72" s="194">
        <f ca="1">+TODAY()-'3 - Identificación del Riesgo'!O71</f>
        <v>248</v>
      </c>
      <c r="I72" s="195" t="str">
        <f>+'4 - Valor del Riesgo Inherente'!N72</f>
        <v>Extremo</v>
      </c>
      <c r="J72" s="195" t="str">
        <f>+'4 - Valor del Riesgo Inherente'!O72</f>
        <v>Reducir</v>
      </c>
      <c r="K72" s="195" t="str">
        <f>+'5 - Diseño y Valoración Control'!V72</f>
        <v>Extremo</v>
      </c>
      <c r="L72" s="195" t="str">
        <f>+'5 - Diseño y Valoración Control'!W72</f>
        <v>Reducir</v>
      </c>
    </row>
    <row r="73" spans="2:12" s="96" customFormat="1" ht="99" x14ac:dyDescent="0.4">
      <c r="B73" s="193" t="str">
        <f>+'3 - Identificación del Riesgo'!B72</f>
        <v>ACCESO A LA PROPIEDAD DE LA TIERRA Y LOS TERRITORIOS</v>
      </c>
      <c r="C73" s="92" t="str">
        <f>+'3 - Identificación del Riesgo'!F72</f>
        <v>DIRECCIÓN DE ASUNTOS ÉTNICOS - COMPRA DE PREDIOS Y/O MEJORAS</v>
      </c>
      <c r="D73" s="193" t="str">
        <f>+'3 - Identificación del Riesgo'!G72</f>
        <v>R 26</v>
      </c>
      <c r="E73" s="92" t="str">
        <f>+'3 - Identificación del Riesgo'!H72</f>
        <v>Adquisición de predios y/o mejoras sin efectuar el análisis de viabilidad técnica, jurídica y financiera.</v>
      </c>
      <c r="F73" s="93" t="str">
        <f>+'3 - Identificación del Riesgo'!J72</f>
        <v>Inducir a la administración en afectaciones económicas, adquiriendo predios y/o mejoras, con posibilidad de riesgo jurídico (falsa tradición, predios que no hayan salido del dominio del Estado de conformidad a lo establecido del artículo 48 Ley 160/1994, sin saneamiento jurídico), técnico (verificación de posibles traslapes con las capas de URT, minas antipersonas, mineria e hidrocarburos y con solicitudes de otras comunidades étnicas) y financiero (incrementos en los costos por falta de verificación en control de los avalúos).</v>
      </c>
      <c r="G73" s="119" t="str">
        <f>+'3 - Identificación del Riesgo'!I72</f>
        <v>Afectación Económica o presupuestal</v>
      </c>
      <c r="H73" s="194">
        <f ca="1">+TODAY()-'3 - Identificación del Riesgo'!O72</f>
        <v>248</v>
      </c>
      <c r="I73" s="195" t="str">
        <f>+'4 - Valor del Riesgo Inherente'!N73</f>
        <v>Extremo</v>
      </c>
      <c r="J73" s="195" t="str">
        <f>+'4 - Valor del Riesgo Inherente'!O73</f>
        <v>Reducir</v>
      </c>
      <c r="K73" s="195" t="str">
        <f>+'5 - Diseño y Valoración Control'!V73</f>
        <v>Extremo</v>
      </c>
      <c r="L73" s="195" t="str">
        <f>+'5 - Diseño y Valoración Control'!W73</f>
        <v>Reducir</v>
      </c>
    </row>
    <row r="74" spans="2:12" s="96" customFormat="1" ht="99" x14ac:dyDescent="0.4">
      <c r="B74" s="193" t="str">
        <f>+'3 - Identificación del Riesgo'!B73</f>
        <v>ACCESO A LA PROPIEDAD DE LA TIERRA Y LOS TERRITORIOS</v>
      </c>
      <c r="C74" s="92" t="str">
        <f>+'3 - Identificación del Riesgo'!F73</f>
        <v>DIRECCIÓN DE ASUNTOS ÉTNICOS - COMPRA DE PREDIOS Y/O MEJORAS</v>
      </c>
      <c r="D74" s="193" t="str">
        <f>+'3 - Identificación del Riesgo'!G73</f>
        <v>R 26</v>
      </c>
      <c r="E74" s="92" t="str">
        <f>+'3 - Identificación del Riesgo'!H73</f>
        <v>Adquisición de predios y/o mejoras sin efectuar el análisis de viabilidad técnica, jurídica y financiera.</v>
      </c>
      <c r="F74" s="93" t="str">
        <f>+'3 - Identificación del Riesgo'!J73</f>
        <v>Inducir a la administración en afectaciones económicas, adquiriendo predios y/o mejoras, con posibilidad de riesgo jurídico (falsa tradición, predios que no hayan salido del dominio del Estado de conformidad a lo establecido del artículo 48 Ley 160/1994, sin saneamiento jurídico), técnico (verificación de posibles traslapes con las capas de URT, minas antipersonas, mineria e hidrocarburos y con solicitudes de otras comunidades étnicas) y financiero (incrementos en los costos por falta de verificación en control de los avalúos).</v>
      </c>
      <c r="G74" s="119" t="str">
        <f>+'3 - Identificación del Riesgo'!I73</f>
        <v>Afectación Económica o presupuestal</v>
      </c>
      <c r="H74" s="194">
        <f ca="1">+TODAY()-'3 - Identificación del Riesgo'!O73</f>
        <v>248</v>
      </c>
      <c r="I74" s="195" t="str">
        <f>+'4 - Valor del Riesgo Inherente'!N74</f>
        <v>Extremo</v>
      </c>
      <c r="J74" s="195" t="str">
        <f>+'4 - Valor del Riesgo Inherente'!O74</f>
        <v>Reducir</v>
      </c>
      <c r="K74" s="195" t="str">
        <f>+'5 - Diseño y Valoración Control'!V74</f>
        <v>Extremo</v>
      </c>
      <c r="L74" s="195" t="str">
        <f>+'5 - Diseño y Valoración Control'!W74</f>
        <v>Reducir</v>
      </c>
    </row>
    <row r="75" spans="2:12" s="96" customFormat="1" ht="28.3" x14ac:dyDescent="0.4">
      <c r="B75" s="193" t="str">
        <f>+'3 - Identificación del Riesgo'!B74</f>
        <v>ACCESO A LA PROPIEDAD DE LA TIERRA Y LOS TERRITORIOS</v>
      </c>
      <c r="C75" s="92" t="str">
        <f>+'3 - Identificación del Riesgo'!F74</f>
        <v>EQUIPO SISTEMAS DE INFORMACIÓN DAE</v>
      </c>
      <c r="D75" s="193" t="str">
        <f>+'3 - Identificación del Riesgo'!G74</f>
        <v>R 27</v>
      </c>
      <c r="E75" s="92">
        <f>+'3 - Identificación del Riesgo'!H74</f>
        <v>0</v>
      </c>
      <c r="F75" s="93">
        <f>+'3 - Identificación del Riesgo'!J74</f>
        <v>0</v>
      </c>
      <c r="G75" s="119">
        <f>+'3 - Identificación del Riesgo'!I74</f>
        <v>0</v>
      </c>
      <c r="H75" s="194">
        <f ca="1">+TODAY()-'3 - Identificación del Riesgo'!O74</f>
        <v>951</v>
      </c>
      <c r="I75" s="195" t="str">
        <f>+'4 - Valor del Riesgo Inherente'!N75</f>
        <v>Moderado</v>
      </c>
      <c r="J75" s="195" t="str">
        <f>+'4 - Valor del Riesgo Inherente'!O75</f>
        <v>Reducir</v>
      </c>
      <c r="K75" s="195" t="str">
        <f>+'5 - Diseño y Valoración Control'!V75</f>
        <v/>
      </c>
      <c r="L75" s="195" t="e">
        <f>+'5 - Diseño y Valoración Control'!W75</f>
        <v>#N/A</v>
      </c>
    </row>
    <row r="76" spans="2:12" s="96" customFormat="1" ht="28.3" x14ac:dyDescent="0.4">
      <c r="B76" s="193" t="str">
        <f>+'3 - Identificación del Riesgo'!B75</f>
        <v>ACCESO A LA PROPIEDAD DE LA TIERRA Y LOS TERRITORIOS</v>
      </c>
      <c r="C76" s="92" t="str">
        <f>+'3 - Identificación del Riesgo'!F75</f>
        <v>EQUIPO SISTEMAS DE INFORMACIÓN DAE</v>
      </c>
      <c r="D76" s="193" t="str">
        <f>+'3 - Identificación del Riesgo'!G75</f>
        <v>R 28</v>
      </c>
      <c r="E76" s="92">
        <f>+'3 - Identificación del Riesgo'!H75</f>
        <v>0</v>
      </c>
      <c r="F76" s="93">
        <f>+'3 - Identificación del Riesgo'!J75</f>
        <v>0</v>
      </c>
      <c r="G76" s="119">
        <f>+'3 - Identificación del Riesgo'!I75</f>
        <v>0</v>
      </c>
      <c r="H76" s="194">
        <f ca="1">+TODAY()-'3 - Identificación del Riesgo'!O75</f>
        <v>951</v>
      </c>
      <c r="I76" s="195" t="str">
        <f>+'4 - Valor del Riesgo Inherente'!N76</f>
        <v>Extremo</v>
      </c>
      <c r="J76" s="195" t="str">
        <f>+'4 - Valor del Riesgo Inherente'!O76</f>
        <v>Reducir</v>
      </c>
      <c r="K76" s="195" t="str">
        <f>+'5 - Diseño y Valoración Control'!V76</f>
        <v/>
      </c>
      <c r="L76" s="195" t="e">
        <f>+'5 - Diseño y Valoración Control'!W76</f>
        <v>#N/A</v>
      </c>
    </row>
    <row r="77" spans="2:12" s="96" customFormat="1" ht="70.75" x14ac:dyDescent="0.4">
      <c r="B77" s="193" t="str">
        <f>+'3 - Identificación del Riesgo'!B76</f>
        <v>ACCESO A LA PROPIEDAD DE LA TIERRA Y LOS TERRITORIOS</v>
      </c>
      <c r="C77" s="92" t="str">
        <f>+'3 - Identificación del Riesgo'!F76</f>
        <v>DIRECCIÓN DE ACCESO A TIERRAS</v>
      </c>
      <c r="D77" s="193" t="str">
        <f>+'3 - Identificación del Riesgo'!G76</f>
        <v>R 29</v>
      </c>
      <c r="E77" s="92" t="str">
        <f>+'3 - Identificación del Riesgo'!H76</f>
        <v>Incumplimiento  de adquisición de predios en el marco de Políticas del Gobierno</v>
      </c>
      <c r="F77" s="93" t="str">
        <f>+'3 - Identificación del Riesgo'!J76</f>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v>
      </c>
      <c r="G77" s="119" t="str">
        <f>+'3 - Identificación del Riesgo'!I76</f>
        <v>Pérdida Reputacional</v>
      </c>
      <c r="H77" s="194">
        <f ca="1">+TODAY()-'3 - Identificación del Riesgo'!O76</f>
        <v>951</v>
      </c>
      <c r="I77" s="195" t="str">
        <f>+'4 - Valor del Riesgo Inherente'!N77</f>
        <v>Extremo</v>
      </c>
      <c r="J77" s="195" t="str">
        <f>+'4 - Valor del Riesgo Inherente'!O77</f>
        <v>Reducir</v>
      </c>
      <c r="K77" s="195" t="str">
        <f>+'5 - Diseño y Valoración Control'!V77</f>
        <v>Extremo</v>
      </c>
      <c r="L77" s="195" t="str">
        <f>+'5 - Diseño y Valoración Control'!W77</f>
        <v>Reducir</v>
      </c>
    </row>
    <row r="78" spans="2:12" s="96" customFormat="1" ht="70.75" x14ac:dyDescent="0.4">
      <c r="B78" s="193" t="str">
        <f>+'3 - Identificación del Riesgo'!B77</f>
        <v>ACCESO A LA PROPIEDAD DE LA TIERRA Y LOS TERRITORIOS</v>
      </c>
      <c r="C78" s="92" t="str">
        <f>+'3 - Identificación del Riesgo'!F77</f>
        <v>DIRECCIÓN DE ACCESO A TIERRAS</v>
      </c>
      <c r="D78" s="193" t="str">
        <f>+'3 - Identificación del Riesgo'!G77</f>
        <v>R 29</v>
      </c>
      <c r="E78" s="92" t="str">
        <f>+'3 - Identificación del Riesgo'!H77</f>
        <v>Incumplimiento  de adquisición de predios en el marco de Políticas del Gobierno</v>
      </c>
      <c r="F78" s="93" t="str">
        <f>+'3 - Identificación del Riesgo'!J77</f>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v>
      </c>
      <c r="G78" s="119" t="str">
        <f>+'3 - Identificación del Riesgo'!I77</f>
        <v>Pérdida Reputacional</v>
      </c>
      <c r="H78" s="194">
        <f ca="1">+TODAY()-'3 - Identificación del Riesgo'!O77</f>
        <v>951</v>
      </c>
      <c r="I78" s="195" t="str">
        <f>+'4 - Valor del Riesgo Inherente'!N78</f>
        <v>Extremo</v>
      </c>
      <c r="J78" s="195" t="str">
        <f>+'4 - Valor del Riesgo Inherente'!O78</f>
        <v>Reducir</v>
      </c>
      <c r="K78" s="195" t="str">
        <f>+'5 - Diseño y Valoración Control'!V78</f>
        <v>Extremo</v>
      </c>
      <c r="L78" s="195" t="str">
        <f>+'5 - Diseño y Valoración Control'!W78</f>
        <v>Reducir</v>
      </c>
    </row>
    <row r="79" spans="2:12" s="96" customFormat="1" ht="70.75" x14ac:dyDescent="0.4">
      <c r="B79" s="193" t="str">
        <f>+'3 - Identificación del Riesgo'!B78</f>
        <v>ACCESO A LA PROPIEDAD DE LA TIERRA Y LOS TERRITORIOS</v>
      </c>
      <c r="C79" s="92" t="str">
        <f>+'3 - Identificación del Riesgo'!F78</f>
        <v>DIRECCIÓN DE ACCESO A TIERRAS</v>
      </c>
      <c r="D79" s="193" t="str">
        <f>+'3 - Identificación del Riesgo'!G78</f>
        <v>R 29</v>
      </c>
      <c r="E79" s="92" t="str">
        <f>+'3 - Identificación del Riesgo'!H78</f>
        <v>Incumplimiento  de adquisición de predios en el marco de Políticas del Gobierno</v>
      </c>
      <c r="F79" s="93" t="str">
        <f>+'3 - Identificación del Riesgo'!J78</f>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v>
      </c>
      <c r="G79" s="119" t="str">
        <f>+'3 - Identificación del Riesgo'!I78</f>
        <v>Pérdida Reputacional</v>
      </c>
      <c r="H79" s="194">
        <f ca="1">+TODAY()-'3 - Identificación del Riesgo'!O78</f>
        <v>951</v>
      </c>
      <c r="I79" s="195" t="str">
        <f>+'4 - Valor del Riesgo Inherente'!N79</f>
        <v>Extremo</v>
      </c>
      <c r="J79" s="195" t="str">
        <f>+'4 - Valor del Riesgo Inherente'!O79</f>
        <v>Reducir</v>
      </c>
      <c r="K79" s="195" t="str">
        <f>+'5 - Diseño y Valoración Control'!V79</f>
        <v>Alto</v>
      </c>
      <c r="L79" s="195" t="str">
        <f>+'5 - Diseño y Valoración Control'!W79</f>
        <v>Reducir</v>
      </c>
    </row>
    <row r="80" spans="2:12" s="96" customFormat="1" ht="70.75" x14ac:dyDescent="0.4">
      <c r="B80" s="193" t="str">
        <f>+'3 - Identificación del Riesgo'!B79</f>
        <v>ACCESO A LA PROPIEDAD DE LA TIERRA Y LOS TERRITORIOS</v>
      </c>
      <c r="C80" s="92" t="str">
        <f>+'3 - Identificación del Riesgo'!F79</f>
        <v>SUBDIRECCIÓN DE ACCESO A TIERRAS EN ZONAS FOCALIZADAS</v>
      </c>
      <c r="D80" s="193" t="str">
        <f>+'3 - Identificación del Riesgo'!G79</f>
        <v>R 30</v>
      </c>
      <c r="E80" s="92" t="str">
        <f>+'3 - Identificación del Riesgo'!H79</f>
        <v>Materializar un subsidio que no cumpla con los requisitos establecidos</v>
      </c>
      <c r="F80" s="93" t="str">
        <f>+'3 - Identificación del Riesgo'!J79</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G80" s="119" t="str">
        <f>+'3 - Identificación del Riesgo'!I79</f>
        <v>Afectación Económica o presupuestal</v>
      </c>
      <c r="H80" s="194">
        <f ca="1">+TODAY()-'3 - Identificación del Riesgo'!O79</f>
        <v>951</v>
      </c>
      <c r="I80" s="195" t="str">
        <f>+'4 - Valor del Riesgo Inherente'!N80</f>
        <v>Extremo</v>
      </c>
      <c r="J80" s="195" t="str">
        <f>+'4 - Valor del Riesgo Inherente'!O80</f>
        <v>Reducir</v>
      </c>
      <c r="K80" s="195" t="str">
        <f>+'5 - Diseño y Valoración Control'!V80</f>
        <v>Extremo</v>
      </c>
      <c r="L80" s="195" t="str">
        <f>+'5 - Diseño y Valoración Control'!W80</f>
        <v>Reducir</v>
      </c>
    </row>
    <row r="81" spans="2:12" s="96" customFormat="1" ht="70.75" x14ac:dyDescent="0.4">
      <c r="B81" s="193" t="str">
        <f>+'3 - Identificación del Riesgo'!B80</f>
        <v>ACCESO A LA PROPIEDAD DE LA TIERRA Y LOS TERRITORIOS</v>
      </c>
      <c r="C81" s="92" t="str">
        <f>+'3 - Identificación del Riesgo'!F80</f>
        <v>SUBDIRECCIÓN DE ACCESO A TIERRAS EN ZONAS FOCALIZADAS</v>
      </c>
      <c r="D81" s="193" t="str">
        <f>+'3 - Identificación del Riesgo'!G80</f>
        <v>R 30</v>
      </c>
      <c r="E81" s="92" t="str">
        <f>+'3 - Identificación del Riesgo'!H80</f>
        <v>Materializar un subsidio que no cumpla con los requisitos establecidos</v>
      </c>
      <c r="F81" s="93" t="str">
        <f>+'3 - Identificación del Riesgo'!J80</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G81" s="119" t="str">
        <f>+'3 - Identificación del Riesgo'!I80</f>
        <v>Afectación Económica o presupuestal</v>
      </c>
      <c r="H81" s="194">
        <f ca="1">+TODAY()-'3 - Identificación del Riesgo'!O80</f>
        <v>951</v>
      </c>
      <c r="I81" s="195" t="str">
        <f>+'4 - Valor del Riesgo Inherente'!N81</f>
        <v>Extremo</v>
      </c>
      <c r="J81" s="195" t="str">
        <f>+'4 - Valor del Riesgo Inherente'!O81</f>
        <v>Reducir</v>
      </c>
      <c r="K81" s="195" t="str">
        <f>+'5 - Diseño y Valoración Control'!V81</f>
        <v>Extremo</v>
      </c>
      <c r="L81" s="195" t="str">
        <f>+'5 - Diseño y Valoración Control'!W81</f>
        <v>Reducir</v>
      </c>
    </row>
    <row r="82" spans="2:12" s="96" customFormat="1" ht="70.75" x14ac:dyDescent="0.4">
      <c r="B82" s="193" t="str">
        <f>+'3 - Identificación del Riesgo'!B81</f>
        <v>ACCESO A LA PROPIEDAD DE LA TIERRA Y LOS TERRITORIOS</v>
      </c>
      <c r="C82" s="92" t="str">
        <f>+'3 - Identificación del Riesgo'!F81</f>
        <v>SUBDIRECCIÓN DE ACCESO A TIERRAS EN ZONAS FOCALIZADAS</v>
      </c>
      <c r="D82" s="193" t="str">
        <f>+'3 - Identificación del Riesgo'!G81</f>
        <v>R 30</v>
      </c>
      <c r="E82" s="92" t="str">
        <f>+'3 - Identificación del Riesgo'!H81</f>
        <v>Materializar un subsidio que no cumpla con los requisitos establecidos</v>
      </c>
      <c r="F82" s="93" t="str">
        <f>+'3 - Identificación del Riesgo'!J81</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G82" s="119" t="str">
        <f>+'3 - Identificación del Riesgo'!I81</f>
        <v>Afectación Económica o presupuestal</v>
      </c>
      <c r="H82" s="194">
        <f ca="1">+TODAY()-'3 - Identificación del Riesgo'!O81</f>
        <v>951</v>
      </c>
      <c r="I82" s="195" t="str">
        <f>+'4 - Valor del Riesgo Inherente'!N82</f>
        <v>Extremo</v>
      </c>
      <c r="J82" s="195" t="str">
        <f>+'4 - Valor del Riesgo Inherente'!O82</f>
        <v>Reducir</v>
      </c>
      <c r="K82" s="195" t="str">
        <f>+'5 - Diseño y Valoración Control'!V82</f>
        <v>Extremo</v>
      </c>
      <c r="L82" s="195" t="str">
        <f>+'5 - Diseño y Valoración Control'!W82</f>
        <v>Reducir</v>
      </c>
    </row>
    <row r="83" spans="2:12" s="96" customFormat="1" ht="70.75" x14ac:dyDescent="0.4">
      <c r="B83" s="193" t="str">
        <f>+'3 - Identificación del Riesgo'!B82</f>
        <v>ACCESO A LA PROPIEDAD DE LA TIERRA Y LOS TERRITORIOS</v>
      </c>
      <c r="C83" s="92" t="str">
        <f>+'3 - Identificación del Riesgo'!F82</f>
        <v>SUBDIRECCIÓN DE ACCESO A TIERRAS EN ZONAS FOCALIZADAS</v>
      </c>
      <c r="D83" s="193" t="str">
        <f>+'3 - Identificación del Riesgo'!G82</f>
        <v>R 30</v>
      </c>
      <c r="E83" s="92" t="str">
        <f>+'3 - Identificación del Riesgo'!H82</f>
        <v>Materializar un subsidio que no cumpla con los requisitos establecidos</v>
      </c>
      <c r="F83" s="93" t="str">
        <f>+'3 - Identificación del Riesgo'!J82</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G83" s="119" t="str">
        <f>+'3 - Identificación del Riesgo'!I82</f>
        <v>Afectación Económica o presupuestal</v>
      </c>
      <c r="H83" s="194">
        <f ca="1">+TODAY()-'3 - Identificación del Riesgo'!O82</f>
        <v>951</v>
      </c>
      <c r="I83" s="195" t="str">
        <f>+'4 - Valor del Riesgo Inherente'!N83</f>
        <v>Extremo</v>
      </c>
      <c r="J83" s="195" t="str">
        <f>+'4 - Valor del Riesgo Inherente'!O83</f>
        <v>Reducir</v>
      </c>
      <c r="K83" s="195" t="str">
        <f>+'5 - Diseño y Valoración Control'!V83</f>
        <v>Alto</v>
      </c>
      <c r="L83" s="195" t="str">
        <f>+'5 - Diseño y Valoración Control'!W83</f>
        <v>Reducir</v>
      </c>
    </row>
    <row r="84" spans="2:12" s="96" customFormat="1" ht="70.75" x14ac:dyDescent="0.4">
      <c r="B84" s="193" t="str">
        <f>+'3 - Identificación del Riesgo'!B83</f>
        <v>ACCESO A LA PROPIEDAD DE LA TIERRA Y LOS TERRITORIOS</v>
      </c>
      <c r="C84" s="92" t="str">
        <f>+'3 - Identificación del Riesgo'!F83</f>
        <v>SUBDIRECCIÓN DE ACCESO A TIERRAS EN ZONAS FOCALIZADAS</v>
      </c>
      <c r="D84" s="193" t="str">
        <f>+'3 - Identificación del Riesgo'!G83</f>
        <v>R 31</v>
      </c>
      <c r="E84" s="92" t="str">
        <f>+'3 - Identificación del Riesgo'!H83</f>
        <v>Adjudicación de baldíos a persona natural, sin el cumplimiento de requisitos jurídicos, agronómicos y catastrales en los municipios focalizados</v>
      </c>
      <c r="F84" s="93" t="str">
        <f>+'3 - Identificación del Riesgo'!J83</f>
        <v>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v>
      </c>
      <c r="G84" s="119" t="str">
        <f>+'3 - Identificación del Riesgo'!I83</f>
        <v>Pérdida Reputacional</v>
      </c>
      <c r="H84" s="194">
        <f ca="1">+TODAY()-'3 - Identificación del Riesgo'!O83</f>
        <v>951</v>
      </c>
      <c r="I84" s="195" t="str">
        <f>+'4 - Valor del Riesgo Inherente'!N84</f>
        <v>Extremo</v>
      </c>
      <c r="J84" s="195" t="str">
        <f>+'4 - Valor del Riesgo Inherente'!O84</f>
        <v>Reducir</v>
      </c>
      <c r="K84" s="195" t="str">
        <f>+'5 - Diseño y Valoración Control'!V84</f>
        <v>Extremo</v>
      </c>
      <c r="L84" s="195" t="str">
        <f>+'5 - Diseño y Valoración Control'!W84</f>
        <v>Reducir</v>
      </c>
    </row>
    <row r="85" spans="2:12" s="96" customFormat="1" ht="70.75" x14ac:dyDescent="0.4">
      <c r="B85" s="193" t="str">
        <f>+'3 - Identificación del Riesgo'!B84</f>
        <v>ACCESO A LA PROPIEDAD DE LA TIERRA Y LOS TERRITORIOS</v>
      </c>
      <c r="C85" s="92" t="str">
        <f>+'3 - Identificación del Riesgo'!F84</f>
        <v>SUBDIRECCIÓN DE ACCESO A TIERRAS EN ZONAS FOCALIZADAS</v>
      </c>
      <c r="D85" s="193" t="str">
        <f>+'3 - Identificación del Riesgo'!G84</f>
        <v>R 31</v>
      </c>
      <c r="E85" s="92" t="str">
        <f>+'3 - Identificación del Riesgo'!H84</f>
        <v>Adjudicación de baldíos a persona natural, sin el cumplimiento de requisitos jurídicos, agronómicos y catastrales en los municipios focalizados</v>
      </c>
      <c r="F85" s="93" t="str">
        <f>+'3 - Identificación del Riesgo'!J84</f>
        <v>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v>
      </c>
      <c r="G85" s="119" t="str">
        <f>+'3 - Identificación del Riesgo'!I84</f>
        <v>Pérdida Reputacional</v>
      </c>
      <c r="H85" s="194">
        <f ca="1">+TODAY()-'3 - Identificación del Riesgo'!O84</f>
        <v>951</v>
      </c>
      <c r="I85" s="195" t="str">
        <f>+'4 - Valor del Riesgo Inherente'!N85</f>
        <v>Extremo</v>
      </c>
      <c r="J85" s="195" t="str">
        <f>+'4 - Valor del Riesgo Inherente'!O85</f>
        <v>Reducir</v>
      </c>
      <c r="K85" s="195" t="str">
        <f>+'5 - Diseño y Valoración Control'!V85</f>
        <v>Extremo</v>
      </c>
      <c r="L85" s="195" t="str">
        <f>+'5 - Diseño y Valoración Control'!W85</f>
        <v>Reducir</v>
      </c>
    </row>
    <row r="86" spans="2:12" s="96" customFormat="1" ht="70.75" x14ac:dyDescent="0.4">
      <c r="B86" s="193" t="str">
        <f>+'3 - Identificación del Riesgo'!B85</f>
        <v>ACCESO A LA PROPIEDAD DE LA TIERRA Y LOS TERRITORIOS</v>
      </c>
      <c r="C86" s="92" t="str">
        <f>+'3 - Identificación del Riesgo'!F85</f>
        <v>SUBDIRECCIÓN DE ACCESO A TIERRAS EN ZONAS FOCALIZADAS</v>
      </c>
      <c r="D86" s="193" t="str">
        <f>+'3 - Identificación del Riesgo'!G85</f>
        <v>R 31</v>
      </c>
      <c r="E86" s="92" t="str">
        <f>+'3 - Identificación del Riesgo'!H85</f>
        <v>Adjudicación de baldíos a persona natural, sin el cumplimiento de requisitos jurídicos, agronómicos y catastrales en los municipios focalizados</v>
      </c>
      <c r="F86" s="93" t="str">
        <f>+'3 - Identificación del Riesgo'!J85</f>
        <v>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v>
      </c>
      <c r="G86" s="119" t="str">
        <f>+'3 - Identificación del Riesgo'!I85</f>
        <v>Pérdida Reputacional</v>
      </c>
      <c r="H86" s="194">
        <f ca="1">+TODAY()-'3 - Identificación del Riesgo'!O85</f>
        <v>951</v>
      </c>
      <c r="I86" s="195" t="str">
        <f>+'4 - Valor del Riesgo Inherente'!N86</f>
        <v>Extremo</v>
      </c>
      <c r="J86" s="195" t="str">
        <f>+'4 - Valor del Riesgo Inherente'!O86</f>
        <v>Reducir</v>
      </c>
      <c r="K86" s="195" t="str">
        <f>+'5 - Diseño y Valoración Control'!V86</f>
        <v>Alto</v>
      </c>
      <c r="L86" s="195" t="str">
        <f>+'5 - Diseño y Valoración Control'!W86</f>
        <v>Reducir</v>
      </c>
    </row>
    <row r="87" spans="2:12" s="96" customFormat="1" ht="84.9" x14ac:dyDescent="0.4">
      <c r="B87" s="193" t="str">
        <f>+'3 - Identificación del Riesgo'!B86</f>
        <v>ACCESO A LA PROPIEDAD DE LA TIERRA Y LOS TERRITORIOS</v>
      </c>
      <c r="C87" s="92" t="str">
        <f>+'3 - Identificación del Riesgo'!F86</f>
        <v>SUBDIRECCIÓN DE ACCESO A TIERRAS POR DEMANDA Y DESCONGESTIÓN</v>
      </c>
      <c r="D87" s="193" t="str">
        <f>+'3 - Identificación del Riesgo'!G86</f>
        <v>R 32</v>
      </c>
      <c r="E87" s="92" t="str">
        <f>+'3 - Identificación del Riesgo'!H86</f>
        <v xml:space="preserve">Demoras en ejecutar las etapas propias del procedimiento por causas internas de revocatoria de predios no focalizados </v>
      </c>
      <c r="F87" s="93" t="str">
        <f>+'3 - Identificación del Riesgo'!J86</f>
        <v>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v>
      </c>
      <c r="G87" s="119" t="str">
        <f>+'3 - Identificación del Riesgo'!I86</f>
        <v>Pérdida Reputacional</v>
      </c>
      <c r="H87" s="194">
        <f ca="1">+TODAY()-'3 - Identificación del Riesgo'!O86</f>
        <v>951</v>
      </c>
      <c r="I87" s="195" t="str">
        <f>+'4 - Valor del Riesgo Inherente'!N87</f>
        <v>Extremo</v>
      </c>
      <c r="J87" s="195" t="str">
        <f>+'4 - Valor del Riesgo Inherente'!O87</f>
        <v>Reducir</v>
      </c>
      <c r="K87" s="195" t="str">
        <f>+'5 - Diseño y Valoración Control'!V87</f>
        <v>Extremo</v>
      </c>
      <c r="L87" s="195" t="str">
        <f>+'5 - Diseño y Valoración Control'!W87</f>
        <v>Reducir</v>
      </c>
    </row>
    <row r="88" spans="2:12" s="96" customFormat="1" ht="84.9" x14ac:dyDescent="0.4">
      <c r="B88" s="193" t="str">
        <f>+'3 - Identificación del Riesgo'!B87</f>
        <v>ACCESO A LA PROPIEDAD DE LA TIERRA Y LOS TERRITORIOS</v>
      </c>
      <c r="C88" s="92" t="str">
        <f>+'3 - Identificación del Riesgo'!F87</f>
        <v>SUBDIRECCIÓN DE ACCESO A TIERRAS POR DEMANDA Y DESCONGESTIÓN</v>
      </c>
      <c r="D88" s="193" t="str">
        <f>+'3 - Identificación del Riesgo'!G87</f>
        <v>R 32</v>
      </c>
      <c r="E88" s="92" t="str">
        <f>+'3 - Identificación del Riesgo'!H87</f>
        <v xml:space="preserve">Demoras en ejecutar las etapas propias del procedimiento por causas internas de revocatoria de predios no focalizados </v>
      </c>
      <c r="F88" s="93" t="str">
        <f>+'3 - Identificación del Riesgo'!J87</f>
        <v>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v>
      </c>
      <c r="G88" s="119" t="str">
        <f>+'3 - Identificación del Riesgo'!I87</f>
        <v>Pérdida Reputacional</v>
      </c>
      <c r="H88" s="194">
        <f ca="1">+TODAY()-'3 - Identificación del Riesgo'!O87</f>
        <v>951</v>
      </c>
      <c r="I88" s="195" t="str">
        <f>+'4 - Valor del Riesgo Inherente'!N88</f>
        <v>Extremo</v>
      </c>
      <c r="J88" s="195" t="str">
        <f>+'4 - Valor del Riesgo Inherente'!O88</f>
        <v>Reducir</v>
      </c>
      <c r="K88" s="195" t="str">
        <f>+'5 - Diseño y Valoración Control'!V88</f>
        <v>Extremo</v>
      </c>
      <c r="L88" s="195" t="str">
        <f>+'5 - Diseño y Valoración Control'!W88</f>
        <v>Reducir</v>
      </c>
    </row>
    <row r="89" spans="2:12" s="96" customFormat="1" ht="84.9" x14ac:dyDescent="0.4">
      <c r="B89" s="193" t="str">
        <f>+'3 - Identificación del Riesgo'!B88</f>
        <v>ACCESO A LA PROPIEDAD DE LA TIERRA Y LOS TERRITORIOS</v>
      </c>
      <c r="C89" s="92" t="str">
        <f>+'3 - Identificación del Riesgo'!F88</f>
        <v>SUBDIRECCIÓN DE ACCESO A TIERRAS POR DEMANDA Y DESCONGESTIÓN</v>
      </c>
      <c r="D89" s="193" t="str">
        <f>+'3 - Identificación del Riesgo'!G88</f>
        <v>R 32</v>
      </c>
      <c r="E89" s="92" t="str">
        <f>+'3 - Identificación del Riesgo'!H88</f>
        <v xml:space="preserve">Demoras en ejecutar las etapas propias del procedimiento por causas internas de revocatoria de predios no focalizados </v>
      </c>
      <c r="F89" s="93" t="str">
        <f>+'3 - Identificación del Riesgo'!J88</f>
        <v>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v>
      </c>
      <c r="G89" s="119" t="str">
        <f>+'3 - Identificación del Riesgo'!I88</f>
        <v>Pérdida Reputacional</v>
      </c>
      <c r="H89" s="194">
        <f ca="1">+TODAY()-'3 - Identificación del Riesgo'!O88</f>
        <v>951</v>
      </c>
      <c r="I89" s="195" t="str">
        <f>+'4 - Valor del Riesgo Inherente'!N89</f>
        <v>Extremo</v>
      </c>
      <c r="J89" s="195" t="str">
        <f>+'4 - Valor del Riesgo Inherente'!O89</f>
        <v>Reducir</v>
      </c>
      <c r="K89" s="195" t="str">
        <f>+'5 - Diseño y Valoración Control'!V89</f>
        <v>Alto</v>
      </c>
      <c r="L89" s="195" t="str">
        <f>+'5 - Diseño y Valoración Control'!W89</f>
        <v>Reducir</v>
      </c>
    </row>
    <row r="90" spans="2:12" s="96" customFormat="1" ht="84.9" x14ac:dyDescent="0.4">
      <c r="B90" s="193" t="str">
        <f>+'3 - Identificación del Riesgo'!B89</f>
        <v>ACCESO A LA PROPIEDAD DE LA TIERRA Y LOS TERRITORIOS</v>
      </c>
      <c r="C90" s="92" t="str">
        <f>+'3 - Identificación del Riesgo'!F89</f>
        <v>SUBDIRECCIÓN DE ACCESO A TIERRAS EN ZONAS FOCALIZADAS</v>
      </c>
      <c r="D90" s="193" t="str">
        <f>+'3 - Identificación del Riesgo'!G89</f>
        <v>R 33</v>
      </c>
      <c r="E90" s="92" t="str">
        <f>+'3 - Identificación del Riesgo'!H89</f>
        <v xml:space="preserve">Demoras en ejecutar las etapas propias del procedimiento por causas internas de revocatoria de predios focalizados </v>
      </c>
      <c r="F90" s="93" t="str">
        <f>+'3 - Identificación del Riesgo'!J89</f>
        <v>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v>
      </c>
      <c r="G90" s="119" t="str">
        <f>+'3 - Identificación del Riesgo'!I89</f>
        <v>Pérdida Reputacional</v>
      </c>
      <c r="H90" s="194">
        <f ca="1">+TODAY()-'3 - Identificación del Riesgo'!O89</f>
        <v>951</v>
      </c>
      <c r="I90" s="195" t="str">
        <f>+'4 - Valor del Riesgo Inherente'!N90</f>
        <v>Extremo</v>
      </c>
      <c r="J90" s="195" t="str">
        <f>+'4 - Valor del Riesgo Inherente'!O90</f>
        <v>Reducir</v>
      </c>
      <c r="K90" s="195" t="str">
        <f>+'5 - Diseño y Valoración Control'!V90</f>
        <v>Extremo</v>
      </c>
      <c r="L90" s="195" t="str">
        <f>+'5 - Diseño y Valoración Control'!W90</f>
        <v>Reducir</v>
      </c>
    </row>
    <row r="91" spans="2:12" s="96" customFormat="1" ht="84.9" x14ac:dyDescent="0.4">
      <c r="B91" s="193" t="str">
        <f>+'3 - Identificación del Riesgo'!B90</f>
        <v>ACCESO A LA PROPIEDAD DE LA TIERRA Y LOS TERRITORIOS</v>
      </c>
      <c r="C91" s="92" t="str">
        <f>+'3 - Identificación del Riesgo'!F90</f>
        <v>SUBDIRECCIÓN DE ACCESO A TIERRAS EN ZONAS FOCALIZADAS</v>
      </c>
      <c r="D91" s="193" t="str">
        <f>+'3 - Identificación del Riesgo'!G90</f>
        <v>R 33</v>
      </c>
      <c r="E91" s="92" t="str">
        <f>+'3 - Identificación del Riesgo'!H90</f>
        <v xml:space="preserve">Demoras en ejecutar las etapas propias del procedimiento por causas internas de revocatoria de predios focalizados </v>
      </c>
      <c r="F91" s="93" t="str">
        <f>+'3 - Identificación del Riesgo'!J90</f>
        <v>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v>
      </c>
      <c r="G91" s="119" t="str">
        <f>+'3 - Identificación del Riesgo'!I90</f>
        <v>Pérdida Reputacional</v>
      </c>
      <c r="H91" s="194">
        <f ca="1">+TODAY()-'3 - Identificación del Riesgo'!O90</f>
        <v>951</v>
      </c>
      <c r="I91" s="195" t="str">
        <f>+'4 - Valor del Riesgo Inherente'!N91</f>
        <v>Extremo</v>
      </c>
      <c r="J91" s="195" t="str">
        <f>+'4 - Valor del Riesgo Inherente'!O91</f>
        <v>Reducir</v>
      </c>
      <c r="K91" s="195" t="str">
        <f>+'5 - Diseño y Valoración Control'!V91</f>
        <v>Extremo</v>
      </c>
      <c r="L91" s="195" t="str">
        <f>+'5 - Diseño y Valoración Control'!W91</f>
        <v>Reducir</v>
      </c>
    </row>
    <row r="92" spans="2:12" s="96" customFormat="1" ht="84.9" x14ac:dyDescent="0.4">
      <c r="B92" s="193" t="str">
        <f>+'3 - Identificación del Riesgo'!B91</f>
        <v>ACCESO A LA PROPIEDAD DE LA TIERRA Y LOS TERRITORIOS</v>
      </c>
      <c r="C92" s="92" t="str">
        <f>+'3 - Identificación del Riesgo'!F91</f>
        <v>SUBDIRECCIÓN DE ACCESO A TIERRAS EN ZONAS FOCALIZADAS</v>
      </c>
      <c r="D92" s="193" t="str">
        <f>+'3 - Identificación del Riesgo'!G91</f>
        <v>R 33</v>
      </c>
      <c r="E92" s="92" t="str">
        <f>+'3 - Identificación del Riesgo'!H91</f>
        <v xml:space="preserve">Demoras en ejecutar las etapas propias del procedimiento por causas internas de revocatoria de predios focalizados </v>
      </c>
      <c r="F92" s="93" t="str">
        <f>+'3 - Identificación del Riesgo'!J91</f>
        <v>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v>
      </c>
      <c r="G92" s="119" t="str">
        <f>+'3 - Identificación del Riesgo'!I91</f>
        <v>Pérdida Reputacional</v>
      </c>
      <c r="H92" s="194">
        <f ca="1">+TODAY()-'3 - Identificación del Riesgo'!O91</f>
        <v>951</v>
      </c>
      <c r="I92" s="195" t="str">
        <f>+'4 - Valor del Riesgo Inherente'!N92</f>
        <v>Extremo</v>
      </c>
      <c r="J92" s="195" t="str">
        <f>+'4 - Valor del Riesgo Inherente'!O92</f>
        <v>Reducir</v>
      </c>
      <c r="K92" s="195" t="str">
        <f>+'5 - Diseño y Valoración Control'!V92</f>
        <v>Alto</v>
      </c>
      <c r="L92" s="195" t="str">
        <f>+'5 - Diseño y Valoración Control'!W92</f>
        <v>Reducir</v>
      </c>
    </row>
    <row r="93" spans="2:12" s="96" customFormat="1" ht="127.3" x14ac:dyDescent="0.4">
      <c r="B93" s="193" t="str">
        <f>+'3 - Identificación del Riesgo'!B92</f>
        <v>ACCESO A LA PROPIEDAD DE LA TIERRA Y LOS TERRITORIOS</v>
      </c>
      <c r="C93" s="92" t="str">
        <f>+'3 - Identificación del Riesgo'!F92</f>
        <v>DIRECCIÓN DE ACCESO A TIERRAS</v>
      </c>
      <c r="D93" s="193" t="str">
        <f>+'3 - Identificación del Riesgo'!G92</f>
        <v>R 34</v>
      </c>
      <c r="E93" s="92" t="str">
        <f>+'3 - Identificación del Riesgo'!H92</f>
        <v>Redireccionamiento equivocado de las solicitudes que ingresan a la DAT</v>
      </c>
      <c r="F93" s="93" t="str">
        <f>+'3 - Identificación del Riesgo'!J92</f>
        <v>Posibilidad de pérdida reputacional en la imagen institucional secundario a peticiones, quejas y/o reclamos de la comunidad y por incumplimiento en respuesta oportuna a  requerimientos legales (derechos de petición, tutelas, y demandas) debido a la falta de capacitación del procedimiento de gestión de peticiones quejas, reclamos, soluciones, denuncias y felicitaciones con énfasis en las tareas y controles que participa la DAT, así como la falta de socialización a cada una de las subdirecciones de la Dirección de Acceso a Tierras de la designación de competencias mediante otras funciones en resoluciones internas, circulares y emanadas desde la Dirección General</v>
      </c>
      <c r="G93" s="119" t="str">
        <f>+'3 - Identificación del Riesgo'!I92</f>
        <v>Pérdida Reputacional</v>
      </c>
      <c r="H93" s="194">
        <f ca="1">+TODAY()-'3 - Identificación del Riesgo'!O92</f>
        <v>951</v>
      </c>
      <c r="I93" s="195" t="str">
        <f>+'4 - Valor del Riesgo Inherente'!N93</f>
        <v>Extremo</v>
      </c>
      <c r="J93" s="195" t="str">
        <f>+'4 - Valor del Riesgo Inherente'!O93</f>
        <v>Reducir</v>
      </c>
      <c r="K93" s="195" t="str">
        <f>+'5 - Diseño y Valoración Control'!V93</f>
        <v>Extremo</v>
      </c>
      <c r="L93" s="195" t="str">
        <f>+'5 - Diseño y Valoración Control'!W93</f>
        <v>Reducir</v>
      </c>
    </row>
    <row r="94" spans="2:12" s="96" customFormat="1" ht="127.3" x14ac:dyDescent="0.4">
      <c r="B94" s="193" t="str">
        <f>+'3 - Identificación del Riesgo'!B93</f>
        <v>ACCESO A LA PROPIEDAD DE LA TIERRA Y LOS TERRITORIOS</v>
      </c>
      <c r="C94" s="92" t="str">
        <f>+'3 - Identificación del Riesgo'!F93</f>
        <v>DIRECCIÓN DE ACCESO A TIERRAS</v>
      </c>
      <c r="D94" s="193" t="str">
        <f>+'3 - Identificación del Riesgo'!G93</f>
        <v>R 34</v>
      </c>
      <c r="E94" s="92" t="str">
        <f>+'3 - Identificación del Riesgo'!H93</f>
        <v>Redireccionamiento equivocado de las solicitudes que ingresan a la DAT</v>
      </c>
      <c r="F94" s="93" t="str">
        <f>+'3 - Identificación del Riesgo'!J93</f>
        <v>Posibilidad de pérdida reputacional en la imagen institucional secundario a peticiones, quejas y/o reclamos de la comunidad y por incumplimiento en respuesta oportuna a  requerimientos legales (derechos de petición, tutelas, y demandas) debido a la falta de capacitación del procedimiento de gestión de peticiones quejas, reclamos, soluciones, denuncias y felicitaciones con énfasis en las tareas y controles que participa la DAT, así como la falta de socialización a cada una de las subdirecciones de la Dirección de Acceso a Tierras de la designación de competencias mediante otras funciones en resoluciones internas, circulares y emanadas desde la Dirección General</v>
      </c>
      <c r="G94" s="119" t="str">
        <f>+'3 - Identificación del Riesgo'!I93</f>
        <v>Pérdida Reputacional</v>
      </c>
      <c r="H94" s="194">
        <f ca="1">+TODAY()-'3 - Identificación del Riesgo'!O93</f>
        <v>951</v>
      </c>
      <c r="I94" s="195" t="str">
        <f>+'4 - Valor del Riesgo Inherente'!N94</f>
        <v>Extremo</v>
      </c>
      <c r="J94" s="195" t="str">
        <f>+'4 - Valor del Riesgo Inherente'!O94</f>
        <v>Reducir</v>
      </c>
      <c r="K94" s="195" t="str">
        <f>+'5 - Diseño y Valoración Control'!V94</f>
        <v>Alto</v>
      </c>
      <c r="L94" s="195" t="str">
        <f>+'5 - Diseño y Valoración Control'!W94</f>
        <v>Reducir</v>
      </c>
    </row>
    <row r="95" spans="2:12" s="96" customFormat="1" x14ac:dyDescent="0.4">
      <c r="B95" s="193" t="str">
        <f>+'3 - Identificación del Riesgo'!B94</f>
        <v>ADMINISTRACIÓN DE TIERRAS</v>
      </c>
      <c r="C95" s="92">
        <f>+'3 - Identificación del Riesgo'!F94</f>
        <v>0</v>
      </c>
      <c r="D95" s="193" t="str">
        <f>+'3 - Identificación del Riesgo'!G94</f>
        <v>R 35</v>
      </c>
      <c r="E95" s="92">
        <f>+'3 - Identificación del Riesgo'!H94</f>
        <v>0</v>
      </c>
      <c r="F95" s="93">
        <f>+'3 - Identificación del Riesgo'!J94</f>
        <v>0</v>
      </c>
      <c r="G95" s="119">
        <f>+'3 - Identificación del Riesgo'!I94</f>
        <v>0</v>
      </c>
      <c r="H95" s="194">
        <f ca="1">+TODAY()-'3 - Identificación del Riesgo'!O94</f>
        <v>45652</v>
      </c>
      <c r="I95" s="195" t="str">
        <f>+'4 - Valor del Riesgo Inherente'!N95</f>
        <v>Extremo</v>
      </c>
      <c r="J95" s="195" t="str">
        <f>+'4 - Valor del Riesgo Inherente'!O95</f>
        <v>Reducir</v>
      </c>
      <c r="K95" s="195" t="str">
        <f>+'5 - Diseño y Valoración Control'!V95</f>
        <v/>
      </c>
      <c r="L95" s="195" t="e">
        <f>+'5 - Diseño y Valoración Control'!W95</f>
        <v>#N/A</v>
      </c>
    </row>
    <row r="96" spans="2:12" s="96" customFormat="1" ht="84.9" x14ac:dyDescent="0.4">
      <c r="B96" s="193" t="str">
        <f>+'3 - Identificación del Riesgo'!B95</f>
        <v>ADMINISTRACIÓN DE TIERRAS</v>
      </c>
      <c r="C96" s="92" t="str">
        <f>+'3 - Identificación del Riesgo'!F95</f>
        <v>SUBDIRECCIÓN DE ADMINISTRACIÓN DE TIERRAS DE LA NACIÓN</v>
      </c>
      <c r="D96" s="193" t="str">
        <f>+'3 - Identificación del Riesgo'!G95</f>
        <v>R 36</v>
      </c>
      <c r="E96" s="92" t="str">
        <f>+'3 - Identificación del Riesgo'!H95</f>
        <v>Inventario de predios desactualizado de Fondo de Tierras para la Reforma Rural Integral</v>
      </c>
      <c r="F96" s="93" t="str">
        <f>+'3 - Identificación del Riesgo'!J95</f>
        <v>Posibilidad de pérdida reputacional en la imagen institucional de la entidad debido desconocimiento de normatividad y/o lineamientos asociados al Fondo de Tierras para la Reforma Rural Integral, aunado al desconocimiento de los Roles y Responsabilidades en el reporte de predios en curso de adjudicación y de los requisitos de ingreso ante el Fondo de Tierras para la Reforma Rural Integral</v>
      </c>
      <c r="G96" s="119" t="str">
        <f>+'3 - Identificación del Riesgo'!I95</f>
        <v>Pérdida Reputacional</v>
      </c>
      <c r="H96" s="194">
        <f ca="1">+TODAY()-'3 - Identificación del Riesgo'!O95</f>
        <v>951</v>
      </c>
      <c r="I96" s="195" t="str">
        <f>+'4 - Valor del Riesgo Inherente'!N96</f>
        <v>Extremo</v>
      </c>
      <c r="J96" s="195" t="str">
        <f>+'4 - Valor del Riesgo Inherente'!O96</f>
        <v>Reducir</v>
      </c>
      <c r="K96" s="195" t="str">
        <f>+'5 - Diseño y Valoración Control'!V96</f>
        <v>Alto</v>
      </c>
      <c r="L96" s="195" t="str">
        <f>+'5 - Diseño y Valoración Control'!W96</f>
        <v>Reducir</v>
      </c>
    </row>
    <row r="97" spans="2:12" s="96" customFormat="1" ht="84.9" x14ac:dyDescent="0.4">
      <c r="B97" s="193" t="str">
        <f>+'3 - Identificación del Riesgo'!B96</f>
        <v>ADMINISTRACIÓN DE TIERRAS</v>
      </c>
      <c r="C97" s="92" t="str">
        <f>+'3 - Identificación del Riesgo'!F96</f>
        <v>SUBDIRECCIÓN DE ADMINISTRACIÓN DE TIERRAS DE LA NACIÓN</v>
      </c>
      <c r="D97" s="193" t="str">
        <f>+'3 - Identificación del Riesgo'!G96</f>
        <v>R 36</v>
      </c>
      <c r="E97" s="92" t="str">
        <f>+'3 - Identificación del Riesgo'!H96</f>
        <v>Inventario de predios desactualizado de Fondo de Tierras para la Reforma Rural Integral</v>
      </c>
      <c r="F97" s="93" t="str">
        <f>+'3 - Identificación del Riesgo'!J96</f>
        <v>Posibilidad de pérdida reputacional en la imagen institucional de la entidad debido desconocimiento de normatividad y/o lineamientos asociados al Fondo de Tierras para la Reforma Rural Integral, aunado al desconocimiento de los Roles y Responsabilidades en el reporte de predios en curso de adjudicación y de los requisitos de ingreso ante el Fondo de Tierras para la Reforma Rural Integral</v>
      </c>
      <c r="G97" s="119" t="str">
        <f>+'3 - Identificación del Riesgo'!I96</f>
        <v>Pérdida Reputacional</v>
      </c>
      <c r="H97" s="194">
        <f ca="1">+TODAY()-'3 - Identificación del Riesgo'!O96</f>
        <v>951</v>
      </c>
      <c r="I97" s="195" t="str">
        <f>+'4 - Valor del Riesgo Inherente'!N97</f>
        <v>Extremo</v>
      </c>
      <c r="J97" s="195" t="str">
        <f>+'4 - Valor del Riesgo Inherente'!O97</f>
        <v>Reducir</v>
      </c>
      <c r="K97" s="195" t="str">
        <f>+'5 - Diseño y Valoración Control'!V97</f>
        <v>Moderado</v>
      </c>
      <c r="L97" s="195" t="str">
        <f>+'5 - Diseño y Valoración Control'!W97</f>
        <v>Reducir</v>
      </c>
    </row>
    <row r="98" spans="2:12" s="96" customFormat="1" x14ac:dyDescent="0.4">
      <c r="B98" s="193" t="str">
        <f>+'3 - Identificación del Riesgo'!B97</f>
        <v>ADMINISTRACIÓN DE TIERRAS</v>
      </c>
      <c r="C98" s="92">
        <f>+'3 - Identificación del Riesgo'!F97</f>
        <v>0</v>
      </c>
      <c r="D98" s="193" t="str">
        <f>+'3 - Identificación del Riesgo'!G97</f>
        <v>R 37</v>
      </c>
      <c r="E98" s="92">
        <f>+'3 - Identificación del Riesgo'!H97</f>
        <v>0</v>
      </c>
      <c r="F98" s="93">
        <f>+'3 - Identificación del Riesgo'!J97</f>
        <v>0</v>
      </c>
      <c r="G98" s="119">
        <f>+'3 - Identificación del Riesgo'!I97</f>
        <v>0</v>
      </c>
      <c r="H98" s="194">
        <f ca="1">+TODAY()-'3 - Identificación del Riesgo'!O97</f>
        <v>45652</v>
      </c>
      <c r="I98" s="195" t="str">
        <f>+'4 - Valor del Riesgo Inherente'!N98</f>
        <v>Extremo</v>
      </c>
      <c r="J98" s="195" t="str">
        <f>+'4 - Valor del Riesgo Inherente'!O98</f>
        <v>Reducir</v>
      </c>
      <c r="K98" s="195" t="str">
        <f>+'5 - Diseño y Valoración Control'!V98</f>
        <v/>
      </c>
      <c r="L98" s="195" t="e">
        <f>+'5 - Diseño y Valoración Control'!W98</f>
        <v>#N/A</v>
      </c>
    </row>
    <row r="99" spans="2:12" s="96" customFormat="1" x14ac:dyDescent="0.4">
      <c r="B99" s="193" t="str">
        <f>+'3 - Identificación del Riesgo'!B98</f>
        <v>ADMINISTRACIÓN DE TIERRAS</v>
      </c>
      <c r="C99" s="92">
        <f>+'3 - Identificación del Riesgo'!F98</f>
        <v>0</v>
      </c>
      <c r="D99" s="193" t="str">
        <f>+'3 - Identificación del Riesgo'!G98</f>
        <v>R 38</v>
      </c>
      <c r="E99" s="92">
        <f>+'3 - Identificación del Riesgo'!H98</f>
        <v>0</v>
      </c>
      <c r="F99" s="93">
        <f>+'3 - Identificación del Riesgo'!J98</f>
        <v>0</v>
      </c>
      <c r="G99" s="119">
        <f>+'3 - Identificación del Riesgo'!I98</f>
        <v>0</v>
      </c>
      <c r="H99" s="194">
        <f ca="1">+TODAY()-'3 - Identificación del Riesgo'!O98</f>
        <v>45652</v>
      </c>
      <c r="I99" s="195" t="str">
        <f>+'4 - Valor del Riesgo Inherente'!N99</f>
        <v>Alto</v>
      </c>
      <c r="J99" s="195" t="str">
        <f>+'4 - Valor del Riesgo Inherente'!O99</f>
        <v>Reducir</v>
      </c>
      <c r="K99" s="195" t="str">
        <f>+'5 - Diseño y Valoración Control'!V99</f>
        <v/>
      </c>
      <c r="L99" s="195" t="e">
        <f>+'5 - Diseño y Valoración Control'!W99</f>
        <v>#N/A</v>
      </c>
    </row>
    <row r="100" spans="2:12" s="96" customFormat="1" ht="56.6" x14ac:dyDescent="0.4">
      <c r="B100" s="193" t="str">
        <f>+'3 - Identificación del Riesgo'!B99</f>
        <v>GESTIÓN DE LA INFORMACIÓN</v>
      </c>
      <c r="C100" s="92" t="str">
        <f>+'3 - Identificación del Riesgo'!F99</f>
        <v>SUBDIRECCIÓN DE SISTEMAS DE INFORMACIÓN DE TIERRAS</v>
      </c>
      <c r="D100" s="193" t="str">
        <f>+'3 - Identificación del Riesgo'!G99</f>
        <v>R 39</v>
      </c>
      <c r="E100" s="92" t="str">
        <f>+'3 - Identificación del Riesgo'!H99</f>
        <v>Incumplimiento en la entrega de productos y servicios en la construcción de soluciones de software</v>
      </c>
      <c r="F100" s="93" t="str">
        <f>+'3 - Identificación del Riesgo'!J99</f>
        <v>Posibilidad de afectación económica en los costos que han sido definidos en los rubros presupuestales para los proyectos de desarrollo de software debido a la estimación errada para cada una de las etapas del ciclo de desarrollo de la solución</v>
      </c>
      <c r="G100" s="119" t="str">
        <f>+'3 - Identificación del Riesgo'!I99</f>
        <v>Afectación Económica o presupuestal</v>
      </c>
      <c r="H100" s="194">
        <f ca="1">+TODAY()-'3 - Identificación del Riesgo'!O99</f>
        <v>951</v>
      </c>
      <c r="I100" s="195" t="str">
        <f>+'4 - Valor del Riesgo Inherente'!N100</f>
        <v>Alto</v>
      </c>
      <c r="J100" s="195" t="str">
        <f>+'4 - Valor del Riesgo Inherente'!O100</f>
        <v>Reducir</v>
      </c>
      <c r="K100" s="195" t="str">
        <f>+'5 - Diseño y Valoración Control'!V100</f>
        <v>Moderado</v>
      </c>
      <c r="L100" s="195" t="str">
        <f>+'5 - Diseño y Valoración Control'!W100</f>
        <v>Reducir</v>
      </c>
    </row>
    <row r="101" spans="2:12" s="96" customFormat="1" ht="56.6" x14ac:dyDescent="0.4">
      <c r="B101" s="193" t="str">
        <f>+'3 - Identificación del Riesgo'!B100</f>
        <v>GESTIÓN DE LA INFORMACIÓN</v>
      </c>
      <c r="C101" s="92" t="str">
        <f>+'3 - Identificación del Riesgo'!F100</f>
        <v>SUBDIRECCIÓN DE SISTEMAS DE INFORMACIÓN DE TIERRAS</v>
      </c>
      <c r="D101" s="193" t="str">
        <f>+'3 - Identificación del Riesgo'!G100</f>
        <v>R 39</v>
      </c>
      <c r="E101" s="92" t="str">
        <f>+'3 - Identificación del Riesgo'!H100</f>
        <v>Incumplimiento en la entrega de productos y servicios en la construcción de soluciones de software</v>
      </c>
      <c r="F101" s="93" t="str">
        <f>+'3 - Identificación del Riesgo'!J100</f>
        <v>Posibilidad de afectación económica en los costos que han sido definidos en los rubros presupuestales para los proyectos de desarrollo de software debido a la estimación errada para cada una de las etapas del ciclo de desarrollo de la solución</v>
      </c>
      <c r="G101" s="119" t="str">
        <f>+'3 - Identificación del Riesgo'!I100</f>
        <v>Afectación Económica o presupuestal</v>
      </c>
      <c r="H101" s="194">
        <f ca="1">+TODAY()-'3 - Identificación del Riesgo'!O100</f>
        <v>951</v>
      </c>
      <c r="I101" s="195" t="str">
        <f>+'4 - Valor del Riesgo Inherente'!N101</f>
        <v>Alto</v>
      </c>
      <c r="J101" s="195" t="str">
        <f>+'4 - Valor del Riesgo Inherente'!O101</f>
        <v>Reducir</v>
      </c>
      <c r="K101" s="195" t="str">
        <f>+'5 - Diseño y Valoración Control'!V101</f>
        <v>Moderado</v>
      </c>
      <c r="L101" s="195" t="str">
        <f>+'5 - Diseño y Valoración Control'!W101</f>
        <v>Reducir</v>
      </c>
    </row>
    <row r="102" spans="2:12" s="96" customFormat="1" ht="56.6" x14ac:dyDescent="0.4">
      <c r="B102" s="193" t="str">
        <f>+'3 - Identificación del Riesgo'!B101</f>
        <v>GESTIÓN DE LA INFORMACIÓN</v>
      </c>
      <c r="C102" s="92" t="str">
        <f>+'3 - Identificación del Riesgo'!F101</f>
        <v>SUBDIRECCIÓN DE SISTEMAS DE INFORMACIÓN DE TIERRAS</v>
      </c>
      <c r="D102" s="193" t="str">
        <f>+'3 - Identificación del Riesgo'!G101</f>
        <v>R 39</v>
      </c>
      <c r="E102" s="92" t="str">
        <f>+'3 - Identificación del Riesgo'!H101</f>
        <v>Incumplimiento en la entrega de productos y servicios en la construcción de soluciones de software</v>
      </c>
      <c r="F102" s="93" t="str">
        <f>+'3 - Identificación del Riesgo'!J101</f>
        <v>Posibilidad de afectación económica en los costos que han sido definidos en los rubros presupuestales para los proyectos de desarrollo de software debido a la estimación errada para cada una de las etapas del ciclo de desarrollo de la solución</v>
      </c>
      <c r="G102" s="119" t="str">
        <f>+'3 - Identificación del Riesgo'!I101</f>
        <v>Afectación Económica o presupuestal</v>
      </c>
      <c r="H102" s="194">
        <f ca="1">+TODAY()-'3 - Identificación del Riesgo'!O101</f>
        <v>951</v>
      </c>
      <c r="I102" s="195" t="str">
        <f>+'4 - Valor del Riesgo Inherente'!N102</f>
        <v>Alto</v>
      </c>
      <c r="J102" s="195" t="str">
        <f>+'4 - Valor del Riesgo Inherente'!O102</f>
        <v>Reducir</v>
      </c>
      <c r="K102" s="195" t="str">
        <f>+'5 - Diseño y Valoración Control'!V102</f>
        <v>Moderado</v>
      </c>
      <c r="L102" s="195" t="str">
        <f>+'5 - Diseño y Valoración Control'!W102</f>
        <v>Reducir</v>
      </c>
    </row>
    <row r="103" spans="2:12" s="96" customFormat="1" ht="56.6" x14ac:dyDescent="0.4">
      <c r="B103" s="193" t="str">
        <f>+'3 - Identificación del Riesgo'!B102</f>
        <v>GESTIÓN DE LA INFORMACIÓN</v>
      </c>
      <c r="C103" s="92" t="str">
        <f>+'3 - Identificación del Riesgo'!F102</f>
        <v>SUBDIRECCIÓN DE SISTEMAS DE INFORMACIÓN DE TIERRAS</v>
      </c>
      <c r="D103" s="193" t="str">
        <f>+'3 - Identificación del Riesgo'!G102</f>
        <v>R 40</v>
      </c>
      <c r="E103" s="92" t="str">
        <f>+'3 - Identificación del Riesgo'!H102</f>
        <v>Incumplir los tiempos de entrega de desarrollo y ajustes a las aplicaciones de la Agencia</v>
      </c>
      <c r="F103" s="93" t="str">
        <f>+'3 - Identificación del Riesgo'!J102</f>
        <v>Posibilidad de afectación económica en los costos que han sido definidos en los rubros presupuestales para los proyectos de desarrollo de software debido a la estimación errada para cada una de las etapas del ciclo de desarrollo de la solución</v>
      </c>
      <c r="G103" s="119" t="str">
        <f>+'3 - Identificación del Riesgo'!I102</f>
        <v>Afectación Económica o presupuestal</v>
      </c>
      <c r="H103" s="194">
        <f ca="1">+TODAY()-'3 - Identificación del Riesgo'!O102</f>
        <v>951</v>
      </c>
      <c r="I103" s="195" t="str">
        <f>+'4 - Valor del Riesgo Inherente'!N103</f>
        <v>Extremo</v>
      </c>
      <c r="J103" s="195" t="str">
        <f>+'4 - Valor del Riesgo Inherente'!O103</f>
        <v>Reducir</v>
      </c>
      <c r="K103" s="195" t="str">
        <f>+'5 - Diseño y Valoración Control'!V103</f>
        <v>Extremo</v>
      </c>
      <c r="L103" s="195" t="str">
        <f>+'5 - Diseño y Valoración Control'!W103</f>
        <v>Reducir</v>
      </c>
    </row>
    <row r="104" spans="2:12" s="96" customFormat="1" ht="56.6" x14ac:dyDescent="0.4">
      <c r="B104" s="193" t="str">
        <f>+'3 - Identificación del Riesgo'!B103</f>
        <v>GESTIÓN DE LA INFORMACIÓN</v>
      </c>
      <c r="C104" s="92" t="str">
        <f>+'3 - Identificación del Riesgo'!F103</f>
        <v>SUBDIRECCIÓN DE SISTEMAS DE INFORMACIÓN DE TIERRAS</v>
      </c>
      <c r="D104" s="193" t="str">
        <f>+'3 - Identificación del Riesgo'!G103</f>
        <v>R 40</v>
      </c>
      <c r="E104" s="92" t="str">
        <f>+'3 - Identificación del Riesgo'!H103</f>
        <v>Incumplir los tiempos de entrega de desarrollo y ajustes a las aplicaciones de la Agencia</v>
      </c>
      <c r="F104" s="93" t="str">
        <f>+'3 - Identificación del Riesgo'!J103</f>
        <v>Posibilidad de afectación económica en los costos que han sido definidos en los rubros presupuestales para los proyectos de desarrollo de software debido a la estimación errada para cada una de las etapas del ciclo de desarrollo de la solución</v>
      </c>
      <c r="G104" s="119" t="str">
        <f>+'3 - Identificación del Riesgo'!I103</f>
        <v>Afectación Económica o presupuestal</v>
      </c>
      <c r="H104" s="194">
        <f ca="1">+TODAY()-'3 - Identificación del Riesgo'!O103</f>
        <v>951</v>
      </c>
      <c r="I104" s="195" t="str">
        <f>+'4 - Valor del Riesgo Inherente'!N104</f>
        <v>Extremo</v>
      </c>
      <c r="J104" s="195" t="str">
        <f>+'4 - Valor del Riesgo Inherente'!O104</f>
        <v>Reducir</v>
      </c>
      <c r="K104" s="195" t="str">
        <f>+'5 - Diseño y Valoración Control'!V104</f>
        <v>Alto</v>
      </c>
      <c r="L104" s="195" t="str">
        <f>+'5 - Diseño y Valoración Control'!W104</f>
        <v>Reducir</v>
      </c>
    </row>
    <row r="105" spans="2:12" s="96" customFormat="1" ht="56.6" x14ac:dyDescent="0.4">
      <c r="B105" s="193" t="str">
        <f>+'3 - Identificación del Riesgo'!B104</f>
        <v>GESTIÓN DE LA INFORMACIÓN</v>
      </c>
      <c r="C105" s="92" t="str">
        <f>+'3 - Identificación del Riesgo'!F104</f>
        <v>SUBDIRECCIÓN DE SISTEMAS DE INFORMACIÓN DE TIERRAS</v>
      </c>
      <c r="D105" s="193" t="str">
        <f>+'3 - Identificación del Riesgo'!G104</f>
        <v>R 41</v>
      </c>
      <c r="E105" s="92" t="str">
        <f>+'3 - Identificación del Riesgo'!H104</f>
        <v>Realizar actividades relacionadas con los procedimientos misionales fuera del sistema integrado de tierras (SIT), dispuesto  por la Entidad</v>
      </c>
      <c r="F105" s="93" t="str">
        <f>+'3 - Identificación del Riesgo'!J104</f>
        <v xml:space="preserve">Posibilidad de afectación económica en los costos que han sido definidos en los rubros presupuestales para los proyectos de desarrollo de software debido al desconocimiento que tiene las áreas misionales de gestionar sus procesos por medio del Sistema Integrado de Tierras </v>
      </c>
      <c r="G105" s="119" t="str">
        <f>+'3 - Identificación del Riesgo'!I104</f>
        <v>Afectación Económica o presupuestal</v>
      </c>
      <c r="H105" s="194">
        <f ca="1">+TODAY()-'3 - Identificación del Riesgo'!O104</f>
        <v>951</v>
      </c>
      <c r="I105" s="195" t="str">
        <f>+'4 - Valor del Riesgo Inherente'!N105</f>
        <v>Extremo</v>
      </c>
      <c r="J105" s="195" t="str">
        <f>+'4 - Valor del Riesgo Inherente'!O105</f>
        <v>Reducir</v>
      </c>
      <c r="K105" s="195" t="str">
        <f>+'5 - Diseño y Valoración Control'!V105</f>
        <v>Extremo</v>
      </c>
      <c r="L105" s="195" t="str">
        <f>+'5 - Diseño y Valoración Control'!W105</f>
        <v>Reducir</v>
      </c>
    </row>
    <row r="106" spans="2:12" s="96" customFormat="1" ht="56.6" x14ac:dyDescent="0.4">
      <c r="B106" s="193" t="str">
        <f>+'3 - Identificación del Riesgo'!B105</f>
        <v>GESTIÓN DE LA INFORMACIÓN</v>
      </c>
      <c r="C106" s="92" t="str">
        <f>+'3 - Identificación del Riesgo'!F105</f>
        <v>SUBDIRECCIÓN DE SISTEMAS DE INFORMACIÓN DE TIERRAS</v>
      </c>
      <c r="D106" s="193" t="str">
        <f>+'3 - Identificación del Riesgo'!G105</f>
        <v>R 41</v>
      </c>
      <c r="E106" s="92" t="str">
        <f>+'3 - Identificación del Riesgo'!H105</f>
        <v>Realizar actividades relacionadas con los procedimientos misionales fuera del sistema integrado de tierras (SIT), dispuesto  por la Entidad</v>
      </c>
      <c r="F106" s="93" t="str">
        <f>+'3 - Identificación del Riesgo'!J105</f>
        <v xml:space="preserve">Posibilidad de afectación económica en los costos que han sido definidos en los rubros presupuestales para los proyectos de desarrollo de software debido al desconocimiento que tiene las áreas misionales de gestionar sus procesos por medio del Sistema Integrado de Tierras </v>
      </c>
      <c r="G106" s="119" t="str">
        <f>+'3 - Identificación del Riesgo'!I105</f>
        <v>Afectación Económica o presupuestal</v>
      </c>
      <c r="H106" s="194">
        <f ca="1">+TODAY()-'3 - Identificación del Riesgo'!O105</f>
        <v>951</v>
      </c>
      <c r="I106" s="195" t="str">
        <f>+'4 - Valor del Riesgo Inherente'!N106</f>
        <v>Extremo</v>
      </c>
      <c r="J106" s="195" t="str">
        <f>+'4 - Valor del Riesgo Inherente'!O106</f>
        <v>Reducir</v>
      </c>
      <c r="K106" s="195" t="str">
        <f>+'5 - Diseño y Valoración Control'!V106</f>
        <v>Extremo</v>
      </c>
      <c r="L106" s="195" t="str">
        <f>+'5 - Diseño y Valoración Control'!W106</f>
        <v>Reducir</v>
      </c>
    </row>
    <row r="107" spans="2:12" s="96" customFormat="1" ht="56.6" x14ac:dyDescent="0.4">
      <c r="B107" s="193" t="str">
        <f>+'3 - Identificación del Riesgo'!B106</f>
        <v>GESTIÓN DE LA INFORMACIÓN</v>
      </c>
      <c r="C107" s="92" t="str">
        <f>+'3 - Identificación del Riesgo'!F106</f>
        <v>SUBDIRECCIÓN DE SISTEMAS DE INFORMACIÓN DE TIERRAS</v>
      </c>
      <c r="D107" s="193" t="str">
        <f>+'3 - Identificación del Riesgo'!G106</f>
        <v>R 41</v>
      </c>
      <c r="E107" s="92" t="str">
        <f>+'3 - Identificación del Riesgo'!H106</f>
        <v>Realizar actividades relacionadas con los procedimientos misionales fuera del sistema integrado de tierras (SIT), dispuesto  por la Entidad</v>
      </c>
      <c r="F107" s="93" t="str">
        <f>+'3 - Identificación del Riesgo'!J106</f>
        <v xml:space="preserve">Posibilidad de afectación económica en los costos que han sido definidos en los rubros presupuestales para los proyectos de desarrollo de software debido al desconocimiento que tiene las áreas misionales de gestionar sus procesos por medio del Sistema Integrado de Tierras </v>
      </c>
      <c r="G107" s="119" t="str">
        <f>+'3 - Identificación del Riesgo'!I106</f>
        <v>Afectación Económica o presupuestal</v>
      </c>
      <c r="H107" s="194">
        <f ca="1">+TODAY()-'3 - Identificación del Riesgo'!O106</f>
        <v>951</v>
      </c>
      <c r="I107" s="195" t="str">
        <f>+'4 - Valor del Riesgo Inherente'!N107</f>
        <v>Extremo</v>
      </c>
      <c r="J107" s="195" t="str">
        <f>+'4 - Valor del Riesgo Inherente'!O107</f>
        <v>Reducir</v>
      </c>
      <c r="K107" s="195" t="str">
        <f>+'5 - Diseño y Valoración Control'!V107</f>
        <v>Alto</v>
      </c>
      <c r="L107" s="195" t="str">
        <f>+'5 - Diseño y Valoración Control'!W107</f>
        <v>Reducir</v>
      </c>
    </row>
    <row r="108" spans="2:12" s="96" customFormat="1" ht="42.45" x14ac:dyDescent="0.4">
      <c r="B108" s="193" t="str">
        <f>+'3 - Identificación del Riesgo'!B107</f>
        <v>GESTIÓN DEL TALENTO HUMANO</v>
      </c>
      <c r="C108" s="92" t="str">
        <f>+'3 - Identificación del Riesgo'!F107</f>
        <v>SUBDIRECCIÓN DE TALENTO HUMANO</v>
      </c>
      <c r="D108" s="193" t="str">
        <f>+'3 - Identificación del Riesgo'!G107</f>
        <v>R 42</v>
      </c>
      <c r="E108" s="92" t="str">
        <f>+'3 - Identificación del Riesgo'!H107</f>
        <v>Posibilidad de incumplir metas del Plan Estratégico de Talento Humano</v>
      </c>
      <c r="F108" s="93" t="str">
        <f>+'3 - Identificación del Riesgo'!J107</f>
        <v>Posibilidad de pérdida reputacional en la imagen institucional debido  a falta de ejecución de las actividades y de recursos para el Plan Estratégico de Talento Humano</v>
      </c>
      <c r="G108" s="119" t="str">
        <f>+'3 - Identificación del Riesgo'!I107</f>
        <v>Pérdida Reputacional</v>
      </c>
      <c r="H108" s="194">
        <f ca="1">+TODAY()-'3 - Identificación del Riesgo'!O107</f>
        <v>951</v>
      </c>
      <c r="I108" s="195" t="str">
        <f>+'4 - Valor del Riesgo Inherente'!N108</f>
        <v>Extremo</v>
      </c>
      <c r="J108" s="195" t="str">
        <f>+'4 - Valor del Riesgo Inherente'!O108</f>
        <v>Reducir</v>
      </c>
      <c r="K108" s="195" t="str">
        <f>+'5 - Diseño y Valoración Control'!V108</f>
        <v>Extremo</v>
      </c>
      <c r="L108" s="195" t="str">
        <f>+'5 - Diseño y Valoración Control'!W108</f>
        <v>Reducir</v>
      </c>
    </row>
    <row r="109" spans="2:12" s="96" customFormat="1" ht="42.45" x14ac:dyDescent="0.4">
      <c r="B109" s="193" t="str">
        <f>+'3 - Identificación del Riesgo'!B108</f>
        <v>GESTIÓN DEL TALENTO HUMANO</v>
      </c>
      <c r="C109" s="92" t="str">
        <f>+'3 - Identificación del Riesgo'!F108</f>
        <v>SUBDIRECCIÓN DE TALENTO HUMANO</v>
      </c>
      <c r="D109" s="193" t="str">
        <f>+'3 - Identificación del Riesgo'!G108</f>
        <v>R 42</v>
      </c>
      <c r="E109" s="92" t="str">
        <f>+'3 - Identificación del Riesgo'!H108</f>
        <v>Posibilidad de incumplir metas del Plan Estratégico de Talento Humano</v>
      </c>
      <c r="F109" s="93" t="str">
        <f>+'3 - Identificación del Riesgo'!J108</f>
        <v>Posibilidad de pérdida reputacional en la imagen institucional debido  a falta de ejecución de las actividades y de recursos para el Plan Estratégico de Talento Humano</v>
      </c>
      <c r="G109" s="119" t="str">
        <f>+'3 - Identificación del Riesgo'!I108</f>
        <v>Pérdida Reputacional</v>
      </c>
      <c r="H109" s="194">
        <f ca="1">+TODAY()-'3 - Identificación del Riesgo'!O108</f>
        <v>951</v>
      </c>
      <c r="I109" s="195" t="str">
        <f>+'4 - Valor del Riesgo Inherente'!N109</f>
        <v>Extremo</v>
      </c>
      <c r="J109" s="195" t="str">
        <f>+'4 - Valor del Riesgo Inherente'!O109</f>
        <v>Reducir</v>
      </c>
      <c r="K109" s="195" t="str">
        <f>+'5 - Diseño y Valoración Control'!V109</f>
        <v>Extremo</v>
      </c>
      <c r="L109" s="195" t="str">
        <f>+'5 - Diseño y Valoración Control'!W109</f>
        <v>Reducir</v>
      </c>
    </row>
    <row r="110" spans="2:12" s="96" customFormat="1" ht="42.45" x14ac:dyDescent="0.4">
      <c r="B110" s="193" t="str">
        <f>+'3 - Identificación del Riesgo'!B109</f>
        <v>GESTIÓN DEL TALENTO HUMANO</v>
      </c>
      <c r="C110" s="92" t="str">
        <f>+'3 - Identificación del Riesgo'!F109</f>
        <v>SUBDIRECCIÓN DE TALENTO HUMANO</v>
      </c>
      <c r="D110" s="193" t="str">
        <f>+'3 - Identificación del Riesgo'!G109</f>
        <v>R 42</v>
      </c>
      <c r="E110" s="92" t="str">
        <f>+'3 - Identificación del Riesgo'!H109</f>
        <v>Posibilidad de incumplir metas del Plan Estratégico de Talento Humano</v>
      </c>
      <c r="F110" s="93" t="str">
        <f>+'3 - Identificación del Riesgo'!J109</f>
        <v>Posibilidad de pérdida reputacional en la imagen institucional debido  a falta de ejecución de las actividades y de recursos para el Plan Estratégico de Talento Humano</v>
      </c>
      <c r="G110" s="119" t="str">
        <f>+'3 - Identificación del Riesgo'!I109</f>
        <v>Pérdida Reputacional</v>
      </c>
      <c r="H110" s="194">
        <f ca="1">+TODAY()-'3 - Identificación del Riesgo'!O109</f>
        <v>951</v>
      </c>
      <c r="I110" s="195" t="str">
        <f>+'4 - Valor del Riesgo Inherente'!N110</f>
        <v>Extremo</v>
      </c>
      <c r="J110" s="195" t="str">
        <f>+'4 - Valor del Riesgo Inherente'!O110</f>
        <v>Reducir</v>
      </c>
      <c r="K110" s="195" t="str">
        <f>+'5 - Diseño y Valoración Control'!V110</f>
        <v>Alto</v>
      </c>
      <c r="L110" s="195" t="str">
        <f>+'5 - Diseño y Valoración Control'!W110</f>
        <v>Reducir</v>
      </c>
    </row>
    <row r="111" spans="2:12" s="96" customFormat="1" ht="42.45" x14ac:dyDescent="0.4">
      <c r="B111" s="193" t="str">
        <f>+'3 - Identificación del Riesgo'!B110</f>
        <v>GESTIÓN DEL TALENTO HUMANO</v>
      </c>
      <c r="C111" s="92" t="str">
        <f>+'3 - Identificación del Riesgo'!F110</f>
        <v>SUBDIRECCIÓN DE TALENTO HUMANO</v>
      </c>
      <c r="D111" s="193" t="str">
        <f>+'3 - Identificación del Riesgo'!G110</f>
        <v>R 43</v>
      </c>
      <c r="E111" s="92" t="str">
        <f>+'3 - Identificación del Riesgo'!H110</f>
        <v>Inconsistencias en el reporte y liquidación de las novedades laborales y prestacionales</v>
      </c>
      <c r="F111" s="93" t="str">
        <f>+'3 - Identificación del Riesgo'!J110</f>
        <v>Posibilidad de afectación económica por errores en la liquidación de la nomina y presentando fallas en el pago debido al desconocimiento del reporte de novedades</v>
      </c>
      <c r="G111" s="119" t="str">
        <f>+'3 - Identificación del Riesgo'!I110</f>
        <v>Afectación Económica o presupuestal</v>
      </c>
      <c r="H111" s="194">
        <f ca="1">+TODAY()-'3 - Identificación del Riesgo'!O110</f>
        <v>951</v>
      </c>
      <c r="I111" s="195" t="str">
        <f>+'4 - Valor del Riesgo Inherente'!N111</f>
        <v>Moderado</v>
      </c>
      <c r="J111" s="195" t="str">
        <f>+'4 - Valor del Riesgo Inherente'!O111</f>
        <v>Reducir</v>
      </c>
      <c r="K111" s="195" t="str">
        <f>+'5 - Diseño y Valoración Control'!V111</f>
        <v>Moderado</v>
      </c>
      <c r="L111" s="195" t="str">
        <f>+'5 - Diseño y Valoración Control'!W111</f>
        <v>Reducir</v>
      </c>
    </row>
    <row r="112" spans="2:12" s="96" customFormat="1" ht="42.45" x14ac:dyDescent="0.4">
      <c r="B112" s="193" t="str">
        <f>+'3 - Identificación del Riesgo'!B111</f>
        <v>GESTIÓN DEL TALENTO HUMANO</v>
      </c>
      <c r="C112" s="92" t="str">
        <f>+'3 - Identificación del Riesgo'!F111</f>
        <v>SUBDIRECCIÓN DE TALENTO HUMANO</v>
      </c>
      <c r="D112" s="193" t="str">
        <f>+'3 - Identificación del Riesgo'!G111</f>
        <v>R 43</v>
      </c>
      <c r="E112" s="92" t="str">
        <f>+'3 - Identificación del Riesgo'!H111</f>
        <v>Inconsistencias en el reporte y liquidación de las novedades laborales y prestacionales</v>
      </c>
      <c r="F112" s="93" t="str">
        <f>+'3 - Identificación del Riesgo'!J111</f>
        <v>Posibilidad de afectación económica por errores en la liquidación de la nomina y presentando fallas en el pago debido al desconocimiento del reporte de novedades</v>
      </c>
      <c r="G112" s="119" t="str">
        <f>+'3 - Identificación del Riesgo'!I111</f>
        <v>Afectación Económica o presupuestal</v>
      </c>
      <c r="H112" s="194">
        <f ca="1">+TODAY()-'3 - Identificación del Riesgo'!O111</f>
        <v>951</v>
      </c>
      <c r="I112" s="195" t="str">
        <f>+'4 - Valor del Riesgo Inherente'!N112</f>
        <v>Moderado</v>
      </c>
      <c r="J112" s="195" t="str">
        <f>+'4 - Valor del Riesgo Inherente'!O112</f>
        <v>Reducir</v>
      </c>
      <c r="K112" s="195" t="str">
        <f>+'5 - Diseño y Valoración Control'!V112</f>
        <v>Moderado</v>
      </c>
      <c r="L112" s="195" t="str">
        <f>+'5 - Diseño y Valoración Control'!W112</f>
        <v>Reducir</v>
      </c>
    </row>
    <row r="113" spans="2:12" s="96" customFormat="1" ht="42.45" x14ac:dyDescent="0.4">
      <c r="B113" s="193" t="str">
        <f>+'3 - Identificación del Riesgo'!B112</f>
        <v>GESTIÓN DEL TALENTO HUMANO</v>
      </c>
      <c r="C113" s="92" t="str">
        <f>+'3 - Identificación del Riesgo'!F112</f>
        <v>OFICINA JURÍDICA</v>
      </c>
      <c r="D113" s="193" t="str">
        <f>+'3 - Identificación del Riesgo'!G112</f>
        <v>R 44</v>
      </c>
      <c r="E113" s="92" t="str">
        <f>+'3 - Identificación del Riesgo'!H112</f>
        <v>Prescripción de la acción disciplinaria</v>
      </c>
      <c r="F113" s="93" t="str">
        <f>+'3 - Identificación del Riesgo'!J112</f>
        <v>Posibilidad de pérdida reputacional en la imagen interna de Control Interno Disciplinario de la Oficina Jurídica por falta de impulso procesal en los expedientes a prescribir</v>
      </c>
      <c r="G113" s="119" t="str">
        <f>+'3 - Identificación del Riesgo'!I112</f>
        <v>Pérdida Reputacional</v>
      </c>
      <c r="H113" s="194">
        <f ca="1">+TODAY()-'3 - Identificación del Riesgo'!O112</f>
        <v>951</v>
      </c>
      <c r="I113" s="195" t="str">
        <f>+'4 - Valor del Riesgo Inherente'!N113</f>
        <v>Moderado</v>
      </c>
      <c r="J113" s="195" t="str">
        <f>+'4 - Valor del Riesgo Inherente'!O113</f>
        <v>Reducir</v>
      </c>
      <c r="K113" s="195" t="str">
        <f>+'5 - Diseño y Valoración Control'!V113</f>
        <v>Moderado</v>
      </c>
      <c r="L113" s="195" t="str">
        <f>+'5 - Diseño y Valoración Control'!W113</f>
        <v>Reducir</v>
      </c>
    </row>
    <row r="114" spans="2:12" s="96" customFormat="1" ht="42.45" x14ac:dyDescent="0.4">
      <c r="B114" s="193" t="str">
        <f>+'3 - Identificación del Riesgo'!B113</f>
        <v>GESTIÓN DEL TALENTO HUMANO</v>
      </c>
      <c r="C114" s="92" t="str">
        <f>+'3 - Identificación del Riesgo'!F113</f>
        <v>OFICINA JURÍDICA</v>
      </c>
      <c r="D114" s="193" t="str">
        <f>+'3 - Identificación del Riesgo'!G113</f>
        <v>R 44</v>
      </c>
      <c r="E114" s="92" t="str">
        <f>+'3 - Identificación del Riesgo'!H113</f>
        <v>Prescripción de la acción disciplinaria</v>
      </c>
      <c r="F114" s="93" t="str">
        <f>+'3 - Identificación del Riesgo'!J113</f>
        <v>Posibilidad de pérdida reputacional en la imagen interna de Control Interno Disciplinario de la Oficina Jurídica por falta de impulso procesal en los expedientes a prescribir</v>
      </c>
      <c r="G114" s="119" t="str">
        <f>+'3 - Identificación del Riesgo'!I113</f>
        <v>Pérdida Reputacional</v>
      </c>
      <c r="H114" s="194">
        <f ca="1">+TODAY()-'3 - Identificación del Riesgo'!O113</f>
        <v>951</v>
      </c>
      <c r="I114" s="195" t="str">
        <f>+'4 - Valor del Riesgo Inherente'!N114</f>
        <v>Extremo</v>
      </c>
      <c r="J114" s="195" t="str">
        <f>+'4 - Valor del Riesgo Inherente'!O114</f>
        <v>Reducir</v>
      </c>
      <c r="K114" s="195" t="str">
        <f>+'5 - Diseño y Valoración Control'!V114</f>
        <v>Moderado</v>
      </c>
      <c r="L114" s="195" t="str">
        <f>+'5 - Diseño y Valoración Control'!W114</f>
        <v>Reducir</v>
      </c>
    </row>
    <row r="115" spans="2:12" s="96" customFormat="1" ht="42.45" x14ac:dyDescent="0.4">
      <c r="B115" s="193" t="str">
        <f>+'3 - Identificación del Riesgo'!B114</f>
        <v>GESTIÓN DEL TALENTO HUMANO</v>
      </c>
      <c r="C115" s="92" t="str">
        <f>+'3 - Identificación del Riesgo'!F114</f>
        <v>OFICINA JURÍDICA</v>
      </c>
      <c r="D115" s="193" t="str">
        <f>+'3 - Identificación del Riesgo'!G114</f>
        <v>R 45</v>
      </c>
      <c r="E115" s="92" t="str">
        <f>+'3 - Identificación del Riesgo'!H114</f>
        <v>Caducidad de la acción disciplinaria</v>
      </c>
      <c r="F115" s="93" t="str">
        <f>+'3 - Identificación del Riesgo'!J114</f>
        <v>Posibilidad de pérdida reputacional en la imagen interna de Control Interno Disciplinario de la Oficina Jurídica por falta de impulso procesal en los expedientes a caducar</v>
      </c>
      <c r="G115" s="119" t="str">
        <f>+'3 - Identificación del Riesgo'!I114</f>
        <v>Pérdida Reputacional</v>
      </c>
      <c r="H115" s="194">
        <f ca="1">+TODAY()-'3 - Identificación del Riesgo'!O114</f>
        <v>951</v>
      </c>
      <c r="I115" s="195" t="str">
        <f>+'4 - Valor del Riesgo Inherente'!N115</f>
        <v>Extremo</v>
      </c>
      <c r="J115" s="195" t="str">
        <f>+'4 - Valor del Riesgo Inherente'!O115</f>
        <v>Reducir</v>
      </c>
      <c r="K115" s="195" t="str">
        <f>+'5 - Diseño y Valoración Control'!V115</f>
        <v>Extremo</v>
      </c>
      <c r="L115" s="195" t="str">
        <f>+'5 - Diseño y Valoración Control'!W115</f>
        <v>Reducir</v>
      </c>
    </row>
    <row r="116" spans="2:12" s="96" customFormat="1" ht="42.45" x14ac:dyDescent="0.4">
      <c r="B116" s="193" t="str">
        <f>+'3 - Identificación del Riesgo'!B115</f>
        <v>GESTIÓN DEL TALENTO HUMANO</v>
      </c>
      <c r="C116" s="92" t="str">
        <f>+'3 - Identificación del Riesgo'!F115</f>
        <v>OFICINA JURÍDICA</v>
      </c>
      <c r="D116" s="193" t="str">
        <f>+'3 - Identificación del Riesgo'!G115</f>
        <v>R 45</v>
      </c>
      <c r="E116" s="92" t="str">
        <f>+'3 - Identificación del Riesgo'!H115</f>
        <v>Caducidad de la acción disciplinaria</v>
      </c>
      <c r="F116" s="93" t="str">
        <f>+'3 - Identificación del Riesgo'!J115</f>
        <v>Posibilidad de pérdida reputacional en la imagen interna de Control Interno Disciplinario de la Oficina Jurídica por falta de impulso procesal en los expedientes a caducar</v>
      </c>
      <c r="G116" s="119" t="str">
        <f>+'3 - Identificación del Riesgo'!I115</f>
        <v>Pérdida Reputacional</v>
      </c>
      <c r="H116" s="194">
        <f ca="1">+TODAY()-'3 - Identificación del Riesgo'!O115</f>
        <v>951</v>
      </c>
      <c r="I116" s="195" t="str">
        <f>+'4 - Valor del Riesgo Inherente'!N116</f>
        <v>Moderado</v>
      </c>
      <c r="J116" s="195" t="str">
        <f>+'4 - Valor del Riesgo Inherente'!O116</f>
        <v>Reducir</v>
      </c>
      <c r="K116" s="195" t="str">
        <f>+'5 - Diseño y Valoración Control'!V116</f>
        <v>Alto</v>
      </c>
      <c r="L116" s="195" t="str">
        <f>+'5 - Diseño y Valoración Control'!W116</f>
        <v>Reducir</v>
      </c>
    </row>
    <row r="117" spans="2:12" s="96" customFormat="1" ht="42.45" x14ac:dyDescent="0.4">
      <c r="B117" s="193" t="str">
        <f>+'3 - Identificación del Riesgo'!B116</f>
        <v>GESTIÓN DEL TALENTO HUMANO</v>
      </c>
      <c r="C117" s="92" t="str">
        <f>+'3 - Identificación del Riesgo'!F116</f>
        <v>OFICINA JURÍDICA</v>
      </c>
      <c r="D117" s="193" t="str">
        <f>+'3 - Identificación del Riesgo'!G116</f>
        <v>R 46</v>
      </c>
      <c r="E117" s="92" t="str">
        <f>+'3 - Identificación del Riesgo'!H116</f>
        <v>Perdida de expedientes disciplinarios</v>
      </c>
      <c r="F117" s="93" t="str">
        <f>+'3 - Identificación del Riesgo'!J116</f>
        <v>Posibilidad de pérdida reputacional en la imagen interna de Control Interno Disciplinario de la Oficina Jurídica por el indebido tramite de los expedientes en gestión documental</v>
      </c>
      <c r="G117" s="119" t="str">
        <f>+'3 - Identificación del Riesgo'!I116</f>
        <v>Pérdida Reputacional</v>
      </c>
      <c r="H117" s="194">
        <f ca="1">+TODAY()-'3 - Identificación del Riesgo'!O116</f>
        <v>951</v>
      </c>
      <c r="I117" s="195" t="str">
        <f>+'4 - Valor del Riesgo Inherente'!N117</f>
        <v>Moderado</v>
      </c>
      <c r="J117" s="195" t="str">
        <f>+'4 - Valor del Riesgo Inherente'!O117</f>
        <v>Reducir</v>
      </c>
      <c r="K117" s="195" t="str">
        <f>+'5 - Diseño y Valoración Control'!V117</f>
        <v>Moderado</v>
      </c>
      <c r="L117" s="195" t="str">
        <f>+'5 - Diseño y Valoración Control'!W117</f>
        <v>Reducir</v>
      </c>
    </row>
    <row r="118" spans="2:12" s="96" customFormat="1" ht="42.45" x14ac:dyDescent="0.4">
      <c r="B118" s="193" t="str">
        <f>+'3 - Identificación del Riesgo'!B117</f>
        <v>GESTIÓN DEL TALENTO HUMANO</v>
      </c>
      <c r="C118" s="92" t="str">
        <f>+'3 - Identificación del Riesgo'!F117</f>
        <v>OFICINA JURÍDICA</v>
      </c>
      <c r="D118" s="193" t="str">
        <f>+'3 - Identificación del Riesgo'!G117</f>
        <v>R 46</v>
      </c>
      <c r="E118" s="92" t="str">
        <f>+'3 - Identificación del Riesgo'!H117</f>
        <v>Perdida de expedientes disciplinarios</v>
      </c>
      <c r="F118" s="93" t="str">
        <f>+'3 - Identificación del Riesgo'!J117</f>
        <v>Posibilidad de pérdida reputacional en la imagen interna de Control Interno Disciplinario de la Oficina Jurídica por el indebido tramite de los expedientes en gestión documental</v>
      </c>
      <c r="G118" s="119" t="str">
        <f>+'3 - Identificación del Riesgo'!I117</f>
        <v>Pérdida Reputacional</v>
      </c>
      <c r="H118" s="194">
        <f ca="1">+TODAY()-'3 - Identificación del Riesgo'!O117</f>
        <v>951</v>
      </c>
      <c r="I118" s="195" t="str">
        <f>+'4 - Valor del Riesgo Inherente'!N118</f>
        <v>Moderado</v>
      </c>
      <c r="J118" s="195" t="str">
        <f>+'4 - Valor del Riesgo Inherente'!O118</f>
        <v>Reducir</v>
      </c>
      <c r="K118" s="195" t="str">
        <f>+'5 - Diseño y Valoración Control'!V118</f>
        <v>Moderado</v>
      </c>
      <c r="L118" s="195" t="str">
        <f>+'5 - Diseño y Valoración Control'!W118</f>
        <v>Reducir</v>
      </c>
    </row>
    <row r="119" spans="2:12" s="96" customFormat="1" ht="42.45" x14ac:dyDescent="0.4">
      <c r="B119" s="193" t="str">
        <f>+'3 - Identificación del Riesgo'!B118</f>
        <v>APOYO JURÍDICO</v>
      </c>
      <c r="C119" s="92" t="str">
        <f>+'3 - Identificación del Riesgo'!F118</f>
        <v>OFICINA JURÍDICA</v>
      </c>
      <c r="D119" s="193" t="str">
        <f>+'3 - Identificación del Riesgo'!G118</f>
        <v>R 47</v>
      </c>
      <c r="E119" s="92" t="str">
        <f>+'3 - Identificación del Riesgo'!H118</f>
        <v>Emitir conceptos sobre el mismo tema con distinta interpretación</v>
      </c>
      <c r="F119" s="93" t="str">
        <f>+'3 - Identificación del Riesgo'!J118</f>
        <v>Posibilidad de pérdida reputacional en la imagen institucional interna y externa por falta de razonabilidad y búsqueda de unificación de criterios o línea de interpretación para la toma de decisiones</v>
      </c>
      <c r="G119" s="119" t="str">
        <f>+'3 - Identificación del Riesgo'!I118</f>
        <v>Pérdida Reputacional</v>
      </c>
      <c r="H119" s="194">
        <f ca="1">+TODAY()-'3 - Identificación del Riesgo'!O118</f>
        <v>951</v>
      </c>
      <c r="I119" s="195" t="str">
        <f>+'4 - Valor del Riesgo Inherente'!N119</f>
        <v>Moderado</v>
      </c>
      <c r="J119" s="195" t="str">
        <f>+'4 - Valor del Riesgo Inherente'!O119</f>
        <v>Reducir</v>
      </c>
      <c r="K119" s="195" t="str">
        <f>+'5 - Diseño y Valoración Control'!V119</f>
        <v>Moderado</v>
      </c>
      <c r="L119" s="195" t="str">
        <f>+'5 - Diseño y Valoración Control'!W119</f>
        <v>Reducir</v>
      </c>
    </row>
    <row r="120" spans="2:12" s="96" customFormat="1" ht="42.45" x14ac:dyDescent="0.4">
      <c r="B120" s="193" t="str">
        <f>+'3 - Identificación del Riesgo'!B119</f>
        <v>APOYO JURÍDICO</v>
      </c>
      <c r="C120" s="92" t="str">
        <f>+'3 - Identificación del Riesgo'!F119</f>
        <v>OFICINA JURÍDICA</v>
      </c>
      <c r="D120" s="193" t="str">
        <f>+'3 - Identificación del Riesgo'!G119</f>
        <v>R 47</v>
      </c>
      <c r="E120" s="92" t="str">
        <f>+'3 - Identificación del Riesgo'!H119</f>
        <v>Emitir conceptos sobre el mismo tema con distinta interpretación</v>
      </c>
      <c r="F120" s="93" t="str">
        <f>+'3 - Identificación del Riesgo'!J119</f>
        <v>Posibilidad de pérdida reputacional en la imagen institucional interna y externa por falta de razonabilidad y búsqueda de unificación de criterios o línea de interpretación para la toma de decisiones</v>
      </c>
      <c r="G120" s="119" t="str">
        <f>+'3 - Identificación del Riesgo'!I119</f>
        <v>Pérdida Reputacional</v>
      </c>
      <c r="H120" s="194">
        <f ca="1">+TODAY()-'3 - Identificación del Riesgo'!O119</f>
        <v>951</v>
      </c>
      <c r="I120" s="195" t="str">
        <f>+'4 - Valor del Riesgo Inherente'!N120</f>
        <v>Moderado</v>
      </c>
      <c r="J120" s="195" t="str">
        <f>+'4 - Valor del Riesgo Inherente'!O120</f>
        <v>Reducir</v>
      </c>
      <c r="K120" s="195" t="str">
        <f>+'5 - Diseño y Valoración Control'!V120</f>
        <v>Moderado</v>
      </c>
      <c r="L120" s="195" t="str">
        <f>+'5 - Diseño y Valoración Control'!W120</f>
        <v>Reducir</v>
      </c>
    </row>
    <row r="121" spans="2:12" s="96" customFormat="1" ht="70.75" x14ac:dyDescent="0.4">
      <c r="B121" s="193" t="str">
        <f>+'3 - Identificación del Riesgo'!B120</f>
        <v>APOYO JURÍDICO</v>
      </c>
      <c r="C121" s="92" t="str">
        <f>+'3 - Identificación del Riesgo'!F120</f>
        <v>OFICINA JURÍDICA</v>
      </c>
      <c r="D121" s="193" t="str">
        <f>+'3 - Identificación del Riesgo'!G120</f>
        <v>R 48</v>
      </c>
      <c r="E121" s="92" t="str">
        <f>+'3 - Identificación del Riesgo'!H120</f>
        <v>Vencimiento de términos</v>
      </c>
      <c r="F121" s="93" t="str">
        <f>+'3 - Identificación del Riesgo'!J120</f>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v>
      </c>
      <c r="G121" s="119" t="str">
        <f>+'3 - Identificación del Riesgo'!I120</f>
        <v>Afectación Económica o presupuestal</v>
      </c>
      <c r="H121" s="194">
        <f ca="1">+TODAY()-'3 - Identificación del Riesgo'!O120</f>
        <v>951</v>
      </c>
      <c r="I121" s="195" t="str">
        <f>+'4 - Valor del Riesgo Inherente'!N121</f>
        <v>Moderado</v>
      </c>
      <c r="J121" s="195" t="str">
        <f>+'4 - Valor del Riesgo Inherente'!O121</f>
        <v>Reducir</v>
      </c>
      <c r="K121" s="195" t="str">
        <f>+'5 - Diseño y Valoración Control'!V121</f>
        <v>Moderado</v>
      </c>
      <c r="L121" s="195" t="str">
        <f>+'5 - Diseño y Valoración Control'!W121</f>
        <v>Reducir</v>
      </c>
    </row>
    <row r="122" spans="2:12" s="96" customFormat="1" ht="70.75" x14ac:dyDescent="0.4">
      <c r="B122" s="193" t="str">
        <f>+'3 - Identificación del Riesgo'!B121</f>
        <v>APOYO JURÍDICO</v>
      </c>
      <c r="C122" s="92" t="str">
        <f>+'3 - Identificación del Riesgo'!F121</f>
        <v>OFICINA JURÍDICA</v>
      </c>
      <c r="D122" s="193" t="str">
        <f>+'3 - Identificación del Riesgo'!G121</f>
        <v>R 48</v>
      </c>
      <c r="E122" s="92" t="str">
        <f>+'3 - Identificación del Riesgo'!H121</f>
        <v>Vencimiento de términos</v>
      </c>
      <c r="F122" s="93" t="str">
        <f>+'3 - Identificación del Riesgo'!J121</f>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v>
      </c>
      <c r="G122" s="119" t="str">
        <f>+'3 - Identificación del Riesgo'!I121</f>
        <v>Afectación Económica o presupuestal</v>
      </c>
      <c r="H122" s="194">
        <f ca="1">+TODAY()-'3 - Identificación del Riesgo'!O121</f>
        <v>951</v>
      </c>
      <c r="I122" s="195" t="str">
        <f>+'4 - Valor del Riesgo Inherente'!N122</f>
        <v>Extremo</v>
      </c>
      <c r="J122" s="195" t="str">
        <f>+'4 - Valor del Riesgo Inherente'!O122</f>
        <v>Reducir</v>
      </c>
      <c r="K122" s="195" t="str">
        <f>+'5 - Diseño y Valoración Control'!V122</f>
        <v>Moderado</v>
      </c>
      <c r="L122" s="195" t="str">
        <f>+'5 - Diseño y Valoración Control'!W122</f>
        <v>Reducir</v>
      </c>
    </row>
    <row r="123" spans="2:12" s="96" customFormat="1" ht="70.75" x14ac:dyDescent="0.4">
      <c r="B123" s="193" t="str">
        <f>+'3 - Identificación del Riesgo'!B122</f>
        <v>APOYO JURÍDICO</v>
      </c>
      <c r="C123" s="92" t="str">
        <f>+'3 - Identificación del Riesgo'!F122</f>
        <v>OFICINA JURÍDICA</v>
      </c>
      <c r="D123" s="193" t="str">
        <f>+'3 - Identificación del Riesgo'!G122</f>
        <v>R 48</v>
      </c>
      <c r="E123" s="92" t="str">
        <f>+'3 - Identificación del Riesgo'!H122</f>
        <v>Vencimiento de términos</v>
      </c>
      <c r="F123" s="93" t="str">
        <f>+'3 - Identificación del Riesgo'!J122</f>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v>
      </c>
      <c r="G123" s="119" t="str">
        <f>+'3 - Identificación del Riesgo'!I122</f>
        <v>Afectación Económica o presupuestal</v>
      </c>
      <c r="H123" s="194">
        <f ca="1">+TODAY()-'3 - Identificación del Riesgo'!O122</f>
        <v>951</v>
      </c>
      <c r="I123" s="195" t="str">
        <f>+'4 - Valor del Riesgo Inherente'!N123</f>
        <v>Extremo</v>
      </c>
      <c r="J123" s="195" t="str">
        <f>+'4 - Valor del Riesgo Inherente'!O123</f>
        <v>Reducir</v>
      </c>
      <c r="K123" s="195" t="str">
        <f>+'5 - Diseño y Valoración Control'!V123</f>
        <v>Alto</v>
      </c>
      <c r="L123" s="195" t="str">
        <f>+'5 - Diseño y Valoración Control'!W123</f>
        <v>Reducir</v>
      </c>
    </row>
    <row r="124" spans="2:12" s="96" customFormat="1" ht="42.45" x14ac:dyDescent="0.4">
      <c r="B124" s="193" t="str">
        <f>+'3 - Identificación del Riesgo'!B123</f>
        <v>APOYO JURÍDICO</v>
      </c>
      <c r="C124" s="92" t="str">
        <f>+'3 - Identificación del Riesgo'!F123</f>
        <v>OFICINA JURÍDICA</v>
      </c>
      <c r="D124" s="193" t="str">
        <f>+'3 - Identificación del Riesgo'!G123</f>
        <v>R 49</v>
      </c>
      <c r="E124" s="92" t="str">
        <f>+'3 - Identificación del Riesgo'!H123</f>
        <v>Emisión de viabilidades positivas contrarias a la normatividad</v>
      </c>
      <c r="F124" s="93" t="str">
        <f>+'3 - Identificación del Riesgo'!J123</f>
        <v>Posibilidad de pérdida reputacional en la imagen de entidad por interpretaciones variadas a la normatividad y vacíos jurídicos que podrían generar la toma de decisiones erróneas</v>
      </c>
      <c r="G124" s="119" t="str">
        <f>+'3 - Identificación del Riesgo'!I123</f>
        <v>Pérdida Reputacional</v>
      </c>
      <c r="H124" s="194">
        <f ca="1">+TODAY()-'3 - Identificación del Riesgo'!O123</f>
        <v>951</v>
      </c>
      <c r="I124" s="195" t="str">
        <f>+'4 - Valor del Riesgo Inherente'!N124</f>
        <v>Extremo</v>
      </c>
      <c r="J124" s="195" t="str">
        <f>+'4 - Valor del Riesgo Inherente'!O124</f>
        <v>Reducir</v>
      </c>
      <c r="K124" s="195" t="str">
        <f>+'5 - Diseño y Valoración Control'!V124</f>
        <v>Extremo</v>
      </c>
      <c r="L124" s="195" t="str">
        <f>+'5 - Diseño y Valoración Control'!W124</f>
        <v>Reducir</v>
      </c>
    </row>
    <row r="125" spans="2:12" s="96" customFormat="1" ht="42.45" x14ac:dyDescent="0.4">
      <c r="B125" s="193" t="str">
        <f>+'3 - Identificación del Riesgo'!B124</f>
        <v>APOYO JURÍDICO</v>
      </c>
      <c r="C125" s="92" t="str">
        <f>+'3 - Identificación del Riesgo'!F124</f>
        <v>OFICINA JURÍDICA</v>
      </c>
      <c r="D125" s="193" t="str">
        <f>+'3 - Identificación del Riesgo'!G124</f>
        <v>R 49</v>
      </c>
      <c r="E125" s="92" t="str">
        <f>+'3 - Identificación del Riesgo'!H124</f>
        <v>Emisión de viabilidades positivas contrarias a la normatividad</v>
      </c>
      <c r="F125" s="93" t="str">
        <f>+'3 - Identificación del Riesgo'!J124</f>
        <v>Posibilidad de pérdida reputacional en la imagen de entidad por interpretaciones variadas a la normatividad y vacíos jurídicos que podrían generar la toma de decisiones erróneas</v>
      </c>
      <c r="G125" s="119" t="str">
        <f>+'3 - Identificación del Riesgo'!I124</f>
        <v>Pérdida Reputacional</v>
      </c>
      <c r="H125" s="194">
        <f ca="1">+TODAY()-'3 - Identificación del Riesgo'!O124</f>
        <v>951</v>
      </c>
      <c r="I125" s="195" t="str">
        <f>+'4 - Valor del Riesgo Inherente'!N125</f>
        <v>Extremo</v>
      </c>
      <c r="J125" s="195" t="str">
        <f>+'4 - Valor del Riesgo Inherente'!O125</f>
        <v>Reducir</v>
      </c>
      <c r="K125" s="195" t="str">
        <f>+'5 - Diseño y Valoración Control'!V125</f>
        <v>Alto</v>
      </c>
      <c r="L125" s="195" t="str">
        <f>+'5 - Diseño y Valoración Control'!W125</f>
        <v>Reducir</v>
      </c>
    </row>
    <row r="126" spans="2:12" s="96" customFormat="1" ht="70.75" x14ac:dyDescent="0.4">
      <c r="B126" s="193" t="str">
        <f>+'3 - Identificación del Riesgo'!B125</f>
        <v>ADQUISICIÓN DE BIENES Y SERVICIOS</v>
      </c>
      <c r="C126" s="92" t="str">
        <f>+'3 - Identificación del Riesgo'!F125</f>
        <v>GRUPO CONTRATOS</v>
      </c>
      <c r="D126" s="193" t="str">
        <f>+'3 - Identificación del Riesgo'!G125</f>
        <v>R 50</v>
      </c>
      <c r="E126" s="92" t="str">
        <f>+'3 - Identificación del Riesgo'!H125</f>
        <v>Liquidación de contratos y/o convenios fuera del plazo previsto.</v>
      </c>
      <c r="F126" s="93" t="str">
        <f>+'3 - Identificación del Riesgo'!J125</f>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v>
      </c>
      <c r="G126" s="119" t="str">
        <f>+'3 - Identificación del Riesgo'!I125</f>
        <v>Pérdida Reputacional</v>
      </c>
      <c r="H126" s="194">
        <f ca="1">+TODAY()-'3 - Identificación del Riesgo'!O125</f>
        <v>951</v>
      </c>
      <c r="I126" s="195" t="str">
        <f>+'4 - Valor del Riesgo Inherente'!N126</f>
        <v>Extremo</v>
      </c>
      <c r="J126" s="195" t="str">
        <f>+'4 - Valor del Riesgo Inherente'!O126</f>
        <v>Reducir</v>
      </c>
      <c r="K126" s="195" t="str">
        <f>+'5 - Diseño y Valoración Control'!V126</f>
        <v>Extremo</v>
      </c>
      <c r="L126" s="195" t="str">
        <f>+'5 - Diseño y Valoración Control'!W126</f>
        <v>Reducir</v>
      </c>
    </row>
    <row r="127" spans="2:12" s="96" customFormat="1" ht="70.75" x14ac:dyDescent="0.4">
      <c r="B127" s="193" t="str">
        <f>+'3 - Identificación del Riesgo'!B126</f>
        <v>ADQUISICIÓN DE BIENES Y SERVICIOS</v>
      </c>
      <c r="C127" s="92" t="str">
        <f>+'3 - Identificación del Riesgo'!F126</f>
        <v>GRUPO CONTRATOS</v>
      </c>
      <c r="D127" s="193" t="str">
        <f>+'3 - Identificación del Riesgo'!G126</f>
        <v>R 50</v>
      </c>
      <c r="E127" s="92" t="str">
        <f>+'3 - Identificación del Riesgo'!H126</f>
        <v>Liquidación de contratos y/o convenios fuera del plazo previsto.</v>
      </c>
      <c r="F127" s="93" t="str">
        <f>+'3 - Identificación del Riesgo'!J126</f>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v>
      </c>
      <c r="G127" s="119" t="str">
        <f>+'3 - Identificación del Riesgo'!I126</f>
        <v>Pérdida Reputacional</v>
      </c>
      <c r="H127" s="194">
        <f ca="1">+TODAY()-'3 - Identificación del Riesgo'!O126</f>
        <v>951</v>
      </c>
      <c r="I127" s="195" t="str">
        <f>+'4 - Valor del Riesgo Inherente'!N127</f>
        <v>Extremo</v>
      </c>
      <c r="J127" s="195" t="str">
        <f>+'4 - Valor del Riesgo Inherente'!O127</f>
        <v>Reducir</v>
      </c>
      <c r="K127" s="195" t="str">
        <f>+'5 - Diseño y Valoración Control'!V127</f>
        <v>Extremo</v>
      </c>
      <c r="L127" s="195" t="str">
        <f>+'5 - Diseño y Valoración Control'!W127</f>
        <v>Reducir</v>
      </c>
    </row>
    <row r="128" spans="2:12" s="96" customFormat="1" ht="70.75" x14ac:dyDescent="0.4">
      <c r="B128" s="193" t="str">
        <f>+'3 - Identificación del Riesgo'!B127</f>
        <v>ADQUISICIÓN DE BIENES Y SERVICIOS</v>
      </c>
      <c r="C128" s="92" t="str">
        <f>+'3 - Identificación del Riesgo'!F127</f>
        <v>GRUPO CONTRATOS</v>
      </c>
      <c r="D128" s="193" t="str">
        <f>+'3 - Identificación del Riesgo'!G127</f>
        <v>R 50</v>
      </c>
      <c r="E128" s="92" t="str">
        <f>+'3 - Identificación del Riesgo'!H127</f>
        <v>Liquidación de contratos y/o convenios fuera del plazo previsto.</v>
      </c>
      <c r="F128" s="93" t="str">
        <f>+'3 - Identificación del Riesgo'!J127</f>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v>
      </c>
      <c r="G128" s="119" t="str">
        <f>+'3 - Identificación del Riesgo'!I127</f>
        <v>Pérdida Reputacional</v>
      </c>
      <c r="H128" s="194">
        <f ca="1">+TODAY()-'3 - Identificación del Riesgo'!O127</f>
        <v>951</v>
      </c>
      <c r="I128" s="195" t="str">
        <f>+'4 - Valor del Riesgo Inherente'!N128</f>
        <v>Extremo</v>
      </c>
      <c r="J128" s="195" t="str">
        <f>+'4 - Valor del Riesgo Inherente'!O128</f>
        <v>Reducir</v>
      </c>
      <c r="K128" s="195" t="str">
        <f>+'5 - Diseño y Valoración Control'!V128</f>
        <v>Alto</v>
      </c>
      <c r="L128" s="195" t="str">
        <f>+'5 - Diseño y Valoración Control'!W128</f>
        <v>Reducir</v>
      </c>
    </row>
    <row r="129" spans="2:12" s="96" customFormat="1" ht="56.6" x14ac:dyDescent="0.4">
      <c r="B129" s="193" t="str">
        <f>+'3 - Identificación del Riesgo'!B128</f>
        <v>ADQUISICIÓN DE BIENES Y SERVICIOS</v>
      </c>
      <c r="C129" s="92" t="str">
        <f>+'3 - Identificación del Riesgo'!F128</f>
        <v>GRUPO CONTRATOS</v>
      </c>
      <c r="D129" s="193" t="str">
        <f>+'3 - Identificación del Riesgo'!G128</f>
        <v>R 51</v>
      </c>
      <c r="E129" s="92" t="str">
        <f>+'3 - Identificación del Riesgo'!H128</f>
        <v>Configuración del contrato realidad.</v>
      </c>
      <c r="F129" s="93" t="str">
        <f>+'3 - Identificación del Riesgo'!J128</f>
        <v>Posibilidad de afectación económica por costos en liquidación de contrato y pago de prestaciones de ley debido a demandas o reclamaciones judiciales por la constitución de dependencia, subordinación y horarios de la labor por parte del supervisor del contrato</v>
      </c>
      <c r="G129" s="119" t="str">
        <f>+'3 - Identificación del Riesgo'!I128</f>
        <v>Afectación Económica o presupuestal</v>
      </c>
      <c r="H129" s="194">
        <f ca="1">+TODAY()-'3 - Identificación del Riesgo'!O128</f>
        <v>951</v>
      </c>
      <c r="I129" s="195" t="str">
        <f>+'4 - Valor del Riesgo Inherente'!N129</f>
        <v>Moderado</v>
      </c>
      <c r="J129" s="195" t="str">
        <f>+'4 - Valor del Riesgo Inherente'!O129</f>
        <v>Reducir</v>
      </c>
      <c r="K129" s="195" t="str">
        <f>+'5 - Diseño y Valoración Control'!V129</f>
        <v>Moderado</v>
      </c>
      <c r="L129" s="195" t="str">
        <f>+'5 - Diseño y Valoración Control'!W129</f>
        <v>Reducir</v>
      </c>
    </row>
    <row r="130" spans="2:12" s="96" customFormat="1" ht="56.6" x14ac:dyDescent="0.4">
      <c r="B130" s="193" t="str">
        <f>+'3 - Identificación del Riesgo'!B129</f>
        <v>ADQUISICIÓN DE BIENES Y SERVICIOS</v>
      </c>
      <c r="C130" s="92" t="str">
        <f>+'3 - Identificación del Riesgo'!F129</f>
        <v>GRUPO CONTRATOS</v>
      </c>
      <c r="D130" s="193" t="str">
        <f>+'3 - Identificación del Riesgo'!G129</f>
        <v>R 51</v>
      </c>
      <c r="E130" s="92" t="str">
        <f>+'3 - Identificación del Riesgo'!H129</f>
        <v>Configuración del contrato realidad.</v>
      </c>
      <c r="F130" s="93" t="str">
        <f>+'3 - Identificación del Riesgo'!J129</f>
        <v>Posibilidad de afectación económica por costos en liquidación de contrato y pago de prestaciones de ley debido a demandas o reclamaciones judiciales por la constitución de dependencia, subordinación y horarios de la labor por parte del supervisor del contrato</v>
      </c>
      <c r="G130" s="119" t="str">
        <f>+'3 - Identificación del Riesgo'!I129</f>
        <v>Afectación Económica o presupuestal</v>
      </c>
      <c r="H130" s="194">
        <f ca="1">+TODAY()-'3 - Identificación del Riesgo'!O129</f>
        <v>951</v>
      </c>
      <c r="I130" s="195" t="str">
        <f>+'4 - Valor del Riesgo Inherente'!N130</f>
        <v>Moderado</v>
      </c>
      <c r="J130" s="195" t="str">
        <f>+'4 - Valor del Riesgo Inherente'!O130</f>
        <v>Reducir</v>
      </c>
      <c r="K130" s="195" t="str">
        <f>+'5 - Diseño y Valoración Control'!V130</f>
        <v>Moderado</v>
      </c>
      <c r="L130" s="195" t="str">
        <f>+'5 - Diseño y Valoración Control'!W130</f>
        <v>Reducir</v>
      </c>
    </row>
    <row r="131" spans="2:12" s="96" customFormat="1" ht="42.45" x14ac:dyDescent="0.4">
      <c r="B131" s="193" t="str">
        <f>+'3 - Identificación del Riesgo'!B130</f>
        <v>ADMINISTRACIÓN DE BIENES Y SERVICIOS</v>
      </c>
      <c r="C131" s="92" t="str">
        <f>+'3 - Identificación del Riesgo'!F130</f>
        <v>SUBDIRECCIÓN ADMINISTRATIVA Y FINANCIERA</v>
      </c>
      <c r="D131" s="193" t="str">
        <f>+'3 - Identificación del Riesgo'!G130</f>
        <v>R 52</v>
      </c>
      <c r="E131" s="92" t="str">
        <f>+'3 - Identificación del Riesgo'!H130</f>
        <v>Perdidas o daños en los bienes de la Entidad</v>
      </c>
      <c r="F131" s="93" t="str">
        <f>+'3 - Identificación del Riesgo'!J130</f>
        <v>Posibilidad de afectación económica por generar incertidumbre en los estados financieros y/o posible apertura a procesos disciplinarios y/o sancionatorios debido falta de control y lineamientos en el manejo de los bienes de la Entidad</v>
      </c>
      <c r="G131" s="119" t="str">
        <f>+'3 - Identificación del Riesgo'!I130</f>
        <v>Afectación Económica o presupuestal</v>
      </c>
      <c r="H131" s="194">
        <f ca="1">+TODAY()-'3 - Identificación del Riesgo'!O130</f>
        <v>951</v>
      </c>
      <c r="I131" s="195" t="str">
        <f>+'4 - Valor del Riesgo Inherente'!N131</f>
        <v>Moderado</v>
      </c>
      <c r="J131" s="195" t="str">
        <f>+'4 - Valor del Riesgo Inherente'!O131</f>
        <v>Reducir</v>
      </c>
      <c r="K131" s="195" t="str">
        <f>+'5 - Diseño y Valoración Control'!V131</f>
        <v>Moderado</v>
      </c>
      <c r="L131" s="195" t="str">
        <f>+'5 - Diseño y Valoración Control'!W131</f>
        <v>Reducir</v>
      </c>
    </row>
    <row r="132" spans="2:12" s="96" customFormat="1" ht="42.45" x14ac:dyDescent="0.4">
      <c r="B132" s="193" t="str">
        <f>+'3 - Identificación del Riesgo'!B131</f>
        <v>ADMINISTRACIÓN DE BIENES Y SERVICIOS</v>
      </c>
      <c r="C132" s="92" t="str">
        <f>+'3 - Identificación del Riesgo'!F131</f>
        <v>SUBDIRECCIÓN ADMINISTRATIVA Y FINANCIERA</v>
      </c>
      <c r="D132" s="193" t="str">
        <f>+'3 - Identificación del Riesgo'!G131</f>
        <v>R 52</v>
      </c>
      <c r="E132" s="92" t="str">
        <f>+'3 - Identificación del Riesgo'!H131</f>
        <v>Perdidas o daños en los bienes de la Entidad</v>
      </c>
      <c r="F132" s="93" t="str">
        <f>+'3 - Identificación del Riesgo'!J131</f>
        <v>Posibilidad de afectación económica por generar incertidumbre en los estados financieros y/o posible apertura a procesos disciplinarios y/o sancionatorios debido falta de control y lineamientos en el manejo de los bienes de la Entidad</v>
      </c>
      <c r="G132" s="119" t="str">
        <f>+'3 - Identificación del Riesgo'!I131</f>
        <v>Afectación Económica o presupuestal</v>
      </c>
      <c r="H132" s="194">
        <f ca="1">+TODAY()-'3 - Identificación del Riesgo'!O131</f>
        <v>951</v>
      </c>
      <c r="I132" s="195" t="str">
        <f>+'4 - Valor del Riesgo Inherente'!N132</f>
        <v>Moderado</v>
      </c>
      <c r="J132" s="195" t="str">
        <f>+'4 - Valor del Riesgo Inherente'!O132</f>
        <v>Reducir</v>
      </c>
      <c r="K132" s="195" t="str">
        <f>+'5 - Diseño y Valoración Control'!V132</f>
        <v>Moderado</v>
      </c>
      <c r="L132" s="195" t="str">
        <f>+'5 - Diseño y Valoración Control'!W132</f>
        <v>Reducir</v>
      </c>
    </row>
    <row r="133" spans="2:12" s="96" customFormat="1" ht="42.45" x14ac:dyDescent="0.4">
      <c r="B133" s="193" t="str">
        <f>+'3 - Identificación del Riesgo'!B132</f>
        <v>ADMINISTRACIÓN DE BIENES Y SERVICIOS</v>
      </c>
      <c r="C133" s="92" t="str">
        <f>+'3 - Identificación del Riesgo'!F132</f>
        <v>SUBDIRECCIÓN ADMINISTRATIVA Y FINANCIERA</v>
      </c>
      <c r="D133" s="193" t="str">
        <f>+'3 - Identificación del Riesgo'!G132</f>
        <v>R 52</v>
      </c>
      <c r="E133" s="92" t="str">
        <f>+'3 - Identificación del Riesgo'!H132</f>
        <v>Perdidas o daños en los bienes de la Entidad</v>
      </c>
      <c r="F133" s="93" t="str">
        <f>+'3 - Identificación del Riesgo'!J132</f>
        <v>Posibilidad de afectación económica por generar incertidumbre en los estados financieros y/o posible apertura a procesos disciplinarios y/o sancionatorios debido falta de control y lineamientos en el manejo de los bienes de la Entidad</v>
      </c>
      <c r="G133" s="119" t="str">
        <f>+'3 - Identificación del Riesgo'!I132</f>
        <v>Afectación Económica o presupuestal</v>
      </c>
      <c r="H133" s="194">
        <f ca="1">+TODAY()-'3 - Identificación del Riesgo'!O132</f>
        <v>951</v>
      </c>
      <c r="I133" s="195" t="str">
        <f>+'4 - Valor del Riesgo Inherente'!N133</f>
        <v>Moderado</v>
      </c>
      <c r="J133" s="195" t="str">
        <f>+'4 - Valor del Riesgo Inherente'!O133</f>
        <v>Reducir</v>
      </c>
      <c r="K133" s="195" t="str">
        <f>+'5 - Diseño y Valoración Control'!V133</f>
        <v/>
      </c>
      <c r="L133" s="195" t="e">
        <f>+'5 - Diseño y Valoración Control'!W133</f>
        <v>#N/A</v>
      </c>
    </row>
    <row r="134" spans="2:12" s="96" customFormat="1" ht="42.45" x14ac:dyDescent="0.4">
      <c r="B134" s="193" t="str">
        <f>+'3 - Identificación del Riesgo'!B133</f>
        <v>ADMINISTRACIÓN DE BIENES Y SERVICIOS</v>
      </c>
      <c r="C134" s="92" t="str">
        <f>+'3 - Identificación del Riesgo'!F133</f>
        <v>SUBDIRECCIÓN ADMINISTRATIVA Y FINANCIERA</v>
      </c>
      <c r="D134" s="193" t="str">
        <f>+'3 - Identificación del Riesgo'!G133</f>
        <v>R 53</v>
      </c>
      <c r="E134" s="92" t="str">
        <f>+'3 - Identificación del Riesgo'!H133</f>
        <v>Incumplimiento en la aplicación de los mantenimientos preventivos a los bienes de la Entidad</v>
      </c>
      <c r="F134" s="93" t="str">
        <f>+'3 - Identificación del Riesgo'!J133</f>
        <v>Posibilidad de afectación económica por sobrecostos en mantenimientos debido a la falta de control en la implementación de mantenimientos de acuerdo a sus fichas técnicas</v>
      </c>
      <c r="G134" s="119" t="str">
        <f>+'3 - Identificación del Riesgo'!I133</f>
        <v>Afectación Económica o presupuestal</v>
      </c>
      <c r="H134" s="194">
        <f ca="1">+TODAY()-'3 - Identificación del Riesgo'!O133</f>
        <v>951</v>
      </c>
      <c r="I134" s="195" t="str">
        <f>+'4 - Valor del Riesgo Inherente'!N134</f>
        <v>Extremo</v>
      </c>
      <c r="J134" s="195" t="str">
        <f>+'4 - Valor del Riesgo Inherente'!O134</f>
        <v>Reducir</v>
      </c>
      <c r="K134" s="195" t="str">
        <f>+'5 - Diseño y Valoración Control'!V134</f>
        <v>Extremo</v>
      </c>
      <c r="L134" s="195" t="str">
        <f>+'5 - Diseño y Valoración Control'!W134</f>
        <v>Reducir</v>
      </c>
    </row>
    <row r="135" spans="2:12" s="96" customFormat="1" ht="42.45" x14ac:dyDescent="0.4">
      <c r="B135" s="193" t="str">
        <f>+'3 - Identificación del Riesgo'!B134</f>
        <v>ADMINISTRACIÓN DE BIENES Y SERVICIOS</v>
      </c>
      <c r="C135" s="92" t="str">
        <f>+'3 - Identificación del Riesgo'!F134</f>
        <v>SUBDIRECCIÓN ADMINISTRATIVA Y FINANCIERA</v>
      </c>
      <c r="D135" s="193" t="str">
        <f>+'3 - Identificación del Riesgo'!G134</f>
        <v>R 53</v>
      </c>
      <c r="E135" s="92" t="str">
        <f>+'3 - Identificación del Riesgo'!H134</f>
        <v>Incumplimiento en la aplicación de los mantenimientos preventivos a los bienes de la Entidad</v>
      </c>
      <c r="F135" s="93" t="str">
        <f>+'3 - Identificación del Riesgo'!J134</f>
        <v>Posibilidad de afectación económica por sobrecostos en mantenimientos debido a la falta de control en la implementación de mantenimientos de acuerdo a sus fichas técnicas</v>
      </c>
      <c r="G135" s="119" t="str">
        <f>+'3 - Identificación del Riesgo'!I134</f>
        <v>Afectación Económica o presupuestal</v>
      </c>
      <c r="H135" s="194">
        <f ca="1">+TODAY()-'3 - Identificación del Riesgo'!O134</f>
        <v>951</v>
      </c>
      <c r="I135" s="195" t="str">
        <f>+'4 - Valor del Riesgo Inherente'!N135</f>
        <v>Extremo</v>
      </c>
      <c r="J135" s="195" t="str">
        <f>+'4 - Valor del Riesgo Inherente'!O135</f>
        <v>Reducir</v>
      </c>
      <c r="K135" s="195" t="str">
        <f>+'5 - Diseño y Valoración Control'!V135</f>
        <v>Alto</v>
      </c>
      <c r="L135" s="195" t="str">
        <f>+'5 - Diseño y Valoración Control'!W135</f>
        <v>Reducir</v>
      </c>
    </row>
    <row r="136" spans="2:12" s="96" customFormat="1" ht="56.6" x14ac:dyDescent="0.4">
      <c r="B136" s="193" t="str">
        <f>+'3 - Identificación del Riesgo'!B135</f>
        <v>ADMINISTRACIÓN DE BIENES Y SERVICIOS</v>
      </c>
      <c r="C136" s="92" t="str">
        <f>+'3 - Identificación del Riesgo'!F135</f>
        <v>SUBDIRECCIÓN ADMINISTRATIVA Y FINANCIERA</v>
      </c>
      <c r="D136" s="193" t="str">
        <f>+'3 - Identificación del Riesgo'!G135</f>
        <v>R 54</v>
      </c>
      <c r="E136" s="92" t="str">
        <f>+'3 - Identificación del Riesgo'!H135</f>
        <v>Legalización de comisión o viáticos sin el cumplimiento de requisitos</v>
      </c>
      <c r="F136" s="93" t="str">
        <f>+'3 - Identificación del Riesgo'!J135</f>
        <v xml:space="preserve">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v>
      </c>
      <c r="G136" s="119" t="str">
        <f>+'3 - Identificación del Riesgo'!I135</f>
        <v>Afectación Económica o presupuestal</v>
      </c>
      <c r="H136" s="194">
        <f ca="1">+TODAY()-'3 - Identificación del Riesgo'!O135</f>
        <v>951</v>
      </c>
      <c r="I136" s="195" t="str">
        <f>+'4 - Valor del Riesgo Inherente'!N136</f>
        <v>Extremo</v>
      </c>
      <c r="J136" s="195" t="str">
        <f>+'4 - Valor del Riesgo Inherente'!O136</f>
        <v>Reducir</v>
      </c>
      <c r="K136" s="195" t="str">
        <f>+'5 - Diseño y Valoración Control'!V136</f>
        <v>Extremo</v>
      </c>
      <c r="L136" s="195" t="str">
        <f>+'5 - Diseño y Valoración Control'!W136</f>
        <v>Reducir</v>
      </c>
    </row>
    <row r="137" spans="2:12" s="96" customFormat="1" ht="56.6" x14ac:dyDescent="0.4">
      <c r="B137" s="193" t="str">
        <f>+'3 - Identificación del Riesgo'!B136</f>
        <v>ADMINISTRACIÓN DE BIENES Y SERVICIOS</v>
      </c>
      <c r="C137" s="92" t="str">
        <f>+'3 - Identificación del Riesgo'!F136</f>
        <v>SUBDIRECCIÓN ADMINISTRATIVA Y FINANCIERA</v>
      </c>
      <c r="D137" s="193" t="str">
        <f>+'3 - Identificación del Riesgo'!G136</f>
        <v>R 54</v>
      </c>
      <c r="E137" s="92" t="str">
        <f>+'3 - Identificación del Riesgo'!H136</f>
        <v>Legalización de comisión o viáticos sin el cumplimiento de requisitos</v>
      </c>
      <c r="F137" s="93" t="str">
        <f>+'3 - Identificación del Riesgo'!J136</f>
        <v xml:space="preserve">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v>
      </c>
      <c r="G137" s="119" t="str">
        <f>+'3 - Identificación del Riesgo'!I136</f>
        <v>Afectación Económica o presupuestal</v>
      </c>
      <c r="H137" s="194">
        <f ca="1">+TODAY()-'3 - Identificación del Riesgo'!O136</f>
        <v>951</v>
      </c>
      <c r="I137" s="195" t="str">
        <f>+'4 - Valor del Riesgo Inherente'!N137</f>
        <v>Alto</v>
      </c>
      <c r="J137" s="195" t="str">
        <f>+'4 - Valor del Riesgo Inherente'!O137</f>
        <v>Reducir</v>
      </c>
      <c r="K137" s="195" t="str">
        <f>+'5 - Diseño y Valoración Control'!V137</f>
        <v>Alto</v>
      </c>
      <c r="L137" s="195" t="str">
        <f>+'5 - Diseño y Valoración Control'!W137</f>
        <v>Reducir</v>
      </c>
    </row>
    <row r="138" spans="2:12" s="96" customFormat="1" ht="56.6" x14ac:dyDescent="0.4">
      <c r="B138" s="193" t="str">
        <f>+'3 - Identificación del Riesgo'!B137</f>
        <v>ADMINISTRACIÓN DE BIENES Y SERVICIOS</v>
      </c>
      <c r="C138" s="92" t="str">
        <f>+'3 - Identificación del Riesgo'!F137</f>
        <v>SUBDIRECCIÓN ADMINISTRATIVA Y FINANCIERA</v>
      </c>
      <c r="D138" s="193" t="str">
        <f>+'3 - Identificación del Riesgo'!G137</f>
        <v>R 54</v>
      </c>
      <c r="E138" s="92" t="str">
        <f>+'3 - Identificación del Riesgo'!H137</f>
        <v>Legalización de comisión o viáticos sin el cumplimiento de requisitos</v>
      </c>
      <c r="F138" s="93" t="str">
        <f>+'3 - Identificación del Riesgo'!J137</f>
        <v xml:space="preserve">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v>
      </c>
      <c r="G138" s="119" t="str">
        <f>+'3 - Identificación del Riesgo'!I137</f>
        <v>Afectación Económica o presupuestal</v>
      </c>
      <c r="H138" s="194">
        <f ca="1">+TODAY()-'3 - Identificación del Riesgo'!O137</f>
        <v>951</v>
      </c>
      <c r="I138" s="195" t="str">
        <f>+'4 - Valor del Riesgo Inherente'!N138</f>
        <v>Alto</v>
      </c>
      <c r="J138" s="195" t="str">
        <f>+'4 - Valor del Riesgo Inherente'!O138</f>
        <v>Reducir</v>
      </c>
      <c r="K138" s="195" t="str">
        <f>+'5 - Diseño y Valoración Control'!V138</f>
        <v/>
      </c>
      <c r="L138" s="195" t="e">
        <f>+'5 - Diseño y Valoración Control'!W138</f>
        <v>#N/A</v>
      </c>
    </row>
    <row r="139" spans="2:12" s="96" customFormat="1" ht="42.45" x14ac:dyDescent="0.4">
      <c r="B139" s="193" t="str">
        <f>+'3 - Identificación del Riesgo'!B138</f>
        <v>ADMINISTRACIÓN DE BIENES Y SERVICIOS</v>
      </c>
      <c r="C139" s="92" t="str">
        <f>+'3 - Identificación del Riesgo'!F138</f>
        <v xml:space="preserve">SUBDIRECCIÓN ADMINISTRATIVA Y FINANCIERA
</v>
      </c>
      <c r="D139" s="193" t="str">
        <f>+'3 - Identificación del Riesgo'!G138</f>
        <v>R 55</v>
      </c>
      <c r="E139" s="92" t="str">
        <f>+'3 - Identificación del Riesgo'!H138</f>
        <v>Pérdida o daño en la documentación de la Agencia</v>
      </c>
      <c r="F139" s="93" t="str">
        <f>+'3 - Identificación del Riesgo'!J138</f>
        <v>Posibilidad de pérdida reputacional en la imagen institucional ante los grupos de interés debido a la falta de control para los lineamientos de manejo y de conservación en documentos</v>
      </c>
      <c r="G139" s="119" t="str">
        <f>+'3 - Identificación del Riesgo'!I138</f>
        <v>Pérdida Reputacional</v>
      </c>
      <c r="H139" s="194">
        <f ca="1">+TODAY()-'3 - Identificación del Riesgo'!O138</f>
        <v>951</v>
      </c>
      <c r="I139" s="195" t="str">
        <f>+'4 - Valor del Riesgo Inherente'!N139</f>
        <v>Moderado</v>
      </c>
      <c r="J139" s="195" t="str">
        <f>+'4 - Valor del Riesgo Inherente'!O139</f>
        <v>Reducir</v>
      </c>
      <c r="K139" s="195" t="str">
        <f>+'5 - Diseño y Valoración Control'!V139</f>
        <v>Moderado</v>
      </c>
      <c r="L139" s="195" t="str">
        <f>+'5 - Diseño y Valoración Control'!W139</f>
        <v>Reducir</v>
      </c>
    </row>
    <row r="140" spans="2:12" s="96" customFormat="1" ht="42.45" x14ac:dyDescent="0.4">
      <c r="B140" s="193" t="str">
        <f>+'3 - Identificación del Riesgo'!B139</f>
        <v>ADMINISTRACIÓN DE BIENES Y SERVICIOS</v>
      </c>
      <c r="C140" s="92" t="str">
        <f>+'3 - Identificación del Riesgo'!F139</f>
        <v xml:space="preserve">SUBDIRECCIÓN ADMINISTRATIVA Y FINANCIERA
</v>
      </c>
      <c r="D140" s="193" t="str">
        <f>+'3 - Identificación del Riesgo'!G139</f>
        <v>R 55</v>
      </c>
      <c r="E140" s="92" t="str">
        <f>+'3 - Identificación del Riesgo'!H139</f>
        <v>Pérdida o daño en la documentación de la Agencia</v>
      </c>
      <c r="F140" s="93" t="str">
        <f>+'3 - Identificación del Riesgo'!J139</f>
        <v>Posibilidad de pérdida reputacional en la imagen institucional ante los grupos de interés debido a la falta de control para los lineamientos de manejo y de conservación en documentos</v>
      </c>
      <c r="G140" s="119" t="str">
        <f>+'3 - Identificación del Riesgo'!I139</f>
        <v>Pérdida Reputacional</v>
      </c>
      <c r="H140" s="194">
        <f ca="1">+TODAY()-'3 - Identificación del Riesgo'!O139</f>
        <v>951</v>
      </c>
      <c r="I140" s="195" t="str">
        <f>+'4 - Valor del Riesgo Inherente'!N140</f>
        <v>Moderado</v>
      </c>
      <c r="J140" s="195" t="str">
        <f>+'4 - Valor del Riesgo Inherente'!O140</f>
        <v>Reducir</v>
      </c>
      <c r="K140" s="195" t="str">
        <f>+'5 - Diseño y Valoración Control'!V140</f>
        <v>Moderado</v>
      </c>
      <c r="L140" s="195" t="str">
        <f>+'5 - Diseño y Valoración Control'!W140</f>
        <v>Reducir</v>
      </c>
    </row>
    <row r="141" spans="2:12" s="96" customFormat="1" ht="42.45" x14ac:dyDescent="0.4">
      <c r="B141" s="193" t="str">
        <f>+'3 - Identificación del Riesgo'!B140</f>
        <v>ADMINISTRACIÓN DE BIENES Y SERVICIOS</v>
      </c>
      <c r="C141" s="92" t="str">
        <f>+'3 - Identificación del Riesgo'!F140</f>
        <v xml:space="preserve">SUBDIRECCIÓN ADMINISTRATIVA Y FINANCIERA
</v>
      </c>
      <c r="D141" s="193" t="str">
        <f>+'3 - Identificación del Riesgo'!G140</f>
        <v>R 55</v>
      </c>
      <c r="E141" s="92" t="str">
        <f>+'3 - Identificación del Riesgo'!H140</f>
        <v>Pérdida o daño en la documentación de la Agencia</v>
      </c>
      <c r="F141" s="93" t="str">
        <f>+'3 - Identificación del Riesgo'!J140</f>
        <v>Posibilidad de pérdida reputacional en la imagen institucional ante los grupos de interés debido a la falta de control para los lineamientos de manejo y de conservación en documentos</v>
      </c>
      <c r="G141" s="119" t="str">
        <f>+'3 - Identificación del Riesgo'!I140</f>
        <v>Pérdida Reputacional</v>
      </c>
      <c r="H141" s="194">
        <f ca="1">+TODAY()-'3 - Identificación del Riesgo'!O140</f>
        <v>951</v>
      </c>
      <c r="I141" s="195" t="str">
        <f>+'4 - Valor del Riesgo Inherente'!N141</f>
        <v>Moderado</v>
      </c>
      <c r="J141" s="195" t="str">
        <f>+'4 - Valor del Riesgo Inherente'!O141</f>
        <v>Reducir</v>
      </c>
      <c r="K141" s="195" t="str">
        <f>+'5 - Diseño y Valoración Control'!V141</f>
        <v>Moderado</v>
      </c>
      <c r="L141" s="195" t="str">
        <f>+'5 - Diseño y Valoración Control'!W141</f>
        <v>Reducir</v>
      </c>
    </row>
    <row r="142" spans="2:12" s="96" customFormat="1" ht="42.45" x14ac:dyDescent="0.4">
      <c r="B142" s="193" t="str">
        <f>+'3 - Identificación del Riesgo'!B141</f>
        <v>ADMINISTRACIÓN DE BIENES Y SERVICIOS</v>
      </c>
      <c r="C142" s="92" t="str">
        <f>+'3 - Identificación del Riesgo'!F141</f>
        <v xml:space="preserve">SUBDIRECCIÓN ADMINISTRATIVA Y FINANCIERA
</v>
      </c>
      <c r="D142" s="193" t="str">
        <f>+'3 - Identificación del Riesgo'!G141</f>
        <v>R 55</v>
      </c>
      <c r="E142" s="92" t="str">
        <f>+'3 - Identificación del Riesgo'!H141</f>
        <v>Pérdida o daño en la documentación de la Agencia</v>
      </c>
      <c r="F142" s="93" t="str">
        <f>+'3 - Identificación del Riesgo'!J141</f>
        <v>Posibilidad de pérdida reputacional en la imagen institucional ante los grupos de interés debido a la falta de control para los lineamientos de manejo y de conservación en documentos</v>
      </c>
      <c r="G142" s="119" t="str">
        <f>+'3 - Identificación del Riesgo'!I141</f>
        <v>Pérdida Reputacional</v>
      </c>
      <c r="H142" s="194">
        <f ca="1">+TODAY()-'3 - Identificación del Riesgo'!O141</f>
        <v>951</v>
      </c>
      <c r="I142" s="195" t="str">
        <f>+'4 - Valor del Riesgo Inherente'!N142</f>
        <v>Alto</v>
      </c>
      <c r="J142" s="195" t="str">
        <f>+'4 - Valor del Riesgo Inherente'!O142</f>
        <v>Reducir</v>
      </c>
      <c r="K142" s="195" t="str">
        <f>+'5 - Diseño y Valoración Control'!V142</f>
        <v/>
      </c>
      <c r="L142" s="195" t="e">
        <f>+'5 - Diseño y Valoración Control'!W142</f>
        <v>#N/A</v>
      </c>
    </row>
    <row r="143" spans="2:12" s="96" customFormat="1" ht="70.75" x14ac:dyDescent="0.4">
      <c r="B143" s="193" t="str">
        <f>+'3 - Identificación del Riesgo'!B142</f>
        <v>ADMINISTRACIÓN DE BIENES Y SERVICIOS</v>
      </c>
      <c r="C143" s="92" t="str">
        <f>+'3 - Identificación del Riesgo'!F142</f>
        <v xml:space="preserve">SUBDIRECCIÓN ADMINISTRATIVA Y FINANCIERA
</v>
      </c>
      <c r="D143" s="193" t="str">
        <f>+'3 - Identificación del Riesgo'!G142</f>
        <v>R 56</v>
      </c>
      <c r="E143" s="92" t="str">
        <f>+'3 - Identificación del Riesgo'!H142</f>
        <v xml:space="preserve">Asignación incorrecta de comunicaciones oficiales recibidas (documentos) en el momento de la radicación. </v>
      </c>
      <c r="F143" s="93" t="str">
        <f>+'3 - Identificación del Riesgo'!J142</f>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v>
      </c>
      <c r="G143" s="119" t="str">
        <f>+'3 - Identificación del Riesgo'!I142</f>
        <v>Pérdida Reputacional</v>
      </c>
      <c r="H143" s="194">
        <f ca="1">+TODAY()-'3 - Identificación del Riesgo'!O142</f>
        <v>951</v>
      </c>
      <c r="I143" s="195" t="str">
        <f>+'4 - Valor del Riesgo Inherente'!N143</f>
        <v>Alto</v>
      </c>
      <c r="J143" s="195" t="str">
        <f>+'4 - Valor del Riesgo Inherente'!O143</f>
        <v>Reducir</v>
      </c>
      <c r="K143" s="195" t="str">
        <f>+'5 - Diseño y Valoración Control'!V143</f>
        <v>Moderado</v>
      </c>
      <c r="L143" s="195" t="str">
        <f>+'5 - Diseño y Valoración Control'!W143</f>
        <v>Reducir</v>
      </c>
    </row>
    <row r="144" spans="2:12" s="96" customFormat="1" ht="70.75" x14ac:dyDescent="0.4">
      <c r="B144" s="193" t="str">
        <f>+'3 - Identificación del Riesgo'!B143</f>
        <v>ADMINISTRACIÓN DE BIENES Y SERVICIOS</v>
      </c>
      <c r="C144" s="92" t="str">
        <f>+'3 - Identificación del Riesgo'!F143</f>
        <v xml:space="preserve">SUBDIRECCIÓN ADMINISTRATIVA Y FINANCIERA
</v>
      </c>
      <c r="D144" s="193" t="str">
        <f>+'3 - Identificación del Riesgo'!G143</f>
        <v>R 56</v>
      </c>
      <c r="E144" s="92" t="str">
        <f>+'3 - Identificación del Riesgo'!H143</f>
        <v xml:space="preserve">Asignación incorrecta de comunicaciones oficiales recibidas (documentos) en el momento de la radicación. </v>
      </c>
      <c r="F144" s="93" t="str">
        <f>+'3 - Identificación del Riesgo'!J143</f>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v>
      </c>
      <c r="G144" s="119" t="str">
        <f>+'3 - Identificación del Riesgo'!I143</f>
        <v>Pérdida Reputacional</v>
      </c>
      <c r="H144" s="194">
        <f ca="1">+TODAY()-'3 - Identificación del Riesgo'!O143</f>
        <v>951</v>
      </c>
      <c r="I144" s="195" t="str">
        <f>+'4 - Valor del Riesgo Inherente'!N144</f>
        <v>Alto</v>
      </c>
      <c r="J144" s="195" t="str">
        <f>+'4 - Valor del Riesgo Inherente'!O144</f>
        <v>Reducir</v>
      </c>
      <c r="K144" s="195" t="str">
        <f>+'5 - Diseño y Valoración Control'!V144</f>
        <v>Moderado</v>
      </c>
      <c r="L144" s="195" t="str">
        <f>+'5 - Diseño y Valoración Control'!W144</f>
        <v>Reducir</v>
      </c>
    </row>
    <row r="145" spans="2:12" s="96" customFormat="1" ht="70.75" x14ac:dyDescent="0.4">
      <c r="B145" s="193" t="str">
        <f>+'3 - Identificación del Riesgo'!B144</f>
        <v>ADMINISTRACIÓN DE BIENES Y SERVICIOS</v>
      </c>
      <c r="C145" s="92" t="str">
        <f>+'3 - Identificación del Riesgo'!F144</f>
        <v xml:space="preserve">SUBDIRECCIÓN ADMINISTRATIVA Y FINANCIERA
</v>
      </c>
      <c r="D145" s="193" t="str">
        <f>+'3 - Identificación del Riesgo'!G144</f>
        <v>R 56</v>
      </c>
      <c r="E145" s="92" t="str">
        <f>+'3 - Identificación del Riesgo'!H144</f>
        <v xml:space="preserve">Asignación incorrecta de comunicaciones oficiales recibidas (documentos) en el momento de la radicación. </v>
      </c>
      <c r="F145" s="93" t="str">
        <f>+'3 - Identificación del Riesgo'!J144</f>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v>
      </c>
      <c r="G145" s="119" t="str">
        <f>+'3 - Identificación del Riesgo'!I144</f>
        <v>Pérdida Reputacional</v>
      </c>
      <c r="H145" s="194">
        <f ca="1">+TODAY()-'3 - Identificación del Riesgo'!O144</f>
        <v>951</v>
      </c>
      <c r="I145" s="195" t="str">
        <f>+'4 - Valor del Riesgo Inherente'!N145</f>
        <v>Alto</v>
      </c>
      <c r="J145" s="195" t="str">
        <f>+'4 - Valor del Riesgo Inherente'!O145</f>
        <v>Reducir</v>
      </c>
      <c r="K145" s="195" t="str">
        <f>+'5 - Diseño y Valoración Control'!V145</f>
        <v>Moderado</v>
      </c>
      <c r="L145" s="195" t="str">
        <f>+'5 - Diseño y Valoración Control'!W145</f>
        <v>Reducir</v>
      </c>
    </row>
    <row r="146" spans="2:12" s="96" customFormat="1" ht="56.6" x14ac:dyDescent="0.4">
      <c r="B146" s="193" t="str">
        <f>+'3 - Identificación del Riesgo'!B145</f>
        <v>ADMINISTRACIÓN DE BIENES Y SERVICIOS</v>
      </c>
      <c r="C146" s="92" t="str">
        <f>+'3 - Identificación del Riesgo'!F145</f>
        <v xml:space="preserve">SUBDIRECCIÓN ADMINISTRATIVA Y FINANCIERA
</v>
      </c>
      <c r="D146" s="193" t="str">
        <f>+'3 - Identificación del Riesgo'!G145</f>
        <v>R 57</v>
      </c>
      <c r="E146" s="92" t="str">
        <f>+'3 - Identificación del Riesgo'!H145</f>
        <v>Demoras en la respuesta a solicitudes internas de documentos en atención de los requerimientos de expedientes por parte de las dependencias</v>
      </c>
      <c r="F146" s="93" t="str">
        <f>+'3 - Identificación del Riesgo'!J145</f>
        <v>Posibilidad de pérdida reputacional derivando en acciones jurídicas en contra de la entidad debido a los vencimientos de términos debido a personal insuficiente para atender la alta demanda y la inexactitud o complejidad de la solicitud del expediente o información por parte de la dependencia</v>
      </c>
      <c r="G146" s="119" t="str">
        <f>+'3 - Identificación del Riesgo'!I145</f>
        <v>Pérdida Reputacional</v>
      </c>
      <c r="H146" s="194">
        <f ca="1">+TODAY()-'3 - Identificación del Riesgo'!O145</f>
        <v>951</v>
      </c>
      <c r="I146" s="195" t="str">
        <f>+'4 - Valor del Riesgo Inherente'!N146</f>
        <v>Alto</v>
      </c>
      <c r="J146" s="195" t="str">
        <f>+'4 - Valor del Riesgo Inherente'!O146</f>
        <v>Reducir</v>
      </c>
      <c r="K146" s="195" t="str">
        <f>+'5 - Diseño y Valoración Control'!V146</f>
        <v>Alto</v>
      </c>
      <c r="L146" s="195" t="str">
        <f>+'5 - Diseño y Valoración Control'!W146</f>
        <v>Reducir</v>
      </c>
    </row>
    <row r="147" spans="2:12" s="96" customFormat="1" ht="56.6" x14ac:dyDescent="0.4">
      <c r="B147" s="193" t="str">
        <f>+'3 - Identificación del Riesgo'!B146</f>
        <v>ADMINISTRACIÓN DE BIENES Y SERVICIOS</v>
      </c>
      <c r="C147" s="92" t="str">
        <f>+'3 - Identificación del Riesgo'!F146</f>
        <v xml:space="preserve">SUBDIRECCIÓN ADMINISTRATIVA Y FINANCIERA
</v>
      </c>
      <c r="D147" s="193" t="str">
        <f>+'3 - Identificación del Riesgo'!G146</f>
        <v>R 57</v>
      </c>
      <c r="E147" s="92" t="str">
        <f>+'3 - Identificación del Riesgo'!H146</f>
        <v>Demoras en la respuesta a solicitudes internas de documentos en atención de los requerimientos de expedientes por parte de las dependencias</v>
      </c>
      <c r="F147" s="93" t="str">
        <f>+'3 - Identificación del Riesgo'!J146</f>
        <v>Posibilidad de pérdida reputacional derivando en acciones jurídicas en contra de la entidad debido a los vencimientos de términos debido a personal insuficiente para atender la alta demanda y la inexactitud o complejidad de la solicitud del expediente o información por parte de la dependencia</v>
      </c>
      <c r="G147" s="119" t="str">
        <f>+'3 - Identificación del Riesgo'!I146</f>
        <v>Pérdida Reputacional</v>
      </c>
      <c r="H147" s="194">
        <f ca="1">+TODAY()-'3 - Identificación del Riesgo'!O146</f>
        <v>951</v>
      </c>
      <c r="I147" s="195" t="str">
        <f>+'4 - Valor del Riesgo Inherente'!N147</f>
        <v>Alto</v>
      </c>
      <c r="J147" s="195" t="str">
        <f>+'4 - Valor del Riesgo Inherente'!O147</f>
        <v>Reducir</v>
      </c>
      <c r="K147" s="195" t="str">
        <f>+'5 - Diseño y Valoración Control'!V147</f>
        <v>Alto</v>
      </c>
      <c r="L147" s="195" t="str">
        <f>+'5 - Diseño y Valoración Control'!W147</f>
        <v>Reducir</v>
      </c>
    </row>
    <row r="148" spans="2:12" s="96" customFormat="1" ht="42.45" x14ac:dyDescent="0.4">
      <c r="B148" s="193" t="str">
        <f>+'3 - Identificación del Riesgo'!B147</f>
        <v>ADMINISTRACIÓN DE BIENES Y SERVICIOS</v>
      </c>
      <c r="C148" s="92" t="str">
        <f>+'3 - Identificación del Riesgo'!F147</f>
        <v>SUBDIRECCIÓN ADMINISTRATIVA Y FINANCIERA</v>
      </c>
      <c r="D148" s="193" t="str">
        <f>+'3 - Identificación del Riesgo'!G147</f>
        <v>R 58</v>
      </c>
      <c r="E148" s="92" t="str">
        <f>+'3 - Identificación del Riesgo'!H147</f>
        <v>Incumplimiento del Plan de Gestión Integral de Residuos Peligrosos (PGIRESPEL)</v>
      </c>
      <c r="F148" s="93" t="str">
        <f>+'3 - Identificación del Riesgo'!J147</f>
        <v>Posibilidad de afectación económica por sanciones legales por entes de control debido al desconocimiento en la normatividad ambiental aplicable</v>
      </c>
      <c r="G148" s="119" t="str">
        <f>+'3 - Identificación del Riesgo'!I147</f>
        <v>Afectación Económica o presupuestal</v>
      </c>
      <c r="H148" s="194">
        <f ca="1">+TODAY()-'3 - Identificación del Riesgo'!O147</f>
        <v>951</v>
      </c>
      <c r="I148" s="195" t="str">
        <f>+'4 - Valor del Riesgo Inherente'!N148</f>
        <v>Alto</v>
      </c>
      <c r="J148" s="195" t="str">
        <f>+'4 - Valor del Riesgo Inherente'!O148</f>
        <v>Reducir</v>
      </c>
      <c r="K148" s="195" t="str">
        <f>+'5 - Diseño y Valoración Control'!V148</f>
        <v>Alto</v>
      </c>
      <c r="L148" s="195" t="str">
        <f>+'5 - Diseño y Valoración Control'!W148</f>
        <v>Reducir</v>
      </c>
    </row>
    <row r="149" spans="2:12" s="96" customFormat="1" ht="42.45" x14ac:dyDescent="0.4">
      <c r="B149" s="193" t="str">
        <f>+'3 - Identificación del Riesgo'!B148</f>
        <v>ADMINISTRACIÓN DE BIENES Y SERVICIOS</v>
      </c>
      <c r="C149" s="92" t="str">
        <f>+'3 - Identificación del Riesgo'!F148</f>
        <v>SUBDIRECCIÓN ADMINISTRATIVA Y FINANCIERA</v>
      </c>
      <c r="D149" s="193" t="str">
        <f>+'3 - Identificación del Riesgo'!G148</f>
        <v>R 58</v>
      </c>
      <c r="E149" s="92" t="str">
        <f>+'3 - Identificación del Riesgo'!H148</f>
        <v>Incumplimiento del Plan de Gestión Integral de Residuos Peligrosos (PGIRESPEL)</v>
      </c>
      <c r="F149" s="93" t="str">
        <f>+'3 - Identificación del Riesgo'!J148</f>
        <v>Posibilidad de afectación económica por sanciones legales por entes de control debido al desconocimiento en la normatividad ambiental aplicable</v>
      </c>
      <c r="G149" s="119" t="str">
        <f>+'3 - Identificación del Riesgo'!I148</f>
        <v>Afectación Económica o presupuestal</v>
      </c>
      <c r="H149" s="194">
        <f ca="1">+TODAY()-'3 - Identificación del Riesgo'!O148</f>
        <v>951</v>
      </c>
      <c r="I149" s="195" t="str">
        <f>+'4 - Valor del Riesgo Inherente'!N149</f>
        <v>Alto</v>
      </c>
      <c r="J149" s="195" t="str">
        <f>+'4 - Valor del Riesgo Inherente'!O149</f>
        <v>Reducir</v>
      </c>
      <c r="K149" s="195" t="str">
        <f>+'5 - Diseño y Valoración Control'!V149</f>
        <v>Alto</v>
      </c>
      <c r="L149" s="195" t="str">
        <f>+'5 - Diseño y Valoración Control'!W149</f>
        <v>Reducir</v>
      </c>
    </row>
    <row r="150" spans="2:12" s="96" customFormat="1" ht="42.45" x14ac:dyDescent="0.4">
      <c r="B150" s="193" t="str">
        <f>+'3 - Identificación del Riesgo'!B149</f>
        <v>ADMINISTRACIÓN DE BIENES Y SERVICIOS</v>
      </c>
      <c r="C150" s="92" t="str">
        <f>+'3 - Identificación del Riesgo'!F149</f>
        <v>SUBDIRECCIÓN ADMINISTRATIVA Y FINANCIERA</v>
      </c>
      <c r="D150" s="193" t="str">
        <f>+'3 - Identificación del Riesgo'!G149</f>
        <v>R 59</v>
      </c>
      <c r="E150" s="92" t="str">
        <f>+'3 - Identificación del Riesgo'!H149</f>
        <v>Incumplimiento de requisitos y trámites legales ambientales en la adquisición de bienes y servicios</v>
      </c>
      <c r="F150" s="93" t="str">
        <f>+'3 - Identificación del Riesgo'!J149</f>
        <v>Posibilidad de afectación económica por sanciones legales por entes de control debido al desconocimiento e incumplimiento de la normatividad ambiental aplicable</v>
      </c>
      <c r="G150" s="119" t="str">
        <f>+'3 - Identificación del Riesgo'!I149</f>
        <v>Afectación Económica o presupuestal</v>
      </c>
      <c r="H150" s="194">
        <f ca="1">+TODAY()-'3 - Identificación del Riesgo'!O149</f>
        <v>951</v>
      </c>
      <c r="I150" s="195" t="str">
        <f>+'4 - Valor del Riesgo Inherente'!N150</f>
        <v>Alto</v>
      </c>
      <c r="J150" s="195" t="str">
        <f>+'4 - Valor del Riesgo Inherente'!O150</f>
        <v>Reducir</v>
      </c>
      <c r="K150" s="195" t="str">
        <f>+'5 - Diseño y Valoración Control'!V150</f>
        <v>Moderado</v>
      </c>
      <c r="L150" s="195" t="str">
        <f>+'5 - Diseño y Valoración Control'!W150</f>
        <v>Reducir</v>
      </c>
    </row>
    <row r="151" spans="2:12" s="96" customFormat="1" ht="42.45" x14ac:dyDescent="0.4">
      <c r="B151" s="193" t="str">
        <f>+'3 - Identificación del Riesgo'!B150</f>
        <v>ADMINISTRACIÓN DE BIENES Y SERVICIOS</v>
      </c>
      <c r="C151" s="92" t="str">
        <f>+'3 - Identificación del Riesgo'!F150</f>
        <v>SUBDIRECCIÓN ADMINISTRATIVA Y FINANCIERA</v>
      </c>
      <c r="D151" s="193" t="str">
        <f>+'3 - Identificación del Riesgo'!G150</f>
        <v>R 59</v>
      </c>
      <c r="E151" s="92" t="str">
        <f>+'3 - Identificación del Riesgo'!H150</f>
        <v>Incumplimiento de requisitos y trámites legales ambientales en la adquisición de bienes y servicios</v>
      </c>
      <c r="F151" s="93" t="str">
        <f>+'3 - Identificación del Riesgo'!J150</f>
        <v>Posibilidad de afectación económica por sanciones legales por entes de control debido al desconocimiento e incumplimiento de la normatividad ambiental aplicable</v>
      </c>
      <c r="G151" s="119" t="str">
        <f>+'3 - Identificación del Riesgo'!I150</f>
        <v>Afectación Económica o presupuestal</v>
      </c>
      <c r="H151" s="194">
        <f ca="1">+TODAY()-'3 - Identificación del Riesgo'!O150</f>
        <v>951</v>
      </c>
      <c r="I151" s="195" t="str">
        <f>+'4 - Valor del Riesgo Inherente'!N151</f>
        <v>Bajo</v>
      </c>
      <c r="J151" s="195" t="str">
        <f>+'4 - Valor del Riesgo Inherente'!O151</f>
        <v>Aceptar</v>
      </c>
      <c r="K151" s="195" t="str">
        <f>+'5 - Diseño y Valoración Control'!V151</f>
        <v>Moderado</v>
      </c>
      <c r="L151" s="195" t="str">
        <f>+'5 - Diseño y Valoración Control'!W151</f>
        <v>Reducir</v>
      </c>
    </row>
    <row r="152" spans="2:12" s="96" customFormat="1" ht="42.45" x14ac:dyDescent="0.4">
      <c r="B152" s="193" t="str">
        <f>+'3 - Identificación del Riesgo'!B151</f>
        <v>ADMINISTRACIÓN DE BIENES Y SERVICIOS</v>
      </c>
      <c r="C152" s="92" t="str">
        <f>+'3 - Identificación del Riesgo'!F151</f>
        <v>SUBDIRECCIÓN ADMINISTRATIVA Y FINANCIERA</v>
      </c>
      <c r="D152" s="193" t="str">
        <f>+'3 - Identificación del Riesgo'!G151</f>
        <v>R 60</v>
      </c>
      <c r="E152" s="92" t="str">
        <f>+'3 - Identificación del Riesgo'!H151</f>
        <v>Desactualización del Sistema de Gestión Ambiental con requisitos legales ambientales</v>
      </c>
      <c r="F152" s="93" t="str">
        <f>+'3 - Identificación del Riesgo'!J151</f>
        <v>Posibilidad de afectación económica por sanciones legales por entes de control debido al desconocimiento de la normatividad ambiental y la insuficiencia de recursos físicos, financieros y de talento humanos</v>
      </c>
      <c r="G152" s="119" t="str">
        <f>+'3 - Identificación del Riesgo'!I151</f>
        <v>Afectación Económica o presupuestal</v>
      </c>
      <c r="H152" s="194">
        <f ca="1">+TODAY()-'3 - Identificación del Riesgo'!O151</f>
        <v>951</v>
      </c>
      <c r="I152" s="195" t="str">
        <f>+'4 - Valor del Riesgo Inherente'!N152</f>
        <v>Bajo</v>
      </c>
      <c r="J152" s="195" t="str">
        <f>+'4 - Valor del Riesgo Inherente'!O152</f>
        <v>Aceptar</v>
      </c>
      <c r="K152" s="195" t="str">
        <f>+'5 - Diseño y Valoración Control'!V152</f>
        <v>Bajo</v>
      </c>
      <c r="L152" s="195" t="str">
        <f>+'5 - Diseño y Valoración Control'!W152</f>
        <v>Aceptar</v>
      </c>
    </row>
    <row r="153" spans="2:12" s="96" customFormat="1" ht="42.45" x14ac:dyDescent="0.4">
      <c r="B153" s="193" t="str">
        <f>+'3 - Identificación del Riesgo'!B152</f>
        <v>ADMINISTRACIÓN DE BIENES Y SERVICIOS</v>
      </c>
      <c r="C153" s="92" t="str">
        <f>+'3 - Identificación del Riesgo'!F152</f>
        <v>SUBDIRECCIÓN ADMINISTRATIVA Y FINANCIERA</v>
      </c>
      <c r="D153" s="193" t="str">
        <f>+'3 - Identificación del Riesgo'!G152</f>
        <v>R 60</v>
      </c>
      <c r="E153" s="92" t="str">
        <f>+'3 - Identificación del Riesgo'!H152</f>
        <v>Desactualización del Sistema de Gestión Ambiental con requisitos legales ambientales</v>
      </c>
      <c r="F153" s="93" t="str">
        <f>+'3 - Identificación del Riesgo'!J152</f>
        <v>Posibilidad de afectación económica por sanciones legales por entes de control debido al desconocimiento de la normatividad ambiental y la insuficiencia de recursos físicos, financieros y de talento humanos</v>
      </c>
      <c r="G153" s="119" t="str">
        <f>+'3 - Identificación del Riesgo'!I152</f>
        <v>Afectación Económica o presupuestal</v>
      </c>
      <c r="H153" s="194">
        <f ca="1">+TODAY()-'3 - Identificación del Riesgo'!O152</f>
        <v>951</v>
      </c>
      <c r="I153" s="195" t="str">
        <f>+'4 - Valor del Riesgo Inherente'!N153</f>
        <v>Alto</v>
      </c>
      <c r="J153" s="195" t="str">
        <f>+'4 - Valor del Riesgo Inherente'!O153</f>
        <v>Reducir</v>
      </c>
      <c r="K153" s="195" t="str">
        <f>+'5 - Diseño y Valoración Control'!V153</f>
        <v>Bajo</v>
      </c>
      <c r="L153" s="195" t="str">
        <f>+'5 - Diseño y Valoración Control'!W153</f>
        <v>Aceptar</v>
      </c>
    </row>
    <row r="154" spans="2:12" s="96" customFormat="1" ht="42.45" x14ac:dyDescent="0.4">
      <c r="B154" s="193" t="str">
        <f>+'3 - Identificación del Riesgo'!B153</f>
        <v>ADMINISTRACIÓN DE BIENES Y SERVICIOS</v>
      </c>
      <c r="C154" s="92" t="str">
        <f>+'3 - Identificación del Riesgo'!F153</f>
        <v>SUBDIRECCIÓN ADMINISTRATIVA Y FINANCIERA</v>
      </c>
      <c r="D154" s="193" t="str">
        <f>+'3 - Identificación del Riesgo'!G153</f>
        <v>R 61</v>
      </c>
      <c r="E154" s="92" t="str">
        <f>+'3 - Identificación del Riesgo'!H153</f>
        <v>Disposición de residuos ordinarios sin cumplir las prácticas establecidas en la entidad</v>
      </c>
      <c r="F154" s="93" t="str">
        <f>+'3 - Identificación del Riesgo'!J153</f>
        <v>Posibilidad de afectación económica por sanciones legales por entes de control debido a la disposición incorrecta para los residuos ordinarios de acuerdo con las prácticas establecidas en la entidad</v>
      </c>
      <c r="G154" s="119" t="str">
        <f>+'3 - Identificación del Riesgo'!I153</f>
        <v>Afectación Económica o presupuestal</v>
      </c>
      <c r="H154" s="194">
        <f ca="1">+TODAY()-'3 - Identificación del Riesgo'!O153</f>
        <v>951</v>
      </c>
      <c r="I154" s="195" t="str">
        <f>+'4 - Valor del Riesgo Inherente'!N154</f>
        <v>Alto</v>
      </c>
      <c r="J154" s="195" t="str">
        <f>+'4 - Valor del Riesgo Inherente'!O154</f>
        <v>Reducir</v>
      </c>
      <c r="K154" s="195" t="str">
        <f>+'5 - Diseño y Valoración Control'!V154</f>
        <v>Alto</v>
      </c>
      <c r="L154" s="195" t="str">
        <f>+'5 - Diseño y Valoración Control'!W154</f>
        <v>Reducir</v>
      </c>
    </row>
    <row r="155" spans="2:12" s="96" customFormat="1" ht="42.45" x14ac:dyDescent="0.4">
      <c r="B155" s="193" t="str">
        <f>+'3 - Identificación del Riesgo'!B154</f>
        <v>ADMINISTRACIÓN DE BIENES Y SERVICIOS</v>
      </c>
      <c r="C155" s="92" t="str">
        <f>+'3 - Identificación del Riesgo'!F154</f>
        <v>SUBDIRECCIÓN ADMINISTRATIVA Y FINANCIERA</v>
      </c>
      <c r="D155" s="193" t="str">
        <f>+'3 - Identificación del Riesgo'!G154</f>
        <v>R 61</v>
      </c>
      <c r="E155" s="92" t="str">
        <f>+'3 - Identificación del Riesgo'!H154</f>
        <v>Disposición de residuos ordinarios sin cumplir las prácticas establecidas en la entidad</v>
      </c>
      <c r="F155" s="93" t="str">
        <f>+'3 - Identificación del Riesgo'!J154</f>
        <v>Posibilidad de afectación económica por sanciones legales por entes de control debido a la disposición incorrecta para los residuos ordinarios de acuerdo con las prácticas establecidas en la entidad</v>
      </c>
      <c r="G155" s="119" t="str">
        <f>+'3 - Identificación del Riesgo'!I154</f>
        <v>Afectación Económica o presupuestal</v>
      </c>
      <c r="H155" s="194">
        <f ca="1">+TODAY()-'3 - Identificación del Riesgo'!O154</f>
        <v>951</v>
      </c>
      <c r="I155" s="195" t="str">
        <f>+'4 - Valor del Riesgo Inherente'!N155</f>
        <v>Bajo</v>
      </c>
      <c r="J155" s="195" t="str">
        <f>+'4 - Valor del Riesgo Inherente'!O155</f>
        <v>Aceptar</v>
      </c>
      <c r="K155" s="195" t="str">
        <f>+'5 - Diseño y Valoración Control'!V155</f>
        <v>Moderado</v>
      </c>
      <c r="L155" s="195" t="str">
        <f>+'5 - Diseño y Valoración Control'!W155</f>
        <v>Reducir</v>
      </c>
    </row>
    <row r="156" spans="2:12" s="96" customFormat="1" ht="70.75" x14ac:dyDescent="0.4">
      <c r="B156" s="193" t="str">
        <f>+'3 - Identificación del Riesgo'!B155</f>
        <v>GESTIÓN FINANCIERA</v>
      </c>
      <c r="C156" s="92" t="str">
        <f>+'3 - Identificación del Riesgo'!F155</f>
        <v>SUBDIRECCIÓN ADMINISTRATIVA Y FINANCIERA</v>
      </c>
      <c r="D156" s="193" t="str">
        <f>+'3 - Identificación del Riesgo'!G155</f>
        <v>R 62</v>
      </c>
      <c r="E156" s="92" t="str">
        <f>+'3 - Identificación del Riesgo'!H155</f>
        <v>Registro de gastos y pagos sin cumplimiento de requisitos legales</v>
      </c>
      <c r="F156" s="93" t="str">
        <f>+'3 - Identificación del Riesgo'!J155</f>
        <v>Posibilidad de afectación económica por sanciones penales, disciplinarias, fiscales y administrativa debido a la falta de verificación en los requisitos de los supervisores y/o área técnica que solicita el trámite y/o deficiencia en la planeación para la ejecución frente a los tiempos requeridos en el trámite financiero por parte de las áreas ejecutoras</v>
      </c>
      <c r="G156" s="119" t="str">
        <f>+'3 - Identificación del Riesgo'!I155</f>
        <v>Afectación Económica o presupuestal</v>
      </c>
      <c r="H156" s="194">
        <f ca="1">+TODAY()-'3 - Identificación del Riesgo'!O155</f>
        <v>951</v>
      </c>
      <c r="I156" s="195" t="str">
        <f>+'4 - Valor del Riesgo Inherente'!N156</f>
        <v>Bajo</v>
      </c>
      <c r="J156" s="195" t="str">
        <f>+'4 - Valor del Riesgo Inherente'!O156</f>
        <v>Aceptar</v>
      </c>
      <c r="K156" s="195" t="str">
        <f>+'5 - Diseño y Valoración Control'!V156</f>
        <v>Bajo</v>
      </c>
      <c r="L156" s="195" t="str">
        <f>+'5 - Diseño y Valoración Control'!W156</f>
        <v>Aceptar</v>
      </c>
    </row>
    <row r="157" spans="2:12" s="96" customFormat="1" ht="70.75" x14ac:dyDescent="0.4">
      <c r="B157" s="193" t="str">
        <f>+'3 - Identificación del Riesgo'!B156</f>
        <v>GESTIÓN FINANCIERA</v>
      </c>
      <c r="C157" s="92" t="str">
        <f>+'3 - Identificación del Riesgo'!F156</f>
        <v>SUBDIRECCIÓN ADMINISTRATIVA Y FINANCIERA</v>
      </c>
      <c r="D157" s="193" t="str">
        <f>+'3 - Identificación del Riesgo'!G156</f>
        <v>R 62</v>
      </c>
      <c r="E157" s="92" t="str">
        <f>+'3 - Identificación del Riesgo'!H156</f>
        <v>Registro de gastos y pagos sin cumplimiento de requisitos legales</v>
      </c>
      <c r="F157" s="93" t="str">
        <f>+'3 - Identificación del Riesgo'!J156</f>
        <v>Posibilidad de afectación económica por sanciones penales, disciplinarias, fiscales y administrativa debido a la falta de verificación en los requisitos de los supervisores y/o área técnica que solicita el trámite y/o deficiencia en la planeación para la ejecución frente a los tiempos requeridos en el trámite financiero por parte de las áreas ejecutoras</v>
      </c>
      <c r="G157" s="119" t="str">
        <f>+'3 - Identificación del Riesgo'!I156</f>
        <v>Afectación Económica o presupuestal</v>
      </c>
      <c r="H157" s="194">
        <f ca="1">+TODAY()-'3 - Identificación del Riesgo'!O156</f>
        <v>951</v>
      </c>
      <c r="I157" s="195" t="str">
        <f>+'4 - Valor del Riesgo Inherente'!N157</f>
        <v>Moderado</v>
      </c>
      <c r="J157" s="195" t="str">
        <f>+'4 - Valor del Riesgo Inherente'!O157</f>
        <v>Reducir</v>
      </c>
      <c r="K157" s="195" t="str">
        <f>+'5 - Diseño y Valoración Control'!V157</f>
        <v>Bajo</v>
      </c>
      <c r="L157" s="195" t="str">
        <f>+'5 - Diseño y Valoración Control'!W157</f>
        <v>Aceptar</v>
      </c>
    </row>
    <row r="158" spans="2:12" s="96" customFormat="1" ht="56.6" x14ac:dyDescent="0.4">
      <c r="B158" s="193" t="str">
        <f>+'3 - Identificación del Riesgo'!B157</f>
        <v>GESTIÓN FINANCIERA</v>
      </c>
      <c r="C158" s="92" t="str">
        <f>+'3 - Identificación del Riesgo'!F157</f>
        <v>SUBDIRECCIÓN ADMINISTRATIVA Y FINANCIERA</v>
      </c>
      <c r="D158" s="193" t="str">
        <f>+'3 - Identificación del Riesgo'!G157</f>
        <v>R 63</v>
      </c>
      <c r="E158" s="92" t="str">
        <f>+'3 - Identificación del Riesgo'!H157</f>
        <v>Programación del PAC que no corresponde a las necesidades reales</v>
      </c>
      <c r="F158" s="93" t="str">
        <f>+'3 - Identificación del Riesgo'!J157</f>
        <v>Posibilidad de afectación económica por sanción del Ministerio de Hacienda debido al  el envío inoportuno y/o inexacto de las solicitudes de pago a la Subdirección Administrativa y Financiera por parte de los supervisores de los contratos</v>
      </c>
      <c r="G158" s="119" t="str">
        <f>+'3 - Identificación del Riesgo'!I157</f>
        <v>Afectación Económica o presupuestal</v>
      </c>
      <c r="H158" s="194">
        <f ca="1">+TODAY()-'3 - Identificación del Riesgo'!O157</f>
        <v>951</v>
      </c>
      <c r="I158" s="195" t="str">
        <f>+'4 - Valor del Riesgo Inherente'!N158</f>
        <v>Moderado</v>
      </c>
      <c r="J158" s="195" t="str">
        <f>+'4 - Valor del Riesgo Inherente'!O158</f>
        <v>Reducir</v>
      </c>
      <c r="K158" s="195" t="str">
        <f>+'5 - Diseño y Valoración Control'!V158</f>
        <v>Moderado</v>
      </c>
      <c r="L158" s="195" t="str">
        <f>+'5 - Diseño y Valoración Control'!W158</f>
        <v>Reducir</v>
      </c>
    </row>
    <row r="159" spans="2:12" s="96" customFormat="1" ht="56.6" x14ac:dyDescent="0.4">
      <c r="B159" s="193" t="str">
        <f>+'3 - Identificación del Riesgo'!B158</f>
        <v>GESTIÓN FINANCIERA</v>
      </c>
      <c r="C159" s="92" t="str">
        <f>+'3 - Identificación del Riesgo'!F158</f>
        <v>SUBDIRECCIÓN ADMINISTRATIVA Y FINANCIERA</v>
      </c>
      <c r="D159" s="193" t="str">
        <f>+'3 - Identificación del Riesgo'!G158</f>
        <v>R 63</v>
      </c>
      <c r="E159" s="92" t="str">
        <f>+'3 - Identificación del Riesgo'!H158</f>
        <v>Programación del PAC que no corresponde a las necesidades reales</v>
      </c>
      <c r="F159" s="93" t="str">
        <f>+'3 - Identificación del Riesgo'!J158</f>
        <v>Posibilidad de afectación económica por sanción del Ministerio de Hacienda debido al  el envío inoportuno y/o inexacto de las solicitudes de pago a la Subdirección Administrativa y Financiera por parte de los supervisores de los contratos</v>
      </c>
      <c r="G159" s="119" t="str">
        <f>+'3 - Identificación del Riesgo'!I158</f>
        <v>Afectación Económica o presupuestal</v>
      </c>
      <c r="H159" s="194">
        <f ca="1">+TODAY()-'3 - Identificación del Riesgo'!O158</f>
        <v>951</v>
      </c>
      <c r="I159" s="195" t="str">
        <f>+'4 - Valor del Riesgo Inherente'!N159</f>
        <v>Extremo</v>
      </c>
      <c r="J159" s="195" t="str">
        <f>+'4 - Valor del Riesgo Inherente'!O159</f>
        <v>Reducir</v>
      </c>
      <c r="K159" s="195" t="str">
        <f>+'5 - Diseño y Valoración Control'!V159</f>
        <v>Moderado</v>
      </c>
      <c r="L159" s="195" t="str">
        <f>+'5 - Diseño y Valoración Control'!W159</f>
        <v>Reducir</v>
      </c>
    </row>
    <row r="160" spans="2:12" s="96" customFormat="1" ht="56.6" x14ac:dyDescent="0.4">
      <c r="B160" s="193" t="str">
        <f>+'3 - Identificación del Riesgo'!B159</f>
        <v>GESTIÓN FINANCIERA</v>
      </c>
      <c r="C160" s="92" t="str">
        <f>+'3 - Identificación del Riesgo'!F159</f>
        <v>SUBDIRECCIÓN ADMINISTRATIVA Y FINANCIERA</v>
      </c>
      <c r="D160" s="193" t="str">
        <f>+'3 - Identificación del Riesgo'!G159</f>
        <v>R 64</v>
      </c>
      <c r="E160" s="92" t="str">
        <f>+'3 - Identificación del Riesgo'!H159</f>
        <v>Generacion y presentacion de declaraciones tributarias fuera de los plazos establecidos por las Entidades Administradoras de impuestos.</v>
      </c>
      <c r="F160" s="93" t="str">
        <f>+'3 - Identificación del Riesgo'!J159</f>
        <v>Posibilidad de afectación economica por sanción de las unidades Administradoras de impuestos Nacionales, Municipales y Distritales debido a la presentación extemporanea de las declaraciones tributarias.</v>
      </c>
      <c r="G160" s="119" t="str">
        <f>+'3 - Identificación del Riesgo'!I159</f>
        <v>Afectación Económica o presupuestal</v>
      </c>
      <c r="H160" s="194">
        <f ca="1">+TODAY()-'3 - Identificación del Riesgo'!O159</f>
        <v>951</v>
      </c>
      <c r="I160" s="195" t="str">
        <f>+'4 - Valor del Riesgo Inherente'!N160</f>
        <v>Extremo</v>
      </c>
      <c r="J160" s="195" t="str">
        <f>+'4 - Valor del Riesgo Inherente'!O160</f>
        <v>Reducir</v>
      </c>
      <c r="K160" s="195" t="str">
        <f>+'5 - Diseño y Valoración Control'!V160</f>
        <v>Extremo</v>
      </c>
      <c r="L160" s="195" t="str">
        <f>+'5 - Diseño y Valoración Control'!W160</f>
        <v>Reducir</v>
      </c>
    </row>
    <row r="161" spans="2:12" s="96" customFormat="1" ht="56.6" x14ac:dyDescent="0.4">
      <c r="B161" s="193" t="str">
        <f>+'3 - Identificación del Riesgo'!B160</f>
        <v>GESTIÓN FINANCIERA</v>
      </c>
      <c r="C161" s="92" t="str">
        <f>+'3 - Identificación del Riesgo'!F160</f>
        <v>SUBDIRECCIÓN ADMINISTRATIVA Y FINANCIERA</v>
      </c>
      <c r="D161" s="193" t="str">
        <f>+'3 - Identificación del Riesgo'!G160</f>
        <v>R 64</v>
      </c>
      <c r="E161" s="92" t="str">
        <f>+'3 - Identificación del Riesgo'!H160</f>
        <v>Generacion y presentacion de declaraciones tributarias fuera de los plazos establecidos por las Entidades Administradoras de impuestos.</v>
      </c>
      <c r="F161" s="93" t="str">
        <f>+'3 - Identificación del Riesgo'!J160</f>
        <v>Posibilidad de afectación economica por sanción de las unidades Administradoras de impuestos Nacionales, Municipales y Distritales debido a la presentación extemporanea de las declaraciones tributarias.</v>
      </c>
      <c r="G161" s="119" t="str">
        <f>+'3 - Identificación del Riesgo'!I160</f>
        <v>Afectación Económica o presupuestal</v>
      </c>
      <c r="H161" s="194">
        <f ca="1">+TODAY()-'3 - Identificación del Riesgo'!O160</f>
        <v>951</v>
      </c>
      <c r="I161" s="195" t="str">
        <f>+'4 - Valor del Riesgo Inherente'!N161</f>
        <v>Extremo</v>
      </c>
      <c r="J161" s="195" t="str">
        <f>+'4 - Valor del Riesgo Inherente'!O161</f>
        <v>Reducir</v>
      </c>
      <c r="K161" s="195" t="str">
        <f>+'5 - Diseño y Valoración Control'!V161</f>
        <v>Alto</v>
      </c>
      <c r="L161" s="195" t="str">
        <f>+'5 - Diseño y Valoración Control'!W161</f>
        <v>Reducir</v>
      </c>
    </row>
    <row r="162" spans="2:12" s="96" customFormat="1" ht="56.6" x14ac:dyDescent="0.4">
      <c r="B162" s="193" t="str">
        <f>+'3 - Identificación del Riesgo'!B161</f>
        <v>GESTIÓN FINANCIERA</v>
      </c>
      <c r="C162" s="92" t="str">
        <f>+'3 - Identificación del Riesgo'!F161</f>
        <v>SUBDIRECCIÓN ADMINISTRATIVA Y FINANCIERA</v>
      </c>
      <c r="D162" s="193" t="str">
        <f>+'3 - Identificación del Riesgo'!G161</f>
        <v>R 65</v>
      </c>
      <c r="E162" s="92" t="str">
        <f>+'3 - Identificación del Riesgo'!H161</f>
        <v>Generar Estados Financieros que no sean razonables</v>
      </c>
      <c r="F162" s="93" t="str">
        <f>+'3 - Identificación del Riesgo'!J161</f>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v>
      </c>
      <c r="G162" s="119" t="str">
        <f>+'3 - Identificación del Riesgo'!I161</f>
        <v>Pérdida Reputacional</v>
      </c>
      <c r="H162" s="194">
        <f ca="1">+TODAY()-'3 - Identificación del Riesgo'!O161</f>
        <v>951</v>
      </c>
      <c r="I162" s="195" t="str">
        <f>+'4 - Valor del Riesgo Inherente'!N162</f>
        <v>Extremo</v>
      </c>
      <c r="J162" s="195" t="str">
        <f>+'4 - Valor del Riesgo Inherente'!O162</f>
        <v>Reducir</v>
      </c>
      <c r="K162" s="195" t="str">
        <f>+'5 - Diseño y Valoración Control'!V162</f>
        <v>Extremo</v>
      </c>
      <c r="L162" s="195" t="str">
        <f>+'5 - Diseño y Valoración Control'!W162</f>
        <v>Reducir</v>
      </c>
    </row>
    <row r="163" spans="2:12" s="96" customFormat="1" ht="56.6" x14ac:dyDescent="0.4">
      <c r="B163" s="193" t="str">
        <f>+'3 - Identificación del Riesgo'!B162</f>
        <v>GESTIÓN FINANCIERA</v>
      </c>
      <c r="C163" s="92" t="str">
        <f>+'3 - Identificación del Riesgo'!F162</f>
        <v>SUBDIRECCIÓN ADMINISTRATIVA Y FINANCIERA</v>
      </c>
      <c r="D163" s="193" t="str">
        <f>+'3 - Identificación del Riesgo'!G162</f>
        <v>R 65</v>
      </c>
      <c r="E163" s="92" t="str">
        <f>+'3 - Identificación del Riesgo'!H162</f>
        <v>Generar Estados Financieros que no sean razonables</v>
      </c>
      <c r="F163" s="93" t="str">
        <f>+'3 - Identificación del Riesgo'!J162</f>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v>
      </c>
      <c r="G163" s="119" t="str">
        <f>+'3 - Identificación del Riesgo'!I162</f>
        <v>Pérdida Reputacional</v>
      </c>
      <c r="H163" s="194">
        <f ca="1">+TODAY()-'3 - Identificación del Riesgo'!O162</f>
        <v>951</v>
      </c>
      <c r="I163" s="195" t="str">
        <f>+'4 - Valor del Riesgo Inherente'!N163</f>
        <v>Alto</v>
      </c>
      <c r="J163" s="195" t="str">
        <f>+'4 - Valor del Riesgo Inherente'!O163</f>
        <v>Reducir</v>
      </c>
      <c r="K163" s="195" t="str">
        <f>+'5 - Diseño y Valoración Control'!V163</f>
        <v>Extremo</v>
      </c>
      <c r="L163" s="195" t="str">
        <f>+'5 - Diseño y Valoración Control'!W163</f>
        <v>Reducir</v>
      </c>
    </row>
    <row r="164" spans="2:12" s="96" customFormat="1" ht="56.6" x14ac:dyDescent="0.4">
      <c r="B164" s="193" t="str">
        <f>+'3 - Identificación del Riesgo'!B163</f>
        <v>GESTIÓN FINANCIERA</v>
      </c>
      <c r="C164" s="92" t="str">
        <f>+'3 - Identificación del Riesgo'!F163</f>
        <v>SUBDIRECCIÓN ADMINISTRATIVA Y FINANCIERA</v>
      </c>
      <c r="D164" s="193" t="str">
        <f>+'3 - Identificación del Riesgo'!G163</f>
        <v>R 65</v>
      </c>
      <c r="E164" s="92" t="str">
        <f>+'3 - Identificación del Riesgo'!H163</f>
        <v>Generar Estados Financieros que no sean razonables</v>
      </c>
      <c r="F164" s="93" t="str">
        <f>+'3 - Identificación del Riesgo'!J163</f>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v>
      </c>
      <c r="G164" s="119" t="str">
        <f>+'3 - Identificación del Riesgo'!I163</f>
        <v>Pérdida Reputacional</v>
      </c>
      <c r="H164" s="194">
        <f ca="1">+TODAY()-'3 - Identificación del Riesgo'!O163</f>
        <v>951</v>
      </c>
      <c r="I164" s="195" t="str">
        <f>+'4 - Valor del Riesgo Inherente'!N164</f>
        <v>Alto</v>
      </c>
      <c r="J164" s="195" t="str">
        <f>+'4 - Valor del Riesgo Inherente'!O164</f>
        <v>Reducir</v>
      </c>
      <c r="K164" s="195" t="str">
        <f>+'5 - Diseño y Valoración Control'!V164</f>
        <v>Moderado</v>
      </c>
      <c r="L164" s="195" t="str">
        <f>+'5 - Diseño y Valoración Control'!W164</f>
        <v>Reducir</v>
      </c>
    </row>
    <row r="165" spans="2:12" s="96" customFormat="1" ht="56.6" x14ac:dyDescent="0.4">
      <c r="B165" s="193" t="str">
        <f>+'3 - Identificación del Riesgo'!B164</f>
        <v>GESTIÓN FINANCIERA</v>
      </c>
      <c r="C165" s="92" t="str">
        <f>+'3 - Identificación del Riesgo'!F164</f>
        <v>SUBDIRECCIÓN ADMINISTRATIVA Y FINANCIERA</v>
      </c>
      <c r="D165" s="193" t="str">
        <f>+'3 - Identificación del Riesgo'!G164</f>
        <v>R 66</v>
      </c>
      <c r="E165" s="92" t="str">
        <f>+'3 - Identificación del Riesgo'!H164</f>
        <v>Imprecisión en el registro de la información financiera a nombre de terceros que presenten obligaciones a favor de la entidad.</v>
      </c>
      <c r="F165" s="93" t="str">
        <f>+'3 - Identificación del Riesgo'!J164</f>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v>
      </c>
      <c r="G165" s="119" t="str">
        <f>+'3 - Identificación del Riesgo'!I164</f>
        <v>Pérdida Reputacional</v>
      </c>
      <c r="H165" s="194">
        <f ca="1">+TODAY()-'3 - Identificación del Riesgo'!O164</f>
        <v>951</v>
      </c>
      <c r="I165" s="195" t="str">
        <f>+'4 - Valor del Riesgo Inherente'!N165</f>
        <v>Moderado</v>
      </c>
      <c r="J165" s="195" t="str">
        <f>+'4 - Valor del Riesgo Inherente'!O165</f>
        <v>Reducir</v>
      </c>
      <c r="K165" s="195" t="str">
        <f>+'5 - Diseño y Valoración Control'!V165</f>
        <v>Moderado</v>
      </c>
      <c r="L165" s="195" t="str">
        <f>+'5 - Diseño y Valoración Control'!W165</f>
        <v>Reducir</v>
      </c>
    </row>
    <row r="166" spans="2:12" s="96" customFormat="1" ht="56.6" x14ac:dyDescent="0.4">
      <c r="B166" s="193" t="str">
        <f>+'3 - Identificación del Riesgo'!B165</f>
        <v>GESTIÓN FINANCIERA</v>
      </c>
      <c r="C166" s="92" t="str">
        <f>+'3 - Identificación del Riesgo'!F165</f>
        <v>SUBDIRECCIÓN ADMINISTRATIVA Y FINANCIERA</v>
      </c>
      <c r="D166" s="193" t="str">
        <f>+'3 - Identificación del Riesgo'!G165</f>
        <v>R 66</v>
      </c>
      <c r="E166" s="92" t="str">
        <f>+'3 - Identificación del Riesgo'!H165</f>
        <v>Imprecisión en el registro de la información financiera a nombre de terceros que presenten obligaciones a favor de la entidad.</v>
      </c>
      <c r="F166" s="93" t="str">
        <f>+'3 - Identificación del Riesgo'!J165</f>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v>
      </c>
      <c r="G166" s="119" t="str">
        <f>+'3 - Identificación del Riesgo'!I165</f>
        <v>Pérdida Reputacional</v>
      </c>
      <c r="H166" s="194">
        <f ca="1">+TODAY()-'3 - Identificación del Riesgo'!O165</f>
        <v>951</v>
      </c>
      <c r="I166" s="195" t="str">
        <f>+'4 - Valor del Riesgo Inherente'!N166</f>
        <v>Moderado</v>
      </c>
      <c r="J166" s="195" t="str">
        <f>+'4 - Valor del Riesgo Inherente'!O166</f>
        <v>Reducir</v>
      </c>
      <c r="K166" s="195" t="str">
        <f>+'5 - Diseño y Valoración Control'!V166</f>
        <v>Moderado</v>
      </c>
      <c r="L166" s="195" t="str">
        <f>+'5 - Diseño y Valoración Control'!W166</f>
        <v>Reducir</v>
      </c>
    </row>
    <row r="167" spans="2:12" s="96" customFormat="1" ht="42.45" x14ac:dyDescent="0.4">
      <c r="B167" s="193" t="str">
        <f>+'3 - Identificación del Riesgo'!B166</f>
        <v>GESTIÓN FINANCIERA</v>
      </c>
      <c r="C167" s="92" t="str">
        <f>+'3 - Identificación del Riesgo'!F166</f>
        <v>SUBDIRECCIÓN ADMINISTRATIVA Y FINANCIERA</v>
      </c>
      <c r="D167" s="193" t="str">
        <f>+'3 - Identificación del Riesgo'!G166</f>
        <v>R 67</v>
      </c>
      <c r="E167" s="92" t="str">
        <f>+'3 - Identificación del Riesgo'!H166</f>
        <v>Fallas en la ejecución de la reserva presupuestal constituida</v>
      </c>
      <c r="F167" s="93" t="str">
        <f>+'3 - Identificación del Riesgo'!J166</f>
        <v>Posibilidad de afectación económica por reducción en la asignación del presupuesto de la vigencia debido un mal seguimiento y control de la reserva constituida por parte de los supervisores de los contratos</v>
      </c>
      <c r="G167" s="119" t="str">
        <f>+'3 - Identificación del Riesgo'!I166</f>
        <v>Afectación Económica o presupuestal</v>
      </c>
      <c r="H167" s="194">
        <f ca="1">+TODAY()-'3 - Identificación del Riesgo'!O166</f>
        <v>951</v>
      </c>
      <c r="I167" s="195" t="str">
        <f>+'4 - Valor del Riesgo Inherente'!N167</f>
        <v>Moderado</v>
      </c>
      <c r="J167" s="195" t="str">
        <f>+'4 - Valor del Riesgo Inherente'!O167</f>
        <v>Reducir</v>
      </c>
      <c r="K167" s="195" t="str">
        <f>+'5 - Diseño y Valoración Control'!V167</f>
        <v>Moderado</v>
      </c>
      <c r="L167" s="195" t="str">
        <f>+'5 - Diseño y Valoración Control'!W167</f>
        <v>Reducir</v>
      </c>
    </row>
    <row r="168" spans="2:12" s="96" customFormat="1" ht="42.45" x14ac:dyDescent="0.4">
      <c r="B168" s="193" t="str">
        <f>+'3 - Identificación del Riesgo'!B167</f>
        <v>GESTIÓN FINANCIERA</v>
      </c>
      <c r="C168" s="92" t="str">
        <f>+'3 - Identificación del Riesgo'!F167</f>
        <v>SUBDIRECCIÓN ADMINISTRATIVA Y FINANCIERA</v>
      </c>
      <c r="D168" s="193" t="str">
        <f>+'3 - Identificación del Riesgo'!G167</f>
        <v>R 67</v>
      </c>
      <c r="E168" s="92" t="str">
        <f>+'3 - Identificación del Riesgo'!H167</f>
        <v>Fallas en la ejecución de la reserva presupuestal constituida</v>
      </c>
      <c r="F168" s="93" t="str">
        <f>+'3 - Identificación del Riesgo'!J167</f>
        <v>Posibilidad de afectación económica por reducción en la asignación del presupuesto de la vigencia debido un mal seguimiento y control de la reserva constituida por parte de los supervisores de los contratos</v>
      </c>
      <c r="G168" s="119" t="str">
        <f>+'3 - Identificación del Riesgo'!I167</f>
        <v>Afectación Económica o presupuestal</v>
      </c>
      <c r="H168" s="194">
        <f ca="1">+TODAY()-'3 - Identificación del Riesgo'!O167</f>
        <v>951</v>
      </c>
      <c r="I168" s="195" t="str">
        <f>+'4 - Valor del Riesgo Inherente'!N168</f>
        <v>Alto</v>
      </c>
      <c r="J168" s="195" t="str">
        <f>+'4 - Valor del Riesgo Inherente'!O168</f>
        <v>Reducir</v>
      </c>
      <c r="K168" s="195" t="str">
        <f>+'5 - Diseño y Valoración Control'!V168</f>
        <v>Moderado</v>
      </c>
      <c r="L168" s="195" t="str">
        <f>+'5 - Diseño y Valoración Control'!W168</f>
        <v>Reducir</v>
      </c>
    </row>
    <row r="169" spans="2:12" s="96" customFormat="1" ht="42.45" x14ac:dyDescent="0.4">
      <c r="B169" s="193" t="str">
        <f>+'3 - Identificación del Riesgo'!B168</f>
        <v>GESTIÓN FINANCIERA</v>
      </c>
      <c r="C169" s="92" t="str">
        <f>+'3 - Identificación del Riesgo'!F168</f>
        <v>SUBDIRECCIÓN ADMINISTRATIVA Y FINANCIERA</v>
      </c>
      <c r="D169" s="193" t="str">
        <f>+'3 - Identificación del Riesgo'!G168</f>
        <v>R 67</v>
      </c>
      <c r="E169" s="92" t="str">
        <f>+'3 - Identificación del Riesgo'!H168</f>
        <v>Fallas en la ejecución de la reserva presupuestal constituida</v>
      </c>
      <c r="F169" s="93" t="str">
        <f>+'3 - Identificación del Riesgo'!J168</f>
        <v>Posibilidad de afectación económica por reducción en la asignación del presupuesto de la vigencia debido un mal seguimiento y control de la reserva constituida por parte de los supervisores de los contratos</v>
      </c>
      <c r="G169" s="119" t="str">
        <f>+'3 - Identificación del Riesgo'!I168</f>
        <v>Afectación Económica o presupuestal</v>
      </c>
      <c r="H169" s="194">
        <f ca="1">+TODAY()-'3 - Identificación del Riesgo'!O168</f>
        <v>951</v>
      </c>
      <c r="I169" s="195" t="str">
        <f>+'4 - Valor del Riesgo Inherente'!N169</f>
        <v>Alto</v>
      </c>
      <c r="J169" s="195" t="str">
        <f>+'4 - Valor del Riesgo Inherente'!O169</f>
        <v>Reducir</v>
      </c>
      <c r="K169" s="195" t="str">
        <f>+'5 - Diseño y Valoración Control'!V169</f>
        <v>Moderado</v>
      </c>
      <c r="L169" s="195" t="str">
        <f>+'5 - Diseño y Valoración Control'!W169</f>
        <v>Reducir</v>
      </c>
    </row>
    <row r="170" spans="2:12" s="96" customFormat="1" ht="56.6" x14ac:dyDescent="0.4">
      <c r="B170" s="193" t="str">
        <f>+'3 - Identificación del Riesgo'!B169</f>
        <v>GESTIÓN FINANCIERA</v>
      </c>
      <c r="C170" s="92" t="str">
        <f>+'3 - Identificación del Riesgo'!F169</f>
        <v>SUBDIRECCIÓN ADMINISTRATIVA Y FINANCIERA</v>
      </c>
      <c r="D170" s="193" t="str">
        <f>+'3 - Identificación del Riesgo'!G169</f>
        <v>R 68</v>
      </c>
      <c r="E170" s="92" t="str">
        <f>+'3 - Identificación del Riesgo'!H169</f>
        <v>Falla en la formulación del anteproyecto de presupuesto en el rubro de Funcionamiento</v>
      </c>
      <c r="F170" s="93" t="str">
        <f>+'3 - Identificación del Riesgo'!J169</f>
        <v>Posibilidad de afectación económica por la limitación en la ejecución para los  objetivos planteados en el rubro de funcionamiento del presupuesto debido a que no se cumple con una actividad de planeación de las actividades a desarrollar en una vigencia</v>
      </c>
      <c r="G170" s="119" t="str">
        <f>+'3 - Identificación del Riesgo'!I169</f>
        <v>Afectación Económica o presupuestal</v>
      </c>
      <c r="H170" s="194">
        <f ca="1">+TODAY()-'3 - Identificación del Riesgo'!O169</f>
        <v>951</v>
      </c>
      <c r="I170" s="195" t="str">
        <f>+'4 - Valor del Riesgo Inherente'!N170</f>
        <v>Moderado</v>
      </c>
      <c r="J170" s="195" t="str">
        <f>+'4 - Valor del Riesgo Inherente'!O170</f>
        <v>Reducir</v>
      </c>
      <c r="K170" s="195" t="str">
        <f>+'5 - Diseño y Valoración Control'!V170</f>
        <v>Moderado</v>
      </c>
      <c r="L170" s="195" t="str">
        <f>+'5 - Diseño y Valoración Control'!W170</f>
        <v>Reducir</v>
      </c>
    </row>
    <row r="171" spans="2:12" s="96" customFormat="1" ht="56.6" x14ac:dyDescent="0.4">
      <c r="B171" s="193" t="str">
        <f>+'3 - Identificación del Riesgo'!B170</f>
        <v>GESTIÓN FINANCIERA</v>
      </c>
      <c r="C171" s="92" t="str">
        <f>+'3 - Identificación del Riesgo'!F170</f>
        <v>SUBDIRECCIÓN ADMINISTRATIVA Y FINANCIERA</v>
      </c>
      <c r="D171" s="193" t="str">
        <f>+'3 - Identificación del Riesgo'!G170</f>
        <v>R 68</v>
      </c>
      <c r="E171" s="92" t="str">
        <f>+'3 - Identificación del Riesgo'!H170</f>
        <v>Falla en la formulación del anteproyecto de presupuesto en el rubro de Funcionamiento</v>
      </c>
      <c r="F171" s="93" t="str">
        <f>+'3 - Identificación del Riesgo'!J170</f>
        <v>Posibilidad de afectación económica por la limitación en la ejecución para los  objetivos planteados en el rubro de funcionamiento del presupuesto debido a que no se cumple con una actividad de planeación de las actividades a desarrollar en una vigencia</v>
      </c>
      <c r="G171" s="119" t="str">
        <f>+'3 - Identificación del Riesgo'!I170</f>
        <v>Afectación Económica o presupuestal</v>
      </c>
      <c r="H171" s="194">
        <f ca="1">+TODAY()-'3 - Identificación del Riesgo'!O170</f>
        <v>951</v>
      </c>
      <c r="I171" s="195" t="str">
        <f>+'4 - Valor del Riesgo Inherente'!N171</f>
        <v>Moderado</v>
      </c>
      <c r="J171" s="195" t="str">
        <f>+'4 - Valor del Riesgo Inherente'!O171</f>
        <v>Reducir</v>
      </c>
      <c r="K171" s="195" t="str">
        <f>+'5 - Diseño y Valoración Control'!V171</f>
        <v>Moderado</v>
      </c>
      <c r="L171" s="195" t="str">
        <f>+'5 - Diseño y Valoración Control'!W171</f>
        <v>Reducir</v>
      </c>
    </row>
    <row r="172" spans="2:12" s="96" customFormat="1" ht="28.3" x14ac:dyDescent="0.4">
      <c r="B172" s="193" t="str">
        <f>+'3 - Identificación del Riesgo'!B171</f>
        <v>GESTIÓN FINANCIERA</v>
      </c>
      <c r="C172" s="92" t="str">
        <f>+'3 - Identificación del Riesgo'!F171</f>
        <v>SUBDIRECCIÓN ADMINISTRATIVA Y FINANCIERA</v>
      </c>
      <c r="D172" s="193" t="str">
        <f>+'3 - Identificación del Riesgo'!G171</f>
        <v>R 69</v>
      </c>
      <c r="E172" s="92" t="str">
        <f>+'3 - Identificación del Riesgo'!H171</f>
        <v>Falla en el registro de un Compromiso Presupuestal</v>
      </c>
      <c r="F172" s="93" t="str">
        <f>+'3 - Identificación del Riesgo'!J171</f>
        <v>Posibilidad de afectación económica en sanciones disciplinarias y hallazgos en los entes de control por una mala interpretación de las solicitudes</v>
      </c>
      <c r="G172" s="119" t="str">
        <f>+'3 - Identificación del Riesgo'!I171</f>
        <v>Afectación Económica o presupuestal</v>
      </c>
      <c r="H172" s="194">
        <f ca="1">+TODAY()-'3 - Identificación del Riesgo'!O171</f>
        <v>951</v>
      </c>
      <c r="I172" s="195" t="str">
        <f>+'4 - Valor del Riesgo Inherente'!N172</f>
        <v>Moderado</v>
      </c>
      <c r="J172" s="195" t="str">
        <f>+'4 - Valor del Riesgo Inherente'!O172</f>
        <v>Reducir</v>
      </c>
      <c r="K172" s="195" t="str">
        <f>+'5 - Diseño y Valoración Control'!V172</f>
        <v>Moderado</v>
      </c>
      <c r="L172" s="195" t="str">
        <f>+'5 - Diseño y Valoración Control'!W172</f>
        <v>Reducir</v>
      </c>
    </row>
    <row r="173" spans="2:12" s="96" customFormat="1" ht="28.3" x14ac:dyDescent="0.4">
      <c r="B173" s="193" t="str">
        <f>+'3 - Identificación del Riesgo'!B172</f>
        <v>GESTIÓN FINANCIERA</v>
      </c>
      <c r="C173" s="92" t="str">
        <f>+'3 - Identificación del Riesgo'!F172</f>
        <v>SUBDIRECCIÓN ADMINISTRATIVA Y FINANCIERA</v>
      </c>
      <c r="D173" s="193" t="str">
        <f>+'3 - Identificación del Riesgo'!G172</f>
        <v>R 69</v>
      </c>
      <c r="E173" s="92" t="str">
        <f>+'3 - Identificación del Riesgo'!H172</f>
        <v>Falla en el registro de un Compromiso Presupuestal</v>
      </c>
      <c r="F173" s="93" t="str">
        <f>+'3 - Identificación del Riesgo'!J172</f>
        <v>Posibilidad de afectación económica en sanciones disciplinarias y hallazgos en los entes de control por una mala interpretación de las solicitudes</v>
      </c>
      <c r="G173" s="119" t="str">
        <f>+'3 - Identificación del Riesgo'!I172</f>
        <v>Afectación Económica o presupuestal</v>
      </c>
      <c r="H173" s="194">
        <f ca="1">+TODAY()-'3 - Identificación del Riesgo'!O172</f>
        <v>951</v>
      </c>
      <c r="I173" s="195" t="str">
        <f>+'4 - Valor del Riesgo Inherente'!N173</f>
        <v>Moderado</v>
      </c>
      <c r="J173" s="195" t="str">
        <f>+'4 - Valor del Riesgo Inherente'!O173</f>
        <v>Reducir</v>
      </c>
      <c r="K173" s="195" t="str">
        <f>+'5 - Diseño y Valoración Control'!V173</f>
        <v>Moderado</v>
      </c>
      <c r="L173" s="195" t="str">
        <f>+'5 - Diseño y Valoración Control'!W173</f>
        <v>Reducir</v>
      </c>
    </row>
    <row r="174" spans="2:12" s="96" customFormat="1" ht="56.6" x14ac:dyDescent="0.4">
      <c r="B174" s="193" t="str">
        <f>+'3 - Identificación del Riesgo'!B173</f>
        <v>SEGUIMIENTO, EVALUACIÓN Y MEJORA</v>
      </c>
      <c r="C174" s="92" t="str">
        <f>+'3 - Identificación del Riesgo'!F173</f>
        <v>OFICINA DE PLANEACIÓN</v>
      </c>
      <c r="D174" s="193" t="str">
        <f>+'3 - Identificación del Riesgo'!G173</f>
        <v>R 70</v>
      </c>
      <c r="E174" s="92" t="str">
        <f>+'3 - Identificación del Riesgo'!H173</f>
        <v xml:space="preserve">Incumplimiento y no conformidad de reportes e informes de avance de planes de acción y proyectos de inversión </v>
      </c>
      <c r="F174" s="93" t="str">
        <f>+'3 - Identificación del Riesgo'!J173</f>
        <v>Posibilidad de pérdida reputacional en la imagen institucional debido a la omisión de la tarea referente al reporte de ejecución presupuestal y físico de proyectos de inversión, del procedimiento SEYM-P-006 SEGUIMIENTO A LA EJECUCIÓN PRESUPUESTAL Y DE METAS</v>
      </c>
      <c r="G174" s="119" t="str">
        <f>+'3 - Identificación del Riesgo'!I173</f>
        <v>Pérdida Reputacional</v>
      </c>
      <c r="H174" s="194">
        <f ca="1">+TODAY()-'3 - Identificación del Riesgo'!O173</f>
        <v>951</v>
      </c>
      <c r="I174" s="195" t="str">
        <f>+'4 - Valor del Riesgo Inherente'!N174</f>
        <v>Moderado</v>
      </c>
      <c r="J174" s="195" t="str">
        <f>+'4 - Valor del Riesgo Inherente'!O174</f>
        <v>Reducir</v>
      </c>
      <c r="K174" s="195" t="str">
        <f>+'5 - Diseño y Valoración Control'!V174</f>
        <v>Moderado</v>
      </c>
      <c r="L174" s="195" t="str">
        <f>+'5 - Diseño y Valoración Control'!W174</f>
        <v>Reducir</v>
      </c>
    </row>
    <row r="175" spans="2:12" s="96" customFormat="1" ht="56.6" x14ac:dyDescent="0.4">
      <c r="B175" s="193" t="str">
        <f>+'3 - Identificación del Riesgo'!B174</f>
        <v>SEGUIMIENTO, EVALUACIÓN Y MEJORA</v>
      </c>
      <c r="C175" s="92" t="str">
        <f>+'3 - Identificación del Riesgo'!F174</f>
        <v>OFICINA DE PLANEACIÓN</v>
      </c>
      <c r="D175" s="193" t="str">
        <f>+'3 - Identificación del Riesgo'!G174</f>
        <v>R 70</v>
      </c>
      <c r="E175" s="92" t="str">
        <f>+'3 - Identificación del Riesgo'!H174</f>
        <v xml:space="preserve">Incumplimiento y no conformidad de reportes e informes de avance de planes de acción y proyectos de inversión </v>
      </c>
      <c r="F175" s="93" t="str">
        <f>+'3 - Identificación del Riesgo'!J174</f>
        <v>Posibilidad de pérdida reputacional en la imagen institucional debido a la omisión de la tarea referente al reporte de ejecución presupuestal y físico de proyectos de inversión, del procedimiento SEYM-P-006 SEGUIMIENTO A LA EJECUCIÓN PRESUPUESTAL Y DE METAS</v>
      </c>
      <c r="G175" s="119" t="str">
        <f>+'3 - Identificación del Riesgo'!I174</f>
        <v>Pérdida Reputacional</v>
      </c>
      <c r="H175" s="194">
        <f ca="1">+TODAY()-'3 - Identificación del Riesgo'!O174</f>
        <v>951</v>
      </c>
      <c r="I175" s="195" t="str">
        <f>+'4 - Valor del Riesgo Inherente'!N175</f>
        <v>Moderado</v>
      </c>
      <c r="J175" s="195" t="str">
        <f>+'4 - Valor del Riesgo Inherente'!O175</f>
        <v>Reducir</v>
      </c>
      <c r="K175" s="195" t="str">
        <f>+'5 - Diseño y Valoración Control'!V175</f>
        <v>Moderado</v>
      </c>
      <c r="L175" s="195" t="str">
        <f>+'5 - Diseño y Valoración Control'!W175</f>
        <v>Reducir</v>
      </c>
    </row>
    <row r="176" spans="2:12" s="96" customFormat="1" ht="28.3" x14ac:dyDescent="0.4">
      <c r="B176" s="193" t="str">
        <f>+'3 - Identificación del Riesgo'!B175</f>
        <v>SEGUIMIENTO, EVALUACIÓN Y MEJORA</v>
      </c>
      <c r="C176" s="92">
        <f>+'3 - Identificación del Riesgo'!F175</f>
        <v>0</v>
      </c>
      <c r="D176" s="193" t="str">
        <f>+'3 - Identificación del Riesgo'!G175</f>
        <v>R 71</v>
      </c>
      <c r="E176" s="92">
        <f>+'3 - Identificación del Riesgo'!H175</f>
        <v>0</v>
      </c>
      <c r="F176" s="93">
        <f>+'3 - Identificación del Riesgo'!J175</f>
        <v>0</v>
      </c>
      <c r="G176" s="119">
        <f>+'3 - Identificación del Riesgo'!I175</f>
        <v>0</v>
      </c>
      <c r="H176" s="194">
        <f ca="1">+TODAY()-'3 - Identificación del Riesgo'!O175</f>
        <v>45652</v>
      </c>
      <c r="I176" s="195" t="str">
        <f>+'4 - Valor del Riesgo Inherente'!N176</f>
        <v>Moderado</v>
      </c>
      <c r="J176" s="195" t="str">
        <f>+'4 - Valor del Riesgo Inherente'!O176</f>
        <v>Reducir</v>
      </c>
      <c r="K176" s="195" t="str">
        <f>+'5 - Diseño y Valoración Control'!V176</f>
        <v/>
      </c>
      <c r="L176" s="195" t="e">
        <f>+'5 - Diseño y Valoración Control'!W176</f>
        <v>#N/A</v>
      </c>
    </row>
    <row r="177" spans="2:12" s="96" customFormat="1" ht="56.6" x14ac:dyDescent="0.4">
      <c r="B177" s="193" t="str">
        <f>+'3 - Identificación del Riesgo'!B176</f>
        <v>SEGUIMIENTO, EVALUACIÓN Y MEJORA</v>
      </c>
      <c r="C177" s="92" t="str">
        <f>+'3 - Identificación del Riesgo'!F176</f>
        <v>OFICINA DE PLANEACIÓN</v>
      </c>
      <c r="D177" s="193" t="str">
        <f>+'3 - Identificación del Riesgo'!G176</f>
        <v>R 72</v>
      </c>
      <c r="E177" s="92" t="str">
        <f>+'3 - Identificación del Riesgo'!H176</f>
        <v>Incumplimiento en la ejecución de los planes y proyectos Institucionales</v>
      </c>
      <c r="F177" s="93" t="str">
        <f>+'3 - Identificación del Riesgo'!J176</f>
        <v>Posibilidad de pérdida reputacional en la imagen institucional por la inadecuada asignación de recursos físicos, humanos, técnicos, tecnológicos o financieros para el desarrollo del portafolio de productos y/o servicios y cumplimiento de los tiempos de entrega de los productos</v>
      </c>
      <c r="G177" s="119" t="str">
        <f>+'3 - Identificación del Riesgo'!I176</f>
        <v>Pérdida Reputacional</v>
      </c>
      <c r="H177" s="194">
        <f ca="1">+TODAY()-'3 - Identificación del Riesgo'!O176</f>
        <v>951</v>
      </c>
      <c r="I177" s="195" t="str">
        <f>+'4 - Valor del Riesgo Inherente'!N177</f>
        <v>Moderado</v>
      </c>
      <c r="J177" s="195" t="str">
        <f>+'4 - Valor del Riesgo Inherente'!O177</f>
        <v>Reducir</v>
      </c>
      <c r="K177" s="195" t="str">
        <f>+'5 - Diseño y Valoración Control'!V177</f>
        <v>Moderado</v>
      </c>
      <c r="L177" s="195" t="str">
        <f>+'5 - Diseño y Valoración Control'!W177</f>
        <v>Reducir</v>
      </c>
    </row>
    <row r="178" spans="2:12" s="96" customFormat="1" ht="56.6" x14ac:dyDescent="0.4">
      <c r="B178" s="193" t="str">
        <f>+'3 - Identificación del Riesgo'!B177</f>
        <v>SEGUIMIENTO, EVALUACIÓN Y MEJORA</v>
      </c>
      <c r="C178" s="92" t="str">
        <f>+'3 - Identificación del Riesgo'!F177</f>
        <v>OFICINA DE PLANEACIÓN</v>
      </c>
      <c r="D178" s="193" t="str">
        <f>+'3 - Identificación del Riesgo'!G177</f>
        <v>R 72</v>
      </c>
      <c r="E178" s="92" t="str">
        <f>+'3 - Identificación del Riesgo'!H177</f>
        <v>Incumplimiento en la ejecución de los planes y proyectos Institucionales</v>
      </c>
      <c r="F178" s="93" t="str">
        <f>+'3 - Identificación del Riesgo'!J177</f>
        <v>Posibilidad de pérdida reputacional en la imagen institucional por la inadecuada asignación de recursos físicos, humanos, técnicos, tecnológicos o financieros para el desarrollo del portafolio de productos y/o servicios y cumplimiento de los tiempos de entrega de los productos</v>
      </c>
      <c r="G178" s="119" t="str">
        <f>+'3 - Identificación del Riesgo'!I177</f>
        <v>Pérdida Reputacional</v>
      </c>
      <c r="H178" s="194">
        <f ca="1">+TODAY()-'3 - Identificación del Riesgo'!O177</f>
        <v>951</v>
      </c>
      <c r="I178" s="195" t="str">
        <f>+'4 - Valor del Riesgo Inherente'!N178</f>
        <v>Moderado</v>
      </c>
      <c r="J178" s="195" t="str">
        <f>+'4 - Valor del Riesgo Inherente'!O178</f>
        <v>Reducir</v>
      </c>
      <c r="K178" s="195" t="str">
        <f>+'5 - Diseño y Valoración Control'!V178</f>
        <v>Moderado</v>
      </c>
      <c r="L178" s="195" t="str">
        <f>+'5 - Diseño y Valoración Control'!W178</f>
        <v>Reducir</v>
      </c>
    </row>
    <row r="179" spans="2:12" s="96" customFormat="1" ht="42.45" x14ac:dyDescent="0.4">
      <c r="B179" s="193" t="str">
        <f>+'3 - Identificación del Riesgo'!B178</f>
        <v>SEGUIMIENTO, EVALUACIÓN Y MEJORA</v>
      </c>
      <c r="C179" s="92" t="str">
        <f>+'3 - Identificación del Riesgo'!F178</f>
        <v>OFICINA DE CONTROL INTERNO</v>
      </c>
      <c r="D179" s="193" t="str">
        <f>+'3 - Identificación del Riesgo'!G178</f>
        <v>R 73</v>
      </c>
      <c r="E179" s="92" t="str">
        <f>+'3 - Identificación del Riesgo'!H178</f>
        <v>Incumplimiento del Plan Anual de Auditoría Interna</v>
      </c>
      <c r="F179" s="93" t="str">
        <f>+'3 - Identificación del Riesgo'!J178</f>
        <v>Posibilidad de pérdida reputacional en la credibilidad y confianza de las partes interesadas y organismos de control por falta de competencias y capacitaciones al personal de la entidad con respecto al trabajo en esta</v>
      </c>
      <c r="G179" s="119" t="str">
        <f>+'3 - Identificación del Riesgo'!I178</f>
        <v>Pérdida Reputacional</v>
      </c>
      <c r="H179" s="194">
        <f ca="1">+TODAY()-'3 - Identificación del Riesgo'!O178</f>
        <v>951</v>
      </c>
      <c r="I179" s="195" t="str">
        <f>+'4 - Valor del Riesgo Inherente'!N179</f>
        <v>Extremo</v>
      </c>
      <c r="J179" s="195" t="str">
        <f>+'4 - Valor del Riesgo Inherente'!O179</f>
        <v>Reducir</v>
      </c>
      <c r="K179" s="195" t="str">
        <f>+'5 - Diseño y Valoración Control'!V179</f>
        <v>Extremo</v>
      </c>
      <c r="L179" s="195" t="str">
        <f>+'5 - Diseño y Valoración Control'!W179</f>
        <v>Reducir</v>
      </c>
    </row>
    <row r="180" spans="2:12" s="96" customFormat="1" ht="42.45" x14ac:dyDescent="0.4">
      <c r="B180" s="193" t="str">
        <f>+'3 - Identificación del Riesgo'!B179</f>
        <v>SEGUIMIENTO, EVALUACIÓN Y MEJORA</v>
      </c>
      <c r="C180" s="92" t="str">
        <f>+'3 - Identificación del Riesgo'!F179</f>
        <v>OFICINA DE CONTROL INTERNO</v>
      </c>
      <c r="D180" s="193" t="str">
        <f>+'3 - Identificación del Riesgo'!G179</f>
        <v>R 73</v>
      </c>
      <c r="E180" s="92" t="str">
        <f>+'3 - Identificación del Riesgo'!H179</f>
        <v>Incumplimiento del Plan Anual de Auditoría Interna</v>
      </c>
      <c r="F180" s="93" t="str">
        <f>+'3 - Identificación del Riesgo'!J179</f>
        <v>Posibilidad de pérdida reputacional en la credibilidad y confianza de las partes interesadas y organismos de control por falta de competencias y capacitaciones al personal de la entidad con respecto al trabajo en esta</v>
      </c>
      <c r="G180" s="119" t="str">
        <f>+'3 - Identificación del Riesgo'!I179</f>
        <v>Pérdida Reputacional</v>
      </c>
      <c r="H180" s="194">
        <f ca="1">+TODAY()-'3 - Identificación del Riesgo'!O179</f>
        <v>951</v>
      </c>
      <c r="I180" s="195" t="str">
        <f>+'4 - Valor del Riesgo Inherente'!N180</f>
        <v>Extremo</v>
      </c>
      <c r="J180" s="195" t="str">
        <f>+'4 - Valor del Riesgo Inherente'!O180</f>
        <v>Reducir</v>
      </c>
      <c r="K180" s="195" t="str">
        <f>+'5 - Diseño y Valoración Control'!V180</f>
        <v>Extremo</v>
      </c>
      <c r="L180" s="195" t="str">
        <f>+'5 - Diseño y Valoración Control'!W180</f>
        <v>Reducir</v>
      </c>
    </row>
    <row r="181" spans="2:12" s="96" customFormat="1" ht="42.45" x14ac:dyDescent="0.4">
      <c r="B181" s="193" t="str">
        <f>+'3 - Identificación del Riesgo'!B180</f>
        <v>SEGUIMIENTO, EVALUACIÓN Y MEJORA</v>
      </c>
      <c r="C181" s="92" t="str">
        <f>+'3 - Identificación del Riesgo'!F180</f>
        <v>OFICINA DE CONTROL INTERNO</v>
      </c>
      <c r="D181" s="193" t="str">
        <f>+'3 - Identificación del Riesgo'!G180</f>
        <v>R 73</v>
      </c>
      <c r="E181" s="92" t="str">
        <f>+'3 - Identificación del Riesgo'!H180</f>
        <v>Incumplimiento del Plan Anual de Auditoría Interna</v>
      </c>
      <c r="F181" s="93" t="str">
        <f>+'3 - Identificación del Riesgo'!J180</f>
        <v>Posibilidad de pérdida reputacional en la credibilidad y confianza de las partes interesadas y organismos de control por falta de competencias y capacitaciones al personal de la entidad con respecto al trabajo en esta</v>
      </c>
      <c r="G181" s="119" t="str">
        <f>+'3 - Identificación del Riesgo'!I180</f>
        <v>Pérdida Reputacional</v>
      </c>
      <c r="H181" s="194">
        <f ca="1">+TODAY()-'3 - Identificación del Riesgo'!O180</f>
        <v>951</v>
      </c>
      <c r="I181" s="195" t="str">
        <f>+'4 - Valor del Riesgo Inherente'!N181</f>
        <v>Moderado</v>
      </c>
      <c r="J181" s="195" t="str">
        <f>+'4 - Valor del Riesgo Inherente'!O181</f>
        <v>Reducir</v>
      </c>
      <c r="K181" s="195" t="str">
        <f>+'5 - Diseño y Valoración Control'!V181</f>
        <v>Extremo</v>
      </c>
      <c r="L181" s="195" t="str">
        <f>+'5 - Diseño y Valoración Control'!W181</f>
        <v>Reducir</v>
      </c>
    </row>
    <row r="182" spans="2:12" s="96" customFormat="1" ht="42.45" x14ac:dyDescent="0.4">
      <c r="B182" s="193" t="str">
        <f>+'3 - Identificación del Riesgo'!B181</f>
        <v>SEGUIMIENTO, EVALUACIÓN Y MEJORA</v>
      </c>
      <c r="C182" s="92" t="str">
        <f>+'3 - Identificación del Riesgo'!F181</f>
        <v>OFICINA DE CONTROL INTERNO</v>
      </c>
      <c r="D182" s="193" t="str">
        <f>+'3 - Identificación del Riesgo'!G181</f>
        <v>R 73</v>
      </c>
      <c r="E182" s="92" t="str">
        <f>+'3 - Identificación del Riesgo'!H181</f>
        <v>Incumplimiento del Plan Anual de Auditoría Interna</v>
      </c>
      <c r="F182" s="93" t="str">
        <f>+'3 - Identificación del Riesgo'!J181</f>
        <v>Posibilidad de pérdida reputacional en la credibilidad y confianza de las partes interesadas y organismos de control por falta de competencias y capacitaciones al personal de la entidad con respecto al trabajo en esta</v>
      </c>
      <c r="G182" s="119" t="str">
        <f>+'3 - Identificación del Riesgo'!I181</f>
        <v>Pérdida Reputacional</v>
      </c>
      <c r="H182" s="194">
        <f ca="1">+TODAY()-'3 - Identificación del Riesgo'!O181</f>
        <v>951</v>
      </c>
      <c r="I182" s="195" t="str">
        <f>+'4 - Valor del Riesgo Inherente'!N182</f>
        <v>Moderado</v>
      </c>
      <c r="J182" s="195" t="str">
        <f>+'4 - Valor del Riesgo Inherente'!O182</f>
        <v>Reducir</v>
      </c>
      <c r="K182" s="195" t="str">
        <f>+'5 - Diseño y Valoración Control'!V182</f>
        <v>Moderado</v>
      </c>
      <c r="L182" s="195" t="str">
        <f>+'5 - Diseño y Valoración Control'!W182</f>
        <v>Reducir</v>
      </c>
    </row>
    <row r="183" spans="2:12" ht="56.6" x14ac:dyDescent="0.4">
      <c r="B183" s="193" t="str">
        <f>+'3 - Identificación del Riesgo'!B182</f>
        <v>SEGUIMIENTO, EVALUACIÓN Y MEJORA</v>
      </c>
      <c r="C183" s="92" t="str">
        <f>+'3 - Identificación del Riesgo'!F182</f>
        <v>OFICINA DE CONTROL INTERNO</v>
      </c>
      <c r="D183" s="193" t="str">
        <f>+'3 - Identificación del Riesgo'!G182</f>
        <v>R 74</v>
      </c>
      <c r="E183" s="92" t="str">
        <f>+'3 - Identificación del Riesgo'!H182</f>
        <v>Incumplimiento en la ejecución del cronograma de monitoreo de los planes de mejoramiento</v>
      </c>
      <c r="F183" s="93" t="str">
        <f>+'3 - Identificación del Riesgo'!J182</f>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v>
      </c>
      <c r="G183" s="119" t="str">
        <f>+'3 - Identificación del Riesgo'!I182</f>
        <v>Pérdida Reputacional</v>
      </c>
      <c r="H183" s="194">
        <f ca="1">+TODAY()-'3 - Identificación del Riesgo'!O182</f>
        <v>951</v>
      </c>
      <c r="I183" s="195" t="str">
        <f>+'4 - Valor del Riesgo Inherente'!N183</f>
        <v>Moderado</v>
      </c>
      <c r="J183" s="195" t="str">
        <f>+'4 - Valor del Riesgo Inherente'!O183</f>
        <v>Reducir</v>
      </c>
      <c r="K183" s="195" t="str">
        <f>+'5 - Diseño y Valoración Control'!V183</f>
        <v>Moderado</v>
      </c>
      <c r="L183" s="195" t="str">
        <f>+'5 - Diseño y Valoración Control'!W183</f>
        <v>Reducir</v>
      </c>
    </row>
    <row r="184" spans="2:12" ht="56.6" x14ac:dyDescent="0.4">
      <c r="B184" s="193" t="str">
        <f>+'3 - Identificación del Riesgo'!B183</f>
        <v>SEGUIMIENTO, EVALUACIÓN Y MEJORA</v>
      </c>
      <c r="C184" s="92" t="str">
        <f>+'3 - Identificación del Riesgo'!F183</f>
        <v>OFICINA DE CONTROL INTERNO</v>
      </c>
      <c r="D184" s="193" t="str">
        <f>+'3 - Identificación del Riesgo'!G183</f>
        <v>R 74</v>
      </c>
      <c r="E184" s="92" t="str">
        <f>+'3 - Identificación del Riesgo'!H183</f>
        <v>Incumplimiento en la ejecución del cronograma de monitoreo de los planes de mejoramiento</v>
      </c>
      <c r="F184" s="93" t="str">
        <f>+'3 - Identificación del Riesgo'!J183</f>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v>
      </c>
      <c r="G184" s="119" t="str">
        <f>+'3 - Identificación del Riesgo'!I183</f>
        <v>Pérdida Reputacional</v>
      </c>
      <c r="H184" s="194">
        <f ca="1">+TODAY()-'3 - Identificación del Riesgo'!O183</f>
        <v>951</v>
      </c>
      <c r="I184" s="195" t="str">
        <f>+'4 - Valor del Riesgo Inherente'!N184</f>
        <v>Moderado</v>
      </c>
      <c r="J184" s="195" t="str">
        <f>+'4 - Valor del Riesgo Inherente'!O184</f>
        <v>Reducir</v>
      </c>
      <c r="K184" s="195" t="str">
        <f>+'5 - Diseño y Valoración Control'!V184</f>
        <v>Moderado</v>
      </c>
      <c r="L184" s="195" t="str">
        <f>+'5 - Diseño y Valoración Control'!W184</f>
        <v>Reducir</v>
      </c>
    </row>
    <row r="185" spans="2:12" ht="56.6" x14ac:dyDescent="0.4">
      <c r="B185" s="193" t="str">
        <f>+'3 - Identificación del Riesgo'!B184</f>
        <v>SEGUIMIENTO, EVALUACIÓN Y MEJORA</v>
      </c>
      <c r="C185" s="92" t="str">
        <f>+'3 - Identificación del Riesgo'!F184</f>
        <v>OFICINA DE CONTROL INTERNO</v>
      </c>
      <c r="D185" s="193" t="str">
        <f>+'3 - Identificación del Riesgo'!G184</f>
        <v>R 74</v>
      </c>
      <c r="E185" s="92" t="str">
        <f>+'3 - Identificación del Riesgo'!H184</f>
        <v>Incumplimiento en la ejecución del cronograma de monitoreo de los planes de mejoramiento</v>
      </c>
      <c r="F185" s="93" t="str">
        <f>+'3 - Identificación del Riesgo'!J184</f>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v>
      </c>
      <c r="G185" s="119" t="str">
        <f>+'3 - Identificación del Riesgo'!I184</f>
        <v>Pérdida Reputacional</v>
      </c>
      <c r="H185" s="194">
        <f ca="1">+TODAY()-'3 - Identificación del Riesgo'!O184</f>
        <v>951</v>
      </c>
      <c r="I185" s="195" t="str">
        <f>+'4 - Valor del Riesgo Inherente'!N185</f>
        <v>Moderado</v>
      </c>
      <c r="J185" s="195" t="str">
        <f>+'4 - Valor del Riesgo Inherente'!O185</f>
        <v>Reducir</v>
      </c>
      <c r="K185" s="195" t="str">
        <f>+'5 - Diseño y Valoración Control'!V185</f>
        <v/>
      </c>
      <c r="L185" s="195" t="e">
        <f>+'5 - Diseño y Valoración Control'!W185</f>
        <v>#N/A</v>
      </c>
    </row>
    <row r="186" spans="2:12" ht="99" x14ac:dyDescent="0.4">
      <c r="B186" s="193" t="str">
        <f>+'3 - Identificación del Riesgo'!B185</f>
        <v>ACCESO A LA PROPIEDAD DE LA TIERRA Y LOS TERRITORIOS</v>
      </c>
      <c r="C186" s="92" t="str">
        <f>+'3 - Identificación del Riesgo'!F185</f>
        <v>SUBDIRECCIÓN DE ASUNTOS ÉTNICOS</v>
      </c>
      <c r="D186" s="193" t="str">
        <f>+'3 - Identificación del Riesgo'!G185</f>
        <v>R 75</v>
      </c>
      <c r="E186" s="92" t="str">
        <f>+'3 - Identificación del Riesgo'!H185</f>
        <v>Posible afectación en el impulso de los procesos de formalización delegados a las UGTS</v>
      </c>
      <c r="F186" s="93" t="str">
        <f>+'3 - Identificación del Riesgo'!J185</f>
        <v>Afectar el avance de los procedimientos delegados a las UGTS, en virtud de la Resolución No. 20221000298926 del 01/diciembre/2022, en los que la SUBDIRECCIÓN DE ASUNTOS ÉTNICOS - SUBDAE delegó el impulso de los casos de formalización a las UGTS, en los que a pesar de las estrategias utilizadas para monitorear y controlar dichos avances, actualmente se evidencia la necesidad de fortalecer los mecanismos de seguimiento, a través de la implementación de planes de trabajos caracterizado para cada territorio.</v>
      </c>
      <c r="G186" s="119" t="str">
        <f>+'3 - Identificación del Riesgo'!I185</f>
        <v>Pérdida Reputacional</v>
      </c>
      <c r="H186" s="194">
        <f ca="1">+TODAY()-'3 - Identificación del Riesgo'!O185</f>
        <v>248</v>
      </c>
      <c r="I186" s="195" t="str">
        <f>+'4 - Valor del Riesgo Inherente'!N186</f>
        <v>Moderado</v>
      </c>
      <c r="J186" s="195" t="str">
        <f>+'4 - Valor del Riesgo Inherente'!O186</f>
        <v>Reducir</v>
      </c>
      <c r="K186" s="195" t="str">
        <f>+'5 - Diseño y Valoración Control'!V186</f>
        <v>Moderado</v>
      </c>
      <c r="L186" s="195" t="str">
        <f>+'5 - Diseño y Valoración Control'!W186</f>
        <v>Reducir</v>
      </c>
    </row>
    <row r="187" spans="2:12" x14ac:dyDescent="0.4">
      <c r="B187" s="481"/>
      <c r="C187" s="488"/>
      <c r="D187" s="488"/>
      <c r="E187" s="488"/>
      <c r="F187" s="488"/>
      <c r="G187" s="488"/>
      <c r="H187" s="488"/>
      <c r="I187" s="488"/>
      <c r="J187" s="488"/>
      <c r="K187" s="488"/>
      <c r="L187" s="489"/>
    </row>
    <row r="188" spans="2:12" x14ac:dyDescent="0.4">
      <c r="B188" s="482"/>
      <c r="C188" s="490"/>
      <c r="D188" s="490"/>
      <c r="E188" s="490"/>
      <c r="F188" s="490"/>
      <c r="G188" s="490"/>
      <c r="H188" s="490"/>
      <c r="I188" s="490"/>
      <c r="J188" s="490"/>
      <c r="K188" s="490"/>
      <c r="L188" s="491"/>
    </row>
    <row r="189" spans="2:12" x14ac:dyDescent="0.4">
      <c r="B189" s="482"/>
      <c r="C189" s="490"/>
      <c r="D189" s="490"/>
      <c r="E189" s="490"/>
      <c r="F189" s="490"/>
      <c r="G189" s="490"/>
      <c r="H189" s="490"/>
      <c r="I189" s="490"/>
      <c r="J189" s="490"/>
      <c r="K189" s="490"/>
      <c r="L189" s="491"/>
    </row>
    <row r="190" spans="2:12" x14ac:dyDescent="0.4">
      <c r="B190" s="482"/>
      <c r="C190" s="490"/>
      <c r="D190" s="490"/>
      <c r="E190" s="490"/>
      <c r="F190" s="490"/>
      <c r="G190" s="490"/>
      <c r="H190" s="490"/>
      <c r="I190" s="490"/>
      <c r="J190" s="490"/>
      <c r="K190" s="490"/>
      <c r="L190" s="491"/>
    </row>
    <row r="191" spans="2:12" x14ac:dyDescent="0.4">
      <c r="B191" s="482"/>
      <c r="C191" s="490"/>
      <c r="D191" s="490"/>
      <c r="E191" s="490"/>
      <c r="F191" s="490"/>
      <c r="G191" s="490"/>
      <c r="H191" s="490"/>
      <c r="I191" s="490"/>
      <c r="J191" s="490"/>
      <c r="K191" s="490"/>
      <c r="L191" s="491"/>
    </row>
    <row r="192" spans="2:12" x14ac:dyDescent="0.4">
      <c r="B192" s="482"/>
      <c r="C192" s="490"/>
      <c r="D192" s="490"/>
      <c r="E192" s="490"/>
      <c r="F192" s="490"/>
      <c r="G192" s="490"/>
      <c r="H192" s="490"/>
      <c r="I192" s="490"/>
      <c r="J192" s="490"/>
      <c r="K192" s="490"/>
      <c r="L192" s="491"/>
    </row>
    <row r="193" spans="2:12" x14ac:dyDescent="0.4">
      <c r="B193" s="482"/>
      <c r="C193" s="490"/>
      <c r="D193" s="490"/>
      <c r="E193" s="490"/>
      <c r="F193" s="490"/>
      <c r="G193" s="490"/>
      <c r="H193" s="490"/>
      <c r="I193" s="490"/>
      <c r="J193" s="490"/>
      <c r="K193" s="490"/>
      <c r="L193" s="491"/>
    </row>
    <row r="194" spans="2:12" x14ac:dyDescent="0.4">
      <c r="B194" s="483"/>
      <c r="C194" s="487"/>
      <c r="D194" s="487"/>
      <c r="E194" s="487"/>
      <c r="F194" s="487"/>
      <c r="G194" s="487"/>
      <c r="H194" s="487"/>
      <c r="I194" s="487"/>
      <c r="J194" s="487"/>
      <c r="K194" s="487"/>
      <c r="L194" s="492"/>
    </row>
  </sheetData>
  <sheetProtection autoFilter="0" pivotTables="0"/>
  <sortState xmlns:xlrd2="http://schemas.microsoft.com/office/spreadsheetml/2017/richdata2" ref="B12:L87">
    <sortCondition ref="B11"/>
  </sortState>
  <dataConsolidate/>
  <mergeCells count="18">
    <mergeCell ref="B6:L6"/>
    <mergeCell ref="B7:L7"/>
    <mergeCell ref="K9:L9"/>
    <mergeCell ref="H9:H10"/>
    <mergeCell ref="B2:C4"/>
    <mergeCell ref="B5:L5"/>
    <mergeCell ref="E2:J2"/>
    <mergeCell ref="E3:J3"/>
    <mergeCell ref="E4:J4"/>
    <mergeCell ref="D9:D10"/>
    <mergeCell ref="E9:E10"/>
    <mergeCell ref="B8:L8"/>
    <mergeCell ref="C9:C10"/>
    <mergeCell ref="B187:L194"/>
    <mergeCell ref="I9:J9"/>
    <mergeCell ref="B9:B10"/>
    <mergeCell ref="F9:F10"/>
    <mergeCell ref="G9:G10"/>
  </mergeCells>
  <conditionalFormatting sqref="B9:C9 J11:J186">
    <cfRule type="containsBlanks" dxfId="943" priority="3">
      <formula>LEN(TRIM(B9))=0</formula>
    </cfRule>
    <cfRule type="cellIs" dxfId="942" priority="4" operator="equal">
      <formula>0</formula>
    </cfRule>
  </conditionalFormatting>
  <conditionalFormatting sqref="D9:D10">
    <cfRule type="containsBlanks" dxfId="941" priority="9">
      <formula>LEN(TRIM(D9))=0</formula>
    </cfRule>
    <cfRule type="cellIs" dxfId="940" priority="10" operator="equal">
      <formula>0</formula>
    </cfRule>
  </conditionalFormatting>
  <conditionalFormatting sqref="E9">
    <cfRule type="containsBlanks" dxfId="939" priority="7">
      <formula>LEN(TRIM(E9))=0</formula>
    </cfRule>
    <cfRule type="cellIs" dxfId="938" priority="8" operator="equal">
      <formula>0</formula>
    </cfRule>
  </conditionalFormatting>
  <conditionalFormatting sqref="H11:H186">
    <cfRule type="cellIs" dxfId="937" priority="11" operator="lessThan">
      <formula>366</formula>
    </cfRule>
    <cfRule type="cellIs" dxfId="936" priority="12" operator="greaterThanOrEqual">
      <formula>366</formula>
    </cfRule>
  </conditionalFormatting>
  <conditionalFormatting sqref="I11:I186 K11:K186">
    <cfRule type="cellIs" dxfId="935" priority="43" operator="equal">
      <formula>"Extremo"</formula>
    </cfRule>
    <cfRule type="cellIs" dxfId="934" priority="44" operator="equal">
      <formula>"Alto"</formula>
    </cfRule>
    <cfRule type="cellIs" dxfId="933" priority="45" operator="equal">
      <formula>"Moderado"</formula>
    </cfRule>
    <cfRule type="cellIs" dxfId="932" priority="46" operator="equal">
      <formula>"Bajo"</formula>
    </cfRule>
  </conditionalFormatting>
  <pageMargins left="0.7" right="0.7" top="0.75" bottom="0.75" header="0.3" footer="0.3"/>
  <pageSetup paperSize="14"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G45"/>
  <sheetViews>
    <sheetView zoomScaleNormal="100" workbookViewId="0"/>
  </sheetViews>
  <sheetFormatPr baseColWidth="10" defaultColWidth="30.53515625" defaultRowHeight="30" customHeight="1" x14ac:dyDescent="0.4"/>
  <cols>
    <col min="1" max="1" width="5.69140625" style="1" customWidth="1"/>
    <col min="2" max="4" width="30.53515625" style="1"/>
    <col min="5" max="6" width="60.53515625" style="1" customWidth="1"/>
    <col min="7" max="7" width="60.53515625" style="204" customWidth="1"/>
    <col min="8" max="16384" width="30.53515625" style="1"/>
  </cols>
  <sheetData>
    <row r="2" spans="2:7" ht="30" customHeight="1" x14ac:dyDescent="0.4">
      <c r="B2" s="499"/>
      <c r="C2" s="10" t="s">
        <v>30</v>
      </c>
      <c r="D2" s="369" t="s">
        <v>75</v>
      </c>
      <c r="E2" s="370"/>
      <c r="F2" s="10" t="s">
        <v>31</v>
      </c>
      <c r="G2" s="14" t="s">
        <v>78</v>
      </c>
    </row>
    <row r="3" spans="2:7" ht="30" customHeight="1" x14ac:dyDescent="0.4">
      <c r="B3" s="499"/>
      <c r="C3" s="10" t="s">
        <v>32</v>
      </c>
      <c r="D3" s="412" t="s">
        <v>76</v>
      </c>
      <c r="E3" s="414"/>
      <c r="F3" s="10" t="s">
        <v>33</v>
      </c>
      <c r="G3" s="14">
        <v>4</v>
      </c>
    </row>
    <row r="4" spans="2:7" ht="30" customHeight="1" x14ac:dyDescent="0.4">
      <c r="B4" s="499"/>
      <c r="C4" s="10" t="s">
        <v>34</v>
      </c>
      <c r="D4" s="412" t="s">
        <v>77</v>
      </c>
      <c r="E4" s="414"/>
      <c r="F4" s="10" t="s">
        <v>104</v>
      </c>
      <c r="G4" s="83">
        <v>44636</v>
      </c>
    </row>
    <row r="5" spans="2:7" ht="30" customHeight="1" x14ac:dyDescent="0.4">
      <c r="B5" s="377"/>
      <c r="C5" s="378"/>
      <c r="D5" s="378"/>
      <c r="E5" s="378"/>
      <c r="F5" s="378"/>
      <c r="G5" s="379"/>
    </row>
    <row r="6" spans="2:7" ht="30" customHeight="1" x14ac:dyDescent="0.4">
      <c r="B6" s="496" t="s">
        <v>625</v>
      </c>
      <c r="C6" s="497"/>
      <c r="D6" s="497"/>
      <c r="E6" s="497"/>
      <c r="F6" s="497"/>
      <c r="G6" s="498"/>
    </row>
    <row r="7" spans="2:7" ht="90" customHeight="1" x14ac:dyDescent="0.4">
      <c r="B7" s="445" t="s">
        <v>654</v>
      </c>
      <c r="C7" s="446"/>
      <c r="D7" s="446"/>
      <c r="E7" s="446"/>
      <c r="F7" s="446"/>
      <c r="G7" s="447"/>
    </row>
    <row r="8" spans="2:7" ht="14.15" x14ac:dyDescent="0.4">
      <c r="B8" s="196" t="s">
        <v>28</v>
      </c>
      <c r="C8" s="196" t="s">
        <v>58</v>
      </c>
      <c r="D8" s="196" t="s">
        <v>54</v>
      </c>
      <c r="E8" s="196" t="s">
        <v>59</v>
      </c>
      <c r="F8" s="196" t="s">
        <v>60</v>
      </c>
      <c r="G8" s="196" t="s">
        <v>61</v>
      </c>
    </row>
    <row r="9" spans="2:7" ht="84.9" x14ac:dyDescent="0.4">
      <c r="B9" s="159">
        <v>1</v>
      </c>
      <c r="C9" s="159" t="s">
        <v>1719</v>
      </c>
      <c r="D9" s="159" t="s">
        <v>1720</v>
      </c>
      <c r="E9" s="158" t="s">
        <v>1721</v>
      </c>
      <c r="F9" s="158" t="s">
        <v>1722</v>
      </c>
      <c r="G9" s="197" t="s">
        <v>1753</v>
      </c>
    </row>
    <row r="10" spans="2:7" ht="70.75" x14ac:dyDescent="0.4">
      <c r="B10" s="159">
        <v>2</v>
      </c>
      <c r="C10" s="159" t="s">
        <v>1719</v>
      </c>
      <c r="D10" s="159" t="s">
        <v>1720</v>
      </c>
      <c r="E10" s="158" t="s">
        <v>1723</v>
      </c>
      <c r="F10" s="158" t="s">
        <v>1724</v>
      </c>
      <c r="G10" s="197" t="s">
        <v>1753</v>
      </c>
    </row>
    <row r="11" spans="2:7" ht="42.45" x14ac:dyDescent="0.4">
      <c r="B11" s="159">
        <v>3</v>
      </c>
      <c r="C11" s="159" t="s">
        <v>1719</v>
      </c>
      <c r="D11" s="159" t="s">
        <v>1725</v>
      </c>
      <c r="E11" s="158" t="s">
        <v>1726</v>
      </c>
      <c r="F11" s="158" t="s">
        <v>1727</v>
      </c>
      <c r="G11" s="197" t="s">
        <v>1753</v>
      </c>
    </row>
    <row r="12" spans="2:7" ht="42.45" x14ac:dyDescent="0.4">
      <c r="B12" s="159">
        <v>4</v>
      </c>
      <c r="C12" s="159" t="s">
        <v>1719</v>
      </c>
      <c r="D12" s="159" t="s">
        <v>1725</v>
      </c>
      <c r="E12" s="158" t="s">
        <v>1728</v>
      </c>
      <c r="F12" s="158" t="s">
        <v>1727</v>
      </c>
      <c r="G12" s="197" t="s">
        <v>1753</v>
      </c>
    </row>
    <row r="13" spans="2:7" ht="113.15" x14ac:dyDescent="0.4">
      <c r="B13" s="159">
        <v>5</v>
      </c>
      <c r="C13" s="159" t="s">
        <v>1729</v>
      </c>
      <c r="D13" s="159" t="s">
        <v>1730</v>
      </c>
      <c r="E13" s="158" t="s">
        <v>1731</v>
      </c>
      <c r="F13" s="158" t="s">
        <v>1732</v>
      </c>
      <c r="G13" s="197" t="s">
        <v>1753</v>
      </c>
    </row>
    <row r="14" spans="2:7" ht="42.45" x14ac:dyDescent="0.4">
      <c r="B14" s="159">
        <v>6</v>
      </c>
      <c r="C14" s="159" t="s">
        <v>1034</v>
      </c>
      <c r="D14" s="159" t="s">
        <v>57</v>
      </c>
      <c r="E14" s="158" t="s">
        <v>1798</v>
      </c>
      <c r="F14" s="158" t="s">
        <v>1799</v>
      </c>
      <c r="G14" s="198" t="s">
        <v>1800</v>
      </c>
    </row>
    <row r="15" spans="2:7" ht="42.45" x14ac:dyDescent="0.4">
      <c r="B15" s="159">
        <v>7</v>
      </c>
      <c r="C15" s="159" t="s">
        <v>1034</v>
      </c>
      <c r="D15" s="159" t="s">
        <v>57</v>
      </c>
      <c r="E15" s="158" t="s">
        <v>1801</v>
      </c>
      <c r="F15" s="158" t="s">
        <v>1799</v>
      </c>
      <c r="G15" s="198" t="s">
        <v>1800</v>
      </c>
    </row>
    <row r="16" spans="2:7" ht="42.45" x14ac:dyDescent="0.4">
      <c r="B16" s="159">
        <v>8</v>
      </c>
      <c r="C16" s="159" t="s">
        <v>1034</v>
      </c>
      <c r="D16" s="159" t="s">
        <v>57</v>
      </c>
      <c r="E16" s="158" t="s">
        <v>1802</v>
      </c>
      <c r="F16" s="158" t="s">
        <v>1799</v>
      </c>
      <c r="G16" s="198" t="s">
        <v>1800</v>
      </c>
    </row>
    <row r="17" spans="2:7" ht="56.6" x14ac:dyDescent="0.4">
      <c r="B17" s="159">
        <v>9</v>
      </c>
      <c r="C17" s="159" t="s">
        <v>1034</v>
      </c>
      <c r="D17" s="159" t="s">
        <v>57</v>
      </c>
      <c r="E17" s="158" t="s">
        <v>1803</v>
      </c>
      <c r="F17" s="158" t="s">
        <v>1799</v>
      </c>
      <c r="G17" s="198" t="s">
        <v>1804</v>
      </c>
    </row>
    <row r="18" spans="2:7" ht="84.9" x14ac:dyDescent="0.4">
      <c r="B18" s="159">
        <v>10</v>
      </c>
      <c r="C18" s="159" t="s">
        <v>1034</v>
      </c>
      <c r="D18" s="159" t="s">
        <v>57</v>
      </c>
      <c r="E18" s="158" t="s">
        <v>1805</v>
      </c>
      <c r="F18" s="158" t="s">
        <v>1799</v>
      </c>
      <c r="G18" s="198" t="s">
        <v>1804</v>
      </c>
    </row>
    <row r="19" spans="2:7" ht="113.15" x14ac:dyDescent="0.4">
      <c r="B19" s="159">
        <v>11</v>
      </c>
      <c r="C19" s="159" t="s">
        <v>1034</v>
      </c>
      <c r="D19" s="159" t="s">
        <v>57</v>
      </c>
      <c r="E19" s="158" t="s">
        <v>1806</v>
      </c>
      <c r="F19" s="158" t="s">
        <v>1799</v>
      </c>
      <c r="G19" s="198" t="s">
        <v>1807</v>
      </c>
    </row>
    <row r="20" spans="2:7" ht="113.15" x14ac:dyDescent="0.4">
      <c r="B20" s="159">
        <v>12</v>
      </c>
      <c r="C20" s="159" t="s">
        <v>1034</v>
      </c>
      <c r="D20" s="159" t="s">
        <v>57</v>
      </c>
      <c r="E20" s="158" t="s">
        <v>1808</v>
      </c>
      <c r="F20" s="158" t="s">
        <v>1799</v>
      </c>
      <c r="G20" s="198" t="s">
        <v>1807</v>
      </c>
    </row>
    <row r="21" spans="2:7" ht="70.75" x14ac:dyDescent="0.4">
      <c r="B21" s="159">
        <v>13</v>
      </c>
      <c r="C21" s="159" t="s">
        <v>1034</v>
      </c>
      <c r="D21" s="159" t="s">
        <v>57</v>
      </c>
      <c r="E21" s="158" t="s">
        <v>1809</v>
      </c>
      <c r="F21" s="158" t="s">
        <v>1799</v>
      </c>
      <c r="G21" s="198" t="s">
        <v>1810</v>
      </c>
    </row>
    <row r="22" spans="2:7" ht="42.45" x14ac:dyDescent="0.4">
      <c r="B22" s="159">
        <v>14</v>
      </c>
      <c r="C22" s="159" t="s">
        <v>1034</v>
      </c>
      <c r="D22" s="159" t="s">
        <v>57</v>
      </c>
      <c r="E22" s="158" t="s">
        <v>1811</v>
      </c>
      <c r="F22" s="158" t="s">
        <v>1799</v>
      </c>
      <c r="G22" s="198" t="s">
        <v>1804</v>
      </c>
    </row>
    <row r="23" spans="2:7" ht="141.44999999999999" x14ac:dyDescent="0.4">
      <c r="B23" s="159">
        <v>15</v>
      </c>
      <c r="C23" s="159" t="s">
        <v>1034</v>
      </c>
      <c r="D23" s="159" t="s">
        <v>57</v>
      </c>
      <c r="E23" s="158" t="s">
        <v>1812</v>
      </c>
      <c r="F23" s="158" t="s">
        <v>1799</v>
      </c>
      <c r="G23" s="198" t="s">
        <v>1804</v>
      </c>
    </row>
    <row r="24" spans="2:7" ht="113.15" x14ac:dyDescent="0.4">
      <c r="B24" s="159">
        <v>16</v>
      </c>
      <c r="C24" s="159" t="s">
        <v>1034</v>
      </c>
      <c r="D24" s="159" t="s">
        <v>57</v>
      </c>
      <c r="E24" s="158" t="s">
        <v>1813</v>
      </c>
      <c r="F24" s="158" t="s">
        <v>1799</v>
      </c>
      <c r="G24" s="198" t="s">
        <v>1807</v>
      </c>
    </row>
    <row r="25" spans="2:7" ht="113.15" x14ac:dyDescent="0.4">
      <c r="B25" s="159">
        <v>17</v>
      </c>
      <c r="C25" s="159" t="s">
        <v>1034</v>
      </c>
      <c r="D25" s="159" t="s">
        <v>57</v>
      </c>
      <c r="E25" s="158" t="s">
        <v>1814</v>
      </c>
      <c r="F25" s="158" t="s">
        <v>1799</v>
      </c>
      <c r="G25" s="198" t="s">
        <v>1807</v>
      </c>
    </row>
    <row r="26" spans="2:7" ht="198" x14ac:dyDescent="0.4">
      <c r="B26" s="159">
        <v>18</v>
      </c>
      <c r="C26" s="159" t="s">
        <v>1034</v>
      </c>
      <c r="D26" s="159" t="s">
        <v>57</v>
      </c>
      <c r="E26" s="158" t="s">
        <v>1815</v>
      </c>
      <c r="F26" s="158" t="s">
        <v>1799</v>
      </c>
      <c r="G26" s="198" t="s">
        <v>1810</v>
      </c>
    </row>
    <row r="27" spans="2:7" ht="42.45" x14ac:dyDescent="0.4">
      <c r="B27" s="159">
        <v>19</v>
      </c>
      <c r="C27" s="159" t="s">
        <v>1034</v>
      </c>
      <c r="D27" s="159" t="s">
        <v>57</v>
      </c>
      <c r="E27" s="158" t="s">
        <v>1816</v>
      </c>
      <c r="F27" s="158" t="s">
        <v>1799</v>
      </c>
      <c r="G27" s="198" t="s">
        <v>1804</v>
      </c>
    </row>
    <row r="28" spans="2:7" ht="127.3" x14ac:dyDescent="0.4">
      <c r="B28" s="159">
        <v>20</v>
      </c>
      <c r="C28" s="159" t="s">
        <v>1034</v>
      </c>
      <c r="D28" s="159" t="s">
        <v>57</v>
      </c>
      <c r="E28" s="158" t="s">
        <v>1817</v>
      </c>
      <c r="F28" s="158" t="s">
        <v>1799</v>
      </c>
      <c r="G28" s="198" t="s">
        <v>1804</v>
      </c>
    </row>
    <row r="29" spans="2:7" ht="141.44999999999999" x14ac:dyDescent="0.4">
      <c r="B29" s="159">
        <v>21</v>
      </c>
      <c r="C29" s="159" t="s">
        <v>1034</v>
      </c>
      <c r="D29" s="159" t="s">
        <v>57</v>
      </c>
      <c r="E29" s="158" t="s">
        <v>1818</v>
      </c>
      <c r="F29" s="158" t="s">
        <v>1799</v>
      </c>
      <c r="G29" s="198" t="s">
        <v>1807</v>
      </c>
    </row>
    <row r="30" spans="2:7" ht="84.9" x14ac:dyDescent="0.4">
      <c r="B30" s="159">
        <v>22</v>
      </c>
      <c r="C30" s="159" t="s">
        <v>1034</v>
      </c>
      <c r="D30" s="159" t="s">
        <v>57</v>
      </c>
      <c r="E30" s="158" t="s">
        <v>1819</v>
      </c>
      <c r="F30" s="158" t="s">
        <v>1799</v>
      </c>
      <c r="G30" s="198" t="s">
        <v>1807</v>
      </c>
    </row>
    <row r="31" spans="2:7" ht="56.6" x14ac:dyDescent="0.4">
      <c r="B31" s="159">
        <v>23</v>
      </c>
      <c r="C31" s="159" t="s">
        <v>1034</v>
      </c>
      <c r="D31" s="159" t="s">
        <v>57</v>
      </c>
      <c r="E31" s="158" t="s">
        <v>1820</v>
      </c>
      <c r="F31" s="158" t="s">
        <v>1799</v>
      </c>
      <c r="G31" s="198" t="s">
        <v>1810</v>
      </c>
    </row>
    <row r="32" spans="2:7" ht="339.45" x14ac:dyDescent="0.4">
      <c r="B32" s="159">
        <v>24</v>
      </c>
      <c r="C32" s="159" t="s">
        <v>1034</v>
      </c>
      <c r="D32" s="199" t="s">
        <v>1821</v>
      </c>
      <c r="E32" s="200" t="s">
        <v>1900</v>
      </c>
      <c r="F32" s="200" t="s">
        <v>1799</v>
      </c>
      <c r="G32" s="201" t="s">
        <v>1846</v>
      </c>
    </row>
    <row r="33" spans="2:7" ht="56.6" x14ac:dyDescent="0.4">
      <c r="B33" s="159">
        <v>25</v>
      </c>
      <c r="C33" s="159" t="s">
        <v>1822</v>
      </c>
      <c r="D33" s="159" t="s">
        <v>57</v>
      </c>
      <c r="E33" s="158" t="s">
        <v>1901</v>
      </c>
      <c r="F33" s="158" t="s">
        <v>1823</v>
      </c>
      <c r="G33" s="198" t="s">
        <v>1824</v>
      </c>
    </row>
    <row r="34" spans="2:7" ht="42.45" x14ac:dyDescent="0.4">
      <c r="B34" s="159">
        <v>26</v>
      </c>
      <c r="C34" s="159" t="s">
        <v>1822</v>
      </c>
      <c r="D34" s="159" t="s">
        <v>57</v>
      </c>
      <c r="E34" s="158" t="s">
        <v>1902</v>
      </c>
      <c r="F34" s="158" t="s">
        <v>1825</v>
      </c>
      <c r="G34" s="198" t="s">
        <v>1824</v>
      </c>
    </row>
    <row r="35" spans="2:7" ht="70.75" x14ac:dyDescent="0.4">
      <c r="B35" s="159">
        <v>27</v>
      </c>
      <c r="C35" s="159" t="s">
        <v>1822</v>
      </c>
      <c r="D35" s="159" t="s">
        <v>57</v>
      </c>
      <c r="E35" s="158" t="s">
        <v>1903</v>
      </c>
      <c r="F35" s="158" t="s">
        <v>1826</v>
      </c>
      <c r="G35" s="198" t="s">
        <v>1824</v>
      </c>
    </row>
    <row r="36" spans="2:7" ht="70.75" x14ac:dyDescent="0.4">
      <c r="B36" s="159">
        <v>28</v>
      </c>
      <c r="C36" s="159" t="s">
        <v>1822</v>
      </c>
      <c r="D36" s="159" t="s">
        <v>57</v>
      </c>
      <c r="E36" s="158" t="s">
        <v>1904</v>
      </c>
      <c r="F36" s="158" t="s">
        <v>1826</v>
      </c>
      <c r="G36" s="198" t="s">
        <v>1824</v>
      </c>
    </row>
    <row r="37" spans="2:7" ht="56.6" x14ac:dyDescent="0.4">
      <c r="B37" s="159">
        <v>29</v>
      </c>
      <c r="C37" s="159" t="s">
        <v>1822</v>
      </c>
      <c r="D37" s="159" t="s">
        <v>57</v>
      </c>
      <c r="E37" s="158" t="s">
        <v>1827</v>
      </c>
      <c r="F37" s="158" t="s">
        <v>1828</v>
      </c>
      <c r="G37" s="198" t="s">
        <v>1824</v>
      </c>
    </row>
    <row r="38" spans="2:7" ht="28.3" x14ac:dyDescent="0.4">
      <c r="B38" s="159">
        <v>30</v>
      </c>
      <c r="C38" s="159" t="s">
        <v>1822</v>
      </c>
      <c r="D38" s="159" t="s">
        <v>57</v>
      </c>
      <c r="E38" s="158" t="s">
        <v>1829</v>
      </c>
      <c r="F38" s="158" t="s">
        <v>1830</v>
      </c>
      <c r="G38" s="198" t="s">
        <v>1824</v>
      </c>
    </row>
    <row r="39" spans="2:7" ht="42.45" x14ac:dyDescent="0.4">
      <c r="B39" s="159">
        <v>31</v>
      </c>
      <c r="C39" s="159" t="s">
        <v>1822</v>
      </c>
      <c r="D39" s="159" t="s">
        <v>57</v>
      </c>
      <c r="E39" s="158" t="s">
        <v>1831</v>
      </c>
      <c r="F39" s="158" t="s">
        <v>1832</v>
      </c>
      <c r="G39" s="202" t="s">
        <v>1824</v>
      </c>
    </row>
    <row r="40" spans="2:7" ht="56.6" x14ac:dyDescent="0.4">
      <c r="B40" s="159">
        <v>32</v>
      </c>
      <c r="C40" s="159" t="s">
        <v>1822</v>
      </c>
      <c r="D40" s="159" t="s">
        <v>1833</v>
      </c>
      <c r="E40" s="158" t="s">
        <v>1834</v>
      </c>
      <c r="F40" s="30" t="s">
        <v>1835</v>
      </c>
      <c r="G40" s="202" t="s">
        <v>1844</v>
      </c>
    </row>
    <row r="41" spans="2:7" ht="42.45" x14ac:dyDescent="0.4">
      <c r="B41" s="159">
        <v>33</v>
      </c>
      <c r="C41" s="159" t="s">
        <v>1822</v>
      </c>
      <c r="D41" s="159" t="s">
        <v>1833</v>
      </c>
      <c r="E41" s="158" t="s">
        <v>1836</v>
      </c>
      <c r="F41" s="30" t="s">
        <v>1837</v>
      </c>
      <c r="G41" s="202" t="s">
        <v>1844</v>
      </c>
    </row>
    <row r="42" spans="2:7" ht="28.3" x14ac:dyDescent="0.4">
      <c r="B42" s="159">
        <v>34</v>
      </c>
      <c r="C42" s="159" t="s">
        <v>1822</v>
      </c>
      <c r="D42" s="159" t="s">
        <v>1821</v>
      </c>
      <c r="E42" s="158" t="s">
        <v>1838</v>
      </c>
      <c r="F42" s="30" t="s">
        <v>1839</v>
      </c>
      <c r="G42" s="203" t="s">
        <v>1845</v>
      </c>
    </row>
    <row r="43" spans="2:7" ht="42.45" x14ac:dyDescent="0.4">
      <c r="B43" s="159">
        <v>35</v>
      </c>
      <c r="C43" s="159" t="s">
        <v>1822</v>
      </c>
      <c r="D43" s="159" t="s">
        <v>1821</v>
      </c>
      <c r="E43" s="158" t="s">
        <v>1840</v>
      </c>
      <c r="F43" s="30" t="s">
        <v>1841</v>
      </c>
      <c r="G43" s="203" t="s">
        <v>1845</v>
      </c>
    </row>
    <row r="44" spans="2:7" ht="42.45" x14ac:dyDescent="0.4">
      <c r="B44" s="159">
        <v>36</v>
      </c>
      <c r="C44" s="159" t="s">
        <v>1822</v>
      </c>
      <c r="D44" s="159" t="s">
        <v>56</v>
      </c>
      <c r="E44" s="158" t="s">
        <v>1842</v>
      </c>
      <c r="F44" s="30" t="s">
        <v>1843</v>
      </c>
      <c r="G44" s="202" t="s">
        <v>1844</v>
      </c>
    </row>
    <row r="45" spans="2:7" ht="90" customHeight="1" x14ac:dyDescent="0.4">
      <c r="B45" s="494"/>
      <c r="C45" s="495"/>
      <c r="D45" s="495"/>
      <c r="E45" s="495"/>
      <c r="F45" s="495"/>
      <c r="G45" s="495"/>
    </row>
  </sheetData>
  <sheetProtection autoFilter="0" pivotTables="0"/>
  <mergeCells count="8">
    <mergeCell ref="B45:G45"/>
    <mergeCell ref="B6:G6"/>
    <mergeCell ref="B7:G7"/>
    <mergeCell ref="D4:E4"/>
    <mergeCell ref="B2:B4"/>
    <mergeCell ref="D2:E2"/>
    <mergeCell ref="D3:E3"/>
    <mergeCell ref="B5:G5"/>
  </mergeCells>
  <pageMargins left="0.7" right="0.7" top="0.75" bottom="0.75" header="0.3" footer="0.3"/>
  <pageSetup paperSize="14"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'0 - Criterios'!$O$53:$O$55</xm:f>
          </x14:formula1>
          <xm:sqref>D9:D13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0C371-2351-49D3-960B-AE380E2AE3F2}">
  <dimension ref="A1:AB71"/>
  <sheetViews>
    <sheetView zoomScaleNormal="100" workbookViewId="0"/>
  </sheetViews>
  <sheetFormatPr baseColWidth="10" defaultColWidth="11.4609375" defaultRowHeight="14.15" x14ac:dyDescent="0.4"/>
  <cols>
    <col min="1" max="1" width="4.53515625" style="1" customWidth="1"/>
    <col min="2" max="3" width="30.53515625" style="205" customWidth="1"/>
    <col min="4" max="5" width="60.53515625" style="205" customWidth="1"/>
    <col min="6" max="8" width="30.53515625" style="205" customWidth="1"/>
    <col min="9" max="9" width="60.53515625" style="205" customWidth="1"/>
    <col min="10" max="12" width="30.53515625" style="205" customWidth="1"/>
    <col min="13" max="13" width="25.3828125" style="205" bestFit="1" customWidth="1"/>
    <col min="14" max="14" width="27.921875" style="205" customWidth="1"/>
    <col min="15" max="15" width="22.921875" style="205" bestFit="1" customWidth="1"/>
    <col min="16" max="16" width="9.61328125" style="205" bestFit="1" customWidth="1"/>
    <col min="17" max="28" width="5.53515625" style="205" customWidth="1"/>
    <col min="29" max="16384" width="11.4609375" style="1"/>
  </cols>
  <sheetData>
    <row r="1" spans="1:28" ht="30" customHeight="1" x14ac:dyDescent="0.4"/>
    <row r="2" spans="1:28" ht="30" customHeight="1" x14ac:dyDescent="0.4">
      <c r="B2" s="509"/>
      <c r="C2" s="10" t="s">
        <v>30</v>
      </c>
      <c r="D2" s="484" t="s">
        <v>75</v>
      </c>
      <c r="E2" s="484"/>
      <c r="F2" s="484"/>
      <c r="G2" s="484"/>
      <c r="H2" s="484"/>
      <c r="I2" s="484"/>
      <c r="J2" s="484"/>
      <c r="K2" s="484"/>
      <c r="L2" s="484"/>
      <c r="M2" s="484"/>
      <c r="N2" s="484"/>
      <c r="O2" s="484"/>
      <c r="P2" s="484"/>
      <c r="Q2" s="341" t="s">
        <v>31</v>
      </c>
      <c r="R2" s="341"/>
      <c r="S2" s="341"/>
      <c r="T2" s="341"/>
      <c r="U2" s="341"/>
      <c r="V2" s="341"/>
      <c r="W2" s="345" t="s">
        <v>78</v>
      </c>
      <c r="X2" s="345"/>
      <c r="Y2" s="345"/>
      <c r="Z2" s="345"/>
      <c r="AA2" s="345"/>
      <c r="AB2" s="345"/>
    </row>
    <row r="3" spans="1:28" ht="30" customHeight="1" x14ac:dyDescent="0.4">
      <c r="B3" s="510"/>
      <c r="C3" s="10" t="s">
        <v>32</v>
      </c>
      <c r="D3" s="485" t="s">
        <v>76</v>
      </c>
      <c r="E3" s="485"/>
      <c r="F3" s="485"/>
      <c r="G3" s="485"/>
      <c r="H3" s="485"/>
      <c r="I3" s="485"/>
      <c r="J3" s="485"/>
      <c r="K3" s="485"/>
      <c r="L3" s="485"/>
      <c r="M3" s="485"/>
      <c r="N3" s="485"/>
      <c r="O3" s="485"/>
      <c r="P3" s="485"/>
      <c r="Q3" s="341" t="s">
        <v>33</v>
      </c>
      <c r="R3" s="341"/>
      <c r="S3" s="341"/>
      <c r="T3" s="341"/>
      <c r="U3" s="341"/>
      <c r="V3" s="341"/>
      <c r="W3" s="339">
        <v>4</v>
      </c>
      <c r="X3" s="441"/>
      <c r="Y3" s="441"/>
      <c r="Z3" s="441"/>
      <c r="AA3" s="441"/>
      <c r="AB3" s="340"/>
    </row>
    <row r="4" spans="1:28" ht="30" customHeight="1" x14ac:dyDescent="0.4">
      <c r="A4" s="206" t="s">
        <v>94</v>
      </c>
      <c r="B4" s="511"/>
      <c r="C4" s="10" t="s">
        <v>34</v>
      </c>
      <c r="D4" s="485" t="s">
        <v>77</v>
      </c>
      <c r="E4" s="485"/>
      <c r="F4" s="485"/>
      <c r="G4" s="485"/>
      <c r="H4" s="485"/>
      <c r="I4" s="485"/>
      <c r="J4" s="485"/>
      <c r="K4" s="485"/>
      <c r="L4" s="485"/>
      <c r="M4" s="485"/>
      <c r="N4" s="485"/>
      <c r="O4" s="485"/>
      <c r="P4" s="485"/>
      <c r="Q4" s="341" t="s">
        <v>74</v>
      </c>
      <c r="R4" s="341"/>
      <c r="S4" s="341"/>
      <c r="T4" s="341"/>
      <c r="U4" s="341"/>
      <c r="V4" s="341"/>
      <c r="W4" s="353">
        <v>44636</v>
      </c>
      <c r="X4" s="512"/>
      <c r="Y4" s="512"/>
      <c r="Z4" s="512"/>
      <c r="AA4" s="512"/>
      <c r="AB4" s="354"/>
    </row>
    <row r="5" spans="1:28" ht="30" customHeight="1" x14ac:dyDescent="0.4">
      <c r="A5" s="206"/>
      <c r="B5" s="377"/>
      <c r="C5" s="378"/>
      <c r="D5" s="378"/>
      <c r="E5" s="378"/>
      <c r="F5" s="378"/>
      <c r="G5" s="378"/>
      <c r="H5" s="378"/>
      <c r="I5" s="378"/>
      <c r="J5" s="378"/>
      <c r="K5" s="378"/>
      <c r="L5" s="378"/>
      <c r="M5" s="378"/>
      <c r="N5" s="378"/>
      <c r="O5" s="378"/>
      <c r="P5" s="378"/>
      <c r="Q5" s="378"/>
      <c r="R5" s="378"/>
      <c r="S5" s="378"/>
      <c r="T5" s="378"/>
      <c r="U5" s="378"/>
      <c r="V5" s="378"/>
      <c r="W5" s="378"/>
      <c r="X5" s="378"/>
      <c r="Y5" s="378"/>
      <c r="Z5" s="378"/>
      <c r="AA5" s="378"/>
      <c r="AB5" s="379"/>
    </row>
    <row r="6" spans="1:28" ht="30" customHeight="1" x14ac:dyDescent="0.4">
      <c r="B6" s="496" t="s">
        <v>92</v>
      </c>
      <c r="C6" s="497"/>
      <c r="D6" s="497"/>
      <c r="E6" s="497"/>
      <c r="F6" s="497"/>
      <c r="G6" s="497"/>
      <c r="H6" s="497"/>
      <c r="I6" s="497"/>
      <c r="J6" s="497"/>
      <c r="K6" s="497"/>
      <c r="L6" s="497"/>
      <c r="M6" s="497"/>
      <c r="N6" s="497"/>
      <c r="O6" s="497"/>
      <c r="P6" s="497"/>
      <c r="Q6" s="497"/>
      <c r="R6" s="497"/>
      <c r="S6" s="497"/>
      <c r="T6" s="497"/>
      <c r="U6" s="497"/>
      <c r="V6" s="497"/>
      <c r="W6" s="497"/>
      <c r="X6" s="497"/>
      <c r="Y6" s="497"/>
      <c r="Z6" s="497"/>
      <c r="AA6" s="497"/>
      <c r="AB6" s="498"/>
    </row>
    <row r="7" spans="1:28" ht="30" customHeight="1" x14ac:dyDescent="0.4">
      <c r="B7" s="500" t="s">
        <v>495</v>
      </c>
      <c r="C7" s="501"/>
      <c r="D7" s="501"/>
      <c r="E7" s="501"/>
      <c r="F7" s="501"/>
      <c r="G7" s="501"/>
      <c r="H7" s="501"/>
      <c r="I7" s="501"/>
      <c r="J7" s="501"/>
      <c r="K7" s="501"/>
      <c r="L7" s="502"/>
      <c r="M7" s="503" t="s">
        <v>97</v>
      </c>
      <c r="N7" s="504"/>
      <c r="O7" s="504"/>
      <c r="P7" s="505"/>
      <c r="Q7" s="506" t="s">
        <v>683</v>
      </c>
      <c r="R7" s="507"/>
      <c r="S7" s="507"/>
      <c r="T7" s="507"/>
      <c r="U7" s="507"/>
      <c r="V7" s="507"/>
      <c r="W7" s="507"/>
      <c r="X7" s="507"/>
      <c r="Y7" s="507"/>
      <c r="Z7" s="507"/>
      <c r="AA7" s="507"/>
      <c r="AB7" s="508"/>
    </row>
    <row r="8" spans="1:28" ht="180" customHeight="1" x14ac:dyDescent="0.4">
      <c r="B8" s="207" t="s">
        <v>91</v>
      </c>
      <c r="C8" s="207" t="s">
        <v>494</v>
      </c>
      <c r="D8" s="207" t="s">
        <v>5</v>
      </c>
      <c r="E8" s="207" t="s">
        <v>99</v>
      </c>
      <c r="F8" s="207" t="s">
        <v>93</v>
      </c>
      <c r="G8" s="208" t="s">
        <v>1905</v>
      </c>
      <c r="H8" s="208" t="s">
        <v>1906</v>
      </c>
      <c r="I8" s="208" t="s">
        <v>1907</v>
      </c>
      <c r="J8" s="208" t="s">
        <v>1908</v>
      </c>
      <c r="K8" s="208" t="s">
        <v>655</v>
      </c>
      <c r="L8" s="207" t="s">
        <v>1909</v>
      </c>
      <c r="M8" s="209" t="s">
        <v>96</v>
      </c>
      <c r="N8" s="209" t="s">
        <v>29</v>
      </c>
      <c r="O8" s="209" t="s">
        <v>682</v>
      </c>
      <c r="P8" s="210" t="s">
        <v>1</v>
      </c>
      <c r="Q8" s="211" t="s">
        <v>14</v>
      </c>
      <c r="R8" s="211" t="s">
        <v>15</v>
      </c>
      <c r="S8" s="211" t="s">
        <v>16</v>
      </c>
      <c r="T8" s="211" t="s">
        <v>17</v>
      </c>
      <c r="U8" s="211" t="s">
        <v>18</v>
      </c>
      <c r="V8" s="211" t="s">
        <v>19</v>
      </c>
      <c r="W8" s="211" t="s">
        <v>20</v>
      </c>
      <c r="X8" s="211" t="s">
        <v>21</v>
      </c>
      <c r="Y8" s="211" t="s">
        <v>22</v>
      </c>
      <c r="Z8" s="211" t="s">
        <v>24</v>
      </c>
      <c r="AA8" s="211" t="s">
        <v>25</v>
      </c>
      <c r="AB8" s="211" t="s">
        <v>23</v>
      </c>
    </row>
    <row r="9" spans="1:28" ht="15" customHeight="1" x14ac:dyDescent="0.4">
      <c r="B9" s="212"/>
      <c r="C9" s="212"/>
      <c r="D9" s="212"/>
      <c r="E9" s="212"/>
      <c r="F9" s="183"/>
      <c r="G9" s="213"/>
      <c r="H9" s="213"/>
      <c r="I9" s="214" t="e">
        <f t="shared" ref="I9:I30" si="0">1-(G9/H9)</f>
        <v>#DIV/0!</v>
      </c>
      <c r="J9" s="215" t="e">
        <f t="shared" ref="J9:J30" si="1">_xlfn.IFS(I9&lt;0.8,"Cambio",I9&lt;0.9,"Revisión de control",I9&gt;0.89,"Se mantiene")</f>
        <v>#DIV/0!</v>
      </c>
      <c r="K9" s="213"/>
      <c r="L9" s="213"/>
      <c r="M9" s="216"/>
      <c r="N9" s="216"/>
      <c r="O9" s="216"/>
      <c r="P9" s="216"/>
      <c r="Q9" s="216"/>
      <c r="R9" s="216"/>
      <c r="S9" s="216"/>
      <c r="T9" s="216"/>
      <c r="U9" s="216"/>
      <c r="V9" s="216"/>
      <c r="W9" s="216"/>
      <c r="X9" s="216"/>
      <c r="Y9" s="216"/>
      <c r="Z9" s="216"/>
      <c r="AA9" s="216"/>
      <c r="AB9" s="216"/>
    </row>
    <row r="10" spans="1:28" ht="15" customHeight="1" x14ac:dyDescent="0.4">
      <c r="B10" s="212"/>
      <c r="C10" s="212"/>
      <c r="D10" s="212"/>
      <c r="E10" s="212"/>
      <c r="F10" s="183"/>
      <c r="G10" s="213"/>
      <c r="H10" s="213"/>
      <c r="I10" s="214" t="e">
        <f t="shared" si="0"/>
        <v>#DIV/0!</v>
      </c>
      <c r="J10" s="215" t="e">
        <f t="shared" si="1"/>
        <v>#DIV/0!</v>
      </c>
      <c r="K10" s="213"/>
      <c r="L10" s="213"/>
      <c r="M10" s="216"/>
      <c r="N10" s="216"/>
      <c r="O10" s="216"/>
      <c r="P10" s="216"/>
      <c r="Q10" s="216"/>
      <c r="R10" s="216"/>
      <c r="S10" s="216"/>
      <c r="T10" s="216"/>
      <c r="U10" s="216"/>
      <c r="V10" s="216"/>
      <c r="W10" s="216"/>
      <c r="X10" s="216"/>
      <c r="Y10" s="216"/>
      <c r="Z10" s="216"/>
      <c r="AA10" s="216"/>
      <c r="AB10" s="216"/>
    </row>
    <row r="11" spans="1:28" ht="15" customHeight="1" x14ac:dyDescent="0.4">
      <c r="B11" s="217"/>
      <c r="C11" s="217"/>
      <c r="D11" s="217"/>
      <c r="E11" s="217"/>
      <c r="F11" s="183"/>
      <c r="G11" s="217"/>
      <c r="H11" s="217"/>
      <c r="I11" s="214" t="e">
        <f t="shared" si="0"/>
        <v>#DIV/0!</v>
      </c>
      <c r="J11" s="215" t="e">
        <f t="shared" si="1"/>
        <v>#DIV/0!</v>
      </c>
      <c r="K11" s="213"/>
      <c r="L11" s="217"/>
      <c r="M11" s="216"/>
      <c r="N11" s="216"/>
      <c r="O11" s="216"/>
      <c r="P11" s="216"/>
      <c r="Q11" s="216"/>
      <c r="R11" s="216"/>
      <c r="S11" s="216"/>
      <c r="T11" s="216"/>
      <c r="U11" s="216"/>
      <c r="V11" s="216"/>
      <c r="W11" s="216"/>
      <c r="X11" s="216"/>
      <c r="Y11" s="216"/>
      <c r="Z11" s="216"/>
      <c r="AA11" s="216"/>
      <c r="AB11" s="216"/>
    </row>
    <row r="12" spans="1:28" ht="15" customHeight="1" x14ac:dyDescent="0.4">
      <c r="B12" s="217"/>
      <c r="C12" s="217"/>
      <c r="D12" s="217"/>
      <c r="E12" s="217"/>
      <c r="F12" s="183"/>
      <c r="G12" s="217"/>
      <c r="H12" s="217"/>
      <c r="I12" s="214" t="e">
        <f t="shared" si="0"/>
        <v>#DIV/0!</v>
      </c>
      <c r="J12" s="215" t="e">
        <f t="shared" si="1"/>
        <v>#DIV/0!</v>
      </c>
      <c r="K12" s="213"/>
      <c r="L12" s="217"/>
      <c r="M12" s="216"/>
      <c r="N12" s="216"/>
      <c r="O12" s="216"/>
      <c r="P12" s="216"/>
      <c r="Q12" s="216"/>
      <c r="R12" s="216"/>
      <c r="S12" s="216"/>
      <c r="T12" s="216"/>
      <c r="U12" s="216"/>
      <c r="V12" s="216"/>
      <c r="W12" s="216"/>
      <c r="X12" s="216"/>
      <c r="Y12" s="216"/>
      <c r="Z12" s="216"/>
      <c r="AA12" s="216"/>
      <c r="AB12" s="216"/>
    </row>
    <row r="13" spans="1:28" ht="15" customHeight="1" x14ac:dyDescent="0.4">
      <c r="B13" s="217"/>
      <c r="C13" s="217"/>
      <c r="D13" s="217"/>
      <c r="E13" s="217"/>
      <c r="F13" s="183"/>
      <c r="G13" s="217"/>
      <c r="H13" s="217"/>
      <c r="I13" s="214" t="e">
        <f t="shared" si="0"/>
        <v>#DIV/0!</v>
      </c>
      <c r="J13" s="215" t="e">
        <f t="shared" si="1"/>
        <v>#DIV/0!</v>
      </c>
      <c r="K13" s="213"/>
      <c r="L13" s="217"/>
      <c r="M13" s="216"/>
      <c r="N13" s="216"/>
      <c r="O13" s="216"/>
      <c r="P13" s="216"/>
      <c r="Q13" s="216"/>
      <c r="R13" s="216"/>
      <c r="S13" s="216"/>
      <c r="T13" s="216"/>
      <c r="U13" s="216"/>
      <c r="V13" s="216"/>
      <c r="W13" s="216"/>
      <c r="X13" s="216"/>
      <c r="Y13" s="216"/>
      <c r="Z13" s="216"/>
      <c r="AA13" s="216"/>
      <c r="AB13" s="216"/>
    </row>
    <row r="14" spans="1:28" ht="15" customHeight="1" x14ac:dyDescent="0.4">
      <c r="B14" s="217"/>
      <c r="C14" s="217"/>
      <c r="D14" s="217"/>
      <c r="E14" s="217"/>
      <c r="F14" s="183"/>
      <c r="G14" s="217"/>
      <c r="H14" s="217"/>
      <c r="I14" s="214" t="e">
        <f t="shared" si="0"/>
        <v>#DIV/0!</v>
      </c>
      <c r="J14" s="215" t="e">
        <f t="shared" si="1"/>
        <v>#DIV/0!</v>
      </c>
      <c r="K14" s="213"/>
      <c r="L14" s="217"/>
      <c r="M14" s="216"/>
      <c r="N14" s="216"/>
      <c r="O14" s="216"/>
      <c r="P14" s="216"/>
      <c r="Q14" s="216"/>
      <c r="R14" s="216"/>
      <c r="S14" s="216"/>
      <c r="T14" s="216"/>
      <c r="U14" s="216"/>
      <c r="V14" s="216"/>
      <c r="W14" s="216"/>
      <c r="X14" s="216"/>
      <c r="Y14" s="216"/>
      <c r="Z14" s="216"/>
      <c r="AA14" s="216"/>
      <c r="AB14" s="216"/>
    </row>
    <row r="15" spans="1:28" ht="15" customHeight="1" x14ac:dyDescent="0.4">
      <c r="B15" s="217"/>
      <c r="C15" s="217"/>
      <c r="D15" s="217"/>
      <c r="E15" s="217"/>
      <c r="F15" s="183"/>
      <c r="G15" s="217"/>
      <c r="H15" s="217"/>
      <c r="I15" s="214" t="e">
        <f t="shared" si="0"/>
        <v>#DIV/0!</v>
      </c>
      <c r="J15" s="215" t="e">
        <f t="shared" si="1"/>
        <v>#DIV/0!</v>
      </c>
      <c r="K15" s="213"/>
      <c r="L15" s="217"/>
      <c r="M15" s="216"/>
      <c r="N15" s="216"/>
      <c r="O15" s="216"/>
      <c r="P15" s="216"/>
      <c r="Q15" s="216"/>
      <c r="R15" s="216"/>
      <c r="S15" s="216"/>
      <c r="T15" s="216"/>
      <c r="U15" s="216"/>
      <c r="V15" s="216"/>
      <c r="W15" s="216"/>
      <c r="X15" s="216"/>
      <c r="Y15" s="216"/>
      <c r="Z15" s="216"/>
      <c r="AA15" s="216"/>
      <c r="AB15" s="216"/>
    </row>
    <row r="16" spans="1:28" ht="15" customHeight="1" x14ac:dyDescent="0.4">
      <c r="B16" s="217"/>
      <c r="C16" s="217"/>
      <c r="D16" s="217"/>
      <c r="E16" s="217"/>
      <c r="F16" s="183"/>
      <c r="G16" s="217"/>
      <c r="H16" s="217"/>
      <c r="I16" s="214" t="e">
        <f t="shared" si="0"/>
        <v>#DIV/0!</v>
      </c>
      <c r="J16" s="215" t="e">
        <f t="shared" si="1"/>
        <v>#DIV/0!</v>
      </c>
      <c r="K16" s="213"/>
      <c r="L16" s="217"/>
      <c r="M16" s="216"/>
      <c r="N16" s="216"/>
      <c r="O16" s="216"/>
      <c r="P16" s="216"/>
      <c r="Q16" s="216"/>
      <c r="R16" s="216"/>
      <c r="S16" s="216"/>
      <c r="T16" s="216"/>
      <c r="U16" s="216"/>
      <c r="V16" s="216"/>
      <c r="W16" s="216"/>
      <c r="X16" s="216"/>
      <c r="Y16" s="216"/>
      <c r="Z16" s="216"/>
      <c r="AA16" s="216"/>
      <c r="AB16" s="216"/>
    </row>
    <row r="17" spans="2:28" ht="15" customHeight="1" x14ac:dyDescent="0.4">
      <c r="B17" s="217"/>
      <c r="C17" s="217"/>
      <c r="D17" s="217"/>
      <c r="E17" s="217"/>
      <c r="F17" s="183"/>
      <c r="G17" s="217"/>
      <c r="H17" s="217"/>
      <c r="I17" s="214" t="e">
        <f t="shared" si="0"/>
        <v>#DIV/0!</v>
      </c>
      <c r="J17" s="215" t="e">
        <f t="shared" si="1"/>
        <v>#DIV/0!</v>
      </c>
      <c r="K17" s="213"/>
      <c r="L17" s="217"/>
      <c r="M17" s="216"/>
      <c r="N17" s="216"/>
      <c r="O17" s="216"/>
      <c r="P17" s="216"/>
      <c r="Q17" s="216"/>
      <c r="R17" s="216"/>
      <c r="S17" s="216"/>
      <c r="T17" s="216"/>
      <c r="U17" s="216"/>
      <c r="V17" s="216"/>
      <c r="W17" s="216"/>
      <c r="X17" s="216"/>
      <c r="Y17" s="216"/>
      <c r="Z17" s="216"/>
      <c r="AA17" s="216"/>
      <c r="AB17" s="216"/>
    </row>
    <row r="18" spans="2:28" ht="15" customHeight="1" x14ac:dyDescent="0.4">
      <c r="B18" s="217"/>
      <c r="C18" s="217"/>
      <c r="D18" s="217"/>
      <c r="E18" s="217"/>
      <c r="F18" s="183"/>
      <c r="G18" s="217"/>
      <c r="H18" s="217"/>
      <c r="I18" s="214" t="e">
        <f t="shared" si="0"/>
        <v>#DIV/0!</v>
      </c>
      <c r="J18" s="215" t="e">
        <f t="shared" si="1"/>
        <v>#DIV/0!</v>
      </c>
      <c r="K18" s="213"/>
      <c r="L18" s="217"/>
      <c r="M18" s="216"/>
      <c r="N18" s="216"/>
      <c r="O18" s="216"/>
      <c r="P18" s="216"/>
      <c r="Q18" s="216"/>
      <c r="R18" s="216"/>
      <c r="S18" s="216"/>
      <c r="T18" s="216"/>
      <c r="U18" s="216"/>
      <c r="V18" s="216"/>
      <c r="W18" s="216"/>
      <c r="X18" s="216"/>
      <c r="Y18" s="216"/>
      <c r="Z18" s="216"/>
      <c r="AA18" s="216"/>
      <c r="AB18" s="216"/>
    </row>
    <row r="19" spans="2:28" ht="15" customHeight="1" x14ac:dyDescent="0.4">
      <c r="B19" s="217"/>
      <c r="C19" s="217"/>
      <c r="D19" s="217"/>
      <c r="E19" s="217"/>
      <c r="F19" s="183"/>
      <c r="G19" s="217"/>
      <c r="H19" s="217"/>
      <c r="I19" s="214" t="e">
        <f t="shared" si="0"/>
        <v>#DIV/0!</v>
      </c>
      <c r="J19" s="215" t="e">
        <f t="shared" si="1"/>
        <v>#DIV/0!</v>
      </c>
      <c r="K19" s="213"/>
      <c r="L19" s="217"/>
      <c r="M19" s="216"/>
      <c r="N19" s="216"/>
      <c r="O19" s="216"/>
      <c r="P19" s="216"/>
      <c r="Q19" s="216"/>
      <c r="R19" s="216"/>
      <c r="S19" s="216"/>
      <c r="T19" s="216"/>
      <c r="U19" s="216"/>
      <c r="V19" s="216"/>
      <c r="W19" s="216"/>
      <c r="X19" s="216"/>
      <c r="Y19" s="216"/>
      <c r="Z19" s="216"/>
      <c r="AA19" s="216"/>
      <c r="AB19" s="216"/>
    </row>
    <row r="20" spans="2:28" ht="15" customHeight="1" x14ac:dyDescent="0.4">
      <c r="B20" s="217"/>
      <c r="C20" s="217"/>
      <c r="D20" s="217"/>
      <c r="E20" s="217"/>
      <c r="F20" s="183"/>
      <c r="G20" s="217"/>
      <c r="H20" s="217"/>
      <c r="I20" s="214" t="e">
        <f t="shared" si="0"/>
        <v>#DIV/0!</v>
      </c>
      <c r="J20" s="215" t="e">
        <f t="shared" si="1"/>
        <v>#DIV/0!</v>
      </c>
      <c r="K20" s="213"/>
      <c r="L20" s="217"/>
      <c r="M20" s="216"/>
      <c r="N20" s="216"/>
      <c r="O20" s="216"/>
      <c r="P20" s="216"/>
      <c r="Q20" s="216"/>
      <c r="R20" s="216"/>
      <c r="S20" s="216"/>
      <c r="T20" s="216"/>
      <c r="U20" s="216"/>
      <c r="V20" s="216"/>
      <c r="W20" s="216"/>
      <c r="X20" s="216"/>
      <c r="Y20" s="216"/>
      <c r="Z20" s="216"/>
      <c r="AA20" s="216"/>
      <c r="AB20" s="216"/>
    </row>
    <row r="21" spans="2:28" ht="15" customHeight="1" x14ac:dyDescent="0.4">
      <c r="B21" s="217"/>
      <c r="C21" s="217"/>
      <c r="D21" s="217"/>
      <c r="E21" s="217"/>
      <c r="F21" s="183"/>
      <c r="G21" s="217"/>
      <c r="H21" s="217"/>
      <c r="I21" s="214" t="e">
        <f t="shared" si="0"/>
        <v>#DIV/0!</v>
      </c>
      <c r="J21" s="215" t="e">
        <f t="shared" si="1"/>
        <v>#DIV/0!</v>
      </c>
      <c r="K21" s="213"/>
      <c r="L21" s="217"/>
      <c r="M21" s="216"/>
      <c r="N21" s="216"/>
      <c r="O21" s="216"/>
      <c r="P21" s="216"/>
      <c r="Q21" s="216"/>
      <c r="R21" s="216"/>
      <c r="S21" s="216"/>
      <c r="T21" s="216"/>
      <c r="U21" s="216"/>
      <c r="V21" s="216"/>
      <c r="W21" s="216"/>
      <c r="X21" s="216"/>
      <c r="Y21" s="216"/>
      <c r="Z21" s="216"/>
      <c r="AA21" s="216"/>
      <c r="AB21" s="216"/>
    </row>
    <row r="22" spans="2:28" ht="15" customHeight="1" x14ac:dyDescent="0.4">
      <c r="B22" s="217"/>
      <c r="C22" s="217"/>
      <c r="D22" s="217"/>
      <c r="E22" s="217"/>
      <c r="F22" s="183"/>
      <c r="G22" s="217"/>
      <c r="H22" s="217"/>
      <c r="I22" s="214" t="e">
        <f t="shared" si="0"/>
        <v>#DIV/0!</v>
      </c>
      <c r="J22" s="215" t="e">
        <f t="shared" si="1"/>
        <v>#DIV/0!</v>
      </c>
      <c r="K22" s="213"/>
      <c r="L22" s="217"/>
      <c r="M22" s="216"/>
      <c r="N22" s="216"/>
      <c r="O22" s="216"/>
      <c r="P22" s="216"/>
      <c r="Q22" s="216"/>
      <c r="R22" s="216"/>
      <c r="S22" s="216"/>
      <c r="T22" s="216"/>
      <c r="U22" s="216"/>
      <c r="V22" s="216"/>
      <c r="W22" s="216"/>
      <c r="X22" s="216"/>
      <c r="Y22" s="216"/>
      <c r="Z22" s="216"/>
      <c r="AA22" s="216"/>
      <c r="AB22" s="216"/>
    </row>
    <row r="23" spans="2:28" ht="15" customHeight="1" x14ac:dyDescent="0.4">
      <c r="B23" s="217"/>
      <c r="C23" s="217"/>
      <c r="D23" s="217"/>
      <c r="E23" s="217"/>
      <c r="F23" s="183"/>
      <c r="G23" s="217"/>
      <c r="H23" s="217"/>
      <c r="I23" s="214" t="e">
        <f t="shared" si="0"/>
        <v>#DIV/0!</v>
      </c>
      <c r="J23" s="215" t="e">
        <f t="shared" si="1"/>
        <v>#DIV/0!</v>
      </c>
      <c r="K23" s="213"/>
      <c r="L23" s="217"/>
      <c r="M23" s="216"/>
      <c r="N23" s="216"/>
      <c r="O23" s="216"/>
      <c r="P23" s="216"/>
      <c r="Q23" s="216"/>
      <c r="R23" s="216"/>
      <c r="S23" s="216"/>
      <c r="T23" s="216"/>
      <c r="U23" s="216"/>
      <c r="V23" s="216"/>
      <c r="W23" s="216"/>
      <c r="X23" s="216"/>
      <c r="Y23" s="216"/>
      <c r="Z23" s="216"/>
      <c r="AA23" s="216"/>
      <c r="AB23" s="216"/>
    </row>
    <row r="24" spans="2:28" ht="15" customHeight="1" x14ac:dyDescent="0.4">
      <c r="B24" s="217"/>
      <c r="C24" s="217"/>
      <c r="D24" s="217"/>
      <c r="E24" s="217"/>
      <c r="F24" s="183"/>
      <c r="G24" s="217"/>
      <c r="H24" s="217"/>
      <c r="I24" s="214" t="e">
        <f t="shared" si="0"/>
        <v>#DIV/0!</v>
      </c>
      <c r="J24" s="215" t="e">
        <f t="shared" si="1"/>
        <v>#DIV/0!</v>
      </c>
      <c r="K24" s="213"/>
      <c r="L24" s="217"/>
      <c r="M24" s="216"/>
      <c r="N24" s="216"/>
      <c r="O24" s="216"/>
      <c r="P24" s="216"/>
      <c r="Q24" s="216"/>
      <c r="R24" s="216"/>
      <c r="S24" s="216"/>
      <c r="T24" s="216"/>
      <c r="U24" s="216"/>
      <c r="V24" s="216"/>
      <c r="W24" s="216"/>
      <c r="X24" s="216"/>
      <c r="Y24" s="216"/>
      <c r="Z24" s="216"/>
      <c r="AA24" s="216"/>
      <c r="AB24" s="216"/>
    </row>
    <row r="25" spans="2:28" ht="15" customHeight="1" x14ac:dyDescent="0.4">
      <c r="B25" s="217"/>
      <c r="C25" s="217"/>
      <c r="D25" s="217"/>
      <c r="E25" s="217"/>
      <c r="F25" s="183"/>
      <c r="G25" s="217"/>
      <c r="H25" s="217"/>
      <c r="I25" s="214" t="e">
        <f t="shared" si="0"/>
        <v>#DIV/0!</v>
      </c>
      <c r="J25" s="215" t="e">
        <f t="shared" si="1"/>
        <v>#DIV/0!</v>
      </c>
      <c r="K25" s="213"/>
      <c r="L25" s="217"/>
      <c r="M25" s="216"/>
      <c r="N25" s="216"/>
      <c r="O25" s="216"/>
      <c r="P25" s="216"/>
      <c r="Q25" s="216"/>
      <c r="R25" s="216"/>
      <c r="S25" s="216"/>
      <c r="T25" s="216"/>
      <c r="U25" s="216"/>
      <c r="V25" s="216"/>
      <c r="W25" s="216"/>
      <c r="X25" s="216"/>
      <c r="Y25" s="216"/>
      <c r="Z25" s="216"/>
      <c r="AA25" s="216"/>
      <c r="AB25" s="216"/>
    </row>
    <row r="26" spans="2:28" ht="15" customHeight="1" x14ac:dyDescent="0.4">
      <c r="B26" s="217"/>
      <c r="C26" s="217"/>
      <c r="D26" s="217"/>
      <c r="E26" s="217"/>
      <c r="F26" s="183"/>
      <c r="G26" s="217"/>
      <c r="H26" s="217"/>
      <c r="I26" s="214" t="e">
        <f t="shared" si="0"/>
        <v>#DIV/0!</v>
      </c>
      <c r="J26" s="215" t="e">
        <f t="shared" si="1"/>
        <v>#DIV/0!</v>
      </c>
      <c r="K26" s="213"/>
      <c r="L26" s="217"/>
      <c r="M26" s="216"/>
      <c r="N26" s="216"/>
      <c r="O26" s="216"/>
      <c r="P26" s="216"/>
      <c r="Q26" s="216"/>
      <c r="R26" s="216"/>
      <c r="S26" s="216"/>
      <c r="T26" s="216"/>
      <c r="U26" s="216"/>
      <c r="V26" s="216"/>
      <c r="W26" s="216"/>
      <c r="X26" s="216"/>
      <c r="Y26" s="216"/>
      <c r="Z26" s="216"/>
      <c r="AA26" s="216"/>
      <c r="AB26" s="216"/>
    </row>
    <row r="27" spans="2:28" ht="15" customHeight="1" x14ac:dyDescent="0.4">
      <c r="B27" s="217"/>
      <c r="C27" s="217"/>
      <c r="D27" s="217"/>
      <c r="E27" s="217"/>
      <c r="F27" s="183"/>
      <c r="G27" s="217"/>
      <c r="H27" s="217"/>
      <c r="I27" s="214" t="e">
        <f t="shared" si="0"/>
        <v>#DIV/0!</v>
      </c>
      <c r="J27" s="215" t="e">
        <f t="shared" si="1"/>
        <v>#DIV/0!</v>
      </c>
      <c r="K27" s="213"/>
      <c r="L27" s="217"/>
      <c r="M27" s="216"/>
      <c r="N27" s="216"/>
      <c r="O27" s="216"/>
      <c r="P27" s="216"/>
      <c r="Q27" s="216"/>
      <c r="R27" s="216"/>
      <c r="S27" s="216"/>
      <c r="T27" s="216"/>
      <c r="U27" s="216"/>
      <c r="V27" s="216"/>
      <c r="W27" s="216"/>
      <c r="X27" s="216"/>
      <c r="Y27" s="216"/>
      <c r="Z27" s="216"/>
      <c r="AA27" s="216"/>
      <c r="AB27" s="216"/>
    </row>
    <row r="28" spans="2:28" ht="15" customHeight="1" x14ac:dyDescent="0.4">
      <c r="B28" s="217"/>
      <c r="C28" s="217"/>
      <c r="D28" s="217"/>
      <c r="E28" s="217"/>
      <c r="F28" s="183"/>
      <c r="G28" s="217"/>
      <c r="H28" s="217"/>
      <c r="I28" s="214" t="e">
        <f t="shared" si="0"/>
        <v>#DIV/0!</v>
      </c>
      <c r="J28" s="215" t="e">
        <f t="shared" si="1"/>
        <v>#DIV/0!</v>
      </c>
      <c r="K28" s="213"/>
      <c r="L28" s="217"/>
      <c r="M28" s="216"/>
      <c r="N28" s="216"/>
      <c r="O28" s="216"/>
      <c r="P28" s="216"/>
      <c r="Q28" s="216"/>
      <c r="R28" s="216"/>
      <c r="S28" s="216"/>
      <c r="T28" s="216"/>
      <c r="U28" s="216"/>
      <c r="V28" s="216"/>
      <c r="W28" s="216"/>
      <c r="X28" s="216"/>
      <c r="Y28" s="216"/>
      <c r="Z28" s="216"/>
      <c r="AA28" s="216"/>
      <c r="AB28" s="216"/>
    </row>
    <row r="29" spans="2:28" ht="15" customHeight="1" x14ac:dyDescent="0.4">
      <c r="B29" s="217"/>
      <c r="C29" s="217"/>
      <c r="D29" s="217"/>
      <c r="E29" s="217"/>
      <c r="F29" s="183"/>
      <c r="G29" s="217"/>
      <c r="H29" s="217"/>
      <c r="I29" s="214" t="e">
        <f t="shared" si="0"/>
        <v>#DIV/0!</v>
      </c>
      <c r="J29" s="215" t="e">
        <f t="shared" si="1"/>
        <v>#DIV/0!</v>
      </c>
      <c r="K29" s="213"/>
      <c r="L29" s="217"/>
      <c r="M29" s="216"/>
      <c r="N29" s="216"/>
      <c r="O29" s="216"/>
      <c r="P29" s="216"/>
      <c r="Q29" s="216"/>
      <c r="R29" s="216"/>
      <c r="S29" s="216"/>
      <c r="T29" s="216"/>
      <c r="U29" s="216"/>
      <c r="V29" s="216"/>
      <c r="W29" s="216"/>
      <c r="X29" s="216"/>
      <c r="Y29" s="216"/>
      <c r="Z29" s="216"/>
      <c r="AA29" s="216"/>
      <c r="AB29" s="216"/>
    </row>
    <row r="30" spans="2:28" ht="15" customHeight="1" x14ac:dyDescent="0.4">
      <c r="B30" s="217"/>
      <c r="C30" s="217"/>
      <c r="D30" s="217"/>
      <c r="E30" s="217"/>
      <c r="F30" s="183"/>
      <c r="G30" s="217"/>
      <c r="H30" s="217"/>
      <c r="I30" s="214" t="e">
        <f t="shared" si="0"/>
        <v>#DIV/0!</v>
      </c>
      <c r="J30" s="215" t="e">
        <f t="shared" si="1"/>
        <v>#DIV/0!</v>
      </c>
      <c r="K30" s="213"/>
      <c r="L30" s="217"/>
      <c r="M30" s="216"/>
      <c r="N30" s="216"/>
      <c r="O30" s="216"/>
      <c r="P30" s="216"/>
      <c r="Q30" s="216"/>
      <c r="R30" s="216"/>
      <c r="S30" s="216"/>
      <c r="T30" s="216"/>
      <c r="U30" s="216"/>
      <c r="V30" s="216"/>
      <c r="W30" s="216"/>
      <c r="X30" s="216"/>
      <c r="Y30" s="216"/>
      <c r="Z30" s="216"/>
      <c r="AA30" s="216"/>
      <c r="AB30" s="216"/>
    </row>
    <row r="31" spans="2:28" ht="180" customHeight="1" x14ac:dyDescent="0.4">
      <c r="B31" s="218"/>
      <c r="C31" s="219"/>
      <c r="D31" s="219"/>
      <c r="E31" s="219"/>
      <c r="F31" s="114"/>
      <c r="G31" s="114"/>
      <c r="H31" s="114"/>
      <c r="I31" s="114"/>
      <c r="J31" s="114"/>
      <c r="K31" s="114"/>
      <c r="L31" s="114"/>
      <c r="M31" s="219"/>
      <c r="N31" s="219"/>
      <c r="O31" s="219"/>
      <c r="P31" s="114"/>
      <c r="Q31" s="114"/>
      <c r="R31" s="114"/>
      <c r="S31" s="114"/>
      <c r="T31" s="114"/>
      <c r="U31" s="114"/>
      <c r="V31" s="114"/>
      <c r="W31" s="114"/>
      <c r="X31" s="114"/>
      <c r="Y31" s="114"/>
      <c r="Z31" s="114"/>
      <c r="AA31" s="114"/>
      <c r="AB31" s="115"/>
    </row>
    <row r="69" spans="7:7" x14ac:dyDescent="0.4">
      <c r="G69" s="220"/>
    </row>
    <row r="70" spans="7:7" x14ac:dyDescent="0.4">
      <c r="G70" s="220"/>
    </row>
    <row r="71" spans="7:7" x14ac:dyDescent="0.4">
      <c r="G71" s="220"/>
    </row>
  </sheetData>
  <mergeCells count="15">
    <mergeCell ref="B6:AB6"/>
    <mergeCell ref="B7:L7"/>
    <mergeCell ref="M7:P7"/>
    <mergeCell ref="Q7:AB7"/>
    <mergeCell ref="B2:B4"/>
    <mergeCell ref="D2:P2"/>
    <mergeCell ref="Q2:V2"/>
    <mergeCell ref="W2:AB2"/>
    <mergeCell ref="D3:P3"/>
    <mergeCell ref="Q3:V3"/>
    <mergeCell ref="W3:AB3"/>
    <mergeCell ref="D4:P4"/>
    <mergeCell ref="Q4:V4"/>
    <mergeCell ref="W4:AB4"/>
    <mergeCell ref="B5:AB5"/>
  </mergeCells>
  <conditionalFormatting sqref="J9:J30">
    <cfRule type="containsText" dxfId="931" priority="1" operator="containsText" text="Cambio">
      <formula>NOT(ISERROR(SEARCH("Cambio",J9)))</formula>
    </cfRule>
    <cfRule type="containsText" dxfId="930" priority="2" operator="containsText" text="Revisión de control">
      <formula>NOT(ISERROR(SEARCH("Revisión de control",J9)))</formula>
    </cfRule>
    <cfRule type="containsText" dxfId="929" priority="3" operator="containsText" text="Se mantiene">
      <formula>NOT(ISERROR(SEARCH("Se mantiene",J9)))</formula>
    </cfRule>
  </conditionalFormatting>
  <dataValidations count="1">
    <dataValidation type="list" allowBlank="1" showInputMessage="1" showErrorMessage="1" sqref="F9:F30" xr:uid="{708E2EAA-7991-466E-BCD7-40E13E0BAB01}">
      <formula1>$A$4</formula1>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AI185"/>
  <sheetViews>
    <sheetView zoomScaleNormal="100" workbookViewId="0"/>
  </sheetViews>
  <sheetFormatPr baseColWidth="10" defaultColWidth="11.4609375" defaultRowHeight="30" customHeight="1" x14ac:dyDescent="0.4"/>
  <cols>
    <col min="1" max="1" width="4.53515625" style="13" customWidth="1"/>
    <col min="2" max="2" width="40.61328125" style="162" customWidth="1"/>
    <col min="3" max="3" width="30.53515625" style="162" customWidth="1"/>
    <col min="4" max="4" width="58.921875" style="162" customWidth="1"/>
    <col min="5" max="6" width="30.53515625" style="162" customWidth="1"/>
    <col min="7" max="7" width="38.53515625" style="162" customWidth="1"/>
    <col min="8" max="8" width="42.3828125" style="162" customWidth="1"/>
    <col min="9" max="9" width="30.53515625" style="162" customWidth="1"/>
    <col min="10" max="33" width="5.53515625" style="162" customWidth="1"/>
    <col min="34" max="34" width="42.07421875" style="162" customWidth="1"/>
    <col min="35" max="35" width="53.4609375" style="162" customWidth="1"/>
    <col min="36" max="16384" width="11.4609375" style="13"/>
  </cols>
  <sheetData>
    <row r="2" spans="2:35" ht="30" customHeight="1" x14ac:dyDescent="0.4">
      <c r="B2" s="371"/>
      <c r="C2" s="136" t="s">
        <v>30</v>
      </c>
      <c r="D2" s="484" t="s">
        <v>75</v>
      </c>
      <c r="E2" s="484"/>
      <c r="F2" s="484"/>
      <c r="G2" s="484"/>
      <c r="H2" s="484"/>
      <c r="I2" s="484"/>
      <c r="J2" s="484"/>
      <c r="K2" s="484"/>
      <c r="L2" s="484"/>
      <c r="M2" s="484"/>
      <c r="N2" s="484"/>
      <c r="O2" s="484"/>
      <c r="P2" s="484"/>
      <c r="Q2" s="484"/>
      <c r="R2" s="484"/>
      <c r="S2" s="484"/>
      <c r="T2" s="484"/>
      <c r="U2" s="484"/>
      <c r="V2" s="484"/>
      <c r="W2" s="484"/>
      <c r="X2" s="484"/>
      <c r="Y2" s="484"/>
      <c r="Z2" s="484"/>
      <c r="AA2" s="484"/>
      <c r="AB2" s="484"/>
      <c r="AC2" s="484"/>
      <c r="AD2" s="484"/>
      <c r="AE2" s="484"/>
      <c r="AF2" s="484"/>
      <c r="AG2" s="484"/>
      <c r="AH2" s="10" t="s">
        <v>31</v>
      </c>
      <c r="AI2" s="137" t="s">
        <v>78</v>
      </c>
    </row>
    <row r="3" spans="2:35" ht="30" customHeight="1" x14ac:dyDescent="0.4">
      <c r="B3" s="372"/>
      <c r="C3" s="136" t="s">
        <v>32</v>
      </c>
      <c r="D3" s="485" t="s">
        <v>76</v>
      </c>
      <c r="E3" s="485"/>
      <c r="F3" s="485"/>
      <c r="G3" s="485"/>
      <c r="H3" s="485"/>
      <c r="I3" s="485"/>
      <c r="J3" s="485"/>
      <c r="K3" s="485"/>
      <c r="L3" s="485"/>
      <c r="M3" s="485"/>
      <c r="N3" s="485"/>
      <c r="O3" s="485"/>
      <c r="P3" s="485"/>
      <c r="Q3" s="485"/>
      <c r="R3" s="485"/>
      <c r="S3" s="485"/>
      <c r="T3" s="485"/>
      <c r="U3" s="485"/>
      <c r="V3" s="485"/>
      <c r="W3" s="485"/>
      <c r="X3" s="485"/>
      <c r="Y3" s="485"/>
      <c r="Z3" s="485"/>
      <c r="AA3" s="485"/>
      <c r="AB3" s="485"/>
      <c r="AC3" s="485"/>
      <c r="AD3" s="485"/>
      <c r="AE3" s="485"/>
      <c r="AF3" s="485"/>
      <c r="AG3" s="485"/>
      <c r="AH3" s="10" t="s">
        <v>73</v>
      </c>
      <c r="AI3" s="14">
        <v>4</v>
      </c>
    </row>
    <row r="4" spans="2:35" ht="30" customHeight="1" x14ac:dyDescent="0.4">
      <c r="B4" s="373"/>
      <c r="C4" s="136" t="s">
        <v>34</v>
      </c>
      <c r="D4" s="485" t="s">
        <v>77</v>
      </c>
      <c r="E4" s="485"/>
      <c r="F4" s="485"/>
      <c r="G4" s="485"/>
      <c r="H4" s="485"/>
      <c r="I4" s="485"/>
      <c r="J4" s="485"/>
      <c r="K4" s="485"/>
      <c r="L4" s="485"/>
      <c r="M4" s="485"/>
      <c r="N4" s="485"/>
      <c r="O4" s="485"/>
      <c r="P4" s="485"/>
      <c r="Q4" s="485"/>
      <c r="R4" s="485"/>
      <c r="S4" s="485"/>
      <c r="T4" s="485"/>
      <c r="U4" s="485"/>
      <c r="V4" s="485"/>
      <c r="W4" s="485"/>
      <c r="X4" s="485"/>
      <c r="Y4" s="485"/>
      <c r="Z4" s="485"/>
      <c r="AA4" s="485"/>
      <c r="AB4" s="485"/>
      <c r="AC4" s="485"/>
      <c r="AD4" s="485"/>
      <c r="AE4" s="485"/>
      <c r="AF4" s="485"/>
      <c r="AG4" s="485"/>
      <c r="AH4" s="10" t="s">
        <v>74</v>
      </c>
      <c r="AI4" s="83">
        <v>44636</v>
      </c>
    </row>
    <row r="5" spans="2:35" ht="30" customHeight="1" x14ac:dyDescent="0.4">
      <c r="B5" s="342"/>
      <c r="C5" s="343"/>
      <c r="D5" s="343"/>
      <c r="E5" s="343"/>
      <c r="F5" s="343"/>
      <c r="G5" s="343"/>
      <c r="H5" s="343"/>
      <c r="I5" s="343"/>
      <c r="J5" s="343"/>
      <c r="K5" s="343"/>
      <c r="L5" s="343"/>
      <c r="M5" s="343"/>
      <c r="N5" s="343"/>
      <c r="O5" s="343"/>
      <c r="P5" s="343"/>
      <c r="Q5" s="343"/>
      <c r="R5" s="343"/>
      <c r="S5" s="343"/>
      <c r="T5" s="343"/>
      <c r="U5" s="343"/>
      <c r="V5" s="343"/>
      <c r="W5" s="343"/>
      <c r="X5" s="343"/>
      <c r="Y5" s="343"/>
      <c r="Z5" s="343"/>
      <c r="AA5" s="343"/>
      <c r="AB5" s="343"/>
      <c r="AC5" s="343"/>
      <c r="AD5" s="343"/>
      <c r="AE5" s="343"/>
      <c r="AF5" s="343"/>
      <c r="AG5" s="343"/>
      <c r="AH5" s="343"/>
      <c r="AI5" s="344"/>
    </row>
    <row r="6" spans="2:35" ht="30" customHeight="1" x14ac:dyDescent="0.4">
      <c r="B6" s="359" t="s">
        <v>103</v>
      </c>
      <c r="C6" s="359"/>
      <c r="D6" s="359"/>
      <c r="E6" s="359"/>
      <c r="F6" s="359"/>
      <c r="G6" s="359"/>
      <c r="H6" s="359"/>
      <c r="I6" s="359"/>
      <c r="J6" s="359"/>
      <c r="K6" s="359"/>
      <c r="L6" s="359"/>
      <c r="M6" s="359"/>
      <c r="N6" s="359"/>
      <c r="O6" s="359"/>
      <c r="P6" s="359"/>
      <c r="Q6" s="359"/>
      <c r="R6" s="359"/>
      <c r="S6" s="359"/>
      <c r="T6" s="359"/>
      <c r="U6" s="359"/>
      <c r="V6" s="359"/>
      <c r="W6" s="359"/>
      <c r="X6" s="359"/>
      <c r="Y6" s="359"/>
      <c r="Z6" s="359"/>
      <c r="AA6" s="359"/>
      <c r="AB6" s="359"/>
      <c r="AC6" s="359"/>
      <c r="AD6" s="359"/>
      <c r="AE6" s="359"/>
      <c r="AF6" s="359"/>
      <c r="AG6" s="359"/>
      <c r="AH6" s="359"/>
      <c r="AI6" s="359"/>
    </row>
    <row r="7" spans="2:35" ht="30" customHeight="1" x14ac:dyDescent="0.4">
      <c r="B7" s="395" t="s">
        <v>98</v>
      </c>
      <c r="C7" s="395"/>
      <c r="D7" s="395"/>
      <c r="E7" s="452" t="s">
        <v>102</v>
      </c>
      <c r="F7" s="453"/>
      <c r="G7" s="453"/>
      <c r="H7" s="453"/>
      <c r="I7" s="453"/>
      <c r="J7" s="453"/>
      <c r="K7" s="453"/>
      <c r="L7" s="453"/>
      <c r="M7" s="453"/>
      <c r="N7" s="453"/>
      <c r="O7" s="453"/>
      <c r="P7" s="453"/>
      <c r="Q7" s="453"/>
      <c r="R7" s="453"/>
      <c r="S7" s="453"/>
      <c r="T7" s="453"/>
      <c r="U7" s="454"/>
      <c r="V7" s="513" t="s">
        <v>690</v>
      </c>
      <c r="W7" s="513"/>
      <c r="X7" s="513"/>
      <c r="Y7" s="513"/>
      <c r="Z7" s="513"/>
      <c r="AA7" s="513"/>
      <c r="AB7" s="513"/>
      <c r="AC7" s="513"/>
      <c r="AD7" s="513"/>
      <c r="AE7" s="513"/>
      <c r="AF7" s="513"/>
      <c r="AG7" s="513"/>
      <c r="AH7" s="513"/>
      <c r="AI7" s="513"/>
    </row>
    <row r="8" spans="2:35" ht="90" customHeight="1" thickBot="1" x14ac:dyDescent="0.45">
      <c r="B8" s="179" t="s">
        <v>34</v>
      </c>
      <c r="C8" s="179" t="s">
        <v>450</v>
      </c>
      <c r="D8" s="179" t="s">
        <v>595</v>
      </c>
      <c r="E8" s="179" t="s">
        <v>470</v>
      </c>
      <c r="F8" s="179" t="s">
        <v>451</v>
      </c>
      <c r="G8" s="179" t="s">
        <v>452</v>
      </c>
      <c r="H8" s="179" t="s">
        <v>453</v>
      </c>
      <c r="I8" s="179" t="s">
        <v>454</v>
      </c>
      <c r="J8" s="221" t="s">
        <v>14</v>
      </c>
      <c r="K8" s="221" t="s">
        <v>15</v>
      </c>
      <c r="L8" s="221" t="s">
        <v>16</v>
      </c>
      <c r="M8" s="221" t="s">
        <v>17</v>
      </c>
      <c r="N8" s="221" t="s">
        <v>18</v>
      </c>
      <c r="O8" s="221" t="s">
        <v>19</v>
      </c>
      <c r="P8" s="221" t="s">
        <v>20</v>
      </c>
      <c r="Q8" s="221" t="s">
        <v>21</v>
      </c>
      <c r="R8" s="221" t="s">
        <v>22</v>
      </c>
      <c r="S8" s="221" t="s">
        <v>24</v>
      </c>
      <c r="T8" s="221" t="s">
        <v>25</v>
      </c>
      <c r="U8" s="221" t="s">
        <v>23</v>
      </c>
      <c r="V8" s="222" t="s">
        <v>14</v>
      </c>
      <c r="W8" s="222" t="s">
        <v>15</v>
      </c>
      <c r="X8" s="222" t="s">
        <v>16</v>
      </c>
      <c r="Y8" s="222" t="s">
        <v>17</v>
      </c>
      <c r="Z8" s="222" t="s">
        <v>18</v>
      </c>
      <c r="AA8" s="222" t="s">
        <v>19</v>
      </c>
      <c r="AB8" s="222" t="s">
        <v>20</v>
      </c>
      <c r="AC8" s="222" t="s">
        <v>21</v>
      </c>
      <c r="AD8" s="222" t="s">
        <v>22</v>
      </c>
      <c r="AE8" s="222" t="s">
        <v>24</v>
      </c>
      <c r="AF8" s="222" t="s">
        <v>25</v>
      </c>
      <c r="AG8" s="222" t="s">
        <v>23</v>
      </c>
      <c r="AH8" s="223" t="s">
        <v>100</v>
      </c>
      <c r="AI8" s="223" t="s">
        <v>101</v>
      </c>
    </row>
    <row r="9" spans="2:35" ht="84.9" x14ac:dyDescent="0.4">
      <c r="B9" s="89" t="str">
        <f>+'6 - Plan de Acciones Preventiva'!B9</f>
        <v>DIRECCIONAMIENTO ESTRATÉGICO</v>
      </c>
      <c r="C9" s="90" t="str">
        <f>+'6 - Plan de Acciones Preventiva'!C9</f>
        <v>R 1</v>
      </c>
      <c r="D9" s="89" t="str">
        <f>+'6 - Plan de Acciones Preventiva'!D9</f>
        <v>Aprobar planes no pertinentes a la entidad</v>
      </c>
      <c r="E9" s="90" t="str">
        <f>+'6 - Plan de Acciones Preventiva'!F9</f>
        <v>P 1.1</v>
      </c>
      <c r="F9" s="89" t="str">
        <f>+'6 - Plan de Acciones Preventiva'!G9</f>
        <v>Realizar socialización a  los Directores, Subdirectores, Secretaría General y Jefes de Oficina sobre el  procedimiento DEST-P-003 FORMULACIÓN DEL PLAN DE ACCIÓN INSTITUCIONAL</v>
      </c>
      <c r="G9" s="94" t="str">
        <f>+'6 - Plan de Acciones Preventiva'!H9</f>
        <v>OFICINA DE PLANEACIÓN</v>
      </c>
      <c r="H9" s="89" t="str">
        <f>+'6 - Plan de Acciones Preventiva'!I9</f>
        <v xml:space="preserve">Listados de asistencia </v>
      </c>
      <c r="I9" s="224">
        <f>+SUM(J9:U9)</f>
        <v>3</v>
      </c>
      <c r="J9" s="225">
        <f>+'6 - Plan de Acciones Preventiva'!K9</f>
        <v>0</v>
      </c>
      <c r="K9" s="225">
        <f>+'6 - Plan de Acciones Preventiva'!L9</f>
        <v>0</v>
      </c>
      <c r="L9" s="225">
        <f>+'6 - Plan de Acciones Preventiva'!M9</f>
        <v>0</v>
      </c>
      <c r="M9" s="225">
        <f>+'6 - Plan de Acciones Preventiva'!N9</f>
        <v>0</v>
      </c>
      <c r="N9" s="225">
        <f>+'6 - Plan de Acciones Preventiva'!O9</f>
        <v>0</v>
      </c>
      <c r="O9" s="225">
        <f>+'6 - Plan de Acciones Preventiva'!P9</f>
        <v>0</v>
      </c>
      <c r="P9" s="225">
        <f>+'6 - Plan de Acciones Preventiva'!Q9</f>
        <v>0</v>
      </c>
      <c r="Q9" s="225">
        <f>+'6 - Plan de Acciones Preventiva'!R9</f>
        <v>0</v>
      </c>
      <c r="R9" s="225">
        <f>+'6 - Plan de Acciones Preventiva'!S9</f>
        <v>0</v>
      </c>
      <c r="S9" s="225">
        <f>+'6 - Plan de Acciones Preventiva'!T9</f>
        <v>1</v>
      </c>
      <c r="T9" s="225">
        <f>+'6 - Plan de Acciones Preventiva'!U9</f>
        <v>1</v>
      </c>
      <c r="U9" s="225">
        <f>+'6 - Plan de Acciones Preventiva'!V9</f>
        <v>1</v>
      </c>
      <c r="V9" s="183"/>
      <c r="W9" s="183"/>
      <c r="X9" s="183"/>
      <c r="Y9" s="183"/>
      <c r="Z9" s="183"/>
      <c r="AA9" s="183"/>
      <c r="AB9" s="183"/>
      <c r="AC9" s="183"/>
      <c r="AD9" s="183"/>
      <c r="AE9" s="183"/>
      <c r="AF9" s="183"/>
      <c r="AG9" s="183"/>
      <c r="AH9" s="183"/>
      <c r="AI9" s="226" t="s">
        <v>1691</v>
      </c>
    </row>
    <row r="10" spans="2:35" ht="14.15" x14ac:dyDescent="0.4">
      <c r="B10" s="89" t="str">
        <f>+'6 - Plan de Acciones Preventiva'!B10</f>
        <v>DIRECCIONAMIENTO ESTRATÉGICO</v>
      </c>
      <c r="C10" s="90" t="str">
        <f>+'6 - Plan de Acciones Preventiva'!C10</f>
        <v>R 1</v>
      </c>
      <c r="D10" s="89" t="str">
        <f>+'6 - Plan de Acciones Preventiva'!D10</f>
        <v>Aprobar planes no pertinentes a la entidad</v>
      </c>
      <c r="E10" s="90" t="str">
        <f>+'6 - Plan de Acciones Preventiva'!F10</f>
        <v>P 1.2</v>
      </c>
      <c r="F10" s="227">
        <f>+'6 - Plan de Acciones Preventiva'!G10</f>
        <v>0</v>
      </c>
      <c r="G10" s="228" t="str">
        <f>+'6 - Plan de Acciones Preventiva'!H10</f>
        <v/>
      </c>
      <c r="H10" s="227">
        <f>+'6 - Plan de Acciones Preventiva'!I10</f>
        <v>0</v>
      </c>
      <c r="I10" s="229">
        <f t="shared" ref="I10:I73" si="0">+SUM(J10:U10)</f>
        <v>0</v>
      </c>
      <c r="J10" s="230">
        <f>+'6 - Plan de Acciones Preventiva'!K10</f>
        <v>0</v>
      </c>
      <c r="K10" s="230">
        <f>+'6 - Plan de Acciones Preventiva'!L10</f>
        <v>0</v>
      </c>
      <c r="L10" s="230">
        <f>+'6 - Plan de Acciones Preventiva'!M10</f>
        <v>0</v>
      </c>
      <c r="M10" s="230">
        <f>+'6 - Plan de Acciones Preventiva'!N10</f>
        <v>0</v>
      </c>
      <c r="N10" s="230">
        <f>+'6 - Plan de Acciones Preventiva'!O10</f>
        <v>0</v>
      </c>
      <c r="O10" s="230">
        <f>+'6 - Plan de Acciones Preventiva'!P10</f>
        <v>0</v>
      </c>
      <c r="P10" s="230">
        <f>+'6 - Plan de Acciones Preventiva'!Q10</f>
        <v>0</v>
      </c>
      <c r="Q10" s="230">
        <f>+'6 - Plan de Acciones Preventiva'!R10</f>
        <v>0</v>
      </c>
      <c r="R10" s="230">
        <f>+'6 - Plan de Acciones Preventiva'!S10</f>
        <v>0</v>
      </c>
      <c r="S10" s="230">
        <f>+'6 - Plan de Acciones Preventiva'!T10</f>
        <v>0</v>
      </c>
      <c r="T10" s="230">
        <f>+'6 - Plan de Acciones Preventiva'!U10</f>
        <v>0</v>
      </c>
      <c r="U10" s="230">
        <f>+'6 - Plan de Acciones Preventiva'!V10</f>
        <v>0</v>
      </c>
      <c r="V10" s="183"/>
      <c r="W10" s="183"/>
      <c r="X10" s="183"/>
      <c r="Y10" s="183"/>
      <c r="Z10" s="183"/>
      <c r="AA10" s="183"/>
      <c r="AB10" s="183"/>
      <c r="AC10" s="183"/>
      <c r="AD10" s="183"/>
      <c r="AE10" s="183"/>
      <c r="AF10" s="183"/>
      <c r="AG10" s="183"/>
      <c r="AH10" s="183"/>
      <c r="AI10" s="231" t="s">
        <v>1690</v>
      </c>
    </row>
    <row r="11" spans="2:35" ht="42.45" x14ac:dyDescent="0.4">
      <c r="B11" s="89" t="str">
        <f>+'6 - Plan de Acciones Preventiva'!B11</f>
        <v>DIRECCIONAMIENTO ESTRATÉGICO</v>
      </c>
      <c r="C11" s="90" t="str">
        <f>+'6 - Plan de Acciones Preventiva'!C11</f>
        <v>R 2</v>
      </c>
      <c r="D11" s="89" t="str">
        <f>+'6 - Plan de Acciones Preventiva'!D11</f>
        <v>Inscribir proyectos de inversión no adecuados a las necesidades de la entidad</v>
      </c>
      <c r="E11" s="90" t="str">
        <f>+'6 - Plan de Acciones Preventiva'!F11</f>
        <v>P 2.1</v>
      </c>
      <c r="F11" s="89" t="str">
        <f>+'6 - Plan de Acciones Preventiva'!G11</f>
        <v>Realizar acompañamiento metodológico y control técnico a la formulación de proyectos de inversión</v>
      </c>
      <c r="G11" s="94" t="str">
        <f>+'6 - Plan de Acciones Preventiva'!H11</f>
        <v>OFICINA DE PLANEACIÓN</v>
      </c>
      <c r="H11" s="89" t="str">
        <f>+'6 - Plan de Acciones Preventiva'!I11</f>
        <v>Proyectos con viabilidad definitiva en PIIP</v>
      </c>
      <c r="I11" s="224">
        <f t="shared" si="0"/>
        <v>3</v>
      </c>
      <c r="J11" s="225">
        <f>+'6 - Plan de Acciones Preventiva'!K11</f>
        <v>0</v>
      </c>
      <c r="K11" s="225">
        <f>+'6 - Plan de Acciones Preventiva'!L11</f>
        <v>0</v>
      </c>
      <c r="L11" s="225">
        <f>+'6 - Plan de Acciones Preventiva'!M11</f>
        <v>0</v>
      </c>
      <c r="M11" s="225">
        <f>+'6 - Plan de Acciones Preventiva'!N11</f>
        <v>0</v>
      </c>
      <c r="N11" s="225">
        <f>+'6 - Plan de Acciones Preventiva'!O11</f>
        <v>0</v>
      </c>
      <c r="O11" s="225">
        <f>+'6 - Plan de Acciones Preventiva'!P11</f>
        <v>0</v>
      </c>
      <c r="P11" s="225">
        <f>+'6 - Plan de Acciones Preventiva'!Q11</f>
        <v>0</v>
      </c>
      <c r="Q11" s="225">
        <f>+'6 - Plan de Acciones Preventiva'!R11</f>
        <v>3</v>
      </c>
      <c r="R11" s="225">
        <f>+'6 - Plan de Acciones Preventiva'!S11</f>
        <v>0</v>
      </c>
      <c r="S11" s="225">
        <f>+'6 - Plan de Acciones Preventiva'!T11</f>
        <v>0</v>
      </c>
      <c r="T11" s="225">
        <f>+'6 - Plan de Acciones Preventiva'!U11</f>
        <v>0</v>
      </c>
      <c r="U11" s="225">
        <f>+'6 - Plan de Acciones Preventiva'!V11</f>
        <v>0</v>
      </c>
      <c r="V11" s="183"/>
      <c r="W11" s="183"/>
      <c r="X11" s="183"/>
      <c r="Y11" s="183"/>
      <c r="Z11" s="183"/>
      <c r="AA11" s="183"/>
      <c r="AB11" s="183"/>
      <c r="AC11" s="183"/>
      <c r="AD11" s="183"/>
      <c r="AE11" s="183"/>
      <c r="AF11" s="183"/>
      <c r="AG11" s="183"/>
      <c r="AH11" s="183"/>
      <c r="AI11" s="231" t="s">
        <v>1689</v>
      </c>
    </row>
    <row r="12" spans="2:35" ht="56.6" x14ac:dyDescent="0.4">
      <c r="B12" s="89" t="str">
        <f>+'6 - Plan de Acciones Preventiva'!B12</f>
        <v>DIRECCIONAMIENTO ESTRATÉGICO</v>
      </c>
      <c r="C12" s="90" t="str">
        <f>+'6 - Plan de Acciones Preventiva'!C12</f>
        <v>R 2</v>
      </c>
      <c r="D12" s="89" t="str">
        <f>+'6 - Plan de Acciones Preventiva'!D12</f>
        <v>Inscribir proyectos de inversión no adecuados a las necesidades de la entidad</v>
      </c>
      <c r="E12" s="90" t="str">
        <f>+'6 - Plan de Acciones Preventiva'!F12</f>
        <v>P 2.2</v>
      </c>
      <c r="F12" s="89" t="str">
        <f>+'6 - Plan de Acciones Preventiva'!G12</f>
        <v>Actualizar integralmente los proyectos de inversión con base en los lineamientos y compromisos nacionales y sectoriales</v>
      </c>
      <c r="G12" s="94" t="str">
        <f>+'6 - Plan de Acciones Preventiva'!H12</f>
        <v>OFICINA DE PLANEACIÓN</v>
      </c>
      <c r="H12" s="89" t="str">
        <f>+'6 - Plan de Acciones Preventiva'!I12</f>
        <v>Proyectos de inversión actualizados en PIIP</v>
      </c>
      <c r="I12" s="224">
        <f t="shared" si="0"/>
        <v>8</v>
      </c>
      <c r="J12" s="225">
        <f>+'6 - Plan de Acciones Preventiva'!K12</f>
        <v>0</v>
      </c>
      <c r="K12" s="225">
        <f>+'6 - Plan de Acciones Preventiva'!L12</f>
        <v>0</v>
      </c>
      <c r="L12" s="225">
        <f>+'6 - Plan de Acciones Preventiva'!M12</f>
        <v>0</v>
      </c>
      <c r="M12" s="225">
        <f>+'6 - Plan de Acciones Preventiva'!N12</f>
        <v>0</v>
      </c>
      <c r="N12" s="225">
        <f>+'6 - Plan de Acciones Preventiva'!O12</f>
        <v>0</v>
      </c>
      <c r="O12" s="225">
        <f>+'6 - Plan de Acciones Preventiva'!P12</f>
        <v>0</v>
      </c>
      <c r="P12" s="225">
        <f>+'6 - Plan de Acciones Preventiva'!Q12</f>
        <v>0</v>
      </c>
      <c r="Q12" s="225">
        <f>+'6 - Plan de Acciones Preventiva'!R12</f>
        <v>8</v>
      </c>
      <c r="R12" s="225">
        <f>+'6 - Plan de Acciones Preventiva'!S12</f>
        <v>0</v>
      </c>
      <c r="S12" s="225">
        <f>+'6 - Plan de Acciones Preventiva'!T12</f>
        <v>0</v>
      </c>
      <c r="T12" s="225">
        <f>+'6 - Plan de Acciones Preventiva'!U12</f>
        <v>0</v>
      </c>
      <c r="U12" s="225">
        <f>+'6 - Plan de Acciones Preventiva'!V12</f>
        <v>0</v>
      </c>
      <c r="V12" s="183"/>
      <c r="W12" s="183"/>
      <c r="X12" s="183"/>
      <c r="Y12" s="183"/>
      <c r="Z12" s="183"/>
      <c r="AA12" s="183"/>
      <c r="AB12" s="183"/>
      <c r="AC12" s="183"/>
      <c r="AD12" s="183"/>
      <c r="AE12" s="183"/>
      <c r="AF12" s="183"/>
      <c r="AG12" s="183"/>
      <c r="AH12" s="183"/>
      <c r="AI12" s="231" t="s">
        <v>1693</v>
      </c>
    </row>
    <row r="13" spans="2:35" ht="28.3" x14ac:dyDescent="0.4">
      <c r="B13" s="89" t="str">
        <f>+'6 - Plan de Acciones Preventiva'!B13</f>
        <v>DIRECCIONAMIENTO ESTRATÉGICO</v>
      </c>
      <c r="C13" s="90" t="str">
        <f>+'6 - Plan de Acciones Preventiva'!C13</f>
        <v>R 2</v>
      </c>
      <c r="D13" s="89" t="str">
        <f>+'6 - Plan de Acciones Preventiva'!D13</f>
        <v>Inscribir proyectos de inversión no adecuados a las necesidades de la entidad</v>
      </c>
      <c r="E13" s="90" t="str">
        <f>+'6 - Plan de Acciones Preventiva'!F13</f>
        <v>P 2.3</v>
      </c>
      <c r="F13" s="227">
        <f>+'6 - Plan de Acciones Preventiva'!G13</f>
        <v>0</v>
      </c>
      <c r="G13" s="228" t="str">
        <f>+'6 - Plan de Acciones Preventiva'!H13</f>
        <v/>
      </c>
      <c r="H13" s="227">
        <f>+'6 - Plan de Acciones Preventiva'!I13</f>
        <v>0</v>
      </c>
      <c r="I13" s="229">
        <f t="shared" si="0"/>
        <v>0</v>
      </c>
      <c r="J13" s="230">
        <f>+'6 - Plan de Acciones Preventiva'!K13</f>
        <v>0</v>
      </c>
      <c r="K13" s="230">
        <f>+'6 - Plan de Acciones Preventiva'!L13</f>
        <v>0</v>
      </c>
      <c r="L13" s="230">
        <f>+'6 - Plan de Acciones Preventiva'!M13</f>
        <v>0</v>
      </c>
      <c r="M13" s="230">
        <f>+'6 - Plan de Acciones Preventiva'!N13</f>
        <v>0</v>
      </c>
      <c r="N13" s="230">
        <f>+'6 - Plan de Acciones Preventiva'!O13</f>
        <v>0</v>
      </c>
      <c r="O13" s="230">
        <f>+'6 - Plan de Acciones Preventiva'!P13</f>
        <v>0</v>
      </c>
      <c r="P13" s="230">
        <f>+'6 - Plan de Acciones Preventiva'!Q13</f>
        <v>0</v>
      </c>
      <c r="Q13" s="230">
        <f>+'6 - Plan de Acciones Preventiva'!R13</f>
        <v>0</v>
      </c>
      <c r="R13" s="230">
        <f>+'6 - Plan de Acciones Preventiva'!S13</f>
        <v>0</v>
      </c>
      <c r="S13" s="230">
        <f>+'6 - Plan de Acciones Preventiva'!T13</f>
        <v>0</v>
      </c>
      <c r="T13" s="230">
        <f>+'6 - Plan de Acciones Preventiva'!U13</f>
        <v>0</v>
      </c>
      <c r="U13" s="230">
        <f>+'6 - Plan de Acciones Preventiva'!V13</f>
        <v>0</v>
      </c>
      <c r="V13" s="183"/>
      <c r="W13" s="183"/>
      <c r="X13" s="183"/>
      <c r="Y13" s="183"/>
      <c r="Z13" s="183"/>
      <c r="AA13" s="183"/>
      <c r="AB13" s="183"/>
      <c r="AC13" s="183"/>
      <c r="AD13" s="183"/>
      <c r="AE13" s="183"/>
      <c r="AF13" s="183"/>
      <c r="AG13" s="183"/>
      <c r="AH13" s="183"/>
      <c r="AI13" s="231" t="s">
        <v>1693</v>
      </c>
    </row>
    <row r="14" spans="2:35" ht="56.6" x14ac:dyDescent="0.4">
      <c r="B14" s="89" t="str">
        <f>+'6 - Plan de Acciones Preventiva'!B14</f>
        <v>DIRECCIONAMIENTO ESTRATÉGICO</v>
      </c>
      <c r="C14" s="90" t="str">
        <f>+'6 - Plan de Acciones Preventiva'!C14</f>
        <v>R 3</v>
      </c>
      <c r="D14" s="89" t="str">
        <f>+'6 - Plan de Acciones Preventiva'!D14</f>
        <v>Planeación inoportuna de cada vigencia</v>
      </c>
      <c r="E14" s="90" t="str">
        <f>+'6 - Plan de Acciones Preventiva'!F14</f>
        <v>P 3.1</v>
      </c>
      <c r="F14" s="89" t="str">
        <f>+'6 - Plan de Acciones Preventiva'!G14</f>
        <v>Realizar la jornada estratégica de planeación de la próxima vigencia donde se revisa con las dependencias las  propuestas del plan de acción.</v>
      </c>
      <c r="G14" s="94" t="str">
        <f>+'6 - Plan de Acciones Preventiva'!H14</f>
        <v>OFICINA DE PLANEACIÓN</v>
      </c>
      <c r="H14" s="89" t="str">
        <f>+'6 - Plan de Acciones Preventiva'!I14</f>
        <v>Listados de asistencia de capacitaciones</v>
      </c>
      <c r="I14" s="224">
        <f t="shared" si="0"/>
        <v>1</v>
      </c>
      <c r="J14" s="225">
        <f>+'6 - Plan de Acciones Preventiva'!K14</f>
        <v>0</v>
      </c>
      <c r="K14" s="225">
        <f>+'6 - Plan de Acciones Preventiva'!L14</f>
        <v>0</v>
      </c>
      <c r="L14" s="225">
        <f>+'6 - Plan de Acciones Preventiva'!M14</f>
        <v>0</v>
      </c>
      <c r="M14" s="225">
        <f>+'6 - Plan de Acciones Preventiva'!N14</f>
        <v>0</v>
      </c>
      <c r="N14" s="225">
        <f>+'6 - Plan de Acciones Preventiva'!O14</f>
        <v>0</v>
      </c>
      <c r="O14" s="225">
        <f>+'6 - Plan de Acciones Preventiva'!P14</f>
        <v>0</v>
      </c>
      <c r="P14" s="225">
        <f>+'6 - Plan de Acciones Preventiva'!Q14</f>
        <v>0</v>
      </c>
      <c r="Q14" s="225">
        <f>+'6 - Plan de Acciones Preventiva'!R14</f>
        <v>0</v>
      </c>
      <c r="R14" s="225">
        <f>+'6 - Plan de Acciones Preventiva'!S14</f>
        <v>0</v>
      </c>
      <c r="S14" s="225">
        <f>+'6 - Plan de Acciones Preventiva'!T14</f>
        <v>0</v>
      </c>
      <c r="T14" s="225">
        <f>+'6 - Plan de Acciones Preventiva'!U14</f>
        <v>1</v>
      </c>
      <c r="U14" s="225">
        <f>+'6 - Plan de Acciones Preventiva'!V14</f>
        <v>0</v>
      </c>
      <c r="V14" s="183"/>
      <c r="W14" s="183"/>
      <c r="X14" s="183"/>
      <c r="Y14" s="183"/>
      <c r="Z14" s="183"/>
      <c r="AA14" s="183"/>
      <c r="AB14" s="183"/>
      <c r="AC14" s="183"/>
      <c r="AD14" s="183"/>
      <c r="AE14" s="183"/>
      <c r="AF14" s="183"/>
      <c r="AG14" s="183"/>
      <c r="AH14" s="183"/>
      <c r="AI14" s="231" t="s">
        <v>1688</v>
      </c>
    </row>
    <row r="15" spans="2:35" ht="14.15" x14ac:dyDescent="0.4">
      <c r="B15" s="89" t="str">
        <f>+'6 - Plan de Acciones Preventiva'!B15</f>
        <v>DIRECCIONAMIENTO ESTRATÉGICO</v>
      </c>
      <c r="C15" s="90" t="str">
        <f>+'6 - Plan de Acciones Preventiva'!C15</f>
        <v>R 3</v>
      </c>
      <c r="D15" s="89" t="str">
        <f>+'6 - Plan de Acciones Preventiva'!D15</f>
        <v>Planeación inoportuna de cada vigencia</v>
      </c>
      <c r="E15" s="90" t="str">
        <f>+'6 - Plan de Acciones Preventiva'!F15</f>
        <v>P 3.2</v>
      </c>
      <c r="F15" s="227">
        <f>+'6 - Plan de Acciones Preventiva'!G15</f>
        <v>0</v>
      </c>
      <c r="G15" s="228" t="str">
        <f>+'6 - Plan de Acciones Preventiva'!H15</f>
        <v/>
      </c>
      <c r="H15" s="227">
        <f>+'6 - Plan de Acciones Preventiva'!I15</f>
        <v>0</v>
      </c>
      <c r="I15" s="229">
        <f t="shared" si="0"/>
        <v>0</v>
      </c>
      <c r="J15" s="230">
        <f>+'6 - Plan de Acciones Preventiva'!K15</f>
        <v>0</v>
      </c>
      <c r="K15" s="230">
        <f>+'6 - Plan de Acciones Preventiva'!L15</f>
        <v>0</v>
      </c>
      <c r="L15" s="230">
        <f>+'6 - Plan de Acciones Preventiva'!M15</f>
        <v>0</v>
      </c>
      <c r="M15" s="230">
        <f>+'6 - Plan de Acciones Preventiva'!N15</f>
        <v>0</v>
      </c>
      <c r="N15" s="230">
        <f>+'6 - Plan de Acciones Preventiva'!O15</f>
        <v>0</v>
      </c>
      <c r="O15" s="230">
        <f>+'6 - Plan de Acciones Preventiva'!P15</f>
        <v>0</v>
      </c>
      <c r="P15" s="230">
        <f>+'6 - Plan de Acciones Preventiva'!Q15</f>
        <v>0</v>
      </c>
      <c r="Q15" s="230">
        <f>+'6 - Plan de Acciones Preventiva'!R15</f>
        <v>0</v>
      </c>
      <c r="R15" s="230">
        <f>+'6 - Plan de Acciones Preventiva'!S15</f>
        <v>0</v>
      </c>
      <c r="S15" s="230">
        <f>+'6 - Plan de Acciones Preventiva'!T15</f>
        <v>0</v>
      </c>
      <c r="T15" s="230">
        <f>+'6 - Plan de Acciones Preventiva'!U15</f>
        <v>0</v>
      </c>
      <c r="U15" s="230">
        <f>+'6 - Plan de Acciones Preventiva'!V15</f>
        <v>0</v>
      </c>
      <c r="V15" s="183"/>
      <c r="W15" s="183"/>
      <c r="X15" s="183"/>
      <c r="Y15" s="183"/>
      <c r="Z15" s="183"/>
      <c r="AA15" s="183"/>
      <c r="AB15" s="183"/>
      <c r="AC15" s="183"/>
      <c r="AD15" s="183"/>
      <c r="AE15" s="183"/>
      <c r="AF15" s="183"/>
      <c r="AG15" s="183"/>
      <c r="AH15" s="183"/>
      <c r="AI15" s="231" t="s">
        <v>1694</v>
      </c>
    </row>
    <row r="16" spans="2:35" ht="70.75" x14ac:dyDescent="0.4">
      <c r="B16" s="89" t="str">
        <f>+'6 - Plan de Acciones Preventiva'!B16</f>
        <v>DIRECCIONAMIENTO ESTRATÉGICO</v>
      </c>
      <c r="C16" s="90" t="str">
        <f>+'6 - Plan de Acciones Preventiva'!C16</f>
        <v>R 4</v>
      </c>
      <c r="D16" s="89" t="str">
        <f>+'6 - Plan de Acciones Preventiva'!D16</f>
        <v>Reporte de información no pertinente a las necesidades de la Dirección General</v>
      </c>
      <c r="E16" s="90" t="str">
        <f>+'6 - Plan de Acciones Preventiva'!F16</f>
        <v>P 4.1</v>
      </c>
      <c r="F16" s="89" t="str">
        <f>+'6 - Plan de Acciones Preventiva'!G16</f>
        <v>Actualizar el procedimiento que permita establecer con información oportuna, veraz y robusta sobre el estado y evolución de las principales metas de la Agencia Nacional de Tierras.</v>
      </c>
      <c r="G16" s="94" t="str">
        <f>+'6 - Plan de Acciones Preventiva'!H16</f>
        <v>OFICINA DE PLANEACIÓN</v>
      </c>
      <c r="H16" s="89" t="str">
        <f>+'6 - Plan de Acciones Preventiva'!I16</f>
        <v>Procedimiento publicado SEYM-P-006</v>
      </c>
      <c r="I16" s="224">
        <f t="shared" si="0"/>
        <v>1</v>
      </c>
      <c r="J16" s="225">
        <f>+'6 - Plan de Acciones Preventiva'!K16</f>
        <v>0</v>
      </c>
      <c r="K16" s="225">
        <f>+'6 - Plan de Acciones Preventiva'!L16</f>
        <v>0</v>
      </c>
      <c r="L16" s="225">
        <f>+'6 - Plan de Acciones Preventiva'!M16</f>
        <v>0</v>
      </c>
      <c r="M16" s="225">
        <f>+'6 - Plan de Acciones Preventiva'!N16</f>
        <v>0</v>
      </c>
      <c r="N16" s="225">
        <f>+'6 - Plan de Acciones Preventiva'!O16</f>
        <v>1</v>
      </c>
      <c r="O16" s="225">
        <f>+'6 - Plan de Acciones Preventiva'!P16</f>
        <v>0</v>
      </c>
      <c r="P16" s="225">
        <f>+'6 - Plan de Acciones Preventiva'!Q16</f>
        <v>0</v>
      </c>
      <c r="Q16" s="225">
        <f>+'6 - Plan de Acciones Preventiva'!R16</f>
        <v>0</v>
      </c>
      <c r="R16" s="225">
        <f>+'6 - Plan de Acciones Preventiva'!S16</f>
        <v>0</v>
      </c>
      <c r="S16" s="225">
        <f>+'6 - Plan de Acciones Preventiva'!T16</f>
        <v>0</v>
      </c>
      <c r="T16" s="225">
        <f>+'6 - Plan de Acciones Preventiva'!U16</f>
        <v>0</v>
      </c>
      <c r="U16" s="225">
        <f>+'6 - Plan de Acciones Preventiva'!V16</f>
        <v>0</v>
      </c>
      <c r="V16" s="183"/>
      <c r="W16" s="183"/>
      <c r="X16" s="183"/>
      <c r="Y16" s="183"/>
      <c r="Z16" s="183"/>
      <c r="AA16" s="183"/>
      <c r="AB16" s="183"/>
      <c r="AC16" s="183"/>
      <c r="AD16" s="183"/>
      <c r="AE16" s="183"/>
      <c r="AF16" s="183"/>
      <c r="AG16" s="183"/>
      <c r="AH16" s="183"/>
      <c r="AI16" s="88" t="s">
        <v>1686</v>
      </c>
    </row>
    <row r="17" spans="2:35" ht="28.3" x14ac:dyDescent="0.4">
      <c r="B17" s="89" t="str">
        <f>+'6 - Plan de Acciones Preventiva'!B17</f>
        <v>DIRECCIONAMIENTO ESTRATÉGICO</v>
      </c>
      <c r="C17" s="90" t="str">
        <f>+'6 - Plan de Acciones Preventiva'!C17</f>
        <v>R 4</v>
      </c>
      <c r="D17" s="89" t="str">
        <f>+'6 - Plan de Acciones Preventiva'!D17</f>
        <v>Reporte de información no pertinente a las necesidades de la Dirección General</v>
      </c>
      <c r="E17" s="90" t="str">
        <f>+'6 - Plan de Acciones Preventiva'!F17</f>
        <v>P 4.2</v>
      </c>
      <c r="F17" s="227">
        <f>+'6 - Plan de Acciones Preventiva'!G17</f>
        <v>0</v>
      </c>
      <c r="G17" s="228" t="str">
        <f>+'6 - Plan de Acciones Preventiva'!H17</f>
        <v/>
      </c>
      <c r="H17" s="227">
        <f>+'6 - Plan de Acciones Preventiva'!I17</f>
        <v>0</v>
      </c>
      <c r="I17" s="229">
        <f t="shared" si="0"/>
        <v>0</v>
      </c>
      <c r="J17" s="230">
        <f>+'6 - Plan de Acciones Preventiva'!K17</f>
        <v>0</v>
      </c>
      <c r="K17" s="230">
        <f>+'6 - Plan de Acciones Preventiva'!L17</f>
        <v>0</v>
      </c>
      <c r="L17" s="230">
        <f>+'6 - Plan de Acciones Preventiva'!M17</f>
        <v>0</v>
      </c>
      <c r="M17" s="230">
        <f>+'6 - Plan de Acciones Preventiva'!N17</f>
        <v>0</v>
      </c>
      <c r="N17" s="230">
        <f>+'6 - Plan de Acciones Preventiva'!O17</f>
        <v>0</v>
      </c>
      <c r="O17" s="230">
        <f>+'6 - Plan de Acciones Preventiva'!P17</f>
        <v>0</v>
      </c>
      <c r="P17" s="230">
        <f>+'6 - Plan de Acciones Preventiva'!Q17</f>
        <v>0</v>
      </c>
      <c r="Q17" s="230">
        <f>+'6 - Plan de Acciones Preventiva'!R17</f>
        <v>0</v>
      </c>
      <c r="R17" s="230">
        <f>+'6 - Plan de Acciones Preventiva'!S17</f>
        <v>0</v>
      </c>
      <c r="S17" s="230">
        <f>+'6 - Plan de Acciones Preventiva'!T17</f>
        <v>0</v>
      </c>
      <c r="T17" s="230">
        <f>+'6 - Plan de Acciones Preventiva'!U17</f>
        <v>0</v>
      </c>
      <c r="U17" s="230">
        <f>+'6 - Plan de Acciones Preventiva'!V17</f>
        <v>0</v>
      </c>
      <c r="V17" s="183"/>
      <c r="W17" s="183"/>
      <c r="X17" s="183"/>
      <c r="Y17" s="183"/>
      <c r="Z17" s="183"/>
      <c r="AA17" s="183"/>
      <c r="AB17" s="183"/>
      <c r="AC17" s="183"/>
      <c r="AD17" s="183"/>
      <c r="AE17" s="183"/>
      <c r="AF17" s="183"/>
      <c r="AG17" s="183"/>
      <c r="AH17" s="183"/>
      <c r="AI17" s="88" t="s">
        <v>1692</v>
      </c>
    </row>
    <row r="18" spans="2:35" ht="42.45" x14ac:dyDescent="0.4">
      <c r="B18" s="89" t="str">
        <f>+'6 - Plan de Acciones Preventiva'!B18</f>
        <v>DIRECCIONAMIENTO ESTRATÉGICO</v>
      </c>
      <c r="C18" s="90" t="str">
        <f>+'6 - Plan de Acciones Preventiva'!C18</f>
        <v>R 5</v>
      </c>
      <c r="D18" s="89" t="str">
        <f>+'6 - Plan de Acciones Preventiva'!D18</f>
        <v>Planeación y gestión de procesos con inadecuada valoración de riesgos y oportunidades</v>
      </c>
      <c r="E18" s="90" t="str">
        <f>+'6 - Plan de Acciones Preventiva'!F18</f>
        <v>P 5.1</v>
      </c>
      <c r="F18" s="89" t="str">
        <f>+'6 - Plan de Acciones Preventiva'!G18</f>
        <v>Actualizar el procedimiento de Administración de Riesgos de Gestión DEST-P-001</v>
      </c>
      <c r="G18" s="94" t="str">
        <f>+'6 - Plan de Acciones Preventiva'!H18</f>
        <v>OFICINA DE PLANEACIÓN</v>
      </c>
      <c r="H18" s="89" t="str">
        <f>+'6 - Plan de Acciones Preventiva'!I18</f>
        <v>Procedimiento DEST-P-001 publicado</v>
      </c>
      <c r="I18" s="224">
        <f t="shared" si="0"/>
        <v>1</v>
      </c>
      <c r="J18" s="225">
        <f>+'6 - Plan de Acciones Preventiva'!K18</f>
        <v>0</v>
      </c>
      <c r="K18" s="225">
        <f>+'6 - Plan de Acciones Preventiva'!L18</f>
        <v>0</v>
      </c>
      <c r="L18" s="225">
        <f>+'6 - Plan de Acciones Preventiva'!M18</f>
        <v>0</v>
      </c>
      <c r="M18" s="225">
        <f>+'6 - Plan de Acciones Preventiva'!N18</f>
        <v>0</v>
      </c>
      <c r="N18" s="225">
        <f>+'6 - Plan de Acciones Preventiva'!O18</f>
        <v>0</v>
      </c>
      <c r="O18" s="225">
        <f>+'6 - Plan de Acciones Preventiva'!P18</f>
        <v>0</v>
      </c>
      <c r="P18" s="225">
        <f>+'6 - Plan de Acciones Preventiva'!Q18</f>
        <v>0</v>
      </c>
      <c r="Q18" s="225">
        <f>+'6 - Plan de Acciones Preventiva'!R18</f>
        <v>1</v>
      </c>
      <c r="R18" s="225">
        <f>+'6 - Plan de Acciones Preventiva'!S18</f>
        <v>0</v>
      </c>
      <c r="S18" s="225">
        <f>+'6 - Plan de Acciones Preventiva'!T18</f>
        <v>0</v>
      </c>
      <c r="T18" s="225">
        <f>+'6 - Plan de Acciones Preventiva'!U18</f>
        <v>0</v>
      </c>
      <c r="U18" s="225">
        <f>+'6 - Plan de Acciones Preventiva'!V18</f>
        <v>0</v>
      </c>
      <c r="V18" s="183"/>
      <c r="W18" s="183"/>
      <c r="X18" s="183"/>
      <c r="Y18" s="183"/>
      <c r="Z18" s="183"/>
      <c r="AA18" s="183"/>
      <c r="AB18" s="183"/>
      <c r="AC18" s="183"/>
      <c r="AD18" s="183"/>
      <c r="AE18" s="183"/>
      <c r="AF18" s="183"/>
      <c r="AG18" s="183"/>
      <c r="AH18" s="183"/>
      <c r="AI18" s="88" t="s">
        <v>1692</v>
      </c>
    </row>
    <row r="19" spans="2:35" ht="57" thickBot="1" x14ac:dyDescent="0.45">
      <c r="B19" s="89" t="str">
        <f>+'6 - Plan de Acciones Preventiva'!B19</f>
        <v>DIRECCIONAMIENTO ESTRATÉGICO</v>
      </c>
      <c r="C19" s="90" t="str">
        <f>+'6 - Plan de Acciones Preventiva'!C19</f>
        <v>R 5</v>
      </c>
      <c r="D19" s="89" t="str">
        <f>+'6 - Plan de Acciones Preventiva'!D19</f>
        <v>Planeación y gestión de procesos con inadecuada valoración de riesgos y oportunidades</v>
      </c>
      <c r="E19" s="90" t="str">
        <f>+'6 - Plan de Acciones Preventiva'!F19</f>
        <v>P 5.2</v>
      </c>
      <c r="F19" s="89" t="str">
        <f>+'6 - Plan de Acciones Preventiva'!G19</f>
        <v>Realizar seguimiento a la gestión del Plan de Acción (acciones preventivas) del Mapa de Riesgos de Gestión DEST-F-001</v>
      </c>
      <c r="G19" s="94" t="str">
        <f>+'6 - Plan de Acciones Preventiva'!H19</f>
        <v>OFICINA DE PLANEACIÓN</v>
      </c>
      <c r="H19" s="89" t="str">
        <f>+'6 - Plan de Acciones Preventiva'!I19</f>
        <v>Informe de seguimiento al Mapa de Riesgos de Gestión DEST-F-001</v>
      </c>
      <c r="I19" s="224">
        <f t="shared" si="0"/>
        <v>3</v>
      </c>
      <c r="J19" s="225">
        <f>+'6 - Plan de Acciones Preventiva'!K19</f>
        <v>0</v>
      </c>
      <c r="K19" s="225">
        <f>+'6 - Plan de Acciones Preventiva'!L19</f>
        <v>0</v>
      </c>
      <c r="L19" s="225">
        <f>+'6 - Plan de Acciones Preventiva'!M19</f>
        <v>0</v>
      </c>
      <c r="M19" s="225">
        <f>+'6 - Plan de Acciones Preventiva'!N19</f>
        <v>0</v>
      </c>
      <c r="N19" s="225">
        <f>+'6 - Plan de Acciones Preventiva'!O19</f>
        <v>1</v>
      </c>
      <c r="O19" s="225">
        <f>+'6 - Plan de Acciones Preventiva'!P19</f>
        <v>0</v>
      </c>
      <c r="P19" s="225">
        <f>+'6 - Plan de Acciones Preventiva'!Q19</f>
        <v>1</v>
      </c>
      <c r="Q19" s="225">
        <f>+'6 - Plan de Acciones Preventiva'!R19</f>
        <v>0</v>
      </c>
      <c r="R19" s="225">
        <f>+'6 - Plan de Acciones Preventiva'!S19</f>
        <v>0</v>
      </c>
      <c r="S19" s="225">
        <f>+'6 - Plan de Acciones Preventiva'!T19</f>
        <v>1</v>
      </c>
      <c r="T19" s="225">
        <f>+'6 - Plan de Acciones Preventiva'!U19</f>
        <v>0</v>
      </c>
      <c r="U19" s="225">
        <f>+'6 - Plan de Acciones Preventiva'!V19</f>
        <v>0</v>
      </c>
      <c r="V19" s="183"/>
      <c r="W19" s="183"/>
      <c r="X19" s="183"/>
      <c r="Y19" s="183"/>
      <c r="Z19" s="183"/>
      <c r="AA19" s="183"/>
      <c r="AB19" s="183"/>
      <c r="AC19" s="183"/>
      <c r="AD19" s="183"/>
      <c r="AE19" s="183"/>
      <c r="AF19" s="183"/>
      <c r="AG19" s="183"/>
      <c r="AH19" s="183"/>
      <c r="AI19" s="88" t="s">
        <v>1692</v>
      </c>
    </row>
    <row r="20" spans="2:35" ht="42.45" x14ac:dyDescent="0.4">
      <c r="B20" s="89" t="str">
        <f>+'6 - Plan de Acciones Preventiva'!B20</f>
        <v>COMUNICACIÓN Y GESTIÓN CON GRUPOS DE INTERÉS</v>
      </c>
      <c r="C20" s="90" t="str">
        <f>+'6 - Plan de Acciones Preventiva'!C20</f>
        <v>R 6</v>
      </c>
      <c r="D20" s="89" t="str">
        <f>+'6 - Plan de Acciones Preventiva'!D20</f>
        <v>Dar información imprecisa o errónea a la ciudadanía a través de cualquier medio de comunicación por parte de  personas autorizadas y NO autorizadas</v>
      </c>
      <c r="E20" s="90" t="str">
        <f>+'6 - Plan de Acciones Preventiva'!F20</f>
        <v>P 6.1</v>
      </c>
      <c r="F20" s="89" t="str">
        <f>+'6 - Plan de Acciones Preventiva'!G20</f>
        <v>Validación de mensajes y boletines de prensa</v>
      </c>
      <c r="G20" s="94" t="str">
        <f>+'6 - Plan de Acciones Preventiva'!H20</f>
        <v>DIRECCIÓN GENERAL - EQUIPO DE COMUNICACIONES</v>
      </c>
      <c r="H20" s="89" t="str">
        <f>+'6 - Plan de Acciones Preventiva'!I20</f>
        <v>Solicitud de comunicación de mensajes o boletines generados por las dependencias de la ANT</v>
      </c>
      <c r="I20" s="224">
        <f t="shared" si="0"/>
        <v>48</v>
      </c>
      <c r="J20" s="225">
        <f>+'6 - Plan de Acciones Preventiva'!K20</f>
        <v>4</v>
      </c>
      <c r="K20" s="225">
        <f>+'6 - Plan de Acciones Preventiva'!L20</f>
        <v>4</v>
      </c>
      <c r="L20" s="225">
        <f>+'6 - Plan de Acciones Preventiva'!M20</f>
        <v>4</v>
      </c>
      <c r="M20" s="225">
        <f>+'6 - Plan de Acciones Preventiva'!N20</f>
        <v>4</v>
      </c>
      <c r="N20" s="225">
        <f>+'6 - Plan de Acciones Preventiva'!O20</f>
        <v>4</v>
      </c>
      <c r="O20" s="225">
        <f>+'6 - Plan de Acciones Preventiva'!P20</f>
        <v>4</v>
      </c>
      <c r="P20" s="225">
        <f>+'6 - Plan de Acciones Preventiva'!Q20</f>
        <v>4</v>
      </c>
      <c r="Q20" s="225">
        <f>+'6 - Plan de Acciones Preventiva'!R20</f>
        <v>4</v>
      </c>
      <c r="R20" s="225">
        <f>+'6 - Plan de Acciones Preventiva'!S20</f>
        <v>4</v>
      </c>
      <c r="S20" s="225">
        <f>+'6 - Plan de Acciones Preventiva'!T20</f>
        <v>4</v>
      </c>
      <c r="T20" s="225">
        <f>+'6 - Plan de Acciones Preventiva'!U20</f>
        <v>4</v>
      </c>
      <c r="U20" s="225">
        <f>+'6 - Plan de Acciones Preventiva'!V20</f>
        <v>4</v>
      </c>
      <c r="V20" s="183"/>
      <c r="W20" s="183">
        <v>1</v>
      </c>
      <c r="X20" s="183">
        <v>1</v>
      </c>
      <c r="Y20" s="183"/>
      <c r="Z20" s="183"/>
      <c r="AA20" s="183"/>
      <c r="AB20" s="183"/>
      <c r="AC20" s="183"/>
      <c r="AD20" s="183"/>
      <c r="AE20" s="183"/>
      <c r="AF20" s="183"/>
      <c r="AG20" s="183"/>
      <c r="AH20" s="183"/>
      <c r="AI20" s="232" t="s">
        <v>1699</v>
      </c>
    </row>
    <row r="21" spans="2:35" ht="70.75" x14ac:dyDescent="0.4">
      <c r="B21" s="89" t="str">
        <f>+'6 - Plan de Acciones Preventiva'!B21</f>
        <v>COMUNICACIÓN Y GESTIÓN CON GRUPOS DE INTERÉS</v>
      </c>
      <c r="C21" s="90" t="str">
        <f>+'6 - Plan de Acciones Preventiva'!C21</f>
        <v>R 6</v>
      </c>
      <c r="D21" s="89" t="str">
        <f>+'6 - Plan de Acciones Preventiva'!D21</f>
        <v>Dar información imprecisa o errónea a la ciudadanía a través de cualquier medio de comunicación por parte de  personas autorizadas y NO autorizadas</v>
      </c>
      <c r="E21" s="90" t="str">
        <f>+'6 - Plan de Acciones Preventiva'!F21</f>
        <v>P 6.2</v>
      </c>
      <c r="F21" s="89" t="str">
        <f>+'6 - Plan de Acciones Preventiva'!G21</f>
        <v>Socialización de la Política de Comunicación Interna y Externa con el fin dar lineamientos específicos a los canales de comunicación autorizados por la Entidad</v>
      </c>
      <c r="G21" s="94" t="str">
        <f>+'6 - Plan de Acciones Preventiva'!H21</f>
        <v>DIRECCIÓN GENERAL - EQUIPO DE COMUNICACIONES</v>
      </c>
      <c r="H21" s="89" t="str">
        <f>+'6 - Plan de Acciones Preventiva'!I21</f>
        <v>Socialización de la política de comunicaciones</v>
      </c>
      <c r="I21" s="224">
        <f t="shared" si="0"/>
        <v>1</v>
      </c>
      <c r="J21" s="225">
        <f>+'6 - Plan de Acciones Preventiva'!K21</f>
        <v>0</v>
      </c>
      <c r="K21" s="225">
        <f>+'6 - Plan de Acciones Preventiva'!L21</f>
        <v>0</v>
      </c>
      <c r="L21" s="225">
        <f>+'6 - Plan de Acciones Preventiva'!M21</f>
        <v>0</v>
      </c>
      <c r="M21" s="225">
        <f>+'6 - Plan de Acciones Preventiva'!N21</f>
        <v>0</v>
      </c>
      <c r="N21" s="225">
        <f>+'6 - Plan de Acciones Preventiva'!O21</f>
        <v>0</v>
      </c>
      <c r="O21" s="225">
        <f>+'6 - Plan de Acciones Preventiva'!P21</f>
        <v>0</v>
      </c>
      <c r="P21" s="225">
        <f>+'6 - Plan de Acciones Preventiva'!Q21</f>
        <v>0</v>
      </c>
      <c r="Q21" s="225">
        <f>+'6 - Plan de Acciones Preventiva'!R21</f>
        <v>0</v>
      </c>
      <c r="R21" s="225">
        <f>+'6 - Plan de Acciones Preventiva'!S21</f>
        <v>0</v>
      </c>
      <c r="S21" s="225">
        <f>+'6 - Plan de Acciones Preventiva'!T21</f>
        <v>0</v>
      </c>
      <c r="T21" s="225">
        <f>+'6 - Plan de Acciones Preventiva'!U21</f>
        <v>1</v>
      </c>
      <c r="U21" s="225">
        <f>+'6 - Plan de Acciones Preventiva'!V21</f>
        <v>0</v>
      </c>
      <c r="V21" s="183"/>
      <c r="W21" s="183"/>
      <c r="X21" s="183"/>
      <c r="Y21" s="183"/>
      <c r="Z21" s="183"/>
      <c r="AA21" s="183"/>
      <c r="AB21" s="183"/>
      <c r="AC21" s="183"/>
      <c r="AD21" s="183"/>
      <c r="AE21" s="183"/>
      <c r="AF21" s="183"/>
      <c r="AG21" s="183"/>
      <c r="AH21" s="233" t="s">
        <v>1698</v>
      </c>
      <c r="AI21" s="234" t="s">
        <v>1695</v>
      </c>
    </row>
    <row r="22" spans="2:35" ht="57" thickBot="1" x14ac:dyDescent="0.45">
      <c r="B22" s="89" t="str">
        <f>+'6 - Plan de Acciones Preventiva'!B22</f>
        <v>COMUNICACIÓN Y GESTIÓN CON GRUPOS DE INTERÉS</v>
      </c>
      <c r="C22" s="90" t="str">
        <f>+'6 - Plan de Acciones Preventiva'!C22</f>
        <v>R 6</v>
      </c>
      <c r="D22" s="89" t="str">
        <f>+'6 - Plan de Acciones Preventiva'!D22</f>
        <v>Dar información imprecisa o errónea a la ciudadanía a través de cualquier medio de comunicación por parte de  personas autorizadas y NO autorizadas</v>
      </c>
      <c r="E22" s="90" t="str">
        <f>+'6 - Plan de Acciones Preventiva'!F22</f>
        <v>P 6.3</v>
      </c>
      <c r="F22" s="89" t="str">
        <f>+'6 - Plan de Acciones Preventiva'!G22</f>
        <v>Socialización de la estrategia de comunicaciones donde se encuentra contenida la información de los voceros autorizados por la Entidad</v>
      </c>
      <c r="G22" s="94" t="str">
        <f>+'6 - Plan de Acciones Preventiva'!H22</f>
        <v>DIRECCIÓN GENERAL - EQUIPO DE COMUNICACIONES</v>
      </c>
      <c r="H22" s="89" t="str">
        <f>+'6 - Plan de Acciones Preventiva'!I22</f>
        <v>Socialización de la estrategia de comunicaciones</v>
      </c>
      <c r="I22" s="224">
        <f t="shared" si="0"/>
        <v>1</v>
      </c>
      <c r="J22" s="225">
        <f>+'6 - Plan de Acciones Preventiva'!K22</f>
        <v>0</v>
      </c>
      <c r="K22" s="225">
        <f>+'6 - Plan de Acciones Preventiva'!L22</f>
        <v>0</v>
      </c>
      <c r="L22" s="225">
        <f>+'6 - Plan de Acciones Preventiva'!M22</f>
        <v>0</v>
      </c>
      <c r="M22" s="225">
        <f>+'6 - Plan de Acciones Preventiva'!N22</f>
        <v>0</v>
      </c>
      <c r="N22" s="225">
        <f>+'6 - Plan de Acciones Preventiva'!O22</f>
        <v>0</v>
      </c>
      <c r="O22" s="225">
        <f>+'6 - Plan de Acciones Preventiva'!P22</f>
        <v>0</v>
      </c>
      <c r="P22" s="225">
        <f>+'6 - Plan de Acciones Preventiva'!Q22</f>
        <v>0</v>
      </c>
      <c r="Q22" s="225">
        <f>+'6 - Plan de Acciones Preventiva'!R22</f>
        <v>0</v>
      </c>
      <c r="R22" s="225">
        <f>+'6 - Plan de Acciones Preventiva'!S22</f>
        <v>0</v>
      </c>
      <c r="S22" s="225">
        <f>+'6 - Plan de Acciones Preventiva'!T22</f>
        <v>0</v>
      </c>
      <c r="T22" s="225">
        <f>+'6 - Plan de Acciones Preventiva'!U22</f>
        <v>1</v>
      </c>
      <c r="U22" s="225">
        <f>+'6 - Plan de Acciones Preventiva'!V22</f>
        <v>0</v>
      </c>
      <c r="V22" s="183"/>
      <c r="W22" s="183"/>
      <c r="X22" s="183"/>
      <c r="Y22" s="183"/>
      <c r="Z22" s="183"/>
      <c r="AA22" s="183"/>
      <c r="AB22" s="183"/>
      <c r="AC22" s="183"/>
      <c r="AD22" s="183"/>
      <c r="AE22" s="183"/>
      <c r="AF22" s="183"/>
      <c r="AG22" s="183"/>
      <c r="AH22" s="183"/>
      <c r="AI22" s="235"/>
    </row>
    <row r="23" spans="2:35" ht="28.75" thickBot="1" x14ac:dyDescent="0.45">
      <c r="B23" s="89" t="str">
        <f>+'6 - Plan de Acciones Preventiva'!B23</f>
        <v>COMUNICACIÓN Y GESTIÓN CON GRUPOS DE INTERÉS</v>
      </c>
      <c r="C23" s="90" t="str">
        <f>+'6 - Plan de Acciones Preventiva'!C23</f>
        <v>R 7</v>
      </c>
      <c r="D23" s="89" t="str">
        <f>+'6 - Plan de Acciones Preventiva'!D23</f>
        <v>Inadecuada utilización de la imagen institucional</v>
      </c>
      <c r="E23" s="90" t="str">
        <f>+'6 - Plan de Acciones Preventiva'!F23</f>
        <v>P 7.1</v>
      </c>
      <c r="F23" s="89" t="str">
        <f>+'6 - Plan de Acciones Preventiva'!G23</f>
        <v>Revisión del manual de imagen de la Entidad</v>
      </c>
      <c r="G23" s="94" t="str">
        <f>+'6 - Plan de Acciones Preventiva'!H23</f>
        <v>DIRECCIÓN GENERAL - EQUIPO DE COMUNICACIONES</v>
      </c>
      <c r="H23" s="89" t="str">
        <f>+'6 - Plan de Acciones Preventiva'!I23</f>
        <v>Manual de imagen revisado</v>
      </c>
      <c r="I23" s="224">
        <f t="shared" si="0"/>
        <v>1</v>
      </c>
      <c r="J23" s="225">
        <f>+'6 - Plan de Acciones Preventiva'!K23</f>
        <v>0</v>
      </c>
      <c r="K23" s="225">
        <f>+'6 - Plan de Acciones Preventiva'!L23</f>
        <v>0</v>
      </c>
      <c r="L23" s="225">
        <f>+'6 - Plan de Acciones Preventiva'!M23</f>
        <v>0</v>
      </c>
      <c r="M23" s="225">
        <f>+'6 - Plan de Acciones Preventiva'!N23</f>
        <v>0</v>
      </c>
      <c r="N23" s="225">
        <f>+'6 - Plan de Acciones Preventiva'!O23</f>
        <v>0</v>
      </c>
      <c r="O23" s="225">
        <f>+'6 - Plan de Acciones Preventiva'!P23</f>
        <v>0</v>
      </c>
      <c r="P23" s="225">
        <f>+'6 - Plan de Acciones Preventiva'!Q23</f>
        <v>0</v>
      </c>
      <c r="Q23" s="225">
        <f>+'6 - Plan de Acciones Preventiva'!R23</f>
        <v>0</v>
      </c>
      <c r="R23" s="225">
        <f>+'6 - Plan de Acciones Preventiva'!S23</f>
        <v>0</v>
      </c>
      <c r="S23" s="225">
        <f>+'6 - Plan de Acciones Preventiva'!T23</f>
        <v>0</v>
      </c>
      <c r="T23" s="225">
        <f>+'6 - Plan de Acciones Preventiva'!U23</f>
        <v>1</v>
      </c>
      <c r="U23" s="225">
        <f>+'6 - Plan de Acciones Preventiva'!V23</f>
        <v>0</v>
      </c>
      <c r="V23" s="183"/>
      <c r="W23" s="183"/>
      <c r="X23" s="183"/>
      <c r="Y23" s="183"/>
      <c r="Z23" s="183"/>
      <c r="AA23" s="183"/>
      <c r="AB23" s="183"/>
      <c r="AC23" s="183"/>
      <c r="AD23" s="183"/>
      <c r="AE23" s="183"/>
      <c r="AF23" s="183"/>
      <c r="AG23" s="183"/>
      <c r="AH23" s="183"/>
      <c r="AI23" s="232"/>
    </row>
    <row r="24" spans="2:35" ht="28.3" x14ac:dyDescent="0.4">
      <c r="B24" s="89" t="str">
        <f>+'6 - Plan de Acciones Preventiva'!B24</f>
        <v>COMUNICACIÓN Y GESTIÓN CON GRUPOS DE INTERÉS</v>
      </c>
      <c r="C24" s="90" t="str">
        <f>+'6 - Plan de Acciones Preventiva'!C24</f>
        <v>R 7</v>
      </c>
      <c r="D24" s="89" t="str">
        <f>+'6 - Plan de Acciones Preventiva'!D24</f>
        <v>Inadecuada utilización de la imagen institucional</v>
      </c>
      <c r="E24" s="90" t="str">
        <f>+'6 - Plan de Acciones Preventiva'!F24</f>
        <v>P 7.2</v>
      </c>
      <c r="F24" s="89" t="str">
        <f>+'6 - Plan de Acciones Preventiva'!G24</f>
        <v>Socialización del manual de imagen de la Entidad</v>
      </c>
      <c r="G24" s="94" t="str">
        <f>+'6 - Plan de Acciones Preventiva'!H24</f>
        <v>DIRECCIÓN GENERAL - EQUIPO DE COMUNICACIONES</v>
      </c>
      <c r="H24" s="89" t="str">
        <f>+'6 - Plan de Acciones Preventiva'!I24</f>
        <v>Socialización del manual de imagen mediante mailings.</v>
      </c>
      <c r="I24" s="224">
        <f t="shared" si="0"/>
        <v>1</v>
      </c>
      <c r="J24" s="225">
        <f>+'6 - Plan de Acciones Preventiva'!K24</f>
        <v>0</v>
      </c>
      <c r="K24" s="225">
        <f>+'6 - Plan de Acciones Preventiva'!L24</f>
        <v>0</v>
      </c>
      <c r="L24" s="225">
        <f>+'6 - Plan de Acciones Preventiva'!M24</f>
        <v>0</v>
      </c>
      <c r="M24" s="225">
        <f>+'6 - Plan de Acciones Preventiva'!N24</f>
        <v>0</v>
      </c>
      <c r="N24" s="225">
        <f>+'6 - Plan de Acciones Preventiva'!O24</f>
        <v>0</v>
      </c>
      <c r="O24" s="225">
        <f>+'6 - Plan de Acciones Preventiva'!P24</f>
        <v>0</v>
      </c>
      <c r="P24" s="225">
        <f>+'6 - Plan de Acciones Preventiva'!Q24</f>
        <v>0</v>
      </c>
      <c r="Q24" s="225">
        <f>+'6 - Plan de Acciones Preventiva'!R24</f>
        <v>0</v>
      </c>
      <c r="R24" s="225">
        <f>+'6 - Plan de Acciones Preventiva'!S24</f>
        <v>0</v>
      </c>
      <c r="S24" s="225">
        <f>+'6 - Plan de Acciones Preventiva'!T24</f>
        <v>0</v>
      </c>
      <c r="T24" s="225">
        <f>+'6 - Plan de Acciones Preventiva'!U24</f>
        <v>1</v>
      </c>
      <c r="U24" s="225">
        <f>+'6 - Plan de Acciones Preventiva'!V24</f>
        <v>0</v>
      </c>
      <c r="V24" s="183"/>
      <c r="W24" s="183"/>
      <c r="X24" s="183"/>
      <c r="Y24" s="183"/>
      <c r="Z24" s="183"/>
      <c r="AA24" s="183"/>
      <c r="AB24" s="183"/>
      <c r="AC24" s="183"/>
      <c r="AD24" s="183"/>
      <c r="AE24" s="183"/>
      <c r="AF24" s="183"/>
      <c r="AG24" s="183"/>
      <c r="AH24" s="183"/>
      <c r="AI24" s="232"/>
    </row>
    <row r="25" spans="2:35" ht="42.45" x14ac:dyDescent="0.4">
      <c r="B25" s="89" t="str">
        <f>+'6 - Plan de Acciones Preventiva'!B25</f>
        <v>COMUNICACIÓN Y GESTIÓN CON GRUPOS DE INTERÉS</v>
      </c>
      <c r="C25" s="90" t="str">
        <f>+'6 - Plan de Acciones Preventiva'!C25</f>
        <v>R 8</v>
      </c>
      <c r="D25" s="89" t="str">
        <f>+'6 - Plan de Acciones Preventiva'!D25</f>
        <v>Información de la ANT no llega al público objetivo</v>
      </c>
      <c r="E25" s="90" t="str">
        <f>+'6 - Plan de Acciones Preventiva'!F25</f>
        <v>P 8.1</v>
      </c>
      <c r="F25" s="89" t="str">
        <f>+'6 - Plan de Acciones Preventiva'!G25</f>
        <v>Divulgación de Boletines (comunicados de prensa, audios y fotografías a nivel nacional y regional)</v>
      </c>
      <c r="G25" s="94" t="str">
        <f>+'6 - Plan de Acciones Preventiva'!H25</f>
        <v>DIRECCIÓN GENERAL - EQUIPO DE COMUNICACIONES</v>
      </c>
      <c r="H25" s="89" t="str">
        <f>+'6 - Plan de Acciones Preventiva'!I25</f>
        <v>Envío de Boletines</v>
      </c>
      <c r="I25" s="224">
        <f t="shared" si="0"/>
        <v>12</v>
      </c>
      <c r="J25" s="225">
        <f>+'6 - Plan de Acciones Preventiva'!K25</f>
        <v>1</v>
      </c>
      <c r="K25" s="225">
        <f>+'6 - Plan de Acciones Preventiva'!L25</f>
        <v>1</v>
      </c>
      <c r="L25" s="225">
        <f>+'6 - Plan de Acciones Preventiva'!M25</f>
        <v>1</v>
      </c>
      <c r="M25" s="225">
        <f>+'6 - Plan de Acciones Preventiva'!N25</f>
        <v>1</v>
      </c>
      <c r="N25" s="225">
        <f>+'6 - Plan de Acciones Preventiva'!O25</f>
        <v>1</v>
      </c>
      <c r="O25" s="225">
        <f>+'6 - Plan de Acciones Preventiva'!P25</f>
        <v>1</v>
      </c>
      <c r="P25" s="225">
        <f>+'6 - Plan de Acciones Preventiva'!Q25</f>
        <v>1</v>
      </c>
      <c r="Q25" s="225">
        <f>+'6 - Plan de Acciones Preventiva'!R25</f>
        <v>1</v>
      </c>
      <c r="R25" s="225">
        <f>+'6 - Plan de Acciones Preventiva'!S25</f>
        <v>1</v>
      </c>
      <c r="S25" s="225">
        <f>+'6 - Plan de Acciones Preventiva'!T25</f>
        <v>1</v>
      </c>
      <c r="T25" s="225">
        <f>+'6 - Plan de Acciones Preventiva'!U25</f>
        <v>1</v>
      </c>
      <c r="U25" s="225">
        <f>+'6 - Plan de Acciones Preventiva'!V25</f>
        <v>1</v>
      </c>
      <c r="V25" s="183"/>
      <c r="W25" s="183"/>
      <c r="X25" s="183"/>
      <c r="Y25" s="183"/>
      <c r="Z25" s="183"/>
      <c r="AA25" s="183"/>
      <c r="AB25" s="183"/>
      <c r="AC25" s="183"/>
      <c r="AD25" s="183"/>
      <c r="AE25" s="183"/>
      <c r="AF25" s="183"/>
      <c r="AG25" s="183"/>
      <c r="AH25" s="183"/>
      <c r="AI25" s="236"/>
    </row>
    <row r="26" spans="2:35" ht="42.45" x14ac:dyDescent="0.4">
      <c r="B26" s="89" t="str">
        <f>+'6 - Plan de Acciones Preventiva'!B26</f>
        <v>COMUNICACIÓN Y GESTIÓN CON GRUPOS DE INTERÉS</v>
      </c>
      <c r="C26" s="90" t="str">
        <f>+'6 - Plan de Acciones Preventiva'!C26</f>
        <v>R 8</v>
      </c>
      <c r="D26" s="89" t="str">
        <f>+'6 - Plan de Acciones Preventiva'!D26</f>
        <v>Información de la ANT no llega al público objetivo</v>
      </c>
      <c r="E26" s="90" t="str">
        <f>+'6 - Plan de Acciones Preventiva'!F26</f>
        <v>P 8.2</v>
      </c>
      <c r="F26" s="89" t="str">
        <f>+'6 - Plan de Acciones Preventiva'!G26</f>
        <v>Envío de información relevante a todos los colaboradores de la ANT mediante "El Vocero"</v>
      </c>
      <c r="G26" s="94" t="str">
        <f>+'6 - Plan de Acciones Preventiva'!H26</f>
        <v>DIRECCIÓN GENERAL - EQUIPO DE COMUNICACIONES</v>
      </c>
      <c r="H26" s="89" t="str">
        <f>+'6 - Plan de Acciones Preventiva'!I26</f>
        <v>Envío de "El Vocero"</v>
      </c>
      <c r="I26" s="224">
        <f t="shared" si="0"/>
        <v>12</v>
      </c>
      <c r="J26" s="225">
        <f>+'6 - Plan de Acciones Preventiva'!K26</f>
        <v>1</v>
      </c>
      <c r="K26" s="225">
        <f>+'6 - Plan de Acciones Preventiva'!L26</f>
        <v>1</v>
      </c>
      <c r="L26" s="225">
        <f>+'6 - Plan de Acciones Preventiva'!M26</f>
        <v>1</v>
      </c>
      <c r="M26" s="225">
        <f>+'6 - Plan de Acciones Preventiva'!N26</f>
        <v>1</v>
      </c>
      <c r="N26" s="225">
        <f>+'6 - Plan de Acciones Preventiva'!O26</f>
        <v>1</v>
      </c>
      <c r="O26" s="225">
        <f>+'6 - Plan de Acciones Preventiva'!P26</f>
        <v>1</v>
      </c>
      <c r="P26" s="225">
        <f>+'6 - Plan de Acciones Preventiva'!Q26</f>
        <v>1</v>
      </c>
      <c r="Q26" s="225">
        <f>+'6 - Plan de Acciones Preventiva'!R26</f>
        <v>1</v>
      </c>
      <c r="R26" s="225">
        <f>+'6 - Plan de Acciones Preventiva'!S26</f>
        <v>1</v>
      </c>
      <c r="S26" s="225">
        <f>+'6 - Plan de Acciones Preventiva'!T26</f>
        <v>1</v>
      </c>
      <c r="T26" s="225">
        <f>+'6 - Plan de Acciones Preventiva'!U26</f>
        <v>1</v>
      </c>
      <c r="U26" s="225">
        <f>+'6 - Plan de Acciones Preventiva'!V26</f>
        <v>1</v>
      </c>
      <c r="V26" s="183"/>
      <c r="W26" s="183"/>
      <c r="X26" s="183"/>
      <c r="Y26" s="183"/>
      <c r="Z26" s="183"/>
      <c r="AA26" s="183"/>
      <c r="AB26" s="183"/>
      <c r="AC26" s="183"/>
      <c r="AD26" s="183"/>
      <c r="AE26" s="183"/>
      <c r="AF26" s="183"/>
      <c r="AG26" s="183"/>
      <c r="AH26" s="183"/>
      <c r="AI26" s="237"/>
    </row>
    <row r="27" spans="2:35" ht="28.3" x14ac:dyDescent="0.4">
      <c r="B27" s="89" t="str">
        <f>+'6 - Plan de Acciones Preventiva'!B27</f>
        <v>COMUNICACIÓN Y GESTIÓN CON GRUPOS DE INTERÉS</v>
      </c>
      <c r="C27" s="90" t="str">
        <f>+'6 - Plan de Acciones Preventiva'!C27</f>
        <v>R 8</v>
      </c>
      <c r="D27" s="89" t="str">
        <f>+'6 - Plan de Acciones Preventiva'!D27</f>
        <v>Información de la ANT no llega al público objetivo</v>
      </c>
      <c r="E27" s="90" t="str">
        <f>+'6 - Plan de Acciones Preventiva'!F27</f>
        <v>P 8.3</v>
      </c>
      <c r="F27" s="89" t="str">
        <f>+'6 - Plan de Acciones Preventiva'!G27</f>
        <v>Divulgación de contenido a través de campañas en redes sociales</v>
      </c>
      <c r="G27" s="94" t="str">
        <f>+'6 - Plan de Acciones Preventiva'!H27</f>
        <v>DIRECCIÓN GENERAL - EQUIPO DE COMUNICACIONES</v>
      </c>
      <c r="H27" s="89" t="str">
        <f>+'6 - Plan de Acciones Preventiva'!I27</f>
        <v>Campañas en redes sociales</v>
      </c>
      <c r="I27" s="224">
        <f t="shared" si="0"/>
        <v>12</v>
      </c>
      <c r="J27" s="225">
        <f>+'6 - Plan de Acciones Preventiva'!K27</f>
        <v>1</v>
      </c>
      <c r="K27" s="225">
        <f>+'6 - Plan de Acciones Preventiva'!L27</f>
        <v>1</v>
      </c>
      <c r="L27" s="225">
        <f>+'6 - Plan de Acciones Preventiva'!M27</f>
        <v>1</v>
      </c>
      <c r="M27" s="225">
        <f>+'6 - Plan de Acciones Preventiva'!N27</f>
        <v>1</v>
      </c>
      <c r="N27" s="225">
        <f>+'6 - Plan de Acciones Preventiva'!O27</f>
        <v>1</v>
      </c>
      <c r="O27" s="225">
        <f>+'6 - Plan de Acciones Preventiva'!P27</f>
        <v>1</v>
      </c>
      <c r="P27" s="225">
        <f>+'6 - Plan de Acciones Preventiva'!Q27</f>
        <v>1</v>
      </c>
      <c r="Q27" s="225">
        <f>+'6 - Plan de Acciones Preventiva'!R27</f>
        <v>1</v>
      </c>
      <c r="R27" s="225">
        <f>+'6 - Plan de Acciones Preventiva'!S27</f>
        <v>1</v>
      </c>
      <c r="S27" s="225">
        <f>+'6 - Plan de Acciones Preventiva'!T27</f>
        <v>1</v>
      </c>
      <c r="T27" s="225">
        <f>+'6 - Plan de Acciones Preventiva'!U27</f>
        <v>1</v>
      </c>
      <c r="U27" s="225">
        <f>+'6 - Plan de Acciones Preventiva'!V27</f>
        <v>1</v>
      </c>
      <c r="V27" s="183"/>
      <c r="W27" s="183"/>
      <c r="X27" s="183"/>
      <c r="Y27" s="183"/>
      <c r="Z27" s="183"/>
      <c r="AA27" s="183"/>
      <c r="AB27" s="183"/>
      <c r="AC27" s="183"/>
      <c r="AD27" s="183"/>
      <c r="AE27" s="183"/>
      <c r="AF27" s="183"/>
      <c r="AG27" s="183"/>
      <c r="AH27" s="183"/>
      <c r="AI27" s="183"/>
    </row>
    <row r="28" spans="2:35" ht="183.9" x14ac:dyDescent="0.4">
      <c r="B28" s="89" t="str">
        <f>+'6 - Plan de Acciones Preventiva'!B28</f>
        <v>COMUNICACIÓN Y GESTIÓN CON GRUPOS DE INTERÉS</v>
      </c>
      <c r="C28" s="90" t="str">
        <f>+'6 - Plan de Acciones Preventiva'!C28</f>
        <v>R 9</v>
      </c>
      <c r="D28" s="89" t="str">
        <f>+'6 - Plan de Acciones Preventiva'!D28</f>
        <v>Omitir la gestión y/o respuesta  a las denuncias por posibles hechos de corrupción</v>
      </c>
      <c r="E28" s="90" t="str">
        <f>+'6 - Plan de Acciones Preventiva'!F28</f>
        <v>P 9.1</v>
      </c>
      <c r="F28" s="89" t="str">
        <f>+'6 - Plan de Acciones Preventiva'!G28</f>
        <v>Identificar mensualmente el estado del tramite y gestión de las denuncias de corrupción asignadas en Orfeo, reportándolo como parte de las metas del plan de acción de la Oficina. En caso que se identifiquen denuncias sin tramitar se enviará correo electrónico al colaborador responsable para avanzar en la gestión de la denuncia y actualización de la información. La información se consolidará en un archivo Excel de relación de denuncias.</v>
      </c>
      <c r="G28" s="94" t="str">
        <f>+'6 - Plan de Acciones Preventiva'!H28</f>
        <v>PROFESIONAL DESIGNADO, OFICINA DEL INSPECTOR DE LA GESTIÓN DE TIERRAS</v>
      </c>
      <c r="H28" s="89" t="str">
        <f>+'6 - Plan de Acciones Preventiva'!I28</f>
        <v>Reportes mensuales de gestión de denuncias en Plan de Acción de la Oficina del Inspector de la Gestión de Tierras</v>
      </c>
      <c r="I28" s="224">
        <f t="shared" si="0"/>
        <v>12</v>
      </c>
      <c r="J28" s="225">
        <f>+'6 - Plan de Acciones Preventiva'!K28</f>
        <v>1</v>
      </c>
      <c r="K28" s="225">
        <f>+'6 - Plan de Acciones Preventiva'!L28</f>
        <v>1</v>
      </c>
      <c r="L28" s="225">
        <f>+'6 - Plan de Acciones Preventiva'!M28</f>
        <v>1</v>
      </c>
      <c r="M28" s="225">
        <f>+'6 - Plan de Acciones Preventiva'!N28</f>
        <v>1</v>
      </c>
      <c r="N28" s="225">
        <f>+'6 - Plan de Acciones Preventiva'!O28</f>
        <v>1</v>
      </c>
      <c r="O28" s="225">
        <f>+'6 - Plan de Acciones Preventiva'!P28</f>
        <v>1</v>
      </c>
      <c r="P28" s="225">
        <f>+'6 - Plan de Acciones Preventiva'!Q28</f>
        <v>1</v>
      </c>
      <c r="Q28" s="225">
        <f>+'6 - Plan de Acciones Preventiva'!R28</f>
        <v>1</v>
      </c>
      <c r="R28" s="225">
        <f>+'6 - Plan de Acciones Preventiva'!S28</f>
        <v>1</v>
      </c>
      <c r="S28" s="225">
        <f>+'6 - Plan de Acciones Preventiva'!T28</f>
        <v>1</v>
      </c>
      <c r="T28" s="225">
        <f>+'6 - Plan de Acciones Preventiva'!U28</f>
        <v>1</v>
      </c>
      <c r="U28" s="225">
        <f>+'6 - Plan de Acciones Preventiva'!V28</f>
        <v>1</v>
      </c>
      <c r="V28" s="183"/>
      <c r="W28" s="183"/>
      <c r="X28" s="183"/>
      <c r="Y28" s="183"/>
      <c r="Z28" s="183"/>
      <c r="AA28" s="183"/>
      <c r="AB28" s="183"/>
      <c r="AC28" s="183"/>
      <c r="AD28" s="183"/>
      <c r="AE28" s="183"/>
      <c r="AF28" s="183"/>
      <c r="AG28" s="183"/>
      <c r="AH28" s="183"/>
      <c r="AI28" s="183"/>
    </row>
    <row r="29" spans="2:35" ht="42.45" x14ac:dyDescent="0.4">
      <c r="B29" s="89" t="str">
        <f>+'6 - Plan de Acciones Preventiva'!B29</f>
        <v>COMUNICACIÓN Y GESTIÓN CON GRUPOS DE INTERÉS</v>
      </c>
      <c r="C29" s="90" t="str">
        <f>+'6 - Plan de Acciones Preventiva'!C29</f>
        <v>R 9</v>
      </c>
      <c r="D29" s="89" t="str">
        <f>+'6 - Plan de Acciones Preventiva'!D29</f>
        <v>Omitir la gestión y/o respuesta  a las denuncias por posibles hechos de corrupción</v>
      </c>
      <c r="E29" s="90" t="str">
        <f>+'6 - Plan de Acciones Preventiva'!F29</f>
        <v>P 9.2</v>
      </c>
      <c r="F29" s="227">
        <f>+'6 - Plan de Acciones Preventiva'!G29</f>
        <v>0</v>
      </c>
      <c r="G29" s="228" t="str">
        <f>+'6 - Plan de Acciones Preventiva'!H29</f>
        <v/>
      </c>
      <c r="H29" s="227">
        <f>+'6 - Plan de Acciones Preventiva'!I29</f>
        <v>0</v>
      </c>
      <c r="I29" s="229">
        <f t="shared" si="0"/>
        <v>0</v>
      </c>
      <c r="J29" s="230">
        <f>+'6 - Plan de Acciones Preventiva'!K29</f>
        <v>0</v>
      </c>
      <c r="K29" s="230">
        <f>+'6 - Plan de Acciones Preventiva'!L29</f>
        <v>0</v>
      </c>
      <c r="L29" s="230">
        <f>+'6 - Plan de Acciones Preventiva'!M29</f>
        <v>0</v>
      </c>
      <c r="M29" s="230">
        <f>+'6 - Plan de Acciones Preventiva'!N29</f>
        <v>0</v>
      </c>
      <c r="N29" s="230">
        <f>+'6 - Plan de Acciones Preventiva'!O29</f>
        <v>0</v>
      </c>
      <c r="O29" s="230">
        <f>+'6 - Plan de Acciones Preventiva'!P29</f>
        <v>0</v>
      </c>
      <c r="P29" s="230">
        <f>+'6 - Plan de Acciones Preventiva'!Q29</f>
        <v>0</v>
      </c>
      <c r="Q29" s="230">
        <f>+'6 - Plan de Acciones Preventiva'!R29</f>
        <v>0</v>
      </c>
      <c r="R29" s="230">
        <f>+'6 - Plan de Acciones Preventiva'!S29</f>
        <v>0</v>
      </c>
      <c r="S29" s="230">
        <f>+'6 - Plan de Acciones Preventiva'!T29</f>
        <v>0</v>
      </c>
      <c r="T29" s="230">
        <f>+'6 - Plan de Acciones Preventiva'!U29</f>
        <v>0</v>
      </c>
      <c r="U29" s="230">
        <f>+'6 - Plan de Acciones Preventiva'!V29</f>
        <v>0</v>
      </c>
      <c r="V29" s="183"/>
      <c r="W29" s="183"/>
      <c r="X29" s="183">
        <v>1</v>
      </c>
      <c r="Y29" s="183"/>
      <c r="Z29" s="183"/>
      <c r="AA29" s="183"/>
      <c r="AB29" s="183"/>
      <c r="AC29" s="183"/>
      <c r="AD29" s="183"/>
      <c r="AE29" s="183"/>
      <c r="AF29" s="183"/>
      <c r="AG29" s="183"/>
      <c r="AH29" s="238" t="s">
        <v>1685</v>
      </c>
      <c r="AI29" s="183"/>
    </row>
    <row r="30" spans="2:35" ht="70.75" x14ac:dyDescent="0.4">
      <c r="B30" s="89" t="str">
        <f>+'6 - Plan de Acciones Preventiva'!B30</f>
        <v>INTELIGENCIA DE LA INFORMACIÓN</v>
      </c>
      <c r="C30" s="90" t="str">
        <f>+'6 - Plan de Acciones Preventiva'!C30</f>
        <v>R 10</v>
      </c>
      <c r="D30" s="89" t="str">
        <f>+'6 - Plan de Acciones Preventiva'!D30</f>
        <v>Aprobación y publicación de información documentada no pertinente a los Procesos de la entidad</v>
      </c>
      <c r="E30" s="90" t="str">
        <f>+'6 - Plan de Acciones Preventiva'!F30</f>
        <v>P 10.1</v>
      </c>
      <c r="F30" s="89" t="str">
        <f>+'6 - Plan de Acciones Preventiva'!G30</f>
        <v>Realizar la actualización de las herramientas del control de documentos:
Forma INTI-F-002
Forma INTI -F-007</v>
      </c>
      <c r="G30" s="94" t="str">
        <f>+'6 - Plan de Acciones Preventiva'!H30</f>
        <v>OFICINA DE PLANEACIÓN</v>
      </c>
      <c r="H30" s="89" t="str">
        <f>+'6 - Plan de Acciones Preventiva'!I30</f>
        <v>Documentos actualizados 
Forma INTI-F-002
Forma INTI -F-007</v>
      </c>
      <c r="I30" s="224">
        <f t="shared" si="0"/>
        <v>1</v>
      </c>
      <c r="J30" s="225">
        <f>+'6 - Plan de Acciones Preventiva'!K30</f>
        <v>0</v>
      </c>
      <c r="K30" s="225">
        <f>+'6 - Plan de Acciones Preventiva'!L30</f>
        <v>0</v>
      </c>
      <c r="L30" s="225">
        <f>+'6 - Plan de Acciones Preventiva'!M30</f>
        <v>0</v>
      </c>
      <c r="M30" s="225">
        <f>+'6 - Plan de Acciones Preventiva'!N30</f>
        <v>1</v>
      </c>
      <c r="N30" s="225">
        <f>+'6 - Plan de Acciones Preventiva'!O30</f>
        <v>0</v>
      </c>
      <c r="O30" s="225">
        <f>+'6 - Plan de Acciones Preventiva'!P30</f>
        <v>0</v>
      </c>
      <c r="P30" s="225">
        <f>+'6 - Plan de Acciones Preventiva'!Q30</f>
        <v>0</v>
      </c>
      <c r="Q30" s="225">
        <f>+'6 - Plan de Acciones Preventiva'!R30</f>
        <v>0</v>
      </c>
      <c r="R30" s="225">
        <f>+'6 - Plan de Acciones Preventiva'!S30</f>
        <v>0</v>
      </c>
      <c r="S30" s="225">
        <f>+'6 - Plan de Acciones Preventiva'!T30</f>
        <v>0</v>
      </c>
      <c r="T30" s="225">
        <f>+'6 - Plan de Acciones Preventiva'!U30</f>
        <v>0</v>
      </c>
      <c r="U30" s="225">
        <f>+'6 - Plan de Acciones Preventiva'!V30</f>
        <v>0</v>
      </c>
      <c r="V30" s="183"/>
      <c r="W30" s="183"/>
      <c r="X30" s="183">
        <v>1</v>
      </c>
      <c r="Y30" s="183"/>
      <c r="Z30" s="183"/>
      <c r="AA30" s="183"/>
      <c r="AB30" s="183"/>
      <c r="AC30" s="183"/>
      <c r="AD30" s="183"/>
      <c r="AE30" s="183"/>
      <c r="AF30" s="183"/>
      <c r="AG30" s="183"/>
      <c r="AH30" s="238" t="s">
        <v>1685</v>
      </c>
      <c r="AI30" s="239"/>
    </row>
    <row r="31" spans="2:35" ht="42.45" x14ac:dyDescent="0.4">
      <c r="B31" s="89" t="str">
        <f>+'6 - Plan de Acciones Preventiva'!B31</f>
        <v>INTELIGENCIA DE LA INFORMACIÓN</v>
      </c>
      <c r="C31" s="90" t="str">
        <f>+'6 - Plan de Acciones Preventiva'!C31</f>
        <v>R 10</v>
      </c>
      <c r="D31" s="89" t="str">
        <f>+'6 - Plan de Acciones Preventiva'!D31</f>
        <v>Aprobación y publicación de información documentada no pertinente a los Procesos de la entidad</v>
      </c>
      <c r="E31" s="90" t="str">
        <f>+'6 - Plan de Acciones Preventiva'!F31</f>
        <v>P 10.2</v>
      </c>
      <c r="F31" s="227" t="str">
        <f>+'6 - Plan de Acciones Preventiva'!G31</f>
        <v>Forma INTI-F-002</v>
      </c>
      <c r="G31" s="228" t="str">
        <f>+'6 - Plan de Acciones Preventiva'!H31</f>
        <v/>
      </c>
      <c r="H31" s="227">
        <f>+'6 - Plan de Acciones Preventiva'!I31</f>
        <v>0</v>
      </c>
      <c r="I31" s="229">
        <f t="shared" si="0"/>
        <v>0</v>
      </c>
      <c r="J31" s="230">
        <f>+'6 - Plan de Acciones Preventiva'!K31</f>
        <v>0</v>
      </c>
      <c r="K31" s="230">
        <f>+'6 - Plan de Acciones Preventiva'!L31</f>
        <v>0</v>
      </c>
      <c r="L31" s="230">
        <f>+'6 - Plan de Acciones Preventiva'!M31</f>
        <v>0</v>
      </c>
      <c r="M31" s="230">
        <f>+'6 - Plan de Acciones Preventiva'!N31</f>
        <v>0</v>
      </c>
      <c r="N31" s="230">
        <f>+'6 - Plan de Acciones Preventiva'!O31</f>
        <v>0</v>
      </c>
      <c r="O31" s="230">
        <f>+'6 - Plan de Acciones Preventiva'!P31</f>
        <v>0</v>
      </c>
      <c r="P31" s="230">
        <f>+'6 - Plan de Acciones Preventiva'!Q31</f>
        <v>0</v>
      </c>
      <c r="Q31" s="230">
        <f>+'6 - Plan de Acciones Preventiva'!R31</f>
        <v>0</v>
      </c>
      <c r="R31" s="230">
        <f>+'6 - Plan de Acciones Preventiva'!S31</f>
        <v>0</v>
      </c>
      <c r="S31" s="230">
        <f>+'6 - Plan de Acciones Preventiva'!T31</f>
        <v>0</v>
      </c>
      <c r="T31" s="230">
        <f>+'6 - Plan de Acciones Preventiva'!U31</f>
        <v>0</v>
      </c>
      <c r="U31" s="230">
        <f>+'6 - Plan de Acciones Preventiva'!V31</f>
        <v>0</v>
      </c>
      <c r="V31" s="183"/>
      <c r="W31" s="183"/>
      <c r="X31" s="183">
        <v>1</v>
      </c>
      <c r="Y31" s="183"/>
      <c r="Z31" s="183"/>
      <c r="AA31" s="183"/>
      <c r="AB31" s="183"/>
      <c r="AC31" s="183"/>
      <c r="AD31" s="183"/>
      <c r="AE31" s="183"/>
      <c r="AF31" s="183"/>
      <c r="AG31" s="183"/>
      <c r="AH31" s="238" t="s">
        <v>1685</v>
      </c>
      <c r="AI31" s="239"/>
    </row>
    <row r="32" spans="2:35" ht="42.45" x14ac:dyDescent="0.4">
      <c r="B32" s="89" t="str">
        <f>+'6 - Plan de Acciones Preventiva'!B32</f>
        <v>INTELIGENCIA DE LA INFORMACIÓN</v>
      </c>
      <c r="C32" s="90" t="str">
        <f>+'6 - Plan de Acciones Preventiva'!C32</f>
        <v>R 11</v>
      </c>
      <c r="D32" s="89" t="str">
        <f>+'6 - Plan de Acciones Preventiva'!D32</f>
        <v>Fuga parcial o completa del conocimiento tácito o explicito de la Entidad</v>
      </c>
      <c r="E32" s="90" t="str">
        <f>+'6 - Plan de Acciones Preventiva'!F32</f>
        <v>P 11.1</v>
      </c>
      <c r="F32" s="89" t="str">
        <f>+'6 - Plan de Acciones Preventiva'!G32</f>
        <v xml:space="preserve">Realizar  reuniones con las areas para identificar la gestión de la información en cada dependencia y documentarlas </v>
      </c>
      <c r="G32" s="94" t="str">
        <f>+'6 - Plan de Acciones Preventiva'!H32</f>
        <v>SUBDIRECCIÓN DE TALENTO HUMANO</v>
      </c>
      <c r="H32" s="89" t="str">
        <f>+'6 - Plan de Acciones Preventiva'!I32</f>
        <v xml:space="preserve">Acta de reunión </v>
      </c>
      <c r="I32" s="224">
        <f t="shared" si="0"/>
        <v>12</v>
      </c>
      <c r="J32" s="225">
        <f>+'6 - Plan de Acciones Preventiva'!K32</f>
        <v>1</v>
      </c>
      <c r="K32" s="225">
        <f>+'6 - Plan de Acciones Preventiva'!L32</f>
        <v>1</v>
      </c>
      <c r="L32" s="225">
        <f>+'6 - Plan de Acciones Preventiva'!M32</f>
        <v>1</v>
      </c>
      <c r="M32" s="225">
        <f>+'6 - Plan de Acciones Preventiva'!N32</f>
        <v>1</v>
      </c>
      <c r="N32" s="225">
        <f>+'6 - Plan de Acciones Preventiva'!O32</f>
        <v>1</v>
      </c>
      <c r="O32" s="225">
        <f>+'6 - Plan de Acciones Preventiva'!P32</f>
        <v>1</v>
      </c>
      <c r="P32" s="225">
        <f>+'6 - Plan de Acciones Preventiva'!Q32</f>
        <v>1</v>
      </c>
      <c r="Q32" s="225">
        <f>+'6 - Plan de Acciones Preventiva'!R32</f>
        <v>1</v>
      </c>
      <c r="R32" s="225">
        <f>+'6 - Plan de Acciones Preventiva'!S32</f>
        <v>1</v>
      </c>
      <c r="S32" s="225">
        <f>+'6 - Plan de Acciones Preventiva'!T32</f>
        <v>1</v>
      </c>
      <c r="T32" s="225">
        <f>+'6 - Plan de Acciones Preventiva'!U32</f>
        <v>1</v>
      </c>
      <c r="U32" s="225">
        <f>+'6 - Plan de Acciones Preventiva'!V32</f>
        <v>1</v>
      </c>
      <c r="V32" s="183"/>
      <c r="W32" s="183"/>
      <c r="X32" s="183"/>
      <c r="Y32" s="183"/>
      <c r="Z32" s="183"/>
      <c r="AA32" s="183"/>
      <c r="AB32" s="183"/>
      <c r="AC32" s="183"/>
      <c r="AD32" s="183"/>
      <c r="AE32" s="183"/>
      <c r="AF32" s="183"/>
      <c r="AG32" s="183"/>
      <c r="AH32" s="183"/>
      <c r="AI32" s="183"/>
    </row>
    <row r="33" spans="2:35" ht="42.45" x14ac:dyDescent="0.4">
      <c r="B33" s="89" t="str">
        <f>+'6 - Plan de Acciones Preventiva'!B33</f>
        <v>INTELIGENCIA DE LA INFORMACIÓN</v>
      </c>
      <c r="C33" s="90" t="str">
        <f>+'6 - Plan de Acciones Preventiva'!C33</f>
        <v>R 11</v>
      </c>
      <c r="D33" s="89" t="str">
        <f>+'6 - Plan de Acciones Preventiva'!D33</f>
        <v>Fuga parcial o completa del conocimiento tácito o explicito de la Entidad</v>
      </c>
      <c r="E33" s="90" t="str">
        <f>+'6 - Plan de Acciones Preventiva'!F33</f>
        <v>P 11.2</v>
      </c>
      <c r="F33" s="89" t="str">
        <f>+'6 - Plan de Acciones Preventiva'!G33</f>
        <v xml:space="preserve">Crear y socializar el repositorio con la información  tácita y explícita disponible en la ANT </v>
      </c>
      <c r="G33" s="94" t="str">
        <f>+'6 - Plan de Acciones Preventiva'!H33</f>
        <v>SUBDIRECCIÓN DE TALENTO HUMANO</v>
      </c>
      <c r="H33" s="89" t="str">
        <f>+'6 - Plan de Acciones Preventiva'!I33</f>
        <v xml:space="preserve">Repositorio de Sharepoint a cargo de la Subdirección de Talento humano </v>
      </c>
      <c r="I33" s="224">
        <f t="shared" si="0"/>
        <v>1</v>
      </c>
      <c r="J33" s="225">
        <f>+'6 - Plan de Acciones Preventiva'!K33</f>
        <v>0</v>
      </c>
      <c r="K33" s="225">
        <f>+'6 - Plan de Acciones Preventiva'!L33</f>
        <v>0</v>
      </c>
      <c r="L33" s="225">
        <f>+'6 - Plan de Acciones Preventiva'!M33</f>
        <v>1</v>
      </c>
      <c r="M33" s="225">
        <f>+'6 - Plan de Acciones Preventiva'!N33</f>
        <v>0</v>
      </c>
      <c r="N33" s="225">
        <f>+'6 - Plan de Acciones Preventiva'!O33</f>
        <v>0</v>
      </c>
      <c r="O33" s="225">
        <f>+'6 - Plan de Acciones Preventiva'!P33</f>
        <v>0</v>
      </c>
      <c r="P33" s="225">
        <f>+'6 - Plan de Acciones Preventiva'!Q33</f>
        <v>0</v>
      </c>
      <c r="Q33" s="225">
        <f>+'6 - Plan de Acciones Preventiva'!R33</f>
        <v>0</v>
      </c>
      <c r="R33" s="225">
        <f>+'6 - Plan de Acciones Preventiva'!S33</f>
        <v>0</v>
      </c>
      <c r="S33" s="225">
        <f>+'6 - Plan de Acciones Preventiva'!T33</f>
        <v>0</v>
      </c>
      <c r="T33" s="225">
        <f>+'6 - Plan de Acciones Preventiva'!U33</f>
        <v>0</v>
      </c>
      <c r="U33" s="225">
        <f>+'6 - Plan de Acciones Preventiva'!V33</f>
        <v>0</v>
      </c>
      <c r="V33" s="183"/>
      <c r="W33" s="183"/>
      <c r="X33" s="183"/>
      <c r="Y33" s="183"/>
      <c r="Z33" s="183"/>
      <c r="AA33" s="183"/>
      <c r="AB33" s="183"/>
      <c r="AC33" s="183"/>
      <c r="AD33" s="183"/>
      <c r="AE33" s="183"/>
      <c r="AF33" s="183"/>
      <c r="AG33" s="183"/>
      <c r="AH33" s="183"/>
      <c r="AI33" s="183"/>
    </row>
    <row r="34" spans="2:35" ht="28.3" x14ac:dyDescent="0.4">
      <c r="B34" s="89" t="str">
        <f>+'6 - Plan de Acciones Preventiva'!B34</f>
        <v>INTELIGENCIA DE LA INFORMACIÓN</v>
      </c>
      <c r="C34" s="90" t="str">
        <f>+'6 - Plan de Acciones Preventiva'!C34</f>
        <v>R 12</v>
      </c>
      <c r="D34" s="89" t="str">
        <f>+'6 - Plan de Acciones Preventiva'!D34</f>
        <v>Incumplimiento en la implementación del PETI</v>
      </c>
      <c r="E34" s="90" t="str">
        <f>+'6 - Plan de Acciones Preventiva'!F34</f>
        <v>P 12.1</v>
      </c>
      <c r="F34" s="89" t="str">
        <f>+'6 - Plan de Acciones Preventiva'!G34</f>
        <v>Realizar mesas de Seguimiento a la Implementación Proyectos PETI</v>
      </c>
      <c r="G34" s="94" t="str">
        <f>+'6 - Plan de Acciones Preventiva'!H34</f>
        <v>SUBDIRECCIÓN DE SISTEMAS DE INFORMACIÓN DE TIERRAS</v>
      </c>
      <c r="H34" s="89" t="str">
        <f>+'6 - Plan de Acciones Preventiva'!I34</f>
        <v>Informe de seguimiento periódico a la ejecución del PETI</v>
      </c>
      <c r="I34" s="224">
        <f t="shared" si="0"/>
        <v>4</v>
      </c>
      <c r="J34" s="225">
        <f>+'6 - Plan de Acciones Preventiva'!K34</f>
        <v>0</v>
      </c>
      <c r="K34" s="225">
        <f>+'6 - Plan de Acciones Preventiva'!L34</f>
        <v>0</v>
      </c>
      <c r="L34" s="225">
        <f>+'6 - Plan de Acciones Preventiva'!M34</f>
        <v>0</v>
      </c>
      <c r="M34" s="225">
        <f>+'6 - Plan de Acciones Preventiva'!N34</f>
        <v>1</v>
      </c>
      <c r="N34" s="225">
        <f>+'6 - Plan de Acciones Preventiva'!O34</f>
        <v>0</v>
      </c>
      <c r="O34" s="225">
        <f>+'6 - Plan de Acciones Preventiva'!P34</f>
        <v>0</v>
      </c>
      <c r="P34" s="225">
        <f>+'6 - Plan de Acciones Preventiva'!Q34</f>
        <v>1</v>
      </c>
      <c r="Q34" s="225">
        <f>+'6 - Plan de Acciones Preventiva'!R34</f>
        <v>0</v>
      </c>
      <c r="R34" s="225">
        <f>+'6 - Plan de Acciones Preventiva'!S34</f>
        <v>0</v>
      </c>
      <c r="S34" s="225">
        <f>+'6 - Plan de Acciones Preventiva'!T34</f>
        <v>1</v>
      </c>
      <c r="T34" s="225">
        <f>+'6 - Plan de Acciones Preventiva'!U34</f>
        <v>0</v>
      </c>
      <c r="U34" s="225">
        <f>+'6 - Plan de Acciones Preventiva'!V34</f>
        <v>1</v>
      </c>
      <c r="V34" s="183"/>
      <c r="W34" s="183"/>
      <c r="X34" s="183"/>
      <c r="Y34" s="183"/>
      <c r="Z34" s="183"/>
      <c r="AA34" s="183"/>
      <c r="AB34" s="183"/>
      <c r="AC34" s="183"/>
      <c r="AD34" s="183"/>
      <c r="AE34" s="183"/>
      <c r="AF34" s="183"/>
      <c r="AG34" s="183"/>
      <c r="AH34" s="183"/>
      <c r="AI34" s="183"/>
    </row>
    <row r="35" spans="2:35" ht="14.15" x14ac:dyDescent="0.4">
      <c r="B35" s="89" t="str">
        <f>+'6 - Plan de Acciones Preventiva'!B35</f>
        <v>INTELIGENCIA DE LA INFORMACIÓN</v>
      </c>
      <c r="C35" s="90" t="str">
        <f>+'6 - Plan de Acciones Preventiva'!C35</f>
        <v>R 12</v>
      </c>
      <c r="D35" s="89" t="str">
        <f>+'6 - Plan de Acciones Preventiva'!D35</f>
        <v>Incumplimiento en la implementación del PETI</v>
      </c>
      <c r="E35" s="90" t="str">
        <f>+'6 - Plan de Acciones Preventiva'!F35</f>
        <v>P 12.2</v>
      </c>
      <c r="F35" s="227">
        <f>+'6 - Plan de Acciones Preventiva'!G35</f>
        <v>0</v>
      </c>
      <c r="G35" s="228" t="str">
        <f>+'6 - Plan de Acciones Preventiva'!H35</f>
        <v/>
      </c>
      <c r="H35" s="227">
        <f>+'6 - Plan de Acciones Preventiva'!I35</f>
        <v>0</v>
      </c>
      <c r="I35" s="229">
        <f t="shared" si="0"/>
        <v>0</v>
      </c>
      <c r="J35" s="230">
        <f>+'6 - Plan de Acciones Preventiva'!K35</f>
        <v>0</v>
      </c>
      <c r="K35" s="230">
        <f>+'6 - Plan de Acciones Preventiva'!L35</f>
        <v>0</v>
      </c>
      <c r="L35" s="230">
        <f>+'6 - Plan de Acciones Preventiva'!M35</f>
        <v>0</v>
      </c>
      <c r="M35" s="230">
        <f>+'6 - Plan de Acciones Preventiva'!N35</f>
        <v>0</v>
      </c>
      <c r="N35" s="230">
        <f>+'6 - Plan de Acciones Preventiva'!O35</f>
        <v>0</v>
      </c>
      <c r="O35" s="230">
        <f>+'6 - Plan de Acciones Preventiva'!P35</f>
        <v>0</v>
      </c>
      <c r="P35" s="230">
        <f>+'6 - Plan de Acciones Preventiva'!Q35</f>
        <v>0</v>
      </c>
      <c r="Q35" s="230">
        <f>+'6 - Plan de Acciones Preventiva'!R35</f>
        <v>0</v>
      </c>
      <c r="R35" s="230">
        <f>+'6 - Plan de Acciones Preventiva'!S35</f>
        <v>0</v>
      </c>
      <c r="S35" s="230">
        <f>+'6 - Plan de Acciones Preventiva'!T35</f>
        <v>0</v>
      </c>
      <c r="T35" s="230">
        <f>+'6 - Plan de Acciones Preventiva'!U35</f>
        <v>0</v>
      </c>
      <c r="U35" s="230">
        <f>+'6 - Plan de Acciones Preventiva'!V35</f>
        <v>0</v>
      </c>
      <c r="V35" s="183"/>
      <c r="W35" s="183"/>
      <c r="X35" s="183"/>
      <c r="Y35" s="183"/>
      <c r="Z35" s="183"/>
      <c r="AA35" s="183"/>
      <c r="AB35" s="183"/>
      <c r="AC35" s="183"/>
      <c r="AD35" s="183"/>
      <c r="AE35" s="183"/>
      <c r="AF35" s="183"/>
      <c r="AG35" s="183"/>
      <c r="AH35" s="183"/>
      <c r="AI35" s="183"/>
    </row>
    <row r="36" spans="2:35" ht="42.45" x14ac:dyDescent="0.4">
      <c r="B36" s="89" t="str">
        <f>+'6 - Plan de Acciones Preventiva'!B36</f>
        <v>INTELIGENCIA DE LA INFORMACIÓN</v>
      </c>
      <c r="C36" s="90" t="str">
        <f>+'6 - Plan de Acciones Preventiva'!C36</f>
        <v>R 13</v>
      </c>
      <c r="D36" s="89" t="str">
        <f>+'6 - Plan de Acciones Preventiva'!D36</f>
        <v>Definición y evolución de la arquitectura empresarial de TI que no responda a las necesidades de la entidad</v>
      </c>
      <c r="E36" s="90" t="str">
        <f>+'6 - Plan de Acciones Preventiva'!F36</f>
        <v>P 13.1</v>
      </c>
      <c r="F36" s="89" t="str">
        <f>+'6 - Plan de Acciones Preventiva'!G36</f>
        <v>Actualización Modelo de Arquitectura de la ANT frente al marco de referencia del MINTIC</v>
      </c>
      <c r="G36" s="94" t="str">
        <f>+'6 - Plan de Acciones Preventiva'!H36</f>
        <v>SUBDIRECCIÓN DE SISTEMAS DE INFORMACIÓN DE TIERRAS</v>
      </c>
      <c r="H36" s="89" t="str">
        <f>+'6 - Plan de Acciones Preventiva'!I36</f>
        <v>Informe de actualización del modelo de arquitectura de TI</v>
      </c>
      <c r="I36" s="224">
        <f t="shared" si="0"/>
        <v>1</v>
      </c>
      <c r="J36" s="225">
        <f>+'6 - Plan de Acciones Preventiva'!K36</f>
        <v>0</v>
      </c>
      <c r="K36" s="225">
        <f>+'6 - Plan de Acciones Preventiva'!L36</f>
        <v>0</v>
      </c>
      <c r="L36" s="225">
        <f>+'6 - Plan de Acciones Preventiva'!M36</f>
        <v>0</v>
      </c>
      <c r="M36" s="225">
        <f>+'6 - Plan de Acciones Preventiva'!N36</f>
        <v>0</v>
      </c>
      <c r="N36" s="225">
        <f>+'6 - Plan de Acciones Preventiva'!O36</f>
        <v>0</v>
      </c>
      <c r="O36" s="225">
        <f>+'6 - Plan de Acciones Preventiva'!P36</f>
        <v>0</v>
      </c>
      <c r="P36" s="225">
        <f>+'6 - Plan de Acciones Preventiva'!Q36</f>
        <v>0</v>
      </c>
      <c r="Q36" s="225">
        <f>+'6 - Plan de Acciones Preventiva'!R36</f>
        <v>0</v>
      </c>
      <c r="R36" s="225">
        <f>+'6 - Plan de Acciones Preventiva'!S36</f>
        <v>0</v>
      </c>
      <c r="S36" s="225">
        <f>+'6 - Plan de Acciones Preventiva'!T36</f>
        <v>0</v>
      </c>
      <c r="T36" s="225">
        <f>+'6 - Plan de Acciones Preventiva'!U36</f>
        <v>1</v>
      </c>
      <c r="U36" s="225">
        <f>+'6 - Plan de Acciones Preventiva'!V36</f>
        <v>0</v>
      </c>
      <c r="V36" s="183"/>
      <c r="W36" s="183"/>
      <c r="X36" s="183"/>
      <c r="Y36" s="183"/>
      <c r="Z36" s="183"/>
      <c r="AA36" s="183"/>
      <c r="AB36" s="183"/>
      <c r="AC36" s="183"/>
      <c r="AD36" s="183"/>
      <c r="AE36" s="183"/>
      <c r="AF36" s="183"/>
      <c r="AG36" s="183"/>
      <c r="AH36" s="183"/>
      <c r="AI36" s="183"/>
    </row>
    <row r="37" spans="2:35" ht="28.3" x14ac:dyDescent="0.4">
      <c r="B37" s="89" t="str">
        <f>+'6 - Plan de Acciones Preventiva'!B37</f>
        <v>INTELIGENCIA DE LA INFORMACIÓN</v>
      </c>
      <c r="C37" s="90" t="str">
        <f>+'6 - Plan de Acciones Preventiva'!C37</f>
        <v>R 13</v>
      </c>
      <c r="D37" s="89" t="str">
        <f>+'6 - Plan de Acciones Preventiva'!D37</f>
        <v>Definición y evolución de la arquitectura empresarial de TI que no responda a las necesidades de la entidad</v>
      </c>
      <c r="E37" s="90" t="str">
        <f>+'6 - Plan de Acciones Preventiva'!F37</f>
        <v>P 13.2</v>
      </c>
      <c r="F37" s="227">
        <f>+'6 - Plan de Acciones Preventiva'!G37</f>
        <v>0</v>
      </c>
      <c r="G37" s="228" t="str">
        <f>+'6 - Plan de Acciones Preventiva'!H37</f>
        <v/>
      </c>
      <c r="H37" s="227">
        <f>+'6 - Plan de Acciones Preventiva'!I37</f>
        <v>0</v>
      </c>
      <c r="I37" s="229">
        <f t="shared" si="0"/>
        <v>0</v>
      </c>
      <c r="J37" s="230">
        <f>+'6 - Plan de Acciones Preventiva'!K37</f>
        <v>0</v>
      </c>
      <c r="K37" s="230">
        <f>+'6 - Plan de Acciones Preventiva'!L37</f>
        <v>0</v>
      </c>
      <c r="L37" s="230">
        <f>+'6 - Plan de Acciones Preventiva'!M37</f>
        <v>0</v>
      </c>
      <c r="M37" s="230">
        <f>+'6 - Plan de Acciones Preventiva'!N37</f>
        <v>0</v>
      </c>
      <c r="N37" s="230">
        <f>+'6 - Plan de Acciones Preventiva'!O37</f>
        <v>0</v>
      </c>
      <c r="O37" s="230">
        <f>+'6 - Plan de Acciones Preventiva'!P37</f>
        <v>0</v>
      </c>
      <c r="P37" s="230">
        <f>+'6 - Plan de Acciones Preventiva'!Q37</f>
        <v>0</v>
      </c>
      <c r="Q37" s="230">
        <f>+'6 - Plan de Acciones Preventiva'!R37</f>
        <v>0</v>
      </c>
      <c r="R37" s="230">
        <f>+'6 - Plan de Acciones Preventiva'!S37</f>
        <v>0</v>
      </c>
      <c r="S37" s="230">
        <f>+'6 - Plan de Acciones Preventiva'!T37</f>
        <v>0</v>
      </c>
      <c r="T37" s="230">
        <f>+'6 - Plan de Acciones Preventiva'!U37</f>
        <v>0</v>
      </c>
      <c r="U37" s="230">
        <f>+'6 - Plan de Acciones Preventiva'!V37</f>
        <v>0</v>
      </c>
      <c r="V37" s="183"/>
      <c r="W37" s="183"/>
      <c r="X37" s="183"/>
      <c r="Y37" s="183"/>
      <c r="Z37" s="183"/>
      <c r="AA37" s="183"/>
      <c r="AB37" s="183"/>
      <c r="AC37" s="183"/>
      <c r="AD37" s="183"/>
      <c r="AE37" s="183"/>
      <c r="AF37" s="183"/>
      <c r="AG37" s="183"/>
      <c r="AH37" s="183"/>
      <c r="AI37" s="183"/>
    </row>
    <row r="38" spans="2:35" ht="28.3" x14ac:dyDescent="0.4">
      <c r="B38" s="89" t="str">
        <f>+'6 - Plan de Acciones Preventiva'!B38</f>
        <v>INTELIGENCIA DE LA INFORMACIÓN</v>
      </c>
      <c r="C38" s="90" t="str">
        <f>+'6 - Plan de Acciones Preventiva'!C38</f>
        <v>R 13</v>
      </c>
      <c r="D38" s="89" t="str">
        <f>+'6 - Plan de Acciones Preventiva'!D38</f>
        <v>Definición y evolución de la arquitectura empresarial de TI que no responda a las necesidades de la entidad</v>
      </c>
      <c r="E38" s="90" t="str">
        <f>+'6 - Plan de Acciones Preventiva'!F38</f>
        <v>P 13.3</v>
      </c>
      <c r="F38" s="227">
        <f>+'6 - Plan de Acciones Preventiva'!G38</f>
        <v>0</v>
      </c>
      <c r="G38" s="228" t="str">
        <f>+'6 - Plan de Acciones Preventiva'!H38</f>
        <v/>
      </c>
      <c r="H38" s="227">
        <f>+'6 - Plan de Acciones Preventiva'!I38</f>
        <v>0</v>
      </c>
      <c r="I38" s="229">
        <f t="shared" si="0"/>
        <v>0</v>
      </c>
      <c r="J38" s="230">
        <f>+'6 - Plan de Acciones Preventiva'!K38</f>
        <v>0</v>
      </c>
      <c r="K38" s="230">
        <f>+'6 - Plan de Acciones Preventiva'!L38</f>
        <v>0</v>
      </c>
      <c r="L38" s="230">
        <f>+'6 - Plan de Acciones Preventiva'!M38</f>
        <v>0</v>
      </c>
      <c r="M38" s="230">
        <f>+'6 - Plan de Acciones Preventiva'!N38</f>
        <v>0</v>
      </c>
      <c r="N38" s="230">
        <f>+'6 - Plan de Acciones Preventiva'!O38</f>
        <v>0</v>
      </c>
      <c r="O38" s="230">
        <f>+'6 - Plan de Acciones Preventiva'!P38</f>
        <v>0</v>
      </c>
      <c r="P38" s="230">
        <f>+'6 - Plan de Acciones Preventiva'!Q38</f>
        <v>0</v>
      </c>
      <c r="Q38" s="230">
        <f>+'6 - Plan de Acciones Preventiva'!R38</f>
        <v>0</v>
      </c>
      <c r="R38" s="230">
        <f>+'6 - Plan de Acciones Preventiva'!S38</f>
        <v>0</v>
      </c>
      <c r="S38" s="230">
        <f>+'6 - Plan de Acciones Preventiva'!T38</f>
        <v>0</v>
      </c>
      <c r="T38" s="230">
        <f>+'6 - Plan de Acciones Preventiva'!U38</f>
        <v>0</v>
      </c>
      <c r="U38" s="230">
        <f>+'6 - Plan de Acciones Preventiva'!V38</f>
        <v>0</v>
      </c>
      <c r="V38" s="183"/>
      <c r="W38" s="183"/>
      <c r="X38" s="183"/>
      <c r="Y38" s="183"/>
      <c r="Z38" s="183"/>
      <c r="AA38" s="183"/>
      <c r="AB38" s="183"/>
      <c r="AC38" s="183"/>
      <c r="AD38" s="183"/>
      <c r="AE38" s="183"/>
      <c r="AF38" s="183"/>
      <c r="AG38" s="183"/>
      <c r="AH38" s="183"/>
      <c r="AI38" s="183"/>
    </row>
    <row r="39" spans="2:35" ht="42.45" x14ac:dyDescent="0.4">
      <c r="B39" s="89" t="str">
        <f>+'6 - Plan de Acciones Preventiva'!B39</f>
        <v>INTELIGENCIA DE LA INFORMACIÓN</v>
      </c>
      <c r="C39" s="90" t="str">
        <f>+'6 - Plan de Acciones Preventiva'!C39</f>
        <v>R 14</v>
      </c>
      <c r="D39" s="89" t="str">
        <f>+'6 - Plan de Acciones Preventiva'!D39</f>
        <v>Incumplimiento en la implementación del Modelo de Seguridad y Privacidad  de la información de la estrategia de Gobierno Digital</v>
      </c>
      <c r="E39" s="90" t="str">
        <f>+'6 - Plan de Acciones Preventiva'!F39</f>
        <v>P 14.1</v>
      </c>
      <c r="F39" s="89" t="str">
        <f>+'6 - Plan de Acciones Preventiva'!G39</f>
        <v xml:space="preserve">Informe de Avance implementación  modelo de seguridad y privacidad de la Información </v>
      </c>
      <c r="G39" s="94" t="str">
        <f>+'6 - Plan de Acciones Preventiva'!H39</f>
        <v>SUBDIRECCIÓN DE SISTEMAS DE INFORMACIÓN DE TIERRAS</v>
      </c>
      <c r="H39" s="89" t="str">
        <f>+'6 - Plan de Acciones Preventiva'!I39</f>
        <v>Informe de avance MSPI</v>
      </c>
      <c r="I39" s="224">
        <f t="shared" si="0"/>
        <v>1</v>
      </c>
      <c r="J39" s="225">
        <f>+'6 - Plan de Acciones Preventiva'!K39</f>
        <v>0</v>
      </c>
      <c r="K39" s="225">
        <f>+'6 - Plan de Acciones Preventiva'!L39</f>
        <v>0</v>
      </c>
      <c r="L39" s="225">
        <f>+'6 - Plan de Acciones Preventiva'!M39</f>
        <v>0</v>
      </c>
      <c r="M39" s="225">
        <f>+'6 - Plan de Acciones Preventiva'!N39</f>
        <v>0</v>
      </c>
      <c r="N39" s="225">
        <f>+'6 - Plan de Acciones Preventiva'!O39</f>
        <v>0</v>
      </c>
      <c r="O39" s="225">
        <f>+'6 - Plan de Acciones Preventiva'!P39</f>
        <v>0</v>
      </c>
      <c r="P39" s="225">
        <f>+'6 - Plan de Acciones Preventiva'!Q39</f>
        <v>0</v>
      </c>
      <c r="Q39" s="225">
        <f>+'6 - Plan de Acciones Preventiva'!R39</f>
        <v>0</v>
      </c>
      <c r="R39" s="225">
        <f>+'6 - Plan de Acciones Preventiva'!S39</f>
        <v>0</v>
      </c>
      <c r="S39" s="225">
        <f>+'6 - Plan de Acciones Preventiva'!T39</f>
        <v>0</v>
      </c>
      <c r="T39" s="225">
        <f>+'6 - Plan de Acciones Preventiva'!U39</f>
        <v>1</v>
      </c>
      <c r="U39" s="225">
        <f>+'6 - Plan de Acciones Preventiva'!V39</f>
        <v>0</v>
      </c>
      <c r="V39" s="183"/>
      <c r="W39" s="183"/>
      <c r="X39" s="183"/>
      <c r="Y39" s="183"/>
      <c r="Z39" s="183"/>
      <c r="AA39" s="183"/>
      <c r="AB39" s="183"/>
      <c r="AC39" s="183"/>
      <c r="AD39" s="183"/>
      <c r="AE39" s="183"/>
      <c r="AF39" s="183"/>
      <c r="AG39" s="183"/>
      <c r="AH39" s="183"/>
      <c r="AI39" s="183"/>
    </row>
    <row r="40" spans="2:35" ht="28.3" x14ac:dyDescent="0.4">
      <c r="B40" s="89" t="str">
        <f>+'6 - Plan de Acciones Preventiva'!B40</f>
        <v>INTELIGENCIA DE LA INFORMACIÓN</v>
      </c>
      <c r="C40" s="90" t="str">
        <f>+'6 - Plan de Acciones Preventiva'!C40</f>
        <v>R 14</v>
      </c>
      <c r="D40" s="89" t="str">
        <f>+'6 - Plan de Acciones Preventiva'!D40</f>
        <v>Incumplimiento en la implementación del Modelo de Seguridad y Privacidad  de la información de la estrategia de Gobierno Digital</v>
      </c>
      <c r="E40" s="90" t="str">
        <f>+'6 - Plan de Acciones Preventiva'!F40</f>
        <v>P 14.2</v>
      </c>
      <c r="F40" s="89" t="str">
        <f>+'6 - Plan de Acciones Preventiva'!G40</f>
        <v>Actualización del INTI P004 Gobierno TIC</v>
      </c>
      <c r="G40" s="94" t="str">
        <f>+'6 - Plan de Acciones Preventiva'!H40</f>
        <v>SUBDIRECCIÓN DE SISTEMAS DE INFORMACIÓN DE TIERRAS</v>
      </c>
      <c r="H40" s="89" t="str">
        <f>+'6 - Plan de Acciones Preventiva'!I40</f>
        <v>INTI P004 Gobierno TIC actualizado</v>
      </c>
      <c r="I40" s="224">
        <f t="shared" si="0"/>
        <v>1</v>
      </c>
      <c r="J40" s="225">
        <f>+'6 - Plan de Acciones Preventiva'!K40</f>
        <v>0</v>
      </c>
      <c r="K40" s="225">
        <f>+'6 - Plan de Acciones Preventiva'!L40</f>
        <v>0</v>
      </c>
      <c r="L40" s="225">
        <f>+'6 - Plan de Acciones Preventiva'!M40</f>
        <v>0</v>
      </c>
      <c r="M40" s="225">
        <f>+'6 - Plan de Acciones Preventiva'!N40</f>
        <v>0</v>
      </c>
      <c r="N40" s="225">
        <f>+'6 - Plan de Acciones Preventiva'!O40</f>
        <v>0</v>
      </c>
      <c r="O40" s="225">
        <f>+'6 - Plan de Acciones Preventiva'!P40</f>
        <v>0</v>
      </c>
      <c r="P40" s="225">
        <f>+'6 - Plan de Acciones Preventiva'!Q40</f>
        <v>0</v>
      </c>
      <c r="Q40" s="225">
        <f>+'6 - Plan de Acciones Preventiva'!R40</f>
        <v>0</v>
      </c>
      <c r="R40" s="225">
        <f>+'6 - Plan de Acciones Preventiva'!S40</f>
        <v>0</v>
      </c>
      <c r="S40" s="225">
        <f>+'6 - Plan de Acciones Preventiva'!T40</f>
        <v>1</v>
      </c>
      <c r="T40" s="225">
        <f>+'6 - Plan de Acciones Preventiva'!U40</f>
        <v>0</v>
      </c>
      <c r="U40" s="225">
        <f>+'6 - Plan de Acciones Preventiva'!V40</f>
        <v>0</v>
      </c>
      <c r="V40" s="183"/>
      <c r="W40" s="183"/>
      <c r="X40" s="183"/>
      <c r="Y40" s="183"/>
      <c r="Z40" s="183"/>
      <c r="AA40" s="183"/>
      <c r="AB40" s="183"/>
      <c r="AC40" s="183"/>
      <c r="AD40" s="183"/>
      <c r="AE40" s="183"/>
      <c r="AF40" s="183"/>
      <c r="AG40" s="183"/>
      <c r="AH40" s="183"/>
      <c r="AI40" s="183"/>
    </row>
    <row r="41" spans="2:35" ht="70.75" x14ac:dyDescent="0.4">
      <c r="B41" s="89" t="str">
        <f>+'6 - Plan de Acciones Preventiva'!B41</f>
        <v>GESTIÓN DEL MODELO DE ATENCIÓN</v>
      </c>
      <c r="C41" s="90" t="str">
        <f>+'6 - Plan de Acciones Preventiva'!C41</f>
        <v>R 15</v>
      </c>
      <c r="D41" s="89" t="str">
        <f>+'6 - Plan de Acciones Preventiva'!D41</f>
        <v>Programar municipios que posteriormente presenten limitantes para su intervención</v>
      </c>
      <c r="E41" s="90" t="str">
        <f>+'6 - Plan de Acciones Preventiva'!F41</f>
        <v>P 15.1</v>
      </c>
      <c r="F41" s="89" t="str">
        <f>+'6 - Plan de Acciones Preventiva'!G41</f>
        <v>Validar el Plan de Ordenamiento Social de la Propiedad Rural POSPR Operativo con las subdirecciones de oferta previo a su aprobación y viabilización</v>
      </c>
      <c r="G41" s="94" t="str">
        <f>+'6 - Plan de Acciones Preventiva'!H41</f>
        <v>SUBDIRECCIÓN DE PLANEACIÓN OPERATIVA</v>
      </c>
      <c r="H41" s="89" t="str">
        <f>+'6 - Plan de Acciones Preventiva'!I41</f>
        <v>Correos de las áreas misionales con el plan validado</v>
      </c>
      <c r="I41" s="224">
        <f t="shared" si="0"/>
        <v>1</v>
      </c>
      <c r="J41" s="225">
        <f>+'6 - Plan de Acciones Preventiva'!K41</f>
        <v>0</v>
      </c>
      <c r="K41" s="225">
        <f>+'6 - Plan de Acciones Preventiva'!L41</f>
        <v>0</v>
      </c>
      <c r="L41" s="225">
        <f>+'6 - Plan de Acciones Preventiva'!M41</f>
        <v>0</v>
      </c>
      <c r="M41" s="225">
        <f>+'6 - Plan de Acciones Preventiva'!N41</f>
        <v>0</v>
      </c>
      <c r="N41" s="225">
        <f>+'6 - Plan de Acciones Preventiva'!O41</f>
        <v>0</v>
      </c>
      <c r="O41" s="225">
        <f>+'6 - Plan de Acciones Preventiva'!P41</f>
        <v>0</v>
      </c>
      <c r="P41" s="225">
        <f>+'6 - Plan de Acciones Preventiva'!Q41</f>
        <v>0</v>
      </c>
      <c r="Q41" s="225">
        <f>+'6 - Plan de Acciones Preventiva'!R41</f>
        <v>0</v>
      </c>
      <c r="R41" s="225">
        <f>+'6 - Plan de Acciones Preventiva'!S41</f>
        <v>1</v>
      </c>
      <c r="S41" s="225">
        <f>+'6 - Plan de Acciones Preventiva'!T41</f>
        <v>0</v>
      </c>
      <c r="T41" s="225">
        <f>+'6 - Plan de Acciones Preventiva'!U41</f>
        <v>0</v>
      </c>
      <c r="U41" s="225">
        <f>+'6 - Plan de Acciones Preventiva'!V41</f>
        <v>0</v>
      </c>
      <c r="V41" s="183"/>
      <c r="W41" s="183"/>
      <c r="X41" s="183"/>
      <c r="Y41" s="183"/>
      <c r="Z41" s="183"/>
      <c r="AA41" s="183"/>
      <c r="AB41" s="183"/>
      <c r="AC41" s="183"/>
      <c r="AD41" s="183"/>
      <c r="AE41" s="183"/>
      <c r="AF41" s="183"/>
      <c r="AG41" s="183"/>
      <c r="AH41" s="183"/>
      <c r="AI41" s="183"/>
    </row>
    <row r="42" spans="2:35" ht="28.3" x14ac:dyDescent="0.4">
      <c r="B42" s="89" t="str">
        <f>+'6 - Plan de Acciones Preventiva'!B42</f>
        <v>GESTIÓN DEL MODELO DE ATENCIÓN</v>
      </c>
      <c r="C42" s="90" t="str">
        <f>+'6 - Plan de Acciones Preventiva'!C42</f>
        <v>R 15</v>
      </c>
      <c r="D42" s="89" t="str">
        <f>+'6 - Plan de Acciones Preventiva'!D42</f>
        <v>Programar municipios que posteriormente presenten limitantes para su intervención</v>
      </c>
      <c r="E42" s="90" t="str">
        <f>+'6 - Plan de Acciones Preventiva'!F42</f>
        <v>P 15.2</v>
      </c>
      <c r="F42" s="227">
        <f>+'6 - Plan de Acciones Preventiva'!G42</f>
        <v>0</v>
      </c>
      <c r="G42" s="228" t="str">
        <f>+'6 - Plan de Acciones Preventiva'!H42</f>
        <v/>
      </c>
      <c r="H42" s="227">
        <f>+'6 - Plan de Acciones Preventiva'!I42</f>
        <v>0</v>
      </c>
      <c r="I42" s="229">
        <f t="shared" si="0"/>
        <v>0</v>
      </c>
      <c r="J42" s="230">
        <f>+'6 - Plan de Acciones Preventiva'!K42</f>
        <v>0</v>
      </c>
      <c r="K42" s="230">
        <f>+'6 - Plan de Acciones Preventiva'!L42</f>
        <v>0</v>
      </c>
      <c r="L42" s="230">
        <f>+'6 - Plan de Acciones Preventiva'!M42</f>
        <v>0</v>
      </c>
      <c r="M42" s="230">
        <f>+'6 - Plan de Acciones Preventiva'!N42</f>
        <v>0</v>
      </c>
      <c r="N42" s="230">
        <f>+'6 - Plan de Acciones Preventiva'!O42</f>
        <v>0</v>
      </c>
      <c r="O42" s="230">
        <f>+'6 - Plan de Acciones Preventiva'!P42</f>
        <v>0</v>
      </c>
      <c r="P42" s="230">
        <f>+'6 - Plan de Acciones Preventiva'!Q42</f>
        <v>0</v>
      </c>
      <c r="Q42" s="230">
        <f>+'6 - Plan de Acciones Preventiva'!R42</f>
        <v>0</v>
      </c>
      <c r="R42" s="230">
        <f>+'6 - Plan de Acciones Preventiva'!S42</f>
        <v>0</v>
      </c>
      <c r="S42" s="230">
        <f>+'6 - Plan de Acciones Preventiva'!T42</f>
        <v>0</v>
      </c>
      <c r="T42" s="230">
        <f>+'6 - Plan de Acciones Preventiva'!U42</f>
        <v>0</v>
      </c>
      <c r="U42" s="230">
        <f>+'6 - Plan de Acciones Preventiva'!V42</f>
        <v>0</v>
      </c>
      <c r="V42" s="183"/>
      <c r="W42" s="183"/>
      <c r="X42" s="183"/>
      <c r="Y42" s="183"/>
      <c r="Z42" s="183"/>
      <c r="AA42" s="183"/>
      <c r="AB42" s="183"/>
      <c r="AC42" s="183"/>
      <c r="AD42" s="183"/>
      <c r="AE42" s="183"/>
      <c r="AF42" s="183"/>
      <c r="AG42" s="183"/>
      <c r="AH42" s="183"/>
      <c r="AI42" s="183"/>
    </row>
    <row r="43" spans="2:35" ht="42.45" x14ac:dyDescent="0.4">
      <c r="B43" s="89" t="str">
        <f>+'6 - Plan de Acciones Preventiva'!B43</f>
        <v>GESTIÓN DEL MODELO DE ATENCIÓN</v>
      </c>
      <c r="C43" s="90" t="str">
        <f>+'6 - Plan de Acciones Preventiva'!C43</f>
        <v>R 16</v>
      </c>
      <c r="D43" s="89" t="str">
        <f>+'6 - Plan de Acciones Preventiva'!D43</f>
        <v>Respuesta inoportuna a las PQRSD</v>
      </c>
      <c r="E43" s="90" t="str">
        <f>+'6 - Plan de Acciones Preventiva'!F43</f>
        <v>P 16.1</v>
      </c>
      <c r="F43" s="89" t="str">
        <f>+'6 - Plan de Acciones Preventiva'!G43</f>
        <v>Realizar el seguimiento a las PQRSD recibidas por la ANT de manera mensual.</v>
      </c>
      <c r="G43" s="94" t="str">
        <f>+'6 - Plan de Acciones Preventiva'!H43</f>
        <v>SECRETARÍA GENERAL</v>
      </c>
      <c r="H43" s="89" t="str">
        <f>+'6 - Plan de Acciones Preventiva'!I43</f>
        <v>Matriz de seguimiento de PQRSD</v>
      </c>
      <c r="I43" s="224">
        <f t="shared" si="0"/>
        <v>12</v>
      </c>
      <c r="J43" s="225">
        <f>+'6 - Plan de Acciones Preventiva'!K43</f>
        <v>1</v>
      </c>
      <c r="K43" s="225">
        <f>+'6 - Plan de Acciones Preventiva'!L43</f>
        <v>1</v>
      </c>
      <c r="L43" s="225">
        <f>+'6 - Plan de Acciones Preventiva'!M43</f>
        <v>1</v>
      </c>
      <c r="M43" s="225">
        <f>+'6 - Plan de Acciones Preventiva'!N43</f>
        <v>1</v>
      </c>
      <c r="N43" s="225">
        <f>+'6 - Plan de Acciones Preventiva'!O43</f>
        <v>1</v>
      </c>
      <c r="O43" s="225">
        <f>+'6 - Plan de Acciones Preventiva'!P43</f>
        <v>1</v>
      </c>
      <c r="P43" s="225">
        <f>+'6 - Plan de Acciones Preventiva'!Q43</f>
        <v>1</v>
      </c>
      <c r="Q43" s="225">
        <f>+'6 - Plan de Acciones Preventiva'!R43</f>
        <v>1</v>
      </c>
      <c r="R43" s="225">
        <f>+'6 - Plan de Acciones Preventiva'!S43</f>
        <v>1</v>
      </c>
      <c r="S43" s="225">
        <f>+'6 - Plan de Acciones Preventiva'!T43</f>
        <v>1</v>
      </c>
      <c r="T43" s="225">
        <f>+'6 - Plan de Acciones Preventiva'!U43</f>
        <v>1</v>
      </c>
      <c r="U43" s="225">
        <f>+'6 - Plan de Acciones Preventiva'!V43</f>
        <v>1</v>
      </c>
      <c r="V43" s="183"/>
      <c r="W43" s="183"/>
      <c r="X43" s="183"/>
      <c r="Y43" s="183"/>
      <c r="Z43" s="183"/>
      <c r="AA43" s="183"/>
      <c r="AB43" s="183"/>
      <c r="AC43" s="183"/>
      <c r="AD43" s="183"/>
      <c r="AE43" s="183"/>
      <c r="AF43" s="183"/>
      <c r="AG43" s="183"/>
      <c r="AH43" s="183"/>
      <c r="AI43" s="183"/>
    </row>
    <row r="44" spans="2:35" ht="14.15" x14ac:dyDescent="0.4">
      <c r="B44" s="89" t="str">
        <f>+'6 - Plan de Acciones Preventiva'!B44</f>
        <v>GESTIÓN DEL MODELO DE ATENCIÓN</v>
      </c>
      <c r="C44" s="90" t="str">
        <f>+'6 - Plan de Acciones Preventiva'!C44</f>
        <v>R 16</v>
      </c>
      <c r="D44" s="89" t="str">
        <f>+'6 - Plan de Acciones Preventiva'!D44</f>
        <v>Respuesta inoportuna a las PQRSD</v>
      </c>
      <c r="E44" s="90" t="str">
        <f>+'6 - Plan de Acciones Preventiva'!F44</f>
        <v>P 16.2</v>
      </c>
      <c r="F44" s="227">
        <f>+'6 - Plan de Acciones Preventiva'!G44</f>
        <v>0</v>
      </c>
      <c r="G44" s="228" t="str">
        <f>+'6 - Plan de Acciones Preventiva'!H44</f>
        <v/>
      </c>
      <c r="H44" s="227">
        <f>+'6 - Plan de Acciones Preventiva'!I44</f>
        <v>0</v>
      </c>
      <c r="I44" s="229">
        <f t="shared" si="0"/>
        <v>0</v>
      </c>
      <c r="J44" s="230">
        <f>+'6 - Plan de Acciones Preventiva'!K44</f>
        <v>0</v>
      </c>
      <c r="K44" s="230">
        <f>+'6 - Plan de Acciones Preventiva'!L44</f>
        <v>0</v>
      </c>
      <c r="L44" s="230">
        <f>+'6 - Plan de Acciones Preventiva'!M44</f>
        <v>0</v>
      </c>
      <c r="M44" s="230">
        <f>+'6 - Plan de Acciones Preventiva'!N44</f>
        <v>0</v>
      </c>
      <c r="N44" s="230">
        <f>+'6 - Plan de Acciones Preventiva'!O44</f>
        <v>0</v>
      </c>
      <c r="O44" s="230">
        <f>+'6 - Plan de Acciones Preventiva'!P44</f>
        <v>0</v>
      </c>
      <c r="P44" s="230">
        <f>+'6 - Plan de Acciones Preventiva'!Q44</f>
        <v>0</v>
      </c>
      <c r="Q44" s="230">
        <f>+'6 - Plan de Acciones Preventiva'!R44</f>
        <v>0</v>
      </c>
      <c r="R44" s="230">
        <f>+'6 - Plan de Acciones Preventiva'!S44</f>
        <v>0</v>
      </c>
      <c r="S44" s="230">
        <f>+'6 - Plan de Acciones Preventiva'!T44</f>
        <v>0</v>
      </c>
      <c r="T44" s="230">
        <f>+'6 - Plan de Acciones Preventiva'!U44</f>
        <v>0</v>
      </c>
      <c r="U44" s="230">
        <f>+'6 - Plan de Acciones Preventiva'!V44</f>
        <v>0</v>
      </c>
      <c r="V44" s="183"/>
      <c r="W44" s="183"/>
      <c r="X44" s="183"/>
      <c r="Y44" s="183"/>
      <c r="Z44" s="183"/>
      <c r="AA44" s="183"/>
      <c r="AB44" s="183"/>
      <c r="AC44" s="183"/>
      <c r="AD44" s="183"/>
      <c r="AE44" s="183"/>
      <c r="AF44" s="183"/>
      <c r="AG44" s="183"/>
      <c r="AH44" s="183"/>
      <c r="AI44" s="183"/>
    </row>
    <row r="45" spans="2:35" ht="14.15" x14ac:dyDescent="0.4">
      <c r="B45" s="89" t="str">
        <f>+'6 - Plan de Acciones Preventiva'!B45</f>
        <v>GESTIÓN DEL MODELO DE ATENCIÓN</v>
      </c>
      <c r="C45" s="90" t="str">
        <f>+'6 - Plan de Acciones Preventiva'!C45</f>
        <v>R 16</v>
      </c>
      <c r="D45" s="89" t="str">
        <f>+'6 - Plan de Acciones Preventiva'!D45</f>
        <v>Respuesta inoportuna a las PQRSD</v>
      </c>
      <c r="E45" s="90" t="str">
        <f>+'6 - Plan de Acciones Preventiva'!F45</f>
        <v>P 16.3</v>
      </c>
      <c r="F45" s="227">
        <f>+'6 - Plan de Acciones Preventiva'!G45</f>
        <v>0</v>
      </c>
      <c r="G45" s="228" t="str">
        <f>+'6 - Plan de Acciones Preventiva'!H45</f>
        <v/>
      </c>
      <c r="H45" s="227">
        <f>+'6 - Plan de Acciones Preventiva'!I45</f>
        <v>0</v>
      </c>
      <c r="I45" s="229">
        <f t="shared" si="0"/>
        <v>0</v>
      </c>
      <c r="J45" s="230">
        <f>+'6 - Plan de Acciones Preventiva'!K45</f>
        <v>0</v>
      </c>
      <c r="K45" s="230">
        <f>+'6 - Plan de Acciones Preventiva'!L45</f>
        <v>0</v>
      </c>
      <c r="L45" s="230">
        <f>+'6 - Plan de Acciones Preventiva'!M45</f>
        <v>0</v>
      </c>
      <c r="M45" s="230">
        <f>+'6 - Plan de Acciones Preventiva'!N45</f>
        <v>0</v>
      </c>
      <c r="N45" s="230">
        <f>+'6 - Plan de Acciones Preventiva'!O45</f>
        <v>0</v>
      </c>
      <c r="O45" s="230">
        <f>+'6 - Plan de Acciones Preventiva'!P45</f>
        <v>0</v>
      </c>
      <c r="P45" s="230">
        <f>+'6 - Plan de Acciones Preventiva'!Q45</f>
        <v>0</v>
      </c>
      <c r="Q45" s="230">
        <f>+'6 - Plan de Acciones Preventiva'!R45</f>
        <v>0</v>
      </c>
      <c r="R45" s="230">
        <f>+'6 - Plan de Acciones Preventiva'!S45</f>
        <v>0</v>
      </c>
      <c r="S45" s="230">
        <f>+'6 - Plan de Acciones Preventiva'!T45</f>
        <v>0</v>
      </c>
      <c r="T45" s="230">
        <f>+'6 - Plan de Acciones Preventiva'!U45</f>
        <v>0</v>
      </c>
      <c r="U45" s="230">
        <f>+'6 - Plan de Acciones Preventiva'!V45</f>
        <v>0</v>
      </c>
      <c r="V45" s="183"/>
      <c r="W45" s="183"/>
      <c r="X45" s="183"/>
      <c r="Y45" s="183"/>
      <c r="Z45" s="183"/>
      <c r="AA45" s="183"/>
      <c r="AB45" s="183"/>
      <c r="AC45" s="183"/>
      <c r="AD45" s="183"/>
      <c r="AE45" s="183"/>
      <c r="AF45" s="183"/>
      <c r="AG45" s="183"/>
      <c r="AH45" s="183"/>
      <c r="AI45" s="183"/>
    </row>
    <row r="46" spans="2:35" ht="56.6" x14ac:dyDescent="0.4">
      <c r="B46" s="89" t="str">
        <f>+'6 - Plan de Acciones Preventiva'!B46</f>
        <v>PLANIFICACIÓN DEL ORDENAMIENTO SOCIAL DE LA PROPIEDAD</v>
      </c>
      <c r="C46" s="90" t="str">
        <f>+'6 - Plan de Acciones Preventiva'!C46</f>
        <v>R 17</v>
      </c>
      <c r="D46" s="89" t="str">
        <f>+'6 - Plan de Acciones Preventiva'!D46</f>
        <v xml:space="preserve">Expedir Acto administrativo que resuelve solicitud de inclusión en el RESO, sin la completitud del análisis dentro del proceso de valoración para determinar el cumplimiento de requisitos mínimos (omisión de validaciones en bases de datos/soportes documentales) </v>
      </c>
      <c r="E46" s="90" t="str">
        <f>+'6 - Plan de Acciones Preventiva'!F46</f>
        <v>P 17.1</v>
      </c>
      <c r="F46" s="89" t="str">
        <f>+'6 - Plan de Acciones Preventiva'!G46</f>
        <v>Revisión de calidad Actos Administrativos proyectados para dar visto bueno o rechazar solicitando ajustes</v>
      </c>
      <c r="G46" s="94" t="str">
        <f>+'6 - Plan de Acciones Preventiva'!H46</f>
        <v>SUBDIRECCIÓN DE SISTEMAS DE INFORMACIÓN DE TIERRAS</v>
      </c>
      <c r="H46" s="89" t="str">
        <f>+'6 - Plan de Acciones Preventiva'!I46</f>
        <v xml:space="preserve"> Matrices de calidad de las proyecciones de valoración</v>
      </c>
      <c r="I46" s="224">
        <f t="shared" si="0"/>
        <v>4</v>
      </c>
      <c r="J46" s="225">
        <f>+'6 - Plan de Acciones Preventiva'!K46</f>
        <v>0</v>
      </c>
      <c r="K46" s="225">
        <f>+'6 - Plan de Acciones Preventiva'!L46</f>
        <v>0</v>
      </c>
      <c r="L46" s="225">
        <f>+'6 - Plan de Acciones Preventiva'!M46</f>
        <v>1</v>
      </c>
      <c r="M46" s="225">
        <f>+'6 - Plan de Acciones Preventiva'!N46</f>
        <v>0</v>
      </c>
      <c r="N46" s="225">
        <f>+'6 - Plan de Acciones Preventiva'!O46</f>
        <v>0</v>
      </c>
      <c r="O46" s="225">
        <f>+'6 - Plan de Acciones Preventiva'!P46</f>
        <v>1</v>
      </c>
      <c r="P46" s="225">
        <f>+'6 - Plan de Acciones Preventiva'!Q46</f>
        <v>0</v>
      </c>
      <c r="Q46" s="225">
        <f>+'6 - Plan de Acciones Preventiva'!R46</f>
        <v>0</v>
      </c>
      <c r="R46" s="225">
        <f>+'6 - Plan de Acciones Preventiva'!S46</f>
        <v>1</v>
      </c>
      <c r="S46" s="225">
        <f>+'6 - Plan de Acciones Preventiva'!T46</f>
        <v>0</v>
      </c>
      <c r="T46" s="225">
        <f>+'6 - Plan de Acciones Preventiva'!U46</f>
        <v>0</v>
      </c>
      <c r="U46" s="225">
        <f>+'6 - Plan de Acciones Preventiva'!V46</f>
        <v>1</v>
      </c>
      <c r="V46" s="183"/>
      <c r="W46" s="183"/>
      <c r="X46" s="183"/>
      <c r="Y46" s="183"/>
      <c r="Z46" s="183"/>
      <c r="AA46" s="183"/>
      <c r="AB46" s="183"/>
      <c r="AC46" s="183"/>
      <c r="AD46" s="183"/>
      <c r="AE46" s="183"/>
      <c r="AF46" s="183"/>
      <c r="AG46" s="183"/>
      <c r="AH46" s="237"/>
      <c r="AI46" s="183"/>
    </row>
    <row r="47" spans="2:35" ht="56.6" x14ac:dyDescent="0.4">
      <c r="B47" s="89" t="str">
        <f>+'6 - Plan de Acciones Preventiva'!B47</f>
        <v>PLANIFICACIÓN DEL ORDENAMIENTO SOCIAL DE LA PROPIEDAD</v>
      </c>
      <c r="C47" s="90" t="str">
        <f>+'6 - Plan de Acciones Preventiva'!C47</f>
        <v>R 17</v>
      </c>
      <c r="D47" s="89" t="str">
        <f>+'6 - Plan de Acciones Preventiva'!D47</f>
        <v xml:space="preserve">Expedir Acto administrativo que resuelve solicitud de inclusión en el RESO, sin la completitud del análisis dentro del proceso de valoración para determinar el cumplimiento de requisitos mínimos (omisión de validaciones en bases de datos/soportes documentales) </v>
      </c>
      <c r="E47" s="90" t="str">
        <f>+'6 - Plan de Acciones Preventiva'!F47</f>
        <v>P 17.2</v>
      </c>
      <c r="F47" s="89" t="str">
        <f>+'6 - Plan de Acciones Preventiva'!G47</f>
        <v>Capacitaciones al equipo RESO de la SSIT</v>
      </c>
      <c r="G47" s="94" t="str">
        <f>+'6 - Plan de Acciones Preventiva'!H47</f>
        <v>SUBDIRECCIÓN DE SISTEMAS DE INFORMACIÓN DE TIERRAS</v>
      </c>
      <c r="H47" s="89" t="str">
        <f>+'6 - Plan de Acciones Preventiva'!I47</f>
        <v>Listas de asistencias a las capacitaciones</v>
      </c>
      <c r="I47" s="224">
        <f t="shared" si="0"/>
        <v>3</v>
      </c>
      <c r="J47" s="225">
        <f>+'6 - Plan de Acciones Preventiva'!K47</f>
        <v>0</v>
      </c>
      <c r="K47" s="225">
        <f>+'6 - Plan de Acciones Preventiva'!L47</f>
        <v>0</v>
      </c>
      <c r="L47" s="225">
        <f>+'6 - Plan de Acciones Preventiva'!M47</f>
        <v>0</v>
      </c>
      <c r="M47" s="225">
        <f>+'6 - Plan de Acciones Preventiva'!N47</f>
        <v>0</v>
      </c>
      <c r="N47" s="225">
        <f>+'6 - Plan de Acciones Preventiva'!O47</f>
        <v>1</v>
      </c>
      <c r="O47" s="225">
        <f>+'6 - Plan de Acciones Preventiva'!P47</f>
        <v>0</v>
      </c>
      <c r="P47" s="225">
        <f>+'6 - Plan de Acciones Preventiva'!Q47</f>
        <v>0</v>
      </c>
      <c r="Q47" s="225">
        <f>+'6 - Plan de Acciones Preventiva'!R47</f>
        <v>1</v>
      </c>
      <c r="R47" s="225">
        <f>+'6 - Plan de Acciones Preventiva'!S47</f>
        <v>0</v>
      </c>
      <c r="S47" s="225">
        <f>+'6 - Plan de Acciones Preventiva'!T47</f>
        <v>0</v>
      </c>
      <c r="T47" s="225">
        <f>+'6 - Plan de Acciones Preventiva'!U47</f>
        <v>1</v>
      </c>
      <c r="U47" s="225">
        <f>+'6 - Plan de Acciones Preventiva'!V47</f>
        <v>0</v>
      </c>
      <c r="V47" s="183"/>
      <c r="W47" s="183"/>
      <c r="X47" s="183"/>
      <c r="Y47" s="183"/>
      <c r="Z47" s="183"/>
      <c r="AA47" s="183"/>
      <c r="AB47" s="183"/>
      <c r="AC47" s="183"/>
      <c r="AD47" s="183"/>
      <c r="AE47" s="183"/>
      <c r="AF47" s="183"/>
      <c r="AG47" s="183"/>
      <c r="AH47" s="237"/>
      <c r="AI47" s="183"/>
    </row>
    <row r="48" spans="2:35" ht="42.45" x14ac:dyDescent="0.4">
      <c r="B48" s="89" t="str">
        <f>+'6 - Plan de Acciones Preventiva'!B48</f>
        <v>PLANIFICACIÓN DEL ORDENAMIENTO SOCIAL DE LA PROPIEDAD</v>
      </c>
      <c r="C48" s="90" t="str">
        <f>+'6 - Plan de Acciones Preventiva'!C48</f>
        <v>R 18</v>
      </c>
      <c r="D48" s="89" t="str">
        <f>+'6 - Plan de Acciones Preventiva'!D48</f>
        <v>Incumplimiento en la formulación e implementación de los POSPR en los municipios programados por razones técnicas y operativas</v>
      </c>
      <c r="E48" s="90" t="str">
        <f>+'6 - Plan de Acciones Preventiva'!F48</f>
        <v>P 18.1</v>
      </c>
      <c r="F48" s="89" t="str">
        <f>+'6 - Plan de Acciones Preventiva'!G48</f>
        <v>Realizar mesas técnicas operativas de seguimiento la Formulación e Implementación de Planes</v>
      </c>
      <c r="G48" s="94" t="str">
        <f>+'6 - Plan de Acciones Preventiva'!H48</f>
        <v>SUBDIRECCIÓN DE PLANEACIÓN OPERATIVA</v>
      </c>
      <c r="H48" s="89" t="str">
        <f>+'6 - Plan de Acciones Preventiva'!I48</f>
        <v>Actas de las mesas técnicas con convenios y/o socios estratégicos</v>
      </c>
      <c r="I48" s="224">
        <f t="shared" si="0"/>
        <v>3</v>
      </c>
      <c r="J48" s="225">
        <f>+'6 - Plan de Acciones Preventiva'!K48</f>
        <v>0</v>
      </c>
      <c r="K48" s="225">
        <f>+'6 - Plan de Acciones Preventiva'!L48</f>
        <v>0</v>
      </c>
      <c r="L48" s="225">
        <f>+'6 - Plan de Acciones Preventiva'!M48</f>
        <v>0</v>
      </c>
      <c r="M48" s="225">
        <f>+'6 - Plan de Acciones Preventiva'!N48</f>
        <v>1</v>
      </c>
      <c r="N48" s="225">
        <f>+'6 - Plan de Acciones Preventiva'!O48</f>
        <v>0</v>
      </c>
      <c r="O48" s="225">
        <f>+'6 - Plan de Acciones Preventiva'!P48</f>
        <v>0</v>
      </c>
      <c r="P48" s="225">
        <f>+'6 - Plan de Acciones Preventiva'!Q48</f>
        <v>0</v>
      </c>
      <c r="Q48" s="225">
        <f>+'6 - Plan de Acciones Preventiva'!R48</f>
        <v>1</v>
      </c>
      <c r="R48" s="225">
        <f>+'6 - Plan de Acciones Preventiva'!S48</f>
        <v>0</v>
      </c>
      <c r="S48" s="225">
        <f>+'6 - Plan de Acciones Preventiva'!T48</f>
        <v>0</v>
      </c>
      <c r="T48" s="225">
        <f>+'6 - Plan de Acciones Preventiva'!U48</f>
        <v>0</v>
      </c>
      <c r="U48" s="225">
        <f>+'6 - Plan de Acciones Preventiva'!V48</f>
        <v>1</v>
      </c>
      <c r="V48" s="183"/>
      <c r="W48" s="183"/>
      <c r="X48" s="183"/>
      <c r="Y48" s="183"/>
      <c r="Z48" s="183"/>
      <c r="AA48" s="183"/>
      <c r="AB48" s="183"/>
      <c r="AC48" s="183"/>
      <c r="AD48" s="183"/>
      <c r="AE48" s="183"/>
      <c r="AF48" s="183"/>
      <c r="AG48" s="183"/>
      <c r="AH48" s="183"/>
      <c r="AI48" s="183"/>
    </row>
    <row r="49" spans="2:35" ht="28.3" x14ac:dyDescent="0.4">
      <c r="B49" s="89" t="str">
        <f>+'6 - Plan de Acciones Preventiva'!B49</f>
        <v>PLANIFICACIÓN DEL ORDENAMIENTO SOCIAL DE LA PROPIEDAD</v>
      </c>
      <c r="C49" s="90" t="str">
        <f>+'6 - Plan de Acciones Preventiva'!C49</f>
        <v>R 18</v>
      </c>
      <c r="D49" s="89" t="str">
        <f>+'6 - Plan de Acciones Preventiva'!D49</f>
        <v>Incumplimiento en la formulación e implementación de los POSPR en los municipios programados por razones técnicas y operativas</v>
      </c>
      <c r="E49" s="90" t="str">
        <f>+'6 - Plan de Acciones Preventiva'!F49</f>
        <v>P 18.2</v>
      </c>
      <c r="F49" s="227">
        <f>+'6 - Plan de Acciones Preventiva'!G49</f>
        <v>0</v>
      </c>
      <c r="G49" s="228" t="str">
        <f>+'6 - Plan de Acciones Preventiva'!H49</f>
        <v/>
      </c>
      <c r="H49" s="227">
        <f>+'6 - Plan de Acciones Preventiva'!I49</f>
        <v>0</v>
      </c>
      <c r="I49" s="229">
        <f t="shared" si="0"/>
        <v>0</v>
      </c>
      <c r="J49" s="230">
        <f>+'6 - Plan de Acciones Preventiva'!K49</f>
        <v>0</v>
      </c>
      <c r="K49" s="230">
        <f>+'6 - Plan de Acciones Preventiva'!L49</f>
        <v>0</v>
      </c>
      <c r="L49" s="230">
        <f>+'6 - Plan de Acciones Preventiva'!M49</f>
        <v>0</v>
      </c>
      <c r="M49" s="230">
        <f>+'6 - Plan de Acciones Preventiva'!N49</f>
        <v>0</v>
      </c>
      <c r="N49" s="230">
        <f>+'6 - Plan de Acciones Preventiva'!O49</f>
        <v>0</v>
      </c>
      <c r="O49" s="230">
        <f>+'6 - Plan de Acciones Preventiva'!P49</f>
        <v>0</v>
      </c>
      <c r="P49" s="230">
        <f>+'6 - Plan de Acciones Preventiva'!Q49</f>
        <v>0</v>
      </c>
      <c r="Q49" s="230">
        <f>+'6 - Plan de Acciones Preventiva'!R49</f>
        <v>0</v>
      </c>
      <c r="R49" s="230">
        <f>+'6 - Plan de Acciones Preventiva'!S49</f>
        <v>0</v>
      </c>
      <c r="S49" s="230">
        <f>+'6 - Plan de Acciones Preventiva'!T49</f>
        <v>0</v>
      </c>
      <c r="T49" s="230">
        <f>+'6 - Plan de Acciones Preventiva'!U49</f>
        <v>0</v>
      </c>
      <c r="U49" s="230">
        <f>+'6 - Plan de Acciones Preventiva'!V49</f>
        <v>0</v>
      </c>
      <c r="V49" s="240"/>
      <c r="W49" s="240"/>
      <c r="X49" s="240"/>
      <c r="Y49" s="240"/>
      <c r="Z49" s="240"/>
      <c r="AA49" s="240"/>
      <c r="AB49" s="240"/>
      <c r="AC49" s="240"/>
      <c r="AD49" s="240"/>
      <c r="AE49" s="240"/>
      <c r="AF49" s="240"/>
      <c r="AG49" s="240"/>
      <c r="AH49" s="240"/>
      <c r="AI49" s="240"/>
    </row>
    <row r="50" spans="2:35" ht="70.75" x14ac:dyDescent="0.4">
      <c r="B50" s="89" t="str">
        <f>+'6 - Plan de Acciones Preventiva'!B50</f>
        <v>PLANIFICACIÓN DEL ORDENAMIENTO SOCIAL DE LA PROPIEDAD</v>
      </c>
      <c r="C50" s="90" t="str">
        <f>+'6 - Plan de Acciones Preventiva'!C50</f>
        <v>R 19</v>
      </c>
      <c r="D50" s="89" t="str">
        <f>+'6 - Plan de Acciones Preventiva'!D50</f>
        <v>Retrasos o suspensión en la formulación e implementación de POSPR en los municipios programados por condiciones de seguridad adversas a la operación</v>
      </c>
      <c r="E50" s="90" t="str">
        <f>+'6 - Plan de Acciones Preventiva'!F50</f>
        <v>P 19.1</v>
      </c>
      <c r="F50" s="89" t="str">
        <f>+'6 - Plan de Acciones Preventiva'!G50</f>
        <v>Realizar reuniones de acercamiento institucional con las entidades con competencias en el temas de seguridad en los municipios programados</v>
      </c>
      <c r="G50" s="94" t="str">
        <f>+'6 - Plan de Acciones Preventiva'!H50</f>
        <v>SUBDIRECCIÓN DE PLANEACIÓN OPERATIVA</v>
      </c>
      <c r="H50" s="89" t="str">
        <f>+'6 - Plan de Acciones Preventiva'!I50</f>
        <v>Actas de reuniones o soportes de realización de estas</v>
      </c>
      <c r="I50" s="224">
        <f t="shared" si="0"/>
        <v>9</v>
      </c>
      <c r="J50" s="225">
        <f>+'6 - Plan de Acciones Preventiva'!K50</f>
        <v>0</v>
      </c>
      <c r="K50" s="225">
        <f>+'6 - Plan de Acciones Preventiva'!L50</f>
        <v>0</v>
      </c>
      <c r="L50" s="225">
        <f>+'6 - Plan de Acciones Preventiva'!M50</f>
        <v>0</v>
      </c>
      <c r="M50" s="225">
        <f>+'6 - Plan de Acciones Preventiva'!N50</f>
        <v>1</v>
      </c>
      <c r="N50" s="225">
        <f>+'6 - Plan de Acciones Preventiva'!O50</f>
        <v>1</v>
      </c>
      <c r="O50" s="225">
        <f>+'6 - Plan de Acciones Preventiva'!P50</f>
        <v>1</v>
      </c>
      <c r="P50" s="225">
        <f>+'6 - Plan de Acciones Preventiva'!Q50</f>
        <v>1</v>
      </c>
      <c r="Q50" s="225">
        <f>+'6 - Plan de Acciones Preventiva'!R50</f>
        <v>1</v>
      </c>
      <c r="R50" s="225">
        <f>+'6 - Plan de Acciones Preventiva'!S50</f>
        <v>1</v>
      </c>
      <c r="S50" s="225">
        <f>+'6 - Plan de Acciones Preventiva'!T50</f>
        <v>1</v>
      </c>
      <c r="T50" s="225">
        <f>+'6 - Plan de Acciones Preventiva'!U50</f>
        <v>1</v>
      </c>
      <c r="U50" s="225">
        <f>+'6 - Plan de Acciones Preventiva'!V50</f>
        <v>1</v>
      </c>
      <c r="V50" s="240"/>
      <c r="W50" s="240"/>
      <c r="X50" s="240"/>
      <c r="Y50" s="240"/>
      <c r="Z50" s="240"/>
      <c r="AA50" s="240"/>
      <c r="AB50" s="240"/>
      <c r="AC50" s="240"/>
      <c r="AD50" s="240"/>
      <c r="AE50" s="240"/>
      <c r="AF50" s="240"/>
      <c r="AG50" s="240"/>
      <c r="AH50" s="240"/>
      <c r="AI50" s="240"/>
    </row>
    <row r="51" spans="2:35" ht="42.45" x14ac:dyDescent="0.4">
      <c r="B51" s="89" t="str">
        <f>+'6 - Plan de Acciones Preventiva'!B51</f>
        <v>PLANIFICACIÓN DEL ORDENAMIENTO SOCIAL DE LA PROPIEDAD</v>
      </c>
      <c r="C51" s="90" t="str">
        <f>+'6 - Plan de Acciones Preventiva'!C51</f>
        <v>R 19</v>
      </c>
      <c r="D51" s="89" t="str">
        <f>+'6 - Plan de Acciones Preventiva'!D51</f>
        <v>Retrasos o suspensión en la formulación e implementación de POSPR en los municipios programados por condiciones de seguridad adversas a la operación</v>
      </c>
      <c r="E51" s="90" t="str">
        <f>+'6 - Plan de Acciones Preventiva'!F51</f>
        <v>P 19.2</v>
      </c>
      <c r="F51" s="227">
        <f>+'6 - Plan de Acciones Preventiva'!G51</f>
        <v>0</v>
      </c>
      <c r="G51" s="228" t="str">
        <f>+'6 - Plan de Acciones Preventiva'!H51</f>
        <v/>
      </c>
      <c r="H51" s="227">
        <f>+'6 - Plan de Acciones Preventiva'!I51</f>
        <v>0</v>
      </c>
      <c r="I51" s="229">
        <f t="shared" si="0"/>
        <v>0</v>
      </c>
      <c r="J51" s="230">
        <f>+'6 - Plan de Acciones Preventiva'!K51</f>
        <v>0</v>
      </c>
      <c r="K51" s="230">
        <f>+'6 - Plan de Acciones Preventiva'!L51</f>
        <v>0</v>
      </c>
      <c r="L51" s="230">
        <f>+'6 - Plan de Acciones Preventiva'!M51</f>
        <v>0</v>
      </c>
      <c r="M51" s="230">
        <f>+'6 - Plan de Acciones Preventiva'!N51</f>
        <v>0</v>
      </c>
      <c r="N51" s="230">
        <f>+'6 - Plan de Acciones Preventiva'!O51</f>
        <v>0</v>
      </c>
      <c r="O51" s="230">
        <f>+'6 - Plan de Acciones Preventiva'!P51</f>
        <v>0</v>
      </c>
      <c r="P51" s="230">
        <f>+'6 - Plan de Acciones Preventiva'!Q51</f>
        <v>0</v>
      </c>
      <c r="Q51" s="230">
        <f>+'6 - Plan de Acciones Preventiva'!R51</f>
        <v>0</v>
      </c>
      <c r="R51" s="230">
        <f>+'6 - Plan de Acciones Preventiva'!S51</f>
        <v>0</v>
      </c>
      <c r="S51" s="230">
        <f>+'6 - Plan de Acciones Preventiva'!T51</f>
        <v>0</v>
      </c>
      <c r="T51" s="230">
        <f>+'6 - Plan de Acciones Preventiva'!U51</f>
        <v>0</v>
      </c>
      <c r="U51" s="230">
        <f>+'6 - Plan de Acciones Preventiva'!V51</f>
        <v>0</v>
      </c>
      <c r="V51" s="240"/>
      <c r="W51" s="240"/>
      <c r="X51" s="240"/>
      <c r="Y51" s="240"/>
      <c r="Z51" s="240"/>
      <c r="AA51" s="240"/>
      <c r="AB51" s="240"/>
      <c r="AC51" s="240"/>
      <c r="AD51" s="240"/>
      <c r="AE51" s="240"/>
      <c r="AF51" s="240"/>
      <c r="AG51" s="240"/>
      <c r="AH51" s="240"/>
      <c r="AI51" s="240"/>
    </row>
    <row r="52" spans="2:35" ht="42.45" x14ac:dyDescent="0.4">
      <c r="B52" s="89" t="str">
        <f>+'6 - Plan de Acciones Preventiva'!B52</f>
        <v>PLANIFICACIÓN DEL ORDENAMIENTO SOCIAL DE LA PROPIEDAD</v>
      </c>
      <c r="C52" s="90" t="str">
        <f>+'6 - Plan de Acciones Preventiva'!C52</f>
        <v>R 19</v>
      </c>
      <c r="D52" s="89" t="str">
        <f>+'6 - Plan de Acciones Preventiva'!D52</f>
        <v>Retrasos o suspensión en la formulación e implementación de POSPR en los municipios programados por condiciones de seguridad adversas a la operación</v>
      </c>
      <c r="E52" s="90" t="str">
        <f>+'6 - Plan de Acciones Preventiva'!F52</f>
        <v>P 19.3</v>
      </c>
      <c r="F52" s="227">
        <f>+'6 - Plan de Acciones Preventiva'!G52</f>
        <v>0</v>
      </c>
      <c r="G52" s="228" t="str">
        <f>+'6 - Plan de Acciones Preventiva'!H52</f>
        <v/>
      </c>
      <c r="H52" s="227">
        <f>+'6 - Plan de Acciones Preventiva'!I52</f>
        <v>0</v>
      </c>
      <c r="I52" s="229">
        <f t="shared" si="0"/>
        <v>0</v>
      </c>
      <c r="J52" s="230">
        <f>+'6 - Plan de Acciones Preventiva'!K52</f>
        <v>0</v>
      </c>
      <c r="K52" s="230">
        <f>+'6 - Plan de Acciones Preventiva'!L52</f>
        <v>0</v>
      </c>
      <c r="L52" s="230">
        <f>+'6 - Plan de Acciones Preventiva'!M52</f>
        <v>0</v>
      </c>
      <c r="M52" s="230">
        <f>+'6 - Plan de Acciones Preventiva'!N52</f>
        <v>0</v>
      </c>
      <c r="N52" s="230">
        <f>+'6 - Plan de Acciones Preventiva'!O52</f>
        <v>0</v>
      </c>
      <c r="O52" s="230">
        <f>+'6 - Plan de Acciones Preventiva'!P52</f>
        <v>0</v>
      </c>
      <c r="P52" s="230">
        <f>+'6 - Plan de Acciones Preventiva'!Q52</f>
        <v>0</v>
      </c>
      <c r="Q52" s="230">
        <f>+'6 - Plan de Acciones Preventiva'!R52</f>
        <v>0</v>
      </c>
      <c r="R52" s="230">
        <f>+'6 - Plan de Acciones Preventiva'!S52</f>
        <v>0</v>
      </c>
      <c r="S52" s="230">
        <f>+'6 - Plan de Acciones Preventiva'!T52</f>
        <v>0</v>
      </c>
      <c r="T52" s="230">
        <f>+'6 - Plan de Acciones Preventiva'!U52</f>
        <v>0</v>
      </c>
      <c r="U52" s="230">
        <f>+'6 - Plan de Acciones Preventiva'!V52</f>
        <v>0</v>
      </c>
      <c r="V52" s="240"/>
      <c r="W52" s="240"/>
      <c r="X52" s="240"/>
      <c r="Y52" s="240"/>
      <c r="Z52" s="240"/>
      <c r="AA52" s="240"/>
      <c r="AB52" s="240"/>
      <c r="AC52" s="240"/>
      <c r="AD52" s="240"/>
      <c r="AE52" s="240"/>
      <c r="AF52" s="240"/>
      <c r="AG52" s="240"/>
      <c r="AH52" s="240"/>
      <c r="AI52" s="240"/>
    </row>
    <row r="53" spans="2:35" ht="56.6" x14ac:dyDescent="0.4">
      <c r="B53" s="89" t="str">
        <f>+'6 - Plan de Acciones Preventiva'!B53</f>
        <v>PLANIFICACIÓN DEL ORDENAMIENTO SOCIAL DE LA PROPIEDAD</v>
      </c>
      <c r="C53" s="90" t="str">
        <f>+'6 - Plan de Acciones Preventiva'!C53</f>
        <v>R 20</v>
      </c>
      <c r="D53" s="89" t="str">
        <f>+'6 - Plan de Acciones Preventiva'!D53</f>
        <v>Incumplimientos por parte de los socios estratégicos y/u operadores de catastro en la entrega de insumos / productos requeridos para la formulación e implementación de POSPR, en el marco de los convenios celebrados</v>
      </c>
      <c r="E53" s="90" t="str">
        <f>+'6 - Plan de Acciones Preventiva'!F53</f>
        <v>P 20.1</v>
      </c>
      <c r="F53" s="89" t="str">
        <f>+'6 - Plan de Acciones Preventiva'!G53</f>
        <v>Elaborar informes de Monitoreo y Seguimiento de acompañamiento a los socios a la Formulación e Implementación</v>
      </c>
      <c r="G53" s="94" t="str">
        <f>+'6 - Plan de Acciones Preventiva'!H53</f>
        <v>SUBDIRECCIÓN DE PLANEACIÓN OPERATIVA</v>
      </c>
      <c r="H53" s="89" t="str">
        <f>+'6 - Plan de Acciones Preventiva'!I53</f>
        <v>Informes elaborados de Monitoreo y Seguimiento de acompañamiento a los socios a la Formulación e Implementación.</v>
      </c>
      <c r="I53" s="224">
        <f t="shared" si="0"/>
        <v>4</v>
      </c>
      <c r="J53" s="225">
        <f>+'6 - Plan de Acciones Preventiva'!K53</f>
        <v>0</v>
      </c>
      <c r="K53" s="225">
        <f>+'6 - Plan de Acciones Preventiva'!L53</f>
        <v>0</v>
      </c>
      <c r="L53" s="225">
        <f>+'6 - Plan de Acciones Preventiva'!M53</f>
        <v>0</v>
      </c>
      <c r="M53" s="225">
        <f>+'6 - Plan de Acciones Preventiva'!N53</f>
        <v>1</v>
      </c>
      <c r="N53" s="225">
        <f>+'6 - Plan de Acciones Preventiva'!O53</f>
        <v>0</v>
      </c>
      <c r="O53" s="225">
        <f>+'6 - Plan de Acciones Preventiva'!P53</f>
        <v>0</v>
      </c>
      <c r="P53" s="225">
        <f>+'6 - Plan de Acciones Preventiva'!Q53</f>
        <v>1</v>
      </c>
      <c r="Q53" s="225">
        <f>+'6 - Plan de Acciones Preventiva'!R53</f>
        <v>0</v>
      </c>
      <c r="R53" s="225">
        <f>+'6 - Plan de Acciones Preventiva'!S53</f>
        <v>0</v>
      </c>
      <c r="S53" s="225">
        <f>+'6 - Plan de Acciones Preventiva'!T53</f>
        <v>1</v>
      </c>
      <c r="T53" s="225">
        <f>+'6 - Plan de Acciones Preventiva'!U53</f>
        <v>0</v>
      </c>
      <c r="U53" s="225">
        <f>+'6 - Plan de Acciones Preventiva'!V53</f>
        <v>1</v>
      </c>
      <c r="V53" s="240"/>
      <c r="W53" s="240"/>
      <c r="X53" s="240"/>
      <c r="Y53" s="240"/>
      <c r="Z53" s="240"/>
      <c r="AA53" s="240"/>
      <c r="AB53" s="240"/>
      <c r="AC53" s="240"/>
      <c r="AD53" s="240"/>
      <c r="AE53" s="240"/>
      <c r="AF53" s="240"/>
      <c r="AG53" s="240"/>
      <c r="AH53" s="240"/>
      <c r="AI53" s="240"/>
    </row>
    <row r="54" spans="2:35" ht="42.45" x14ac:dyDescent="0.4">
      <c r="B54" s="89" t="str">
        <f>+'6 - Plan de Acciones Preventiva'!B54</f>
        <v>PLANIFICACIÓN DEL ORDENAMIENTO SOCIAL DE LA PROPIEDAD</v>
      </c>
      <c r="C54" s="90" t="str">
        <f>+'6 - Plan de Acciones Preventiva'!C54</f>
        <v>R 20</v>
      </c>
      <c r="D54" s="89" t="str">
        <f>+'6 - Plan de Acciones Preventiva'!D54</f>
        <v>Incumplimientos por parte de los socios estratégicos y/u operadores de catastro en la entrega de insumos / productos requeridos para la formulación e implementación de POSPR, en el marco de los convenios celebrados</v>
      </c>
      <c r="E54" s="90" t="str">
        <f>+'6 - Plan de Acciones Preventiva'!F54</f>
        <v>P 20.2</v>
      </c>
      <c r="F54" s="89" t="str">
        <f>+'6 - Plan de Acciones Preventiva'!G54</f>
        <v xml:space="preserve">Realizar Reuniones de Comité Operativo </v>
      </c>
      <c r="G54" s="94" t="str">
        <f>+'6 - Plan de Acciones Preventiva'!H54</f>
        <v>SUBDIRECCIÓN DE PLANEACIÓN OPERATIVA</v>
      </c>
      <c r="H54" s="89" t="str">
        <f>+'6 - Plan de Acciones Preventiva'!I54</f>
        <v>Actas de reuniones realizadas.</v>
      </c>
      <c r="I54" s="224">
        <f t="shared" si="0"/>
        <v>3</v>
      </c>
      <c r="J54" s="225">
        <f>+'6 - Plan de Acciones Preventiva'!K54</f>
        <v>0</v>
      </c>
      <c r="K54" s="225">
        <f>+'6 - Plan de Acciones Preventiva'!L54</f>
        <v>0</v>
      </c>
      <c r="L54" s="225">
        <f>+'6 - Plan de Acciones Preventiva'!M54</f>
        <v>0</v>
      </c>
      <c r="M54" s="225">
        <f>+'6 - Plan de Acciones Preventiva'!N54</f>
        <v>1</v>
      </c>
      <c r="N54" s="225">
        <f>+'6 - Plan de Acciones Preventiva'!O54</f>
        <v>0</v>
      </c>
      <c r="O54" s="225">
        <f>+'6 - Plan de Acciones Preventiva'!P54</f>
        <v>0</v>
      </c>
      <c r="P54" s="225">
        <f>+'6 - Plan de Acciones Preventiva'!Q54</f>
        <v>0</v>
      </c>
      <c r="Q54" s="225">
        <f>+'6 - Plan de Acciones Preventiva'!R54</f>
        <v>1</v>
      </c>
      <c r="R54" s="225">
        <f>+'6 - Plan de Acciones Preventiva'!S54</f>
        <v>0</v>
      </c>
      <c r="S54" s="225">
        <f>+'6 - Plan de Acciones Preventiva'!T54</f>
        <v>0</v>
      </c>
      <c r="T54" s="225">
        <f>+'6 - Plan de Acciones Preventiva'!U54</f>
        <v>0</v>
      </c>
      <c r="U54" s="225">
        <f>+'6 - Plan de Acciones Preventiva'!V54</f>
        <v>1</v>
      </c>
      <c r="V54" s="240"/>
      <c r="W54" s="240"/>
      <c r="X54" s="240"/>
      <c r="Y54" s="240"/>
      <c r="Z54" s="240"/>
      <c r="AA54" s="240"/>
      <c r="AB54" s="240"/>
      <c r="AC54" s="240"/>
      <c r="AD54" s="240"/>
      <c r="AE54" s="240"/>
      <c r="AF54" s="240"/>
      <c r="AG54" s="240"/>
      <c r="AH54" s="240"/>
      <c r="AI54" s="240"/>
    </row>
    <row r="55" spans="2:35" ht="42.45" x14ac:dyDescent="0.4">
      <c r="B55" s="89" t="str">
        <f>+'6 - Plan de Acciones Preventiva'!B55</f>
        <v>SEGURIDAD JURÍDICA SOBRE LA TITULARIDAD DE LA TIERRA Y LOS TERRITORIOS</v>
      </c>
      <c r="C55" s="90" t="str">
        <f>+'6 - Plan de Acciones Preventiva'!C55</f>
        <v>R 21</v>
      </c>
      <c r="D55" s="89" t="str">
        <f>+'6 - Plan de Acciones Preventiva'!D55</f>
        <v>Tomar decisiones incorrectas en los procesos agrarios o de formalización de la propiedad privada rural (zonas no focalizadas)</v>
      </c>
      <c r="E55" s="90" t="str">
        <f>+'6 - Plan de Acciones Preventiva'!F55</f>
        <v>P 21.1</v>
      </c>
      <c r="F55" s="89" t="str">
        <f>+'6 - Plan de Acciones Preventiva'!G55</f>
        <v>Actualizar y depurar el inventario de procesos agrarios en zonas no focalizadas</v>
      </c>
      <c r="G55" s="94" t="str">
        <f>+'6 - Plan de Acciones Preventiva'!H55</f>
        <v>SUBDIRECCIÓN DE PROCESOS AGRARIOS Y GESTIÓN JURÍDICA</v>
      </c>
      <c r="H55" s="89" t="str">
        <f>+'6 - Plan de Acciones Preventiva'!I55</f>
        <v>Inventario de procesos agrarios en zonas no focalizadas actualizado.</v>
      </c>
      <c r="I55" s="224">
        <f t="shared" si="0"/>
        <v>9</v>
      </c>
      <c r="J55" s="225">
        <f>+'6 - Plan de Acciones Preventiva'!K55</f>
        <v>0</v>
      </c>
      <c r="K55" s="225">
        <f>+'6 - Plan de Acciones Preventiva'!L55</f>
        <v>0</v>
      </c>
      <c r="L55" s="225">
        <f>+'6 - Plan de Acciones Preventiva'!M55</f>
        <v>1</v>
      </c>
      <c r="M55" s="225">
        <f>+'6 - Plan de Acciones Preventiva'!N55</f>
        <v>1</v>
      </c>
      <c r="N55" s="225">
        <f>+'6 - Plan de Acciones Preventiva'!O55</f>
        <v>1</v>
      </c>
      <c r="O55" s="225">
        <f>+'6 - Plan de Acciones Preventiva'!P55</f>
        <v>1</v>
      </c>
      <c r="P55" s="225">
        <f>+'6 - Plan de Acciones Preventiva'!Q55</f>
        <v>1</v>
      </c>
      <c r="Q55" s="225">
        <f>+'6 - Plan de Acciones Preventiva'!R55</f>
        <v>1</v>
      </c>
      <c r="R55" s="225">
        <f>+'6 - Plan de Acciones Preventiva'!S55</f>
        <v>1</v>
      </c>
      <c r="S55" s="225">
        <f>+'6 - Plan de Acciones Preventiva'!T55</f>
        <v>1</v>
      </c>
      <c r="T55" s="225">
        <f>+'6 - Plan de Acciones Preventiva'!U55</f>
        <v>1</v>
      </c>
      <c r="U55" s="225">
        <f>+'6 - Plan de Acciones Preventiva'!V55</f>
        <v>0</v>
      </c>
      <c r="V55" s="240"/>
      <c r="W55" s="240"/>
      <c r="X55" s="240"/>
      <c r="Y55" s="240"/>
      <c r="Z55" s="240"/>
      <c r="AA55" s="240"/>
      <c r="AB55" s="240"/>
      <c r="AC55" s="240"/>
      <c r="AD55" s="240"/>
      <c r="AE55" s="240"/>
      <c r="AF55" s="240"/>
      <c r="AG55" s="240"/>
      <c r="AH55" s="240"/>
      <c r="AI55" s="240"/>
    </row>
    <row r="56" spans="2:35" ht="28.3" x14ac:dyDescent="0.4">
      <c r="B56" s="89" t="str">
        <f>+'6 - Plan de Acciones Preventiva'!B56</f>
        <v>SEGURIDAD JURÍDICA SOBRE LA TITULARIDAD DE LA TIERRA Y LOS TERRITORIOS</v>
      </c>
      <c r="C56" s="90" t="str">
        <f>+'6 - Plan de Acciones Preventiva'!C56</f>
        <v>R 21</v>
      </c>
      <c r="D56" s="89" t="str">
        <f>+'6 - Plan de Acciones Preventiva'!D56</f>
        <v>Tomar decisiones incorrectas en los procesos agrarios o de formalización de la propiedad privada rural (zonas no focalizadas)</v>
      </c>
      <c r="E56" s="90" t="str">
        <f>+'6 - Plan de Acciones Preventiva'!F56</f>
        <v>P 21.2</v>
      </c>
      <c r="F56" s="227">
        <f>+'6 - Plan de Acciones Preventiva'!G56</f>
        <v>0</v>
      </c>
      <c r="G56" s="228" t="str">
        <f>+'6 - Plan de Acciones Preventiva'!H56</f>
        <v/>
      </c>
      <c r="H56" s="227">
        <f>+'6 - Plan de Acciones Preventiva'!I56</f>
        <v>0</v>
      </c>
      <c r="I56" s="229">
        <f t="shared" si="0"/>
        <v>0</v>
      </c>
      <c r="J56" s="230">
        <f>+'6 - Plan de Acciones Preventiva'!K56</f>
        <v>0</v>
      </c>
      <c r="K56" s="230">
        <f>+'6 - Plan de Acciones Preventiva'!L56</f>
        <v>0</v>
      </c>
      <c r="L56" s="230">
        <f>+'6 - Plan de Acciones Preventiva'!M56</f>
        <v>0</v>
      </c>
      <c r="M56" s="230">
        <f>+'6 - Plan de Acciones Preventiva'!N56</f>
        <v>0</v>
      </c>
      <c r="N56" s="230">
        <f>+'6 - Plan de Acciones Preventiva'!O56</f>
        <v>0</v>
      </c>
      <c r="O56" s="230">
        <f>+'6 - Plan de Acciones Preventiva'!P56</f>
        <v>0</v>
      </c>
      <c r="P56" s="230">
        <f>+'6 - Plan de Acciones Preventiva'!Q56</f>
        <v>0</v>
      </c>
      <c r="Q56" s="230">
        <f>+'6 - Plan de Acciones Preventiva'!R56</f>
        <v>0</v>
      </c>
      <c r="R56" s="230">
        <f>+'6 - Plan de Acciones Preventiva'!S56</f>
        <v>0</v>
      </c>
      <c r="S56" s="230">
        <f>+'6 - Plan de Acciones Preventiva'!T56</f>
        <v>0</v>
      </c>
      <c r="T56" s="230">
        <f>+'6 - Plan de Acciones Preventiva'!U56</f>
        <v>0</v>
      </c>
      <c r="U56" s="230">
        <f>+'6 - Plan de Acciones Preventiva'!V56</f>
        <v>0</v>
      </c>
      <c r="V56" s="240"/>
      <c r="W56" s="240"/>
      <c r="X56" s="240"/>
      <c r="Y56" s="240"/>
      <c r="Z56" s="240"/>
      <c r="AA56" s="240"/>
      <c r="AB56" s="240"/>
      <c r="AC56" s="240"/>
      <c r="AD56" s="240"/>
      <c r="AE56" s="240"/>
      <c r="AF56" s="240"/>
      <c r="AG56" s="240"/>
      <c r="AH56" s="240"/>
      <c r="AI56" s="240"/>
    </row>
    <row r="57" spans="2:35" ht="42.45" x14ac:dyDescent="0.4">
      <c r="B57" s="89" t="str">
        <f>+'6 - Plan de Acciones Preventiva'!B57</f>
        <v>SEGURIDAD JURÍDICA SOBRE LA TITULARIDAD DE LA TIERRA Y LOS TERRITORIOS</v>
      </c>
      <c r="C57" s="90" t="str">
        <f>+'6 - Plan de Acciones Preventiva'!C57</f>
        <v>R 22</v>
      </c>
      <c r="D57" s="89" t="str">
        <f>+'6 - Plan de Acciones Preventiva'!D57</f>
        <v>Tomar decisiones incorrectas en los procesos agrarios o de formalización de la propiedad privada rural (zonas focalizadas)</v>
      </c>
      <c r="E57" s="90" t="str">
        <f>+'6 - Plan de Acciones Preventiva'!F57</f>
        <v>P 22.1</v>
      </c>
      <c r="F57" s="89" t="str">
        <f>+'6 - Plan de Acciones Preventiva'!G57</f>
        <v>Actualizar y depurar el inventario de procesos agrarios en zonas focalizadas</v>
      </c>
      <c r="G57" s="94" t="str">
        <f>+'6 - Plan de Acciones Preventiva'!H57</f>
        <v>SUBDIRECCIÓN DE SEGURIDAD JURÍDICA</v>
      </c>
      <c r="H57" s="89" t="str">
        <f>+'6 - Plan de Acciones Preventiva'!I57</f>
        <v>Inventario de procesos agrarios en zonas focalizadas actualizado.</v>
      </c>
      <c r="I57" s="224">
        <f t="shared" si="0"/>
        <v>9</v>
      </c>
      <c r="J57" s="225">
        <f>+'6 - Plan de Acciones Preventiva'!K57</f>
        <v>0</v>
      </c>
      <c r="K57" s="225">
        <f>+'6 - Plan de Acciones Preventiva'!L57</f>
        <v>0</v>
      </c>
      <c r="L57" s="225">
        <f>+'6 - Plan de Acciones Preventiva'!M57</f>
        <v>1</v>
      </c>
      <c r="M57" s="225">
        <f>+'6 - Plan de Acciones Preventiva'!N57</f>
        <v>1</v>
      </c>
      <c r="N57" s="225">
        <f>+'6 - Plan de Acciones Preventiva'!O57</f>
        <v>1</v>
      </c>
      <c r="O57" s="225">
        <f>+'6 - Plan de Acciones Preventiva'!P57</f>
        <v>1</v>
      </c>
      <c r="P57" s="225">
        <f>+'6 - Plan de Acciones Preventiva'!Q57</f>
        <v>1</v>
      </c>
      <c r="Q57" s="225">
        <f>+'6 - Plan de Acciones Preventiva'!R57</f>
        <v>1</v>
      </c>
      <c r="R57" s="225">
        <f>+'6 - Plan de Acciones Preventiva'!S57</f>
        <v>1</v>
      </c>
      <c r="S57" s="225">
        <f>+'6 - Plan de Acciones Preventiva'!T57</f>
        <v>1</v>
      </c>
      <c r="T57" s="225">
        <f>+'6 - Plan de Acciones Preventiva'!U57</f>
        <v>1</v>
      </c>
      <c r="U57" s="225">
        <f>+'6 - Plan de Acciones Preventiva'!V57</f>
        <v>0</v>
      </c>
      <c r="V57" s="240"/>
      <c r="W57" s="240"/>
      <c r="X57" s="240"/>
      <c r="Y57" s="240"/>
      <c r="Z57" s="240"/>
      <c r="AA57" s="240"/>
      <c r="AB57" s="240"/>
      <c r="AC57" s="240"/>
      <c r="AD57" s="240"/>
      <c r="AE57" s="240"/>
      <c r="AF57" s="240"/>
      <c r="AG57" s="240"/>
      <c r="AH57" s="240"/>
      <c r="AI57" s="240"/>
    </row>
    <row r="58" spans="2:35" ht="56.6" x14ac:dyDescent="0.4">
      <c r="B58" s="89" t="str">
        <f>+'6 - Plan de Acciones Preventiva'!B58</f>
        <v>SEGURIDAD JURÍDICA SOBRE LA TITULARIDAD DE LA TIERRA Y LOS TERRITORIOS</v>
      </c>
      <c r="C58" s="90" t="str">
        <f>+'6 - Plan de Acciones Preventiva'!C58</f>
        <v>R 22</v>
      </c>
      <c r="D58" s="89" t="str">
        <f>+'6 - Plan de Acciones Preventiva'!D58</f>
        <v>Tomar decisiones incorrectas en los procesos agrarios o de formalización de la propiedad privada rural (zonas focalizadas)</v>
      </c>
      <c r="E58" s="90" t="str">
        <f>+'6 - Plan de Acciones Preventiva'!F58</f>
        <v>P 22.2</v>
      </c>
      <c r="F58" s="89" t="str">
        <f>+'6 - Plan de Acciones Preventiva'!G58</f>
        <v>Revisión, análisis e implementación de una matriz de control de calidad de producto para procesos de  formalización de la propiedad privada.</v>
      </c>
      <c r="G58" s="94" t="str">
        <f>+'6 - Plan de Acciones Preventiva'!H58</f>
        <v>SUBDIRECCIÓN DE SEGURIDAD JURÍDICA</v>
      </c>
      <c r="H58" s="89" t="str">
        <f>+'6 - Plan de Acciones Preventiva'!I58</f>
        <v>Reporte de la categorización de las devoluciones de los productos antes de la firma y de las acciones de corrección de los actos antes de registro. Excel</v>
      </c>
      <c r="I58" s="224">
        <f t="shared" si="0"/>
        <v>3</v>
      </c>
      <c r="J58" s="225">
        <f>+'6 - Plan de Acciones Preventiva'!K58</f>
        <v>0</v>
      </c>
      <c r="K58" s="225">
        <f>+'6 - Plan de Acciones Preventiva'!L58</f>
        <v>0</v>
      </c>
      <c r="L58" s="225">
        <f>+'6 - Plan de Acciones Preventiva'!M58</f>
        <v>0</v>
      </c>
      <c r="M58" s="225">
        <f>+'6 - Plan de Acciones Preventiva'!N58</f>
        <v>0</v>
      </c>
      <c r="N58" s="225">
        <f>+'6 - Plan de Acciones Preventiva'!O58</f>
        <v>0</v>
      </c>
      <c r="O58" s="225">
        <f>+'6 - Plan de Acciones Preventiva'!P58</f>
        <v>0</v>
      </c>
      <c r="P58" s="225">
        <f>+'6 - Plan de Acciones Preventiva'!Q58</f>
        <v>0</v>
      </c>
      <c r="Q58" s="225">
        <f>+'6 - Plan de Acciones Preventiva'!R58</f>
        <v>0</v>
      </c>
      <c r="R58" s="225">
        <f>+'6 - Plan de Acciones Preventiva'!S58</f>
        <v>1</v>
      </c>
      <c r="S58" s="225">
        <f>+'6 - Plan de Acciones Preventiva'!T58</f>
        <v>1</v>
      </c>
      <c r="T58" s="225">
        <f>+'6 - Plan de Acciones Preventiva'!U58</f>
        <v>1</v>
      </c>
      <c r="U58" s="225">
        <f>+'6 - Plan de Acciones Preventiva'!V58</f>
        <v>0</v>
      </c>
      <c r="V58" s="152"/>
      <c r="W58" s="152"/>
      <c r="X58" s="152"/>
      <c r="Y58" s="152"/>
      <c r="Z58" s="152"/>
      <c r="AA58" s="152"/>
      <c r="AB58" s="152"/>
      <c r="AC58" s="152"/>
      <c r="AD58" s="152"/>
      <c r="AE58" s="152"/>
      <c r="AF58" s="152"/>
      <c r="AG58" s="152"/>
      <c r="AH58" s="152"/>
      <c r="AI58" s="152"/>
    </row>
    <row r="59" spans="2:35" ht="42.45" x14ac:dyDescent="0.4">
      <c r="B59" s="89" t="str">
        <f>+'6 - Plan de Acciones Preventiva'!B59</f>
        <v>SEGURIDAD JURÍDICA SOBRE LA TITULARIDAD DE LA TIERRA Y LOS TERRITORIOS</v>
      </c>
      <c r="C59" s="90" t="str">
        <f>+'6 - Plan de Acciones Preventiva'!C59</f>
        <v>R 23</v>
      </c>
      <c r="D59" s="89" t="str">
        <f>+'6 - Plan de Acciones Preventiva'!D59</f>
        <v>Incumplimiento de términos para dar respuesta a las nuevas solicitudes de recursos, de decisiones finales de procesos agrarios o de formalización de la propiedad privada rural</v>
      </c>
      <c r="E59" s="90" t="str">
        <f>+'6 - Plan de Acciones Preventiva'!F59</f>
        <v>P 23.1</v>
      </c>
      <c r="F59" s="89" t="str">
        <f>+'6 - Plan de Acciones Preventiva'!G59</f>
        <v>Verificación del estado de las solicitudes en ORFEO</v>
      </c>
      <c r="G59" s="94" t="str">
        <f>+'6 - Plan de Acciones Preventiva'!H59</f>
        <v>DIRECCIÓN DE GESTIÓN JURÍDICA DE TIERRAS</v>
      </c>
      <c r="H59" s="89" t="str">
        <f>+'6 - Plan de Acciones Preventiva'!I59</f>
        <v>Base de datos reporte del estado de los radicados en ORFEO.</v>
      </c>
      <c r="I59" s="224">
        <f t="shared" si="0"/>
        <v>8</v>
      </c>
      <c r="J59" s="225">
        <f>+'6 - Plan de Acciones Preventiva'!K59</f>
        <v>0</v>
      </c>
      <c r="K59" s="225">
        <f>+'6 - Plan de Acciones Preventiva'!L59</f>
        <v>0</v>
      </c>
      <c r="L59" s="225">
        <f>+'6 - Plan de Acciones Preventiva'!M59</f>
        <v>0</v>
      </c>
      <c r="M59" s="225">
        <f>+'6 - Plan de Acciones Preventiva'!N59</f>
        <v>1</v>
      </c>
      <c r="N59" s="225">
        <f>+'6 - Plan de Acciones Preventiva'!O59</f>
        <v>1</v>
      </c>
      <c r="O59" s="225">
        <f>+'6 - Plan de Acciones Preventiva'!P59</f>
        <v>1</v>
      </c>
      <c r="P59" s="225">
        <f>+'6 - Plan de Acciones Preventiva'!Q59</f>
        <v>1</v>
      </c>
      <c r="Q59" s="225">
        <f>+'6 - Plan de Acciones Preventiva'!R59</f>
        <v>1</v>
      </c>
      <c r="R59" s="225">
        <f>+'6 - Plan de Acciones Preventiva'!S59</f>
        <v>1</v>
      </c>
      <c r="S59" s="225">
        <f>+'6 - Plan de Acciones Preventiva'!T59</f>
        <v>1</v>
      </c>
      <c r="T59" s="225">
        <f>+'6 - Plan de Acciones Preventiva'!U59</f>
        <v>1</v>
      </c>
      <c r="U59" s="225">
        <f>+'6 - Plan de Acciones Preventiva'!V59</f>
        <v>0</v>
      </c>
      <c r="V59" s="152"/>
      <c r="W59" s="152"/>
      <c r="X59" s="152"/>
      <c r="Y59" s="152"/>
      <c r="Z59" s="152"/>
      <c r="AA59" s="152"/>
      <c r="AB59" s="152"/>
      <c r="AC59" s="152"/>
      <c r="AD59" s="152"/>
      <c r="AE59" s="152"/>
      <c r="AF59" s="152"/>
      <c r="AG59" s="152"/>
      <c r="AH59" s="152"/>
      <c r="AI59" s="152"/>
    </row>
    <row r="60" spans="2:35" ht="141.44999999999999" x14ac:dyDescent="0.4">
      <c r="B60" s="89" t="str">
        <f>+'6 - Plan de Acciones Preventiva'!B60</f>
        <v>SEGURIDAD JURÍDICA SOBRE LA TITULARIDAD DE LA TIERRA Y LOS TERRITORIOS</v>
      </c>
      <c r="C60" s="90" t="str">
        <f>+'6 - Plan de Acciones Preventiva'!C60</f>
        <v>R 23</v>
      </c>
      <c r="D60" s="89" t="str">
        <f>+'6 - Plan de Acciones Preventiva'!D60</f>
        <v>Incumplimiento de términos para dar respuesta a las nuevas solicitudes de recursos, de decisiones finales de procesos agrarios o de formalización de la propiedad privada rural</v>
      </c>
      <c r="E60" s="90" t="str">
        <f>+'6 - Plan de Acciones Preventiva'!F60</f>
        <v>P 23.2</v>
      </c>
      <c r="F60" s="89" t="str">
        <f>+'6 - Plan de Acciones Preventiva'!G60</f>
        <v>Implementar sistema de control multifases de los actos adminsitrativos expedidos por la Subdirección de Seguridad Jurídica, a fin de identificar si los mismos tienen solicitudes de recursos, en tres momentos: antes de la proyección de acto administrativo, antes de la firma del acto administrativo y antes del registro del mismo.</v>
      </c>
      <c r="G60" s="94" t="str">
        <f>+'6 - Plan de Acciones Preventiva'!H60</f>
        <v>SUBDIRECCIÓN DE SEGURIDAD JURÍDICA</v>
      </c>
      <c r="H60" s="89" t="str">
        <f>+'6 - Plan de Acciones Preventiva'!I60</f>
        <v>Relación de los actos adminsitrativos sobre los cuales se implementaron los controles multifases. Excel</v>
      </c>
      <c r="I60" s="224">
        <f t="shared" si="0"/>
        <v>2</v>
      </c>
      <c r="J60" s="225">
        <f>+'6 - Plan de Acciones Preventiva'!K60</f>
        <v>0</v>
      </c>
      <c r="K60" s="225">
        <f>+'6 - Plan de Acciones Preventiva'!L60</f>
        <v>0</v>
      </c>
      <c r="L60" s="225">
        <f>+'6 - Plan de Acciones Preventiva'!M60</f>
        <v>0</v>
      </c>
      <c r="M60" s="225">
        <f>+'6 - Plan de Acciones Preventiva'!N60</f>
        <v>0</v>
      </c>
      <c r="N60" s="225">
        <f>+'6 - Plan de Acciones Preventiva'!O60</f>
        <v>0</v>
      </c>
      <c r="O60" s="225">
        <f>+'6 - Plan de Acciones Preventiva'!P60</f>
        <v>0</v>
      </c>
      <c r="P60" s="225">
        <f>+'6 - Plan de Acciones Preventiva'!Q60</f>
        <v>0</v>
      </c>
      <c r="Q60" s="225">
        <f>+'6 - Plan de Acciones Preventiva'!R60</f>
        <v>0</v>
      </c>
      <c r="R60" s="225">
        <f>+'6 - Plan de Acciones Preventiva'!S60</f>
        <v>0</v>
      </c>
      <c r="S60" s="225">
        <f>+'6 - Plan de Acciones Preventiva'!T60</f>
        <v>1</v>
      </c>
      <c r="T60" s="225">
        <f>+'6 - Plan de Acciones Preventiva'!U60</f>
        <v>0</v>
      </c>
      <c r="U60" s="225">
        <f>+'6 - Plan de Acciones Preventiva'!V60</f>
        <v>1</v>
      </c>
      <c r="V60" s="240"/>
      <c r="W60" s="240"/>
      <c r="X60" s="240"/>
      <c r="Y60" s="240"/>
      <c r="Z60" s="240"/>
      <c r="AA60" s="240"/>
      <c r="AB60" s="240"/>
      <c r="AC60" s="240"/>
      <c r="AD60" s="240"/>
      <c r="AE60" s="240"/>
      <c r="AF60" s="240"/>
      <c r="AG60" s="240"/>
      <c r="AH60" s="240"/>
      <c r="AI60" s="240"/>
    </row>
    <row r="61" spans="2:35" ht="42.45" x14ac:dyDescent="0.4">
      <c r="B61" s="89" t="str">
        <f>+'6 - Plan de Acciones Preventiva'!B61</f>
        <v>SEGURIDAD JURÍDICA SOBRE LA TITULARIDAD DE LA TIERRA Y LOS TERRITORIOS</v>
      </c>
      <c r="C61" s="90" t="str">
        <f>+'6 - Plan de Acciones Preventiva'!C61</f>
        <v>R 23</v>
      </c>
      <c r="D61" s="89" t="str">
        <f>+'6 - Plan de Acciones Preventiva'!D61</f>
        <v>Incumplimiento de términos para dar respuesta a las nuevas solicitudes de recursos, de decisiones finales de procesos agrarios o de formalización de la propiedad privada rural</v>
      </c>
      <c r="E61" s="90" t="str">
        <f>+'6 - Plan de Acciones Preventiva'!F61</f>
        <v>P 23.3</v>
      </c>
      <c r="F61" s="227">
        <f>+'6 - Plan de Acciones Preventiva'!G61</f>
        <v>0</v>
      </c>
      <c r="G61" s="228" t="str">
        <f>+'6 - Plan de Acciones Preventiva'!H61</f>
        <v/>
      </c>
      <c r="H61" s="227">
        <f>+'6 - Plan de Acciones Preventiva'!I61</f>
        <v>0</v>
      </c>
      <c r="I61" s="229">
        <f t="shared" si="0"/>
        <v>0</v>
      </c>
      <c r="J61" s="230">
        <f>+'6 - Plan de Acciones Preventiva'!K61</f>
        <v>0</v>
      </c>
      <c r="K61" s="230">
        <f>+'6 - Plan de Acciones Preventiva'!L61</f>
        <v>0</v>
      </c>
      <c r="L61" s="230">
        <f>+'6 - Plan de Acciones Preventiva'!M61</f>
        <v>0</v>
      </c>
      <c r="M61" s="230">
        <f>+'6 - Plan de Acciones Preventiva'!N61</f>
        <v>0</v>
      </c>
      <c r="N61" s="230">
        <f>+'6 - Plan de Acciones Preventiva'!O61</f>
        <v>0</v>
      </c>
      <c r="O61" s="230">
        <f>+'6 - Plan de Acciones Preventiva'!P61</f>
        <v>0</v>
      </c>
      <c r="P61" s="230">
        <f>+'6 - Plan de Acciones Preventiva'!Q61</f>
        <v>0</v>
      </c>
      <c r="Q61" s="230">
        <f>+'6 - Plan de Acciones Preventiva'!R61</f>
        <v>0</v>
      </c>
      <c r="R61" s="230">
        <f>+'6 - Plan de Acciones Preventiva'!S61</f>
        <v>0</v>
      </c>
      <c r="S61" s="230">
        <f>+'6 - Plan de Acciones Preventiva'!T61</f>
        <v>0</v>
      </c>
      <c r="T61" s="230">
        <f>+'6 - Plan de Acciones Preventiva'!U61</f>
        <v>0</v>
      </c>
      <c r="U61" s="230">
        <f>+'6 - Plan de Acciones Preventiva'!V61</f>
        <v>0</v>
      </c>
      <c r="V61" s="240"/>
      <c r="W61" s="240"/>
      <c r="X61" s="240"/>
      <c r="Y61" s="240"/>
      <c r="Z61" s="240"/>
      <c r="AA61" s="240"/>
      <c r="AB61" s="240"/>
      <c r="AC61" s="240"/>
      <c r="AD61" s="240"/>
      <c r="AE61" s="240"/>
      <c r="AF61" s="240"/>
      <c r="AG61" s="240"/>
      <c r="AH61" s="240"/>
      <c r="AI61" s="240"/>
    </row>
    <row r="62" spans="2:35" ht="42.45" x14ac:dyDescent="0.4">
      <c r="B62" s="89" t="str">
        <f>+'6 - Plan de Acciones Preventiva'!B62</f>
        <v>SEGURIDAD JURÍDICA SOBRE LA TITULARIDAD DE LA TIERRA Y LOS TERRITORIOS</v>
      </c>
      <c r="C62" s="90" t="str">
        <f>+'6 - Plan de Acciones Preventiva'!C62</f>
        <v>R 23</v>
      </c>
      <c r="D62" s="89" t="str">
        <f>+'6 - Plan de Acciones Preventiva'!D62</f>
        <v>Incumplimiento de términos para dar respuesta a las nuevas solicitudes de recursos, de decisiones finales de procesos agrarios o de formalización de la propiedad privada rural</v>
      </c>
      <c r="E62" s="90" t="str">
        <f>+'6 - Plan de Acciones Preventiva'!F62</f>
        <v>P 23.4</v>
      </c>
      <c r="F62" s="227">
        <f>+'6 - Plan de Acciones Preventiva'!G62</f>
        <v>0</v>
      </c>
      <c r="G62" s="228" t="str">
        <f>+'6 - Plan de Acciones Preventiva'!H62</f>
        <v/>
      </c>
      <c r="H62" s="227">
        <f>+'6 - Plan de Acciones Preventiva'!I62</f>
        <v>0</v>
      </c>
      <c r="I62" s="229">
        <f t="shared" si="0"/>
        <v>0</v>
      </c>
      <c r="J62" s="230">
        <f>+'6 - Plan de Acciones Preventiva'!K62</f>
        <v>0</v>
      </c>
      <c r="K62" s="230">
        <f>+'6 - Plan de Acciones Preventiva'!L62</f>
        <v>0</v>
      </c>
      <c r="L62" s="230">
        <f>+'6 - Plan de Acciones Preventiva'!M62</f>
        <v>0</v>
      </c>
      <c r="M62" s="230">
        <f>+'6 - Plan de Acciones Preventiva'!N62</f>
        <v>0</v>
      </c>
      <c r="N62" s="230">
        <f>+'6 - Plan de Acciones Preventiva'!O62</f>
        <v>0</v>
      </c>
      <c r="O62" s="230">
        <f>+'6 - Plan de Acciones Preventiva'!P62</f>
        <v>0</v>
      </c>
      <c r="P62" s="230">
        <f>+'6 - Plan de Acciones Preventiva'!Q62</f>
        <v>0</v>
      </c>
      <c r="Q62" s="230">
        <f>+'6 - Plan de Acciones Preventiva'!R62</f>
        <v>0</v>
      </c>
      <c r="R62" s="230">
        <f>+'6 - Plan de Acciones Preventiva'!S62</f>
        <v>0</v>
      </c>
      <c r="S62" s="230">
        <f>+'6 - Plan de Acciones Preventiva'!T62</f>
        <v>0</v>
      </c>
      <c r="T62" s="230">
        <f>+'6 - Plan de Acciones Preventiva'!U62</f>
        <v>0</v>
      </c>
      <c r="U62" s="230">
        <f>+'6 - Plan de Acciones Preventiva'!V62</f>
        <v>0</v>
      </c>
      <c r="V62" s="240"/>
      <c r="W62" s="240"/>
      <c r="X62" s="240"/>
      <c r="Y62" s="240"/>
      <c r="Z62" s="240"/>
      <c r="AA62" s="240"/>
      <c r="AB62" s="240"/>
      <c r="AC62" s="240"/>
      <c r="AD62" s="240"/>
      <c r="AE62" s="240"/>
      <c r="AF62" s="240"/>
      <c r="AG62" s="240"/>
      <c r="AH62" s="240"/>
      <c r="AI62" s="240"/>
    </row>
    <row r="63" spans="2:35" ht="42.45" x14ac:dyDescent="0.4">
      <c r="B63" s="89" t="str">
        <f>+'6 - Plan de Acciones Preventiva'!B63</f>
        <v>SEGURIDAD JURÍDICA SOBRE LA TITULARIDAD DE LA TIERRA Y LOS TERRITORIOS</v>
      </c>
      <c r="C63" s="90" t="str">
        <f>+'6 - Plan de Acciones Preventiva'!C63</f>
        <v>R 24</v>
      </c>
      <c r="D63" s="89" t="str">
        <f>+'6 - Plan de Acciones Preventiva'!D63</f>
        <v>Realizar el reparto de una solicitud a dos o más diferentes dependencias</v>
      </c>
      <c r="E63" s="90" t="str">
        <f>+'6 - Plan de Acciones Preventiva'!F63</f>
        <v>P 24.1</v>
      </c>
      <c r="F63" s="89" t="str">
        <f>+'6 - Plan de Acciones Preventiva'!G63</f>
        <v xml:space="preserve">Revisión, análisis y conformación de expedientes de procesos agrarios en zonas no focalizadas en ORFEO </v>
      </c>
      <c r="G63" s="94" t="str">
        <f>+'6 - Plan de Acciones Preventiva'!H63</f>
        <v>SUBDIRECCIÓN DE PROCESOS AGRARIOS Y GESTIÓN JURÍDICA</v>
      </c>
      <c r="H63" s="89" t="str">
        <f>+'6 - Plan de Acciones Preventiva'!I63</f>
        <v>Base de datos con reporte de conformación de expedientes en ORFEO</v>
      </c>
      <c r="I63" s="224">
        <f t="shared" si="0"/>
        <v>8</v>
      </c>
      <c r="J63" s="225">
        <f>+'6 - Plan de Acciones Preventiva'!K63</f>
        <v>0</v>
      </c>
      <c r="K63" s="225">
        <f>+'6 - Plan de Acciones Preventiva'!L63</f>
        <v>0</v>
      </c>
      <c r="L63" s="225">
        <f>+'6 - Plan de Acciones Preventiva'!M63</f>
        <v>0</v>
      </c>
      <c r="M63" s="225">
        <f>+'6 - Plan de Acciones Preventiva'!N63</f>
        <v>1</v>
      </c>
      <c r="N63" s="225">
        <f>+'6 - Plan de Acciones Preventiva'!O63</f>
        <v>1</v>
      </c>
      <c r="O63" s="225">
        <f>+'6 - Plan de Acciones Preventiva'!P63</f>
        <v>1</v>
      </c>
      <c r="P63" s="225">
        <f>+'6 - Plan de Acciones Preventiva'!Q63</f>
        <v>1</v>
      </c>
      <c r="Q63" s="225">
        <f>+'6 - Plan de Acciones Preventiva'!R63</f>
        <v>1</v>
      </c>
      <c r="R63" s="225">
        <f>+'6 - Plan de Acciones Preventiva'!S63</f>
        <v>1</v>
      </c>
      <c r="S63" s="225">
        <f>+'6 - Plan de Acciones Preventiva'!T63</f>
        <v>1</v>
      </c>
      <c r="T63" s="225">
        <f>+'6 - Plan de Acciones Preventiva'!U63</f>
        <v>1</v>
      </c>
      <c r="U63" s="225">
        <f>+'6 - Plan de Acciones Preventiva'!V63</f>
        <v>0</v>
      </c>
      <c r="V63" s="240"/>
      <c r="W63" s="240"/>
      <c r="X63" s="240"/>
      <c r="Y63" s="240"/>
      <c r="Z63" s="240"/>
      <c r="AA63" s="240"/>
      <c r="AB63" s="240"/>
      <c r="AC63" s="240"/>
      <c r="AD63" s="240"/>
      <c r="AE63" s="240"/>
      <c r="AF63" s="240"/>
      <c r="AG63" s="240"/>
      <c r="AH63" s="240"/>
      <c r="AI63" s="240"/>
    </row>
    <row r="64" spans="2:35" ht="42.45" x14ac:dyDescent="0.4">
      <c r="B64" s="89" t="str">
        <f>+'6 - Plan de Acciones Preventiva'!B64</f>
        <v>SEGURIDAD JURÍDICA SOBRE LA TITULARIDAD DE LA TIERRA Y LOS TERRITORIOS</v>
      </c>
      <c r="C64" s="90" t="str">
        <f>+'6 - Plan de Acciones Preventiva'!C64</f>
        <v>R 24</v>
      </c>
      <c r="D64" s="89" t="str">
        <f>+'6 - Plan de Acciones Preventiva'!D64</f>
        <v>Realizar el reparto de una solicitud a dos o más diferentes dependencias</v>
      </c>
      <c r="E64" s="90" t="str">
        <f>+'6 - Plan de Acciones Preventiva'!F64</f>
        <v>P 24.2</v>
      </c>
      <c r="F64" s="89" t="str">
        <f>+'6 - Plan de Acciones Preventiva'!G64</f>
        <v>Revisión, análisis y conformación de expedientes de procesos agrarios en zonas focalizadas en ORFEO y/o SIT</v>
      </c>
      <c r="G64" s="94" t="str">
        <f>+'6 - Plan de Acciones Preventiva'!H64</f>
        <v>SUBDIRECCIÓN DE SEGURIDAD JURÍDICA</v>
      </c>
      <c r="H64" s="89" t="str">
        <f>+'6 - Plan de Acciones Preventiva'!I64</f>
        <v>Base de datos reporte de conformación de expedientes en ORFEO y/o SIT</v>
      </c>
      <c r="I64" s="224">
        <f t="shared" si="0"/>
        <v>8</v>
      </c>
      <c r="J64" s="225">
        <f>+'6 - Plan de Acciones Preventiva'!K64</f>
        <v>0</v>
      </c>
      <c r="K64" s="225">
        <f>+'6 - Plan de Acciones Preventiva'!L64</f>
        <v>0</v>
      </c>
      <c r="L64" s="225">
        <f>+'6 - Plan de Acciones Preventiva'!M64</f>
        <v>0</v>
      </c>
      <c r="M64" s="225">
        <f>+'6 - Plan de Acciones Preventiva'!N64</f>
        <v>1</v>
      </c>
      <c r="N64" s="225">
        <f>+'6 - Plan de Acciones Preventiva'!O64</f>
        <v>1</v>
      </c>
      <c r="O64" s="225">
        <f>+'6 - Plan de Acciones Preventiva'!P64</f>
        <v>1</v>
      </c>
      <c r="P64" s="225">
        <f>+'6 - Plan de Acciones Preventiva'!Q64</f>
        <v>1</v>
      </c>
      <c r="Q64" s="225">
        <f>+'6 - Plan de Acciones Preventiva'!R64</f>
        <v>1</v>
      </c>
      <c r="R64" s="225">
        <f>+'6 - Plan de Acciones Preventiva'!S64</f>
        <v>1</v>
      </c>
      <c r="S64" s="225">
        <f>+'6 - Plan de Acciones Preventiva'!T64</f>
        <v>1</v>
      </c>
      <c r="T64" s="225">
        <f>+'6 - Plan de Acciones Preventiva'!U64</f>
        <v>1</v>
      </c>
      <c r="U64" s="225">
        <f>+'6 - Plan de Acciones Preventiva'!V64</f>
        <v>0</v>
      </c>
      <c r="V64" s="183"/>
      <c r="W64" s="183"/>
      <c r="X64" s="183"/>
      <c r="Y64" s="183"/>
      <c r="Z64" s="183"/>
      <c r="AA64" s="183"/>
      <c r="AB64" s="183"/>
      <c r="AC64" s="183"/>
      <c r="AD64" s="183"/>
      <c r="AE64" s="183"/>
      <c r="AF64" s="183"/>
      <c r="AG64" s="183"/>
      <c r="AH64" s="183"/>
      <c r="AI64" s="183"/>
    </row>
    <row r="65" spans="2:35" ht="28.3" x14ac:dyDescent="0.4">
      <c r="B65" s="89" t="str">
        <f>+'6 - Plan de Acciones Preventiva'!B65</f>
        <v>SEGURIDAD JURÍDICA SOBRE LA TITULARIDAD DE LA TIERRA Y LOS TERRITORIOS</v>
      </c>
      <c r="C65" s="90" t="str">
        <f>+'6 - Plan de Acciones Preventiva'!C65</f>
        <v>R 24</v>
      </c>
      <c r="D65" s="89" t="str">
        <f>+'6 - Plan de Acciones Preventiva'!D65</f>
        <v>Realizar el reparto de una solicitud a dos o más diferentes dependencias</v>
      </c>
      <c r="E65" s="90" t="str">
        <f>+'6 - Plan de Acciones Preventiva'!F65</f>
        <v>P 24.3</v>
      </c>
      <c r="F65" s="227">
        <f>+'6 - Plan de Acciones Preventiva'!G65</f>
        <v>0</v>
      </c>
      <c r="G65" s="228" t="str">
        <f>+'6 - Plan de Acciones Preventiva'!H65</f>
        <v/>
      </c>
      <c r="H65" s="227">
        <f>+'6 - Plan de Acciones Preventiva'!I65</f>
        <v>0</v>
      </c>
      <c r="I65" s="229">
        <f t="shared" si="0"/>
        <v>0</v>
      </c>
      <c r="J65" s="230">
        <f>+'6 - Plan de Acciones Preventiva'!K65</f>
        <v>0</v>
      </c>
      <c r="K65" s="230">
        <f>+'6 - Plan de Acciones Preventiva'!L65</f>
        <v>0</v>
      </c>
      <c r="L65" s="230">
        <f>+'6 - Plan de Acciones Preventiva'!M65</f>
        <v>0</v>
      </c>
      <c r="M65" s="230">
        <f>+'6 - Plan de Acciones Preventiva'!N65</f>
        <v>0</v>
      </c>
      <c r="N65" s="230">
        <f>+'6 - Plan de Acciones Preventiva'!O65</f>
        <v>0</v>
      </c>
      <c r="O65" s="230">
        <f>+'6 - Plan de Acciones Preventiva'!P65</f>
        <v>0</v>
      </c>
      <c r="P65" s="230">
        <f>+'6 - Plan de Acciones Preventiva'!Q65</f>
        <v>0</v>
      </c>
      <c r="Q65" s="230">
        <f>+'6 - Plan de Acciones Preventiva'!R65</f>
        <v>0</v>
      </c>
      <c r="R65" s="230">
        <f>+'6 - Plan de Acciones Preventiva'!S65</f>
        <v>0</v>
      </c>
      <c r="S65" s="230">
        <f>+'6 - Plan de Acciones Preventiva'!T65</f>
        <v>0</v>
      </c>
      <c r="T65" s="230">
        <f>+'6 - Plan de Acciones Preventiva'!U65</f>
        <v>0</v>
      </c>
      <c r="U65" s="230">
        <f>+'6 - Plan de Acciones Preventiva'!V65</f>
        <v>0</v>
      </c>
      <c r="V65" s="183"/>
      <c r="W65" s="183"/>
      <c r="X65" s="183"/>
      <c r="Y65" s="183"/>
      <c r="Z65" s="183"/>
      <c r="AA65" s="183"/>
      <c r="AB65" s="183"/>
      <c r="AC65" s="183"/>
      <c r="AD65" s="183"/>
      <c r="AE65" s="183"/>
      <c r="AF65" s="183"/>
      <c r="AG65" s="183"/>
      <c r="AH65" s="183"/>
      <c r="AI65" s="183"/>
    </row>
    <row r="66" spans="2:35" ht="28.3" x14ac:dyDescent="0.4">
      <c r="B66" s="89" t="str">
        <f>+'6 - Plan de Acciones Preventiva'!B66</f>
        <v>SEGURIDAD JURÍDICA SOBRE LA TITULARIDAD DE LA TIERRA Y LOS TERRITORIOS</v>
      </c>
      <c r="C66" s="90" t="str">
        <f>+'6 - Plan de Acciones Preventiva'!C66</f>
        <v>R 24</v>
      </c>
      <c r="D66" s="89" t="str">
        <f>+'6 - Plan de Acciones Preventiva'!D66</f>
        <v>Realizar el reparto de una solicitud a dos o más diferentes dependencias</v>
      </c>
      <c r="E66" s="90" t="str">
        <f>+'6 - Plan de Acciones Preventiva'!F66</f>
        <v>P 24.3</v>
      </c>
      <c r="F66" s="227">
        <f>+'6 - Plan de Acciones Preventiva'!G66</f>
        <v>0</v>
      </c>
      <c r="G66" s="228" t="str">
        <f>+'6 - Plan de Acciones Preventiva'!H66</f>
        <v/>
      </c>
      <c r="H66" s="227">
        <f>+'6 - Plan de Acciones Preventiva'!I66</f>
        <v>0</v>
      </c>
      <c r="I66" s="229">
        <f t="shared" si="0"/>
        <v>0</v>
      </c>
      <c r="J66" s="230">
        <f>+'6 - Plan de Acciones Preventiva'!K66</f>
        <v>0</v>
      </c>
      <c r="K66" s="230">
        <f>+'6 - Plan de Acciones Preventiva'!L66</f>
        <v>0</v>
      </c>
      <c r="L66" s="230">
        <f>+'6 - Plan de Acciones Preventiva'!M66</f>
        <v>0</v>
      </c>
      <c r="M66" s="230">
        <f>+'6 - Plan de Acciones Preventiva'!N66</f>
        <v>0</v>
      </c>
      <c r="N66" s="230">
        <f>+'6 - Plan de Acciones Preventiva'!O66</f>
        <v>0</v>
      </c>
      <c r="O66" s="230">
        <f>+'6 - Plan de Acciones Preventiva'!P66</f>
        <v>0</v>
      </c>
      <c r="P66" s="230">
        <f>+'6 - Plan de Acciones Preventiva'!Q66</f>
        <v>0</v>
      </c>
      <c r="Q66" s="230">
        <f>+'6 - Plan de Acciones Preventiva'!R66</f>
        <v>0</v>
      </c>
      <c r="R66" s="230">
        <f>+'6 - Plan de Acciones Preventiva'!S66</f>
        <v>0</v>
      </c>
      <c r="S66" s="230">
        <f>+'6 - Plan de Acciones Preventiva'!T66</f>
        <v>0</v>
      </c>
      <c r="T66" s="230">
        <f>+'6 - Plan de Acciones Preventiva'!U66</f>
        <v>0</v>
      </c>
      <c r="U66" s="230">
        <f>+'6 - Plan de Acciones Preventiva'!V66</f>
        <v>0</v>
      </c>
      <c r="V66" s="183"/>
      <c r="W66" s="183"/>
      <c r="X66" s="183"/>
      <c r="Y66" s="183"/>
      <c r="Z66" s="183"/>
      <c r="AA66" s="183"/>
      <c r="AB66" s="183"/>
      <c r="AC66" s="183"/>
      <c r="AD66" s="183"/>
      <c r="AE66" s="183"/>
      <c r="AF66" s="183"/>
      <c r="AG66" s="183"/>
      <c r="AH66" s="183"/>
      <c r="AI66" s="183"/>
    </row>
    <row r="67" spans="2:35" ht="127.3" x14ac:dyDescent="0.4">
      <c r="B67" s="89" t="str">
        <f>+'6 - Plan de Acciones Preventiva'!B67</f>
        <v>ACCESO A LA PROPIEDAD DE LA TIERRA Y LOS TERRITORIOS</v>
      </c>
      <c r="C67" s="90" t="str">
        <f>+'6 - Plan de Acciones Preventiva'!C67</f>
        <v>R 25</v>
      </c>
      <c r="D67" s="89" t="str">
        <f>+'6 - Plan de Acciones Preventiva'!D67</f>
        <v>Incumplimiento por parte de los proveedores de servicios e insumos de las Iniciativas Cofinanciadas</v>
      </c>
      <c r="E67" s="90" t="str">
        <f>+'6 - Plan de Acciones Preventiva'!F67</f>
        <v>P 25.1</v>
      </c>
      <c r="F67" s="89" t="str">
        <f>+'6 - Plan de Acciones Preventiva'!G67</f>
        <v xml:space="preserve">Realizar la correcta evaluación de los requisitos habilitantes y de evaluación de las respectivas propuestas económicas presentadas por los proveedores. </v>
      </c>
      <c r="G67" s="94" t="str">
        <f>+'6 - Plan de Acciones Preventiva'!H67</f>
        <v>DIRECCIÓN DE ASUNTOS ÉTNICOS - EQUIPO INICIATIVAS COMUNITARIAS</v>
      </c>
      <c r="H67" s="89" t="str">
        <f>+'6 - Plan de Acciones Preventiva'!I67</f>
        <v>Formatos habilitantes y de evaluación firmados, por cada Comité de Compras realizado, diligenciando las siguientes formas: 5. ACCTI-F-111 CRITERIOS DE EVALUACIÓN DE PROVEEDORES DE INICIATIVAS COMUNITARIAS v2, 6. ACCTI-F-112  CRITERIOS HABILITANTES PARA SELECCIÓN DE PROVEEDORES DE INICIATIVAS, ACCTI-F-128 CUADRO COMPARATIVO COTIZACIONES PARA LA SELECCION DE PROVEEDORES.</v>
      </c>
      <c r="I67" s="224">
        <f t="shared" si="0"/>
        <v>43</v>
      </c>
      <c r="J67" s="225">
        <f>+'6 - Plan de Acciones Preventiva'!K67</f>
        <v>0</v>
      </c>
      <c r="K67" s="225">
        <f>+'6 - Plan de Acciones Preventiva'!L67</f>
        <v>0</v>
      </c>
      <c r="L67" s="225">
        <f>+'6 - Plan de Acciones Preventiva'!M67</f>
        <v>0</v>
      </c>
      <c r="M67" s="225">
        <f>+'6 - Plan de Acciones Preventiva'!N67</f>
        <v>7</v>
      </c>
      <c r="N67" s="225">
        <f>+'6 - Plan de Acciones Preventiva'!O67</f>
        <v>0</v>
      </c>
      <c r="O67" s="225">
        <f>+'6 - Plan de Acciones Preventiva'!P67</f>
        <v>7</v>
      </c>
      <c r="P67" s="225">
        <f>+'6 - Plan de Acciones Preventiva'!Q67</f>
        <v>0</v>
      </c>
      <c r="Q67" s="225">
        <f>+'6 - Plan de Acciones Preventiva'!R67</f>
        <v>7</v>
      </c>
      <c r="R67" s="225">
        <f>+'6 - Plan de Acciones Preventiva'!S67</f>
        <v>0</v>
      </c>
      <c r="S67" s="225">
        <f>+'6 - Plan de Acciones Preventiva'!T67</f>
        <v>7</v>
      </c>
      <c r="T67" s="225">
        <f>+'6 - Plan de Acciones Preventiva'!U67</f>
        <v>0</v>
      </c>
      <c r="U67" s="225">
        <f>+'6 - Plan de Acciones Preventiva'!V67</f>
        <v>15</v>
      </c>
      <c r="V67" s="183"/>
      <c r="W67" s="183"/>
      <c r="X67" s="183"/>
      <c r="Y67" s="183"/>
      <c r="Z67" s="183"/>
      <c r="AA67" s="183"/>
      <c r="AB67" s="183"/>
      <c r="AC67" s="183"/>
      <c r="AD67" s="183"/>
      <c r="AE67" s="183"/>
      <c r="AF67" s="183"/>
      <c r="AG67" s="183"/>
      <c r="AH67" s="183"/>
      <c r="AI67" s="183"/>
    </row>
    <row r="68" spans="2:35" ht="28.3" x14ac:dyDescent="0.4">
      <c r="B68" s="89" t="str">
        <f>+'6 - Plan de Acciones Preventiva'!B68</f>
        <v>ACCESO A LA PROPIEDAD DE LA TIERRA Y LOS TERRITORIOS</v>
      </c>
      <c r="C68" s="90" t="str">
        <f>+'6 - Plan de Acciones Preventiva'!C68</f>
        <v>R 25</v>
      </c>
      <c r="D68" s="89" t="str">
        <f>+'6 - Plan de Acciones Preventiva'!D68</f>
        <v>Incumplimiento por parte de los proveedores de servicios e insumos de las Iniciativas Cofinanciadas</v>
      </c>
      <c r="E68" s="90" t="str">
        <f>+'6 - Plan de Acciones Preventiva'!F68</f>
        <v>P 25.2</v>
      </c>
      <c r="F68" s="89" t="str">
        <f>+'6 - Plan de Acciones Preventiva'!G68</f>
        <v xml:space="preserve">Verificar pólizas de cumplimiento de los proveedores. </v>
      </c>
      <c r="G68" s="94" t="str">
        <f>+'6 - Plan de Acciones Preventiva'!H68</f>
        <v>DIRECCIÓN DE ASUNTOS ÉTNICOS - EQUIPO INICIATIVAS COMUNITARIAS</v>
      </c>
      <c r="H68" s="89" t="str">
        <f>+'6 - Plan de Acciones Preventiva'!I68</f>
        <v>La póliza con el respectivo soporte de pago de la misma.</v>
      </c>
      <c r="I68" s="224">
        <f t="shared" si="0"/>
        <v>43</v>
      </c>
      <c r="J68" s="225">
        <f>+'6 - Plan de Acciones Preventiva'!K68</f>
        <v>0</v>
      </c>
      <c r="K68" s="225">
        <f>+'6 - Plan de Acciones Preventiva'!L68</f>
        <v>0</v>
      </c>
      <c r="L68" s="225">
        <f>+'6 - Plan de Acciones Preventiva'!M68</f>
        <v>0</v>
      </c>
      <c r="M68" s="225">
        <f>+'6 - Plan de Acciones Preventiva'!N68</f>
        <v>7</v>
      </c>
      <c r="N68" s="225">
        <f>+'6 - Plan de Acciones Preventiva'!O68</f>
        <v>0</v>
      </c>
      <c r="O68" s="225">
        <f>+'6 - Plan de Acciones Preventiva'!P68</f>
        <v>7</v>
      </c>
      <c r="P68" s="225">
        <f>+'6 - Plan de Acciones Preventiva'!Q68</f>
        <v>0</v>
      </c>
      <c r="Q68" s="225">
        <f>+'6 - Plan de Acciones Preventiva'!R68</f>
        <v>7</v>
      </c>
      <c r="R68" s="225">
        <f>+'6 - Plan de Acciones Preventiva'!S68</f>
        <v>0</v>
      </c>
      <c r="S68" s="225">
        <f>+'6 - Plan de Acciones Preventiva'!T68</f>
        <v>7</v>
      </c>
      <c r="T68" s="225">
        <f>+'6 - Plan de Acciones Preventiva'!U68</f>
        <v>0</v>
      </c>
      <c r="U68" s="225">
        <f>+'6 - Plan de Acciones Preventiva'!V68</f>
        <v>15</v>
      </c>
      <c r="V68" s="183"/>
      <c r="W68" s="183"/>
      <c r="X68" s="183"/>
      <c r="Y68" s="183"/>
      <c r="Z68" s="183"/>
      <c r="AA68" s="183"/>
      <c r="AB68" s="183"/>
      <c r="AC68" s="183"/>
      <c r="AD68" s="183"/>
      <c r="AE68" s="183"/>
      <c r="AF68" s="183"/>
      <c r="AG68" s="183"/>
      <c r="AH68" s="183"/>
      <c r="AI68" s="183"/>
    </row>
    <row r="69" spans="2:35" ht="141.44999999999999" x14ac:dyDescent="0.4">
      <c r="B69" s="89" t="str">
        <f>+'6 - Plan de Acciones Preventiva'!B69</f>
        <v>ACCESO A LA PROPIEDAD DE LA TIERRA Y LOS TERRITORIOS</v>
      </c>
      <c r="C69" s="90" t="str">
        <f>+'6 - Plan de Acciones Preventiva'!C69</f>
        <v>R 25</v>
      </c>
      <c r="D69" s="89" t="str">
        <f>+'6 - Plan de Acciones Preventiva'!D69</f>
        <v>Incumplimiento por parte de los proveedores de servicios e insumos de las Iniciativas Cofinanciadas</v>
      </c>
      <c r="E69" s="90" t="str">
        <f>+'6 - Plan de Acciones Preventiva'!F69</f>
        <v>P 25.3</v>
      </c>
      <c r="F69" s="89" t="str">
        <f>+'6 - Plan de Acciones Preventiva'!G69</f>
        <v>Capacitar a colaboradores en las tareas del procedimiento ACCTI-P-009 Implementación de iniciativas comunitarias con enfoque diferencial y la ACCTI-G-005 Guía operativa para la implementación de iniciativas comunitarias con enfoque diferencial étnico y enfoque de género asociados al componente de formalización de tierras.</v>
      </c>
      <c r="G69" s="94" t="str">
        <f>+'6 - Plan de Acciones Preventiva'!H69</f>
        <v>DIRECCIÓN DE ASUNTOS ÉTNICOS - EQUIPO INICIATIVAS COMUNITARIAS</v>
      </c>
      <c r="H69" s="89" t="str">
        <f>+'6 - Plan de Acciones Preventiva'!I69</f>
        <v>Listado de asistencia a capacitación</v>
      </c>
      <c r="I69" s="224">
        <f t="shared" si="0"/>
        <v>3</v>
      </c>
      <c r="J69" s="225">
        <f>+'6 - Plan de Acciones Preventiva'!K69</f>
        <v>0</v>
      </c>
      <c r="K69" s="225">
        <f>+'6 - Plan de Acciones Preventiva'!L69</f>
        <v>0</v>
      </c>
      <c r="L69" s="225">
        <f>+'6 - Plan de Acciones Preventiva'!M69</f>
        <v>0</v>
      </c>
      <c r="M69" s="225">
        <f>+'6 - Plan de Acciones Preventiva'!N69</f>
        <v>0</v>
      </c>
      <c r="N69" s="225">
        <f>+'6 - Plan de Acciones Preventiva'!O69</f>
        <v>0</v>
      </c>
      <c r="O69" s="225">
        <f>+'6 - Plan de Acciones Preventiva'!P69</f>
        <v>1</v>
      </c>
      <c r="P69" s="225">
        <f>+'6 - Plan de Acciones Preventiva'!Q69</f>
        <v>0</v>
      </c>
      <c r="Q69" s="225">
        <f>+'6 - Plan de Acciones Preventiva'!R69</f>
        <v>1</v>
      </c>
      <c r="R69" s="225">
        <f>+'6 - Plan de Acciones Preventiva'!S69</f>
        <v>0</v>
      </c>
      <c r="S69" s="225">
        <f>+'6 - Plan de Acciones Preventiva'!T69</f>
        <v>1</v>
      </c>
      <c r="T69" s="225">
        <f>+'6 - Plan de Acciones Preventiva'!U69</f>
        <v>0</v>
      </c>
      <c r="U69" s="225">
        <f>+'6 - Plan de Acciones Preventiva'!V69</f>
        <v>0</v>
      </c>
      <c r="V69" s="183"/>
      <c r="W69" s="183"/>
      <c r="X69" s="183"/>
      <c r="Y69" s="183"/>
      <c r="Z69" s="183"/>
      <c r="AA69" s="183"/>
      <c r="AB69" s="183"/>
      <c r="AC69" s="183"/>
      <c r="AD69" s="183"/>
      <c r="AE69" s="183"/>
      <c r="AF69" s="183"/>
      <c r="AG69" s="183"/>
      <c r="AH69" s="183"/>
      <c r="AI69" s="183"/>
    </row>
    <row r="70" spans="2:35" ht="56.6" x14ac:dyDescent="0.4">
      <c r="B70" s="89" t="str">
        <f>+'6 - Plan de Acciones Preventiva'!B70</f>
        <v>ACCESO A LA PROPIEDAD DE LA TIERRA Y LOS TERRITORIOS</v>
      </c>
      <c r="C70" s="90" t="str">
        <f>+'6 - Plan de Acciones Preventiva'!C70</f>
        <v>R 26</v>
      </c>
      <c r="D70" s="89" t="str">
        <f>+'6 - Plan de Acciones Preventiva'!D70</f>
        <v>Adquisición de predios y/o mejoras sin efectuar el análisis de viabilidad técnica, jurídica y financiera.</v>
      </c>
      <c r="E70" s="90" t="str">
        <f>+'6 - Plan de Acciones Preventiva'!F70</f>
        <v>P 26.1</v>
      </c>
      <c r="F70" s="89" t="str">
        <f>+'6 - Plan de Acciones Preventiva'!G70</f>
        <v>Socializar el nuevo procedimiento ACCTI-P-021 Compra de predios y/o mejoras con destino a las comunidades étnicas</v>
      </c>
      <c r="G70" s="94" t="str">
        <f>+'6 - Plan de Acciones Preventiva'!H70</f>
        <v>DIRECCIÓN DE ASUNTOS ÉTNICOS - COMPRA DE PREDIOS Y/O MEJORAS</v>
      </c>
      <c r="H70" s="89" t="str">
        <f>+'6 - Plan de Acciones Preventiva'!I70</f>
        <v>Listado de asistencia a capacitación</v>
      </c>
      <c r="I70" s="224">
        <f t="shared" si="0"/>
        <v>1</v>
      </c>
      <c r="J70" s="225">
        <f>+'6 - Plan de Acciones Preventiva'!K70</f>
        <v>0</v>
      </c>
      <c r="K70" s="225">
        <f>+'6 - Plan de Acciones Preventiva'!L70</f>
        <v>0</v>
      </c>
      <c r="L70" s="225">
        <f>+'6 - Plan de Acciones Preventiva'!M70</f>
        <v>0</v>
      </c>
      <c r="M70" s="225">
        <f>+'6 - Plan de Acciones Preventiva'!N70</f>
        <v>0</v>
      </c>
      <c r="N70" s="225">
        <f>+'6 - Plan de Acciones Preventiva'!O70</f>
        <v>0</v>
      </c>
      <c r="O70" s="225">
        <f>+'6 - Plan de Acciones Preventiva'!P70</f>
        <v>1</v>
      </c>
      <c r="P70" s="225">
        <f>+'6 - Plan de Acciones Preventiva'!Q70</f>
        <v>0</v>
      </c>
      <c r="Q70" s="225">
        <f>+'6 - Plan de Acciones Preventiva'!R70</f>
        <v>0</v>
      </c>
      <c r="R70" s="225">
        <f>+'6 - Plan de Acciones Preventiva'!S70</f>
        <v>0</v>
      </c>
      <c r="S70" s="225">
        <f>+'6 - Plan de Acciones Preventiva'!T70</f>
        <v>0</v>
      </c>
      <c r="T70" s="225">
        <f>+'6 - Plan de Acciones Preventiva'!U70</f>
        <v>0</v>
      </c>
      <c r="U70" s="225">
        <f>+'6 - Plan de Acciones Preventiva'!V70</f>
        <v>0</v>
      </c>
      <c r="V70" s="183"/>
      <c r="W70" s="183"/>
      <c r="X70" s="183"/>
      <c r="Y70" s="183"/>
      <c r="Z70" s="183"/>
      <c r="AA70" s="183"/>
      <c r="AB70" s="183"/>
      <c r="AC70" s="183"/>
      <c r="AD70" s="183"/>
      <c r="AE70" s="183"/>
      <c r="AF70" s="183"/>
      <c r="AG70" s="183"/>
      <c r="AH70" s="183"/>
      <c r="AI70" s="183"/>
    </row>
    <row r="71" spans="2:35" ht="28.3" x14ac:dyDescent="0.4">
      <c r="B71" s="89" t="str">
        <f>+'6 - Plan de Acciones Preventiva'!B71</f>
        <v>ACCESO A LA PROPIEDAD DE LA TIERRA Y LOS TERRITORIOS</v>
      </c>
      <c r="C71" s="90" t="str">
        <f>+'6 - Plan de Acciones Preventiva'!C71</f>
        <v>R 26</v>
      </c>
      <c r="D71" s="89" t="str">
        <f>+'6 - Plan de Acciones Preventiva'!D71</f>
        <v>Adquisición de predios y/o mejoras sin efectuar el análisis de viabilidad técnica, jurídica y financiera.</v>
      </c>
      <c r="E71" s="90" t="str">
        <f>+'6 - Plan de Acciones Preventiva'!F71</f>
        <v>P 26.2</v>
      </c>
      <c r="F71" s="227">
        <f>+'6 - Plan de Acciones Preventiva'!G71</f>
        <v>0</v>
      </c>
      <c r="G71" s="228" t="str">
        <f>+'6 - Plan de Acciones Preventiva'!H71</f>
        <v/>
      </c>
      <c r="H71" s="227">
        <f>+'6 - Plan de Acciones Preventiva'!I71</f>
        <v>0</v>
      </c>
      <c r="I71" s="229">
        <f t="shared" si="0"/>
        <v>0</v>
      </c>
      <c r="J71" s="230">
        <f>+'6 - Plan de Acciones Preventiva'!K71</f>
        <v>0</v>
      </c>
      <c r="K71" s="230">
        <f>+'6 - Plan de Acciones Preventiva'!L71</f>
        <v>0</v>
      </c>
      <c r="L71" s="230">
        <f>+'6 - Plan de Acciones Preventiva'!M71</f>
        <v>0</v>
      </c>
      <c r="M71" s="230">
        <f>+'6 - Plan de Acciones Preventiva'!N71</f>
        <v>0</v>
      </c>
      <c r="N71" s="230">
        <f>+'6 - Plan de Acciones Preventiva'!O71</f>
        <v>0</v>
      </c>
      <c r="O71" s="230">
        <f>+'6 - Plan de Acciones Preventiva'!P71</f>
        <v>0</v>
      </c>
      <c r="P71" s="230">
        <f>+'6 - Plan de Acciones Preventiva'!Q71</f>
        <v>0</v>
      </c>
      <c r="Q71" s="230">
        <f>+'6 - Plan de Acciones Preventiva'!R71</f>
        <v>0</v>
      </c>
      <c r="R71" s="230">
        <f>+'6 - Plan de Acciones Preventiva'!S71</f>
        <v>0</v>
      </c>
      <c r="S71" s="230">
        <f>+'6 - Plan de Acciones Preventiva'!T71</f>
        <v>0</v>
      </c>
      <c r="T71" s="230">
        <f>+'6 - Plan de Acciones Preventiva'!U71</f>
        <v>0</v>
      </c>
      <c r="U71" s="230">
        <f>+'6 - Plan de Acciones Preventiva'!V71</f>
        <v>0</v>
      </c>
      <c r="V71" s="183"/>
      <c r="W71" s="183"/>
      <c r="X71" s="183"/>
      <c r="Y71" s="183"/>
      <c r="Z71" s="183"/>
      <c r="AA71" s="183"/>
      <c r="AB71" s="183"/>
      <c r="AC71" s="183"/>
      <c r="AD71" s="183"/>
      <c r="AE71" s="183"/>
      <c r="AF71" s="183"/>
      <c r="AG71" s="183"/>
      <c r="AH71" s="183"/>
      <c r="AI71" s="183"/>
    </row>
    <row r="72" spans="2:35" ht="28.3" x14ac:dyDescent="0.4">
      <c r="B72" s="89" t="str">
        <f>+'6 - Plan de Acciones Preventiva'!B72</f>
        <v>ACCESO A LA PROPIEDAD DE LA TIERRA Y LOS TERRITORIOS</v>
      </c>
      <c r="C72" s="90" t="str">
        <f>+'6 - Plan de Acciones Preventiva'!C72</f>
        <v>R 26</v>
      </c>
      <c r="D72" s="89" t="str">
        <f>+'6 - Plan de Acciones Preventiva'!D72</f>
        <v>Adquisición de predios y/o mejoras sin efectuar el análisis de viabilidad técnica, jurídica y financiera.</v>
      </c>
      <c r="E72" s="90" t="str">
        <f>+'6 - Plan de Acciones Preventiva'!F72</f>
        <v>P 26.3</v>
      </c>
      <c r="F72" s="227">
        <f>+'6 - Plan de Acciones Preventiva'!G72</f>
        <v>0</v>
      </c>
      <c r="G72" s="228" t="str">
        <f>+'6 - Plan de Acciones Preventiva'!H72</f>
        <v/>
      </c>
      <c r="H72" s="227">
        <f>+'6 - Plan de Acciones Preventiva'!I72</f>
        <v>0</v>
      </c>
      <c r="I72" s="229">
        <f t="shared" si="0"/>
        <v>0</v>
      </c>
      <c r="J72" s="230">
        <f>+'6 - Plan de Acciones Preventiva'!K72</f>
        <v>0</v>
      </c>
      <c r="K72" s="230">
        <f>+'6 - Plan de Acciones Preventiva'!L72</f>
        <v>0</v>
      </c>
      <c r="L72" s="230">
        <f>+'6 - Plan de Acciones Preventiva'!M72</f>
        <v>0</v>
      </c>
      <c r="M72" s="230">
        <f>+'6 - Plan de Acciones Preventiva'!N72</f>
        <v>0</v>
      </c>
      <c r="N72" s="230">
        <f>+'6 - Plan de Acciones Preventiva'!O72</f>
        <v>0</v>
      </c>
      <c r="O72" s="230">
        <f>+'6 - Plan de Acciones Preventiva'!P72</f>
        <v>0</v>
      </c>
      <c r="P72" s="230">
        <f>+'6 - Plan de Acciones Preventiva'!Q72</f>
        <v>0</v>
      </c>
      <c r="Q72" s="230">
        <f>+'6 - Plan de Acciones Preventiva'!R72</f>
        <v>0</v>
      </c>
      <c r="R72" s="230">
        <f>+'6 - Plan de Acciones Preventiva'!S72</f>
        <v>0</v>
      </c>
      <c r="S72" s="230">
        <f>+'6 - Plan de Acciones Preventiva'!T72</f>
        <v>0</v>
      </c>
      <c r="T72" s="230">
        <f>+'6 - Plan de Acciones Preventiva'!U72</f>
        <v>0</v>
      </c>
      <c r="U72" s="230">
        <f>+'6 - Plan de Acciones Preventiva'!V72</f>
        <v>0</v>
      </c>
      <c r="V72" s="183"/>
      <c r="W72" s="183"/>
      <c r="X72" s="183"/>
      <c r="Y72" s="183"/>
      <c r="Z72" s="183"/>
      <c r="AA72" s="183"/>
      <c r="AB72" s="183"/>
      <c r="AC72" s="183"/>
      <c r="AD72" s="183"/>
      <c r="AE72" s="183"/>
      <c r="AF72" s="183"/>
      <c r="AG72" s="183"/>
      <c r="AH72" s="183"/>
      <c r="AI72" s="183"/>
    </row>
    <row r="73" spans="2:35" ht="28.3" x14ac:dyDescent="0.4">
      <c r="B73" s="89" t="str">
        <f>+'6 - Plan de Acciones Preventiva'!B73</f>
        <v>ACCESO A LA PROPIEDAD DE LA TIERRA Y LOS TERRITORIOS</v>
      </c>
      <c r="C73" s="90" t="str">
        <f>+'6 - Plan de Acciones Preventiva'!C73</f>
        <v>R 27</v>
      </c>
      <c r="D73" s="227">
        <f>+'6 - Plan de Acciones Preventiva'!D73</f>
        <v>0</v>
      </c>
      <c r="E73" s="90" t="str">
        <f>+'6 - Plan de Acciones Preventiva'!F73</f>
        <v>P 27.1</v>
      </c>
      <c r="F73" s="227">
        <f>+'6 - Plan de Acciones Preventiva'!G73</f>
        <v>0</v>
      </c>
      <c r="G73" s="228">
        <f>+'6 - Plan de Acciones Preventiva'!H73</f>
        <v>0</v>
      </c>
      <c r="H73" s="227">
        <f>+'6 - Plan de Acciones Preventiva'!I73</f>
        <v>0</v>
      </c>
      <c r="I73" s="229">
        <f t="shared" si="0"/>
        <v>0</v>
      </c>
      <c r="J73" s="230">
        <f>+'6 - Plan de Acciones Preventiva'!K73</f>
        <v>0</v>
      </c>
      <c r="K73" s="230">
        <f>+'6 - Plan de Acciones Preventiva'!L73</f>
        <v>0</v>
      </c>
      <c r="L73" s="230">
        <f>+'6 - Plan de Acciones Preventiva'!M73</f>
        <v>0</v>
      </c>
      <c r="M73" s="230">
        <f>+'6 - Plan de Acciones Preventiva'!N73</f>
        <v>0</v>
      </c>
      <c r="N73" s="230">
        <f>+'6 - Plan de Acciones Preventiva'!O73</f>
        <v>0</v>
      </c>
      <c r="O73" s="230">
        <f>+'6 - Plan de Acciones Preventiva'!P73</f>
        <v>0</v>
      </c>
      <c r="P73" s="230">
        <f>+'6 - Plan de Acciones Preventiva'!Q73</f>
        <v>0</v>
      </c>
      <c r="Q73" s="230">
        <f>+'6 - Plan de Acciones Preventiva'!R73</f>
        <v>0</v>
      </c>
      <c r="R73" s="230">
        <f>+'6 - Plan de Acciones Preventiva'!S73</f>
        <v>0</v>
      </c>
      <c r="S73" s="230">
        <f>+'6 - Plan de Acciones Preventiva'!T73</f>
        <v>0</v>
      </c>
      <c r="T73" s="230">
        <f>+'6 - Plan de Acciones Preventiva'!U73</f>
        <v>0</v>
      </c>
      <c r="U73" s="230">
        <f>+'6 - Plan de Acciones Preventiva'!V73</f>
        <v>0</v>
      </c>
      <c r="V73" s="183"/>
      <c r="W73" s="183"/>
      <c r="X73" s="183"/>
      <c r="Y73" s="183"/>
      <c r="Z73" s="183"/>
      <c r="AA73" s="183"/>
      <c r="AB73" s="183"/>
      <c r="AC73" s="183"/>
      <c r="AD73" s="183"/>
      <c r="AE73" s="183"/>
      <c r="AF73" s="183"/>
      <c r="AG73" s="183"/>
      <c r="AH73" s="183"/>
      <c r="AI73" s="183"/>
    </row>
    <row r="74" spans="2:35" ht="28.3" x14ac:dyDescent="0.4">
      <c r="B74" s="89" t="str">
        <f>+'6 - Plan de Acciones Preventiva'!B74</f>
        <v>ACCESO A LA PROPIEDAD DE LA TIERRA Y LOS TERRITORIOS</v>
      </c>
      <c r="C74" s="90" t="str">
        <f>+'6 - Plan de Acciones Preventiva'!C74</f>
        <v>R 28</v>
      </c>
      <c r="D74" s="227">
        <f>+'6 - Plan de Acciones Preventiva'!D74</f>
        <v>0</v>
      </c>
      <c r="E74" s="90" t="str">
        <f>+'6 - Plan de Acciones Preventiva'!F74</f>
        <v>P 28.1</v>
      </c>
      <c r="F74" s="227">
        <f>+'6 - Plan de Acciones Preventiva'!G74</f>
        <v>0</v>
      </c>
      <c r="G74" s="228">
        <f>+'6 - Plan de Acciones Preventiva'!H74</f>
        <v>0</v>
      </c>
      <c r="H74" s="227">
        <f>+'6 - Plan de Acciones Preventiva'!I74</f>
        <v>0</v>
      </c>
      <c r="I74" s="229">
        <f t="shared" ref="I74:I137" si="1">+SUM(J74:U74)</f>
        <v>0</v>
      </c>
      <c r="J74" s="230">
        <f>+'6 - Plan de Acciones Preventiva'!K74</f>
        <v>0</v>
      </c>
      <c r="K74" s="230">
        <f>+'6 - Plan de Acciones Preventiva'!L74</f>
        <v>0</v>
      </c>
      <c r="L74" s="230">
        <f>+'6 - Plan de Acciones Preventiva'!M74</f>
        <v>0</v>
      </c>
      <c r="M74" s="230">
        <f>+'6 - Plan de Acciones Preventiva'!N74</f>
        <v>0</v>
      </c>
      <c r="N74" s="230">
        <f>+'6 - Plan de Acciones Preventiva'!O74</f>
        <v>0</v>
      </c>
      <c r="O74" s="230">
        <f>+'6 - Plan de Acciones Preventiva'!P74</f>
        <v>0</v>
      </c>
      <c r="P74" s="230">
        <f>+'6 - Plan de Acciones Preventiva'!Q74</f>
        <v>0</v>
      </c>
      <c r="Q74" s="230">
        <f>+'6 - Plan de Acciones Preventiva'!R74</f>
        <v>0</v>
      </c>
      <c r="R74" s="230">
        <f>+'6 - Plan de Acciones Preventiva'!S74</f>
        <v>0</v>
      </c>
      <c r="S74" s="230">
        <f>+'6 - Plan de Acciones Preventiva'!T74</f>
        <v>0</v>
      </c>
      <c r="T74" s="230">
        <f>+'6 - Plan de Acciones Preventiva'!U74</f>
        <v>0</v>
      </c>
      <c r="U74" s="230">
        <f>+'6 - Plan de Acciones Preventiva'!V74</f>
        <v>0</v>
      </c>
      <c r="V74" s="183"/>
      <c r="W74" s="183"/>
      <c r="X74" s="183"/>
      <c r="Y74" s="183"/>
      <c r="Z74" s="183"/>
      <c r="AA74" s="183"/>
      <c r="AB74" s="183"/>
      <c r="AC74" s="183"/>
      <c r="AD74" s="183"/>
      <c r="AE74" s="183"/>
      <c r="AF74" s="183"/>
      <c r="AG74" s="183"/>
      <c r="AH74" s="183"/>
      <c r="AI74" s="183"/>
    </row>
    <row r="75" spans="2:35" ht="70.75" x14ac:dyDescent="0.4">
      <c r="B75" s="89" t="str">
        <f>+'6 - Plan de Acciones Preventiva'!B75</f>
        <v>ACCESO A LA PROPIEDAD DE LA TIERRA Y LOS TERRITORIOS</v>
      </c>
      <c r="C75" s="90" t="str">
        <f>+'6 - Plan de Acciones Preventiva'!C75</f>
        <v>R 29</v>
      </c>
      <c r="D75" s="89" t="str">
        <f>+'6 - Plan de Acciones Preventiva'!D75</f>
        <v>Incumplimiento  de adquisición de predios en el marco de Políticas del Gobierno</v>
      </c>
      <c r="E75" s="90" t="str">
        <f>+'6 - Plan de Acciones Preventiva'!F75</f>
        <v>P 29.1</v>
      </c>
      <c r="F75" s="89" t="str">
        <f>+'6 - Plan de Acciones Preventiva'!G75</f>
        <v>Realizar capacitación a profesionales de Compra Directa sobre ACCTI-P-010 Procedimiento de Compra Directa de Predios con énfasis en las tareas críticas y de control señaladas en él</v>
      </c>
      <c r="G75" s="94" t="str">
        <f>+'6 - Plan de Acciones Preventiva'!H75</f>
        <v>DIRECCIÓN DE ACCESO A TIERRAS</v>
      </c>
      <c r="H75" s="89" t="str">
        <f>+'6 - Plan de Acciones Preventiva'!I75</f>
        <v>Documento o soporte que evidencie la capacitación</v>
      </c>
      <c r="I75" s="224">
        <f t="shared" si="1"/>
        <v>2</v>
      </c>
      <c r="J75" s="225">
        <f>+'6 - Plan de Acciones Preventiva'!K75</f>
        <v>0</v>
      </c>
      <c r="K75" s="225">
        <f>+'6 - Plan de Acciones Preventiva'!L75</f>
        <v>0</v>
      </c>
      <c r="L75" s="225">
        <f>+'6 - Plan de Acciones Preventiva'!M75</f>
        <v>1</v>
      </c>
      <c r="M75" s="225">
        <f>+'6 - Plan de Acciones Preventiva'!N75</f>
        <v>0</v>
      </c>
      <c r="N75" s="225">
        <f>+'6 - Plan de Acciones Preventiva'!O75</f>
        <v>0</v>
      </c>
      <c r="O75" s="225">
        <f>+'6 - Plan de Acciones Preventiva'!P75</f>
        <v>0</v>
      </c>
      <c r="P75" s="225">
        <f>+'6 - Plan de Acciones Preventiva'!Q75</f>
        <v>0</v>
      </c>
      <c r="Q75" s="225">
        <f>+'6 - Plan de Acciones Preventiva'!R75</f>
        <v>1</v>
      </c>
      <c r="R75" s="225">
        <f>+'6 - Plan de Acciones Preventiva'!S75</f>
        <v>0</v>
      </c>
      <c r="S75" s="225">
        <f>+'6 - Plan de Acciones Preventiva'!T75</f>
        <v>0</v>
      </c>
      <c r="T75" s="225">
        <f>+'6 - Plan de Acciones Preventiva'!U75</f>
        <v>0</v>
      </c>
      <c r="U75" s="225">
        <f>+'6 - Plan de Acciones Preventiva'!V75</f>
        <v>0</v>
      </c>
      <c r="V75" s="183"/>
      <c r="W75" s="183"/>
      <c r="X75" s="183"/>
      <c r="Y75" s="183"/>
      <c r="Z75" s="183"/>
      <c r="AA75" s="183"/>
      <c r="AB75" s="183"/>
      <c r="AC75" s="183"/>
      <c r="AD75" s="183"/>
      <c r="AE75" s="183"/>
      <c r="AF75" s="183"/>
      <c r="AG75" s="183"/>
      <c r="AH75" s="183"/>
      <c r="AI75" s="183"/>
    </row>
    <row r="76" spans="2:35" ht="28.3" x14ac:dyDescent="0.4">
      <c r="B76" s="89" t="str">
        <f>+'6 - Plan de Acciones Preventiva'!B76</f>
        <v>ACCESO A LA PROPIEDAD DE LA TIERRA Y LOS TERRITORIOS</v>
      </c>
      <c r="C76" s="90" t="str">
        <f>+'6 - Plan de Acciones Preventiva'!C76</f>
        <v>R 29</v>
      </c>
      <c r="D76" s="89" t="str">
        <f>+'6 - Plan de Acciones Preventiva'!D76</f>
        <v>Incumplimiento  de adquisición de predios en el marco de Políticas del Gobierno</v>
      </c>
      <c r="E76" s="90" t="str">
        <f>+'6 - Plan de Acciones Preventiva'!F76</f>
        <v>P 29.2</v>
      </c>
      <c r="F76" s="89" t="str">
        <f>+'6 - Plan de Acciones Preventiva'!G76</f>
        <v>Actualizar la forma ACCTIF-020 Lista de chequeo</v>
      </c>
      <c r="G76" s="94" t="str">
        <f>+'6 - Plan de Acciones Preventiva'!H76</f>
        <v>DIRECCIÓN DE ACCESO A TIERRAS</v>
      </c>
      <c r="H76" s="89" t="str">
        <f>+'6 - Plan de Acciones Preventiva'!I76</f>
        <v>ACCTI-F-020 Lista de Chequeo actualizada</v>
      </c>
      <c r="I76" s="224">
        <f t="shared" si="1"/>
        <v>1</v>
      </c>
      <c r="J76" s="225">
        <f>+'6 - Plan de Acciones Preventiva'!K76</f>
        <v>0</v>
      </c>
      <c r="K76" s="225">
        <f>+'6 - Plan de Acciones Preventiva'!L76</f>
        <v>0</v>
      </c>
      <c r="L76" s="225">
        <f>+'6 - Plan de Acciones Preventiva'!M76</f>
        <v>0</v>
      </c>
      <c r="M76" s="225">
        <f>+'6 - Plan de Acciones Preventiva'!N76</f>
        <v>0</v>
      </c>
      <c r="N76" s="225">
        <f>+'6 - Plan de Acciones Preventiva'!O76</f>
        <v>0</v>
      </c>
      <c r="O76" s="225">
        <f>+'6 - Plan de Acciones Preventiva'!P76</f>
        <v>0</v>
      </c>
      <c r="P76" s="225">
        <f>+'6 - Plan de Acciones Preventiva'!Q76</f>
        <v>1</v>
      </c>
      <c r="Q76" s="225">
        <f>+'6 - Plan de Acciones Preventiva'!R76</f>
        <v>0</v>
      </c>
      <c r="R76" s="225">
        <f>+'6 - Plan de Acciones Preventiva'!S76</f>
        <v>0</v>
      </c>
      <c r="S76" s="225">
        <f>+'6 - Plan de Acciones Preventiva'!T76</f>
        <v>0</v>
      </c>
      <c r="T76" s="225">
        <f>+'6 - Plan de Acciones Preventiva'!U76</f>
        <v>0</v>
      </c>
      <c r="U76" s="225">
        <f>+'6 - Plan de Acciones Preventiva'!V76</f>
        <v>0</v>
      </c>
      <c r="V76" s="183"/>
      <c r="W76" s="183"/>
      <c r="X76" s="183"/>
      <c r="Y76" s="183"/>
      <c r="Z76" s="183"/>
      <c r="AA76" s="183"/>
      <c r="AB76" s="183"/>
      <c r="AC76" s="183"/>
      <c r="AD76" s="183"/>
      <c r="AE76" s="183"/>
      <c r="AF76" s="183"/>
      <c r="AG76" s="183"/>
      <c r="AH76" s="183"/>
      <c r="AI76" s="183"/>
    </row>
    <row r="77" spans="2:35" ht="28.3" x14ac:dyDescent="0.4">
      <c r="B77" s="89" t="str">
        <f>+'6 - Plan de Acciones Preventiva'!B77</f>
        <v>ACCESO A LA PROPIEDAD DE LA TIERRA Y LOS TERRITORIOS</v>
      </c>
      <c r="C77" s="90" t="str">
        <f>+'6 - Plan de Acciones Preventiva'!C77</f>
        <v>R 29</v>
      </c>
      <c r="D77" s="89" t="str">
        <f>+'6 - Plan de Acciones Preventiva'!D77</f>
        <v>Incumplimiento  de adquisición de predios en el marco de Políticas del Gobierno</v>
      </c>
      <c r="E77" s="90" t="str">
        <f>+'6 - Plan de Acciones Preventiva'!F77</f>
        <v>P 29.3</v>
      </c>
      <c r="F77" s="227">
        <f>+'6 - Plan de Acciones Preventiva'!G77</f>
        <v>0</v>
      </c>
      <c r="G77" s="228" t="str">
        <f>+'6 - Plan de Acciones Preventiva'!H77</f>
        <v/>
      </c>
      <c r="H77" s="227">
        <f>+'6 - Plan de Acciones Preventiva'!I77</f>
        <v>0</v>
      </c>
      <c r="I77" s="229">
        <f t="shared" si="1"/>
        <v>0</v>
      </c>
      <c r="J77" s="230">
        <f>+'6 - Plan de Acciones Preventiva'!K77</f>
        <v>0</v>
      </c>
      <c r="K77" s="230">
        <f>+'6 - Plan de Acciones Preventiva'!L77</f>
        <v>0</v>
      </c>
      <c r="L77" s="230">
        <f>+'6 - Plan de Acciones Preventiva'!M77</f>
        <v>0</v>
      </c>
      <c r="M77" s="230">
        <f>+'6 - Plan de Acciones Preventiva'!N77</f>
        <v>0</v>
      </c>
      <c r="N77" s="230">
        <f>+'6 - Plan de Acciones Preventiva'!O77</f>
        <v>0</v>
      </c>
      <c r="O77" s="230">
        <f>+'6 - Plan de Acciones Preventiva'!P77</f>
        <v>0</v>
      </c>
      <c r="P77" s="230">
        <f>+'6 - Plan de Acciones Preventiva'!Q77</f>
        <v>0</v>
      </c>
      <c r="Q77" s="230">
        <f>+'6 - Plan de Acciones Preventiva'!R77</f>
        <v>0</v>
      </c>
      <c r="R77" s="230">
        <f>+'6 - Plan de Acciones Preventiva'!S77</f>
        <v>0</v>
      </c>
      <c r="S77" s="230">
        <f>+'6 - Plan de Acciones Preventiva'!T77</f>
        <v>0</v>
      </c>
      <c r="T77" s="230">
        <f>+'6 - Plan de Acciones Preventiva'!U77</f>
        <v>0</v>
      </c>
      <c r="U77" s="230">
        <f>+'6 - Plan de Acciones Preventiva'!V77</f>
        <v>0</v>
      </c>
      <c r="V77" s="183"/>
      <c r="W77" s="183"/>
      <c r="X77" s="183"/>
      <c r="Y77" s="183"/>
      <c r="Z77" s="183"/>
      <c r="AA77" s="183"/>
      <c r="AB77" s="183"/>
      <c r="AC77" s="183"/>
      <c r="AD77" s="183"/>
      <c r="AE77" s="183"/>
      <c r="AF77" s="183"/>
      <c r="AG77" s="183"/>
      <c r="AH77" s="183"/>
      <c r="AI77" s="183"/>
    </row>
    <row r="78" spans="2:35" ht="56.6" x14ac:dyDescent="0.4">
      <c r="B78" s="89" t="str">
        <f>+'6 - Plan de Acciones Preventiva'!B78</f>
        <v>ACCESO A LA PROPIEDAD DE LA TIERRA Y LOS TERRITORIOS</v>
      </c>
      <c r="C78" s="90" t="str">
        <f>+'6 - Plan de Acciones Preventiva'!C78</f>
        <v>R 30</v>
      </c>
      <c r="D78" s="89" t="str">
        <f>+'6 - Plan de Acciones Preventiva'!D78</f>
        <v>Materializar un subsidio que no cumpla con los requisitos establecidos</v>
      </c>
      <c r="E78" s="90" t="str">
        <f>+'6 - Plan de Acciones Preventiva'!F78</f>
        <v>P 30.1</v>
      </c>
      <c r="F78" s="89" t="str">
        <f>+'6 - Plan de Acciones Preventiva'!G78</f>
        <v>Actualización del instructivo "ACCTI -I-001- Instructivo  para la Materialización del Subsidio Integral SIRA  Y SIDRA  para la  adquisición del predio".</v>
      </c>
      <c r="G78" s="94" t="str">
        <f>+'6 - Plan de Acciones Preventiva'!H78</f>
        <v>SUBDIRECCIÓN DE ACCESO A TIERRAS EN ZONAS FOCALIZADAS</v>
      </c>
      <c r="H78" s="89" t="str">
        <f>+'6 - Plan de Acciones Preventiva'!I78</f>
        <v>Instructivo actualizado ACCTI -I-001- Instructivo  para la Materialización del Subsidio Integral SIRA  Y SIDRA  para la  adquisición del predio</v>
      </c>
      <c r="I78" s="224">
        <f t="shared" si="1"/>
        <v>1</v>
      </c>
      <c r="J78" s="225">
        <f>+'6 - Plan de Acciones Preventiva'!K78</f>
        <v>0</v>
      </c>
      <c r="K78" s="225">
        <f>+'6 - Plan de Acciones Preventiva'!L78</f>
        <v>0</v>
      </c>
      <c r="L78" s="225">
        <f>+'6 - Plan de Acciones Preventiva'!M78</f>
        <v>0</v>
      </c>
      <c r="M78" s="225">
        <f>+'6 - Plan de Acciones Preventiva'!N78</f>
        <v>0</v>
      </c>
      <c r="N78" s="225">
        <f>+'6 - Plan de Acciones Preventiva'!O78</f>
        <v>0</v>
      </c>
      <c r="O78" s="225">
        <f>+'6 - Plan de Acciones Preventiva'!P78</f>
        <v>0</v>
      </c>
      <c r="P78" s="225">
        <f>+'6 - Plan de Acciones Preventiva'!Q78</f>
        <v>0</v>
      </c>
      <c r="Q78" s="225">
        <f>+'6 - Plan de Acciones Preventiva'!R78</f>
        <v>1</v>
      </c>
      <c r="R78" s="225">
        <f>+'6 - Plan de Acciones Preventiva'!S78</f>
        <v>0</v>
      </c>
      <c r="S78" s="225">
        <f>+'6 - Plan de Acciones Preventiva'!T78</f>
        <v>0</v>
      </c>
      <c r="T78" s="225">
        <f>+'6 - Plan de Acciones Preventiva'!U78</f>
        <v>0</v>
      </c>
      <c r="U78" s="225">
        <f>+'6 - Plan de Acciones Preventiva'!V78</f>
        <v>0</v>
      </c>
      <c r="V78" s="183"/>
      <c r="W78" s="183"/>
      <c r="X78" s="183"/>
      <c r="Y78" s="183"/>
      <c r="Z78" s="183"/>
      <c r="AA78" s="183"/>
      <c r="AB78" s="183"/>
      <c r="AC78" s="183"/>
      <c r="AD78" s="183"/>
      <c r="AE78" s="183"/>
      <c r="AF78" s="183"/>
      <c r="AG78" s="183"/>
      <c r="AH78" s="183"/>
      <c r="AI78" s="183"/>
    </row>
    <row r="79" spans="2:35" ht="84.9" x14ac:dyDescent="0.4">
      <c r="B79" s="89" t="str">
        <f>+'6 - Plan de Acciones Preventiva'!B79</f>
        <v>ACCESO A LA PROPIEDAD DE LA TIERRA Y LOS TERRITORIOS</v>
      </c>
      <c r="C79" s="90" t="str">
        <f>+'6 - Plan de Acciones Preventiva'!C79</f>
        <v>R 30</v>
      </c>
      <c r="D79" s="89" t="str">
        <f>+'6 - Plan de Acciones Preventiva'!D79</f>
        <v>Materializar un subsidio que no cumpla con los requisitos establecidos</v>
      </c>
      <c r="E79" s="90" t="str">
        <f>+'6 - Plan de Acciones Preventiva'!F79</f>
        <v>P 30.2</v>
      </c>
      <c r="F79" s="89" t="str">
        <f>+'6 - Plan de Acciones Preventiva'!G79</f>
        <v xml:space="preserve">Socialización de los procedimientos e instructivos relacionados con Subsidios que se encuentren vigentes en el Sistema Integrado de Gestión dentro de la Subdirección de Acceso a Tierras en Zonas Focalizadas - SATZF </v>
      </c>
      <c r="G79" s="94" t="str">
        <f>+'6 - Plan de Acciones Preventiva'!H79</f>
        <v>SUBDIRECCIÓN DE ACCESO A TIERRAS EN ZONAS FOCALIZADAS</v>
      </c>
      <c r="H79" s="89" t="str">
        <f>+'6 - Plan de Acciones Preventiva'!I79</f>
        <v>Listado de asistencia de la socialización</v>
      </c>
      <c r="I79" s="224">
        <f t="shared" si="1"/>
        <v>1</v>
      </c>
      <c r="J79" s="225">
        <f>+'6 - Plan de Acciones Preventiva'!K79</f>
        <v>0</v>
      </c>
      <c r="K79" s="225">
        <f>+'6 - Plan de Acciones Preventiva'!L79</f>
        <v>0</v>
      </c>
      <c r="L79" s="225">
        <f>+'6 - Plan de Acciones Preventiva'!M79</f>
        <v>0</v>
      </c>
      <c r="M79" s="225">
        <f>+'6 - Plan de Acciones Preventiva'!N79</f>
        <v>0</v>
      </c>
      <c r="N79" s="225">
        <f>+'6 - Plan de Acciones Preventiva'!O79</f>
        <v>0</v>
      </c>
      <c r="O79" s="225">
        <f>+'6 - Plan de Acciones Preventiva'!P79</f>
        <v>0</v>
      </c>
      <c r="P79" s="225">
        <f>+'6 - Plan de Acciones Preventiva'!Q79</f>
        <v>0</v>
      </c>
      <c r="Q79" s="225">
        <f>+'6 - Plan de Acciones Preventiva'!R79</f>
        <v>1</v>
      </c>
      <c r="R79" s="225">
        <f>+'6 - Plan de Acciones Preventiva'!S79</f>
        <v>0</v>
      </c>
      <c r="S79" s="225">
        <f>+'6 - Plan de Acciones Preventiva'!T79</f>
        <v>0</v>
      </c>
      <c r="T79" s="225">
        <f>+'6 - Plan de Acciones Preventiva'!U79</f>
        <v>0</v>
      </c>
      <c r="U79" s="225">
        <f>+'6 - Plan de Acciones Preventiva'!V79</f>
        <v>0</v>
      </c>
      <c r="V79" s="183"/>
      <c r="W79" s="183"/>
      <c r="X79" s="183"/>
      <c r="Y79" s="183"/>
      <c r="Z79" s="183"/>
      <c r="AA79" s="183"/>
      <c r="AB79" s="183"/>
      <c r="AC79" s="183"/>
      <c r="AD79" s="183"/>
      <c r="AE79" s="183"/>
      <c r="AF79" s="183"/>
      <c r="AG79" s="183"/>
      <c r="AH79" s="183"/>
      <c r="AI79" s="183"/>
    </row>
    <row r="80" spans="2:35" ht="28.3" x14ac:dyDescent="0.4">
      <c r="B80" s="89" t="str">
        <f>+'6 - Plan de Acciones Preventiva'!B80</f>
        <v>ACCESO A LA PROPIEDAD DE LA TIERRA Y LOS TERRITORIOS</v>
      </c>
      <c r="C80" s="90" t="str">
        <f>+'6 - Plan de Acciones Preventiva'!C80</f>
        <v>R 30</v>
      </c>
      <c r="D80" s="89" t="str">
        <f>+'6 - Plan de Acciones Preventiva'!D80</f>
        <v>Materializar un subsidio que no cumpla con los requisitos establecidos</v>
      </c>
      <c r="E80" s="90" t="str">
        <f>+'6 - Plan de Acciones Preventiva'!F80</f>
        <v>P 30.3</v>
      </c>
      <c r="F80" s="227">
        <f>+'6 - Plan de Acciones Preventiva'!G80</f>
        <v>0</v>
      </c>
      <c r="G80" s="228" t="str">
        <f>+'6 - Plan de Acciones Preventiva'!H80</f>
        <v/>
      </c>
      <c r="H80" s="227">
        <f>+'6 - Plan de Acciones Preventiva'!I80</f>
        <v>0</v>
      </c>
      <c r="I80" s="229">
        <f t="shared" si="1"/>
        <v>0</v>
      </c>
      <c r="J80" s="230">
        <f>+'6 - Plan de Acciones Preventiva'!K80</f>
        <v>0</v>
      </c>
      <c r="K80" s="230">
        <f>+'6 - Plan de Acciones Preventiva'!L80</f>
        <v>0</v>
      </c>
      <c r="L80" s="230">
        <f>+'6 - Plan de Acciones Preventiva'!M80</f>
        <v>0</v>
      </c>
      <c r="M80" s="230">
        <f>+'6 - Plan de Acciones Preventiva'!N80</f>
        <v>0</v>
      </c>
      <c r="N80" s="230">
        <f>+'6 - Plan de Acciones Preventiva'!O80</f>
        <v>0</v>
      </c>
      <c r="O80" s="230">
        <f>+'6 - Plan de Acciones Preventiva'!P80</f>
        <v>0</v>
      </c>
      <c r="P80" s="230">
        <f>+'6 - Plan de Acciones Preventiva'!Q80</f>
        <v>0</v>
      </c>
      <c r="Q80" s="230">
        <f>+'6 - Plan de Acciones Preventiva'!R80</f>
        <v>0</v>
      </c>
      <c r="R80" s="230">
        <f>+'6 - Plan de Acciones Preventiva'!S80</f>
        <v>0</v>
      </c>
      <c r="S80" s="230">
        <f>+'6 - Plan de Acciones Preventiva'!T80</f>
        <v>0</v>
      </c>
      <c r="T80" s="230">
        <f>+'6 - Plan de Acciones Preventiva'!U80</f>
        <v>0</v>
      </c>
      <c r="U80" s="230">
        <f>+'6 - Plan de Acciones Preventiva'!V80</f>
        <v>0</v>
      </c>
      <c r="V80" s="183"/>
      <c r="W80" s="183"/>
      <c r="X80" s="183"/>
      <c r="Y80" s="183"/>
      <c r="Z80" s="183"/>
      <c r="AA80" s="183"/>
      <c r="AB80" s="183"/>
      <c r="AC80" s="183"/>
      <c r="AD80" s="183"/>
      <c r="AE80" s="183"/>
      <c r="AF80" s="183"/>
      <c r="AG80" s="183"/>
      <c r="AH80" s="183"/>
      <c r="AI80" s="183"/>
    </row>
    <row r="81" spans="2:35" ht="28.3" x14ac:dyDescent="0.4">
      <c r="B81" s="89" t="str">
        <f>+'6 - Plan de Acciones Preventiva'!B81</f>
        <v>ACCESO A LA PROPIEDAD DE LA TIERRA Y LOS TERRITORIOS</v>
      </c>
      <c r="C81" s="90" t="str">
        <f>+'6 - Plan de Acciones Preventiva'!C81</f>
        <v>R 30</v>
      </c>
      <c r="D81" s="89" t="str">
        <f>+'6 - Plan de Acciones Preventiva'!D81</f>
        <v>Materializar un subsidio que no cumpla con los requisitos establecidos</v>
      </c>
      <c r="E81" s="90" t="str">
        <f>+'6 - Plan de Acciones Preventiva'!F81</f>
        <v>P 30.4</v>
      </c>
      <c r="F81" s="227">
        <f>+'6 - Plan de Acciones Preventiva'!G81</f>
        <v>0</v>
      </c>
      <c r="G81" s="228" t="str">
        <f>+'6 - Plan de Acciones Preventiva'!H81</f>
        <v/>
      </c>
      <c r="H81" s="227">
        <f>+'6 - Plan de Acciones Preventiva'!I81</f>
        <v>0</v>
      </c>
      <c r="I81" s="229">
        <f t="shared" si="1"/>
        <v>0</v>
      </c>
      <c r="J81" s="230">
        <f>+'6 - Plan de Acciones Preventiva'!K81</f>
        <v>0</v>
      </c>
      <c r="K81" s="230">
        <f>+'6 - Plan de Acciones Preventiva'!L81</f>
        <v>0</v>
      </c>
      <c r="L81" s="230">
        <f>+'6 - Plan de Acciones Preventiva'!M81</f>
        <v>0</v>
      </c>
      <c r="M81" s="230">
        <f>+'6 - Plan de Acciones Preventiva'!N81</f>
        <v>0</v>
      </c>
      <c r="N81" s="230">
        <f>+'6 - Plan de Acciones Preventiva'!O81</f>
        <v>0</v>
      </c>
      <c r="O81" s="230">
        <f>+'6 - Plan de Acciones Preventiva'!P81</f>
        <v>0</v>
      </c>
      <c r="P81" s="230">
        <f>+'6 - Plan de Acciones Preventiva'!Q81</f>
        <v>0</v>
      </c>
      <c r="Q81" s="230">
        <f>+'6 - Plan de Acciones Preventiva'!R81</f>
        <v>0</v>
      </c>
      <c r="R81" s="230">
        <f>+'6 - Plan de Acciones Preventiva'!S81</f>
        <v>0</v>
      </c>
      <c r="S81" s="230">
        <f>+'6 - Plan de Acciones Preventiva'!T81</f>
        <v>0</v>
      </c>
      <c r="T81" s="230">
        <f>+'6 - Plan de Acciones Preventiva'!U81</f>
        <v>0</v>
      </c>
      <c r="U81" s="230">
        <f>+'6 - Plan de Acciones Preventiva'!V81</f>
        <v>0</v>
      </c>
      <c r="V81" s="183"/>
      <c r="W81" s="183"/>
      <c r="X81" s="183"/>
      <c r="Y81" s="183"/>
      <c r="Z81" s="183"/>
      <c r="AA81" s="183"/>
      <c r="AB81" s="183"/>
      <c r="AC81" s="183"/>
      <c r="AD81" s="183"/>
      <c r="AE81" s="183"/>
      <c r="AF81" s="183"/>
      <c r="AG81" s="183"/>
      <c r="AH81" s="183"/>
      <c r="AI81" s="183"/>
    </row>
    <row r="82" spans="2:35" ht="70.75" x14ac:dyDescent="0.4">
      <c r="B82" s="89" t="str">
        <f>+'6 - Plan de Acciones Preventiva'!B82</f>
        <v>ACCESO A LA PROPIEDAD DE LA TIERRA Y LOS TERRITORIOS</v>
      </c>
      <c r="C82" s="90" t="str">
        <f>+'6 - Plan de Acciones Preventiva'!C82</f>
        <v>R 31</v>
      </c>
      <c r="D82" s="89" t="str">
        <f>+'6 - Plan de Acciones Preventiva'!D82</f>
        <v>Adjudicación de baldíos a persona natural, sin el cumplimiento de requisitos jurídicos, agronómicos y catastrales en los municipios focalizados</v>
      </c>
      <c r="E82" s="90" t="str">
        <f>+'6 - Plan de Acciones Preventiva'!F82</f>
        <v>P 31.1</v>
      </c>
      <c r="F82" s="89" t="str">
        <f>+'6 - Plan de Acciones Preventiva'!G82</f>
        <v>Socialización de los procedimientos ACCTI- P 020-Adjudicación Baldíos  en los municipios focalizados y ACCTI-P-003 Adjudicación de baldíos a persona natural (ley 160/94)</v>
      </c>
      <c r="G82" s="94" t="str">
        <f>+'6 - Plan de Acciones Preventiva'!H82</f>
        <v>SUBDIRECCIÓN DE ACCESO A TIERRAS EN ZONAS FOCALIZADAS</v>
      </c>
      <c r="H82" s="89" t="str">
        <f>+'6 - Plan de Acciones Preventiva'!I82</f>
        <v>Listado de asistencia de la socialización</v>
      </c>
      <c r="I82" s="224">
        <f t="shared" si="1"/>
        <v>1</v>
      </c>
      <c r="J82" s="225">
        <f>+'6 - Plan de Acciones Preventiva'!K82</f>
        <v>0</v>
      </c>
      <c r="K82" s="225">
        <f>+'6 - Plan de Acciones Preventiva'!L82</f>
        <v>0</v>
      </c>
      <c r="L82" s="225">
        <f>+'6 - Plan de Acciones Preventiva'!M82</f>
        <v>0</v>
      </c>
      <c r="M82" s="225">
        <f>+'6 - Plan de Acciones Preventiva'!N82</f>
        <v>0</v>
      </c>
      <c r="N82" s="225">
        <f>+'6 - Plan de Acciones Preventiva'!O82</f>
        <v>0</v>
      </c>
      <c r="O82" s="225">
        <f>+'6 - Plan de Acciones Preventiva'!P82</f>
        <v>0</v>
      </c>
      <c r="P82" s="225">
        <f>+'6 - Plan de Acciones Preventiva'!Q82</f>
        <v>0</v>
      </c>
      <c r="Q82" s="225">
        <f>+'6 - Plan de Acciones Preventiva'!R82</f>
        <v>1</v>
      </c>
      <c r="R82" s="225">
        <f>+'6 - Plan de Acciones Preventiva'!S82</f>
        <v>0</v>
      </c>
      <c r="S82" s="225">
        <f>+'6 - Plan de Acciones Preventiva'!T82</f>
        <v>0</v>
      </c>
      <c r="T82" s="225">
        <f>+'6 - Plan de Acciones Preventiva'!U82</f>
        <v>0</v>
      </c>
      <c r="U82" s="225">
        <f>+'6 - Plan de Acciones Preventiva'!V82</f>
        <v>0</v>
      </c>
      <c r="V82" s="183"/>
      <c r="W82" s="183"/>
      <c r="X82" s="183"/>
      <c r="Y82" s="183"/>
      <c r="Z82" s="183"/>
      <c r="AA82" s="183"/>
      <c r="AB82" s="183"/>
      <c r="AC82" s="183"/>
      <c r="AD82" s="183"/>
      <c r="AE82" s="183"/>
      <c r="AF82" s="183"/>
      <c r="AG82" s="183"/>
      <c r="AH82" s="183"/>
      <c r="AI82" s="183"/>
    </row>
    <row r="83" spans="2:35" ht="28.3" x14ac:dyDescent="0.4">
      <c r="B83" s="89" t="str">
        <f>+'6 - Plan de Acciones Preventiva'!B83</f>
        <v>ACCESO A LA PROPIEDAD DE LA TIERRA Y LOS TERRITORIOS</v>
      </c>
      <c r="C83" s="90" t="str">
        <f>+'6 - Plan de Acciones Preventiva'!C83</f>
        <v>R 31</v>
      </c>
      <c r="D83" s="89" t="str">
        <f>+'6 - Plan de Acciones Preventiva'!D83</f>
        <v>Adjudicación de baldíos a persona natural, sin el cumplimiento de requisitos jurídicos, agronómicos y catastrales en los municipios focalizados</v>
      </c>
      <c r="E83" s="90" t="str">
        <f>+'6 - Plan de Acciones Preventiva'!F83</f>
        <v>P 31.2</v>
      </c>
      <c r="F83" s="227">
        <f>+'6 - Plan de Acciones Preventiva'!G83</f>
        <v>0</v>
      </c>
      <c r="G83" s="228" t="str">
        <f>+'6 - Plan de Acciones Preventiva'!H83</f>
        <v/>
      </c>
      <c r="H83" s="227">
        <f>+'6 - Plan de Acciones Preventiva'!I83</f>
        <v>0</v>
      </c>
      <c r="I83" s="229">
        <f t="shared" si="1"/>
        <v>0</v>
      </c>
      <c r="J83" s="230">
        <f>+'6 - Plan de Acciones Preventiva'!K83</f>
        <v>0</v>
      </c>
      <c r="K83" s="230">
        <f>+'6 - Plan de Acciones Preventiva'!L83</f>
        <v>0</v>
      </c>
      <c r="L83" s="230">
        <f>+'6 - Plan de Acciones Preventiva'!M83</f>
        <v>0</v>
      </c>
      <c r="M83" s="230">
        <f>+'6 - Plan de Acciones Preventiva'!N83</f>
        <v>0</v>
      </c>
      <c r="N83" s="230">
        <f>+'6 - Plan de Acciones Preventiva'!O83</f>
        <v>0</v>
      </c>
      <c r="O83" s="230">
        <f>+'6 - Plan de Acciones Preventiva'!P83</f>
        <v>0</v>
      </c>
      <c r="P83" s="230">
        <f>+'6 - Plan de Acciones Preventiva'!Q83</f>
        <v>0</v>
      </c>
      <c r="Q83" s="230">
        <f>+'6 - Plan de Acciones Preventiva'!R83</f>
        <v>0</v>
      </c>
      <c r="R83" s="230">
        <f>+'6 - Plan de Acciones Preventiva'!S83</f>
        <v>0</v>
      </c>
      <c r="S83" s="230">
        <f>+'6 - Plan de Acciones Preventiva'!T83</f>
        <v>0</v>
      </c>
      <c r="T83" s="230">
        <f>+'6 - Plan de Acciones Preventiva'!U83</f>
        <v>0</v>
      </c>
      <c r="U83" s="230">
        <f>+'6 - Plan de Acciones Preventiva'!V83</f>
        <v>0</v>
      </c>
      <c r="V83" s="183"/>
      <c r="W83" s="183"/>
      <c r="X83" s="183"/>
      <c r="Y83" s="183"/>
      <c r="Z83" s="183"/>
      <c r="AA83" s="183"/>
      <c r="AB83" s="183"/>
      <c r="AC83" s="183"/>
      <c r="AD83" s="183"/>
      <c r="AE83" s="183"/>
      <c r="AF83" s="183"/>
      <c r="AG83" s="183"/>
      <c r="AH83" s="183"/>
      <c r="AI83" s="183"/>
    </row>
    <row r="84" spans="2:35" ht="28.3" x14ac:dyDescent="0.4">
      <c r="B84" s="89" t="str">
        <f>+'6 - Plan de Acciones Preventiva'!B84</f>
        <v>ACCESO A LA PROPIEDAD DE LA TIERRA Y LOS TERRITORIOS</v>
      </c>
      <c r="C84" s="90" t="str">
        <f>+'6 - Plan de Acciones Preventiva'!C84</f>
        <v>R 31</v>
      </c>
      <c r="D84" s="89" t="str">
        <f>+'6 - Plan de Acciones Preventiva'!D84</f>
        <v>Adjudicación de baldíos a persona natural, sin el cumplimiento de requisitos jurídicos, agronómicos y catastrales en los municipios focalizados</v>
      </c>
      <c r="E84" s="90" t="str">
        <f>+'6 - Plan de Acciones Preventiva'!F84</f>
        <v>P 31.3</v>
      </c>
      <c r="F84" s="227">
        <f>+'6 - Plan de Acciones Preventiva'!G84</f>
        <v>0</v>
      </c>
      <c r="G84" s="228" t="str">
        <f>+'6 - Plan de Acciones Preventiva'!H84</f>
        <v/>
      </c>
      <c r="H84" s="227">
        <f>+'6 - Plan de Acciones Preventiva'!I84</f>
        <v>0</v>
      </c>
      <c r="I84" s="229">
        <f t="shared" si="1"/>
        <v>0</v>
      </c>
      <c r="J84" s="230">
        <f>+'6 - Plan de Acciones Preventiva'!K84</f>
        <v>0</v>
      </c>
      <c r="K84" s="230">
        <f>+'6 - Plan de Acciones Preventiva'!L84</f>
        <v>0</v>
      </c>
      <c r="L84" s="230">
        <f>+'6 - Plan de Acciones Preventiva'!M84</f>
        <v>0</v>
      </c>
      <c r="M84" s="230">
        <f>+'6 - Plan de Acciones Preventiva'!N84</f>
        <v>0</v>
      </c>
      <c r="N84" s="230">
        <f>+'6 - Plan de Acciones Preventiva'!O84</f>
        <v>0</v>
      </c>
      <c r="O84" s="230">
        <f>+'6 - Plan de Acciones Preventiva'!P84</f>
        <v>0</v>
      </c>
      <c r="P84" s="230">
        <f>+'6 - Plan de Acciones Preventiva'!Q84</f>
        <v>0</v>
      </c>
      <c r="Q84" s="230">
        <f>+'6 - Plan de Acciones Preventiva'!R84</f>
        <v>0</v>
      </c>
      <c r="R84" s="230">
        <f>+'6 - Plan de Acciones Preventiva'!S84</f>
        <v>0</v>
      </c>
      <c r="S84" s="230">
        <f>+'6 - Plan de Acciones Preventiva'!T84</f>
        <v>0</v>
      </c>
      <c r="T84" s="230">
        <f>+'6 - Plan de Acciones Preventiva'!U84</f>
        <v>0</v>
      </c>
      <c r="U84" s="230">
        <f>+'6 - Plan de Acciones Preventiva'!V84</f>
        <v>0</v>
      </c>
      <c r="V84" s="183"/>
      <c r="W84" s="183"/>
      <c r="X84" s="183"/>
      <c r="Y84" s="183"/>
      <c r="Z84" s="183"/>
      <c r="AA84" s="183"/>
      <c r="AB84" s="183"/>
      <c r="AC84" s="183"/>
      <c r="AD84" s="183"/>
      <c r="AE84" s="183"/>
      <c r="AF84" s="183"/>
      <c r="AG84" s="183"/>
      <c r="AH84" s="183"/>
      <c r="AI84" s="183"/>
    </row>
    <row r="85" spans="2:35" ht="70.75" x14ac:dyDescent="0.4">
      <c r="B85" s="89" t="str">
        <f>+'6 - Plan de Acciones Preventiva'!B85</f>
        <v>ACCESO A LA PROPIEDAD DE LA TIERRA Y LOS TERRITORIOS</v>
      </c>
      <c r="C85" s="90" t="str">
        <f>+'6 - Plan de Acciones Preventiva'!C85</f>
        <v>R 32</v>
      </c>
      <c r="D85" s="89" t="str">
        <f>+'6 - Plan de Acciones Preventiva'!D85</f>
        <v xml:space="preserve">Demoras en ejecutar las etapas propias del procedimiento por causas internas de revocatoria de predios no focalizados </v>
      </c>
      <c r="E85" s="90" t="str">
        <f>+'6 - Plan de Acciones Preventiva'!F85</f>
        <v>P 32.1</v>
      </c>
      <c r="F85" s="89" t="str">
        <f>+'6 - Plan de Acciones Preventiva'!G85</f>
        <v xml:space="preserve">Actualizar la ACCTI-F-097 - Matriz de Revocatoria Directa, que incluya criterios de control en las etapas del procedimiento de revocatoria para los predios no focalizados </v>
      </c>
      <c r="G85" s="94" t="str">
        <f>+'6 - Plan de Acciones Preventiva'!H85</f>
        <v>SUBDIRECCIÓN DE ACCESO A TIERRAS POR DEMANDA Y DESCONGESTIÓN</v>
      </c>
      <c r="H85" s="89" t="str">
        <f>+'6 - Plan de Acciones Preventiva'!I85</f>
        <v xml:space="preserve">ACCTI-F-097 - Matriz de Revocatoria Directa actualizada para los predios no focalizados </v>
      </c>
      <c r="I85" s="224">
        <f t="shared" si="1"/>
        <v>4</v>
      </c>
      <c r="J85" s="225">
        <f>+'6 - Plan de Acciones Preventiva'!K85</f>
        <v>0</v>
      </c>
      <c r="K85" s="225">
        <f>+'6 - Plan de Acciones Preventiva'!L85</f>
        <v>0</v>
      </c>
      <c r="L85" s="225">
        <f>+'6 - Plan de Acciones Preventiva'!M85</f>
        <v>1</v>
      </c>
      <c r="M85" s="225">
        <f>+'6 - Plan de Acciones Preventiva'!N85</f>
        <v>0</v>
      </c>
      <c r="N85" s="225">
        <f>+'6 - Plan de Acciones Preventiva'!O85</f>
        <v>0</v>
      </c>
      <c r="O85" s="225">
        <f>+'6 - Plan de Acciones Preventiva'!P85</f>
        <v>1</v>
      </c>
      <c r="P85" s="225">
        <f>+'6 - Plan de Acciones Preventiva'!Q85</f>
        <v>0</v>
      </c>
      <c r="Q85" s="225">
        <f>+'6 - Plan de Acciones Preventiva'!R85</f>
        <v>0</v>
      </c>
      <c r="R85" s="225">
        <f>+'6 - Plan de Acciones Preventiva'!S85</f>
        <v>1</v>
      </c>
      <c r="S85" s="225">
        <f>+'6 - Plan de Acciones Preventiva'!T85</f>
        <v>0</v>
      </c>
      <c r="T85" s="225">
        <f>+'6 - Plan de Acciones Preventiva'!U85</f>
        <v>0</v>
      </c>
      <c r="U85" s="225">
        <f>+'6 - Plan de Acciones Preventiva'!V85</f>
        <v>1</v>
      </c>
      <c r="V85" s="183"/>
      <c r="W85" s="183"/>
      <c r="X85" s="183"/>
      <c r="Y85" s="183"/>
      <c r="Z85" s="183"/>
      <c r="AA85" s="183"/>
      <c r="AB85" s="183"/>
      <c r="AC85" s="183"/>
      <c r="AD85" s="183"/>
      <c r="AE85" s="183"/>
      <c r="AF85" s="183"/>
      <c r="AG85" s="183"/>
      <c r="AH85" s="183"/>
      <c r="AI85" s="183"/>
    </row>
    <row r="86" spans="2:35" ht="28.3" x14ac:dyDescent="0.4">
      <c r="B86" s="89" t="str">
        <f>+'6 - Plan de Acciones Preventiva'!B86</f>
        <v>ACCESO A LA PROPIEDAD DE LA TIERRA Y LOS TERRITORIOS</v>
      </c>
      <c r="C86" s="90" t="str">
        <f>+'6 - Plan de Acciones Preventiva'!C86</f>
        <v>R 32</v>
      </c>
      <c r="D86" s="89" t="str">
        <f>+'6 - Plan de Acciones Preventiva'!D86</f>
        <v xml:space="preserve">Demoras en ejecutar las etapas propias del procedimiento por causas internas de revocatoria de predios no focalizados </v>
      </c>
      <c r="E86" s="90" t="str">
        <f>+'6 - Plan de Acciones Preventiva'!F86</f>
        <v>P 32.2</v>
      </c>
      <c r="F86" s="227">
        <f>+'6 - Plan de Acciones Preventiva'!G86</f>
        <v>0</v>
      </c>
      <c r="G86" s="228" t="str">
        <f>+'6 - Plan de Acciones Preventiva'!H86</f>
        <v/>
      </c>
      <c r="H86" s="227">
        <f>+'6 - Plan de Acciones Preventiva'!I86</f>
        <v>0</v>
      </c>
      <c r="I86" s="229">
        <f t="shared" si="1"/>
        <v>0</v>
      </c>
      <c r="J86" s="230">
        <f>+'6 - Plan de Acciones Preventiva'!K86</f>
        <v>0</v>
      </c>
      <c r="K86" s="230">
        <f>+'6 - Plan de Acciones Preventiva'!L86</f>
        <v>0</v>
      </c>
      <c r="L86" s="230">
        <f>+'6 - Plan de Acciones Preventiva'!M86</f>
        <v>0</v>
      </c>
      <c r="M86" s="230">
        <f>+'6 - Plan de Acciones Preventiva'!N86</f>
        <v>0</v>
      </c>
      <c r="N86" s="230">
        <f>+'6 - Plan de Acciones Preventiva'!O86</f>
        <v>0</v>
      </c>
      <c r="O86" s="230">
        <f>+'6 - Plan de Acciones Preventiva'!P86</f>
        <v>0</v>
      </c>
      <c r="P86" s="230">
        <f>+'6 - Plan de Acciones Preventiva'!Q86</f>
        <v>0</v>
      </c>
      <c r="Q86" s="230">
        <f>+'6 - Plan de Acciones Preventiva'!R86</f>
        <v>0</v>
      </c>
      <c r="R86" s="230">
        <f>+'6 - Plan de Acciones Preventiva'!S86</f>
        <v>0</v>
      </c>
      <c r="S86" s="230">
        <f>+'6 - Plan de Acciones Preventiva'!T86</f>
        <v>0</v>
      </c>
      <c r="T86" s="230">
        <f>+'6 - Plan de Acciones Preventiva'!U86</f>
        <v>0</v>
      </c>
      <c r="U86" s="230">
        <f>+'6 - Plan de Acciones Preventiva'!V86</f>
        <v>0</v>
      </c>
      <c r="V86" s="183"/>
      <c r="W86" s="183"/>
      <c r="X86" s="183"/>
      <c r="Y86" s="183"/>
      <c r="Z86" s="183"/>
      <c r="AA86" s="183"/>
      <c r="AB86" s="183"/>
      <c r="AC86" s="183"/>
      <c r="AD86" s="183"/>
      <c r="AE86" s="183"/>
      <c r="AF86" s="183"/>
      <c r="AG86" s="183"/>
      <c r="AH86" s="183"/>
      <c r="AI86" s="183"/>
    </row>
    <row r="87" spans="2:35" ht="28.3" x14ac:dyDescent="0.4">
      <c r="B87" s="89" t="str">
        <f>+'6 - Plan de Acciones Preventiva'!B87</f>
        <v>ACCESO A LA PROPIEDAD DE LA TIERRA Y LOS TERRITORIOS</v>
      </c>
      <c r="C87" s="90" t="str">
        <f>+'6 - Plan de Acciones Preventiva'!C87</f>
        <v>R 32</v>
      </c>
      <c r="D87" s="89" t="str">
        <f>+'6 - Plan de Acciones Preventiva'!D87</f>
        <v xml:space="preserve">Demoras en ejecutar las etapas propias del procedimiento por causas internas de revocatoria de predios no focalizados </v>
      </c>
      <c r="E87" s="90" t="str">
        <f>+'6 - Plan de Acciones Preventiva'!F87</f>
        <v>P 32.3</v>
      </c>
      <c r="F87" s="227">
        <f>+'6 - Plan de Acciones Preventiva'!G87</f>
        <v>0</v>
      </c>
      <c r="G87" s="228" t="str">
        <f>+'6 - Plan de Acciones Preventiva'!H87</f>
        <v/>
      </c>
      <c r="H87" s="227">
        <f>+'6 - Plan de Acciones Preventiva'!I87</f>
        <v>0</v>
      </c>
      <c r="I87" s="229">
        <f t="shared" si="1"/>
        <v>0</v>
      </c>
      <c r="J87" s="230">
        <f>+'6 - Plan de Acciones Preventiva'!K87</f>
        <v>0</v>
      </c>
      <c r="K87" s="230">
        <f>+'6 - Plan de Acciones Preventiva'!L87</f>
        <v>0</v>
      </c>
      <c r="L87" s="230">
        <f>+'6 - Plan de Acciones Preventiva'!M87</f>
        <v>0</v>
      </c>
      <c r="M87" s="230">
        <f>+'6 - Plan de Acciones Preventiva'!N87</f>
        <v>0</v>
      </c>
      <c r="N87" s="230">
        <f>+'6 - Plan de Acciones Preventiva'!O87</f>
        <v>0</v>
      </c>
      <c r="O87" s="230">
        <f>+'6 - Plan de Acciones Preventiva'!P87</f>
        <v>0</v>
      </c>
      <c r="P87" s="230">
        <f>+'6 - Plan de Acciones Preventiva'!Q87</f>
        <v>0</v>
      </c>
      <c r="Q87" s="230">
        <f>+'6 - Plan de Acciones Preventiva'!R87</f>
        <v>0</v>
      </c>
      <c r="R87" s="230">
        <f>+'6 - Plan de Acciones Preventiva'!S87</f>
        <v>0</v>
      </c>
      <c r="S87" s="230">
        <f>+'6 - Plan de Acciones Preventiva'!T87</f>
        <v>0</v>
      </c>
      <c r="T87" s="230">
        <f>+'6 - Plan de Acciones Preventiva'!U87</f>
        <v>0</v>
      </c>
      <c r="U87" s="230">
        <f>+'6 - Plan de Acciones Preventiva'!V87</f>
        <v>0</v>
      </c>
      <c r="V87" s="183"/>
      <c r="W87" s="183"/>
      <c r="X87" s="183"/>
      <c r="Y87" s="183"/>
      <c r="Z87" s="183"/>
      <c r="AA87" s="183"/>
      <c r="AB87" s="183"/>
      <c r="AC87" s="183"/>
      <c r="AD87" s="183"/>
      <c r="AE87" s="183"/>
      <c r="AF87" s="183"/>
      <c r="AG87" s="183"/>
      <c r="AH87" s="183"/>
      <c r="AI87" s="183"/>
    </row>
    <row r="88" spans="2:35" ht="70.75" x14ac:dyDescent="0.4">
      <c r="B88" s="89" t="str">
        <f>+'6 - Plan de Acciones Preventiva'!B88</f>
        <v>ACCESO A LA PROPIEDAD DE LA TIERRA Y LOS TERRITORIOS</v>
      </c>
      <c r="C88" s="90" t="str">
        <f>+'6 - Plan de Acciones Preventiva'!C88</f>
        <v>R 33</v>
      </c>
      <c r="D88" s="89" t="str">
        <f>+'6 - Plan de Acciones Preventiva'!D88</f>
        <v xml:space="preserve">Demoras en ejecutar las etapas propias del procedimiento por causas internas de revocatoria de predios focalizados </v>
      </c>
      <c r="E88" s="90" t="str">
        <f>+'6 - Plan de Acciones Preventiva'!F88</f>
        <v>P 33.1</v>
      </c>
      <c r="F88" s="89" t="str">
        <f>+'6 - Plan de Acciones Preventiva'!G88</f>
        <v xml:space="preserve">Actualizar la ACCTI-F-097 - Matriz de Revocatoria Directa, que incluya criterios de control en las etapas del procedimiento de revocatoria para los predios focalizados </v>
      </c>
      <c r="G88" s="94" t="str">
        <f>+'6 - Plan de Acciones Preventiva'!H88</f>
        <v>SUBDIRECCIÓN DE ACCESO A TIERRAS EN ZONAS FOCALIZADAS</v>
      </c>
      <c r="H88" s="89" t="str">
        <f>+'6 - Plan de Acciones Preventiva'!I88</f>
        <v xml:space="preserve">ACCTI-F-097 - Matriz de Revocatoria Directa actualizada para los predios focalizados </v>
      </c>
      <c r="I88" s="224">
        <f t="shared" si="1"/>
        <v>4</v>
      </c>
      <c r="J88" s="225">
        <f>+'6 - Plan de Acciones Preventiva'!K88</f>
        <v>0</v>
      </c>
      <c r="K88" s="225">
        <f>+'6 - Plan de Acciones Preventiva'!L88</f>
        <v>0</v>
      </c>
      <c r="L88" s="225">
        <f>+'6 - Plan de Acciones Preventiva'!M88</f>
        <v>1</v>
      </c>
      <c r="M88" s="225">
        <f>+'6 - Plan de Acciones Preventiva'!N88</f>
        <v>0</v>
      </c>
      <c r="N88" s="225">
        <f>+'6 - Plan de Acciones Preventiva'!O88</f>
        <v>0</v>
      </c>
      <c r="O88" s="225">
        <f>+'6 - Plan de Acciones Preventiva'!P88</f>
        <v>1</v>
      </c>
      <c r="P88" s="225">
        <f>+'6 - Plan de Acciones Preventiva'!Q88</f>
        <v>0</v>
      </c>
      <c r="Q88" s="225">
        <f>+'6 - Plan de Acciones Preventiva'!R88</f>
        <v>0</v>
      </c>
      <c r="R88" s="225">
        <f>+'6 - Plan de Acciones Preventiva'!S88</f>
        <v>1</v>
      </c>
      <c r="S88" s="225">
        <f>+'6 - Plan de Acciones Preventiva'!T88</f>
        <v>0</v>
      </c>
      <c r="T88" s="225">
        <f>+'6 - Plan de Acciones Preventiva'!U88</f>
        <v>0</v>
      </c>
      <c r="U88" s="225">
        <f>+'6 - Plan de Acciones Preventiva'!V88</f>
        <v>1</v>
      </c>
      <c r="V88" s="183"/>
      <c r="W88" s="183"/>
      <c r="X88" s="183"/>
      <c r="Y88" s="183"/>
      <c r="Z88" s="183"/>
      <c r="AA88" s="183"/>
      <c r="AB88" s="183"/>
      <c r="AC88" s="183"/>
      <c r="AD88" s="183"/>
      <c r="AE88" s="183"/>
      <c r="AF88" s="183"/>
      <c r="AG88" s="183"/>
      <c r="AH88" s="183"/>
      <c r="AI88" s="183"/>
    </row>
    <row r="89" spans="2:35" ht="28.3" x14ac:dyDescent="0.4">
      <c r="B89" s="89" t="str">
        <f>+'6 - Plan de Acciones Preventiva'!B89</f>
        <v>ACCESO A LA PROPIEDAD DE LA TIERRA Y LOS TERRITORIOS</v>
      </c>
      <c r="C89" s="90" t="str">
        <f>+'6 - Plan de Acciones Preventiva'!C89</f>
        <v>R 33</v>
      </c>
      <c r="D89" s="89" t="str">
        <f>+'6 - Plan de Acciones Preventiva'!D89</f>
        <v xml:space="preserve">Demoras en ejecutar las etapas propias del procedimiento por causas internas de revocatoria de predios focalizados </v>
      </c>
      <c r="E89" s="90" t="str">
        <f>+'6 - Plan de Acciones Preventiva'!F89</f>
        <v>P 33.2</v>
      </c>
      <c r="F89" s="227">
        <f>+'6 - Plan de Acciones Preventiva'!G89</f>
        <v>0</v>
      </c>
      <c r="G89" s="228" t="str">
        <f>+'6 - Plan de Acciones Preventiva'!H89</f>
        <v/>
      </c>
      <c r="H89" s="227">
        <f>+'6 - Plan de Acciones Preventiva'!I89</f>
        <v>0</v>
      </c>
      <c r="I89" s="229">
        <f t="shared" si="1"/>
        <v>0</v>
      </c>
      <c r="J89" s="230">
        <f>+'6 - Plan de Acciones Preventiva'!K89</f>
        <v>0</v>
      </c>
      <c r="K89" s="230">
        <f>+'6 - Plan de Acciones Preventiva'!L89</f>
        <v>0</v>
      </c>
      <c r="L89" s="230">
        <f>+'6 - Plan de Acciones Preventiva'!M89</f>
        <v>0</v>
      </c>
      <c r="M89" s="230">
        <f>+'6 - Plan de Acciones Preventiva'!N89</f>
        <v>0</v>
      </c>
      <c r="N89" s="230">
        <f>+'6 - Plan de Acciones Preventiva'!O89</f>
        <v>0</v>
      </c>
      <c r="O89" s="230">
        <f>+'6 - Plan de Acciones Preventiva'!P89</f>
        <v>0</v>
      </c>
      <c r="P89" s="230">
        <f>+'6 - Plan de Acciones Preventiva'!Q89</f>
        <v>0</v>
      </c>
      <c r="Q89" s="230">
        <f>+'6 - Plan de Acciones Preventiva'!R89</f>
        <v>0</v>
      </c>
      <c r="R89" s="230">
        <f>+'6 - Plan de Acciones Preventiva'!S89</f>
        <v>0</v>
      </c>
      <c r="S89" s="230">
        <f>+'6 - Plan de Acciones Preventiva'!T89</f>
        <v>0</v>
      </c>
      <c r="T89" s="230">
        <f>+'6 - Plan de Acciones Preventiva'!U89</f>
        <v>0</v>
      </c>
      <c r="U89" s="230">
        <f>+'6 - Plan de Acciones Preventiva'!V89</f>
        <v>0</v>
      </c>
      <c r="V89" s="183"/>
      <c r="W89" s="183"/>
      <c r="X89" s="183"/>
      <c r="Y89" s="183"/>
      <c r="Z89" s="183"/>
      <c r="AA89" s="183"/>
      <c r="AB89" s="183"/>
      <c r="AC89" s="183"/>
      <c r="AD89" s="183"/>
      <c r="AE89" s="183"/>
      <c r="AF89" s="183"/>
      <c r="AG89" s="183"/>
      <c r="AH89" s="183"/>
      <c r="AI89" s="183"/>
    </row>
    <row r="90" spans="2:35" ht="28.3" x14ac:dyDescent="0.4">
      <c r="B90" s="89" t="str">
        <f>+'6 - Plan de Acciones Preventiva'!B90</f>
        <v>ACCESO A LA PROPIEDAD DE LA TIERRA Y LOS TERRITORIOS</v>
      </c>
      <c r="C90" s="90" t="str">
        <f>+'6 - Plan de Acciones Preventiva'!C90</f>
        <v>R 33</v>
      </c>
      <c r="D90" s="89" t="str">
        <f>+'6 - Plan de Acciones Preventiva'!D90</f>
        <v xml:space="preserve">Demoras en ejecutar las etapas propias del procedimiento por causas internas de revocatoria de predios focalizados </v>
      </c>
      <c r="E90" s="90" t="str">
        <f>+'6 - Plan de Acciones Preventiva'!F90</f>
        <v>P 33.3</v>
      </c>
      <c r="F90" s="227">
        <f>+'6 - Plan de Acciones Preventiva'!G90</f>
        <v>0</v>
      </c>
      <c r="G90" s="228" t="str">
        <f>+'6 - Plan de Acciones Preventiva'!H90</f>
        <v/>
      </c>
      <c r="H90" s="227">
        <f>+'6 - Plan de Acciones Preventiva'!I90</f>
        <v>0</v>
      </c>
      <c r="I90" s="229">
        <f t="shared" si="1"/>
        <v>0</v>
      </c>
      <c r="J90" s="230">
        <f>+'6 - Plan de Acciones Preventiva'!K90</f>
        <v>0</v>
      </c>
      <c r="K90" s="230">
        <f>+'6 - Plan de Acciones Preventiva'!L90</f>
        <v>0</v>
      </c>
      <c r="L90" s="230">
        <f>+'6 - Plan de Acciones Preventiva'!M90</f>
        <v>0</v>
      </c>
      <c r="M90" s="230">
        <f>+'6 - Plan de Acciones Preventiva'!N90</f>
        <v>0</v>
      </c>
      <c r="N90" s="230">
        <f>+'6 - Plan de Acciones Preventiva'!O90</f>
        <v>0</v>
      </c>
      <c r="O90" s="230">
        <f>+'6 - Plan de Acciones Preventiva'!P90</f>
        <v>0</v>
      </c>
      <c r="P90" s="230">
        <f>+'6 - Plan de Acciones Preventiva'!Q90</f>
        <v>0</v>
      </c>
      <c r="Q90" s="230">
        <f>+'6 - Plan de Acciones Preventiva'!R90</f>
        <v>0</v>
      </c>
      <c r="R90" s="230">
        <f>+'6 - Plan de Acciones Preventiva'!S90</f>
        <v>0</v>
      </c>
      <c r="S90" s="230">
        <f>+'6 - Plan de Acciones Preventiva'!T90</f>
        <v>0</v>
      </c>
      <c r="T90" s="230">
        <f>+'6 - Plan de Acciones Preventiva'!U90</f>
        <v>0</v>
      </c>
      <c r="U90" s="230">
        <f>+'6 - Plan de Acciones Preventiva'!V90</f>
        <v>0</v>
      </c>
      <c r="V90" s="152"/>
      <c r="W90" s="152"/>
      <c r="X90" s="152"/>
      <c r="Y90" s="152"/>
      <c r="Z90" s="152"/>
      <c r="AA90" s="152"/>
      <c r="AB90" s="152"/>
      <c r="AC90" s="152"/>
      <c r="AD90" s="152"/>
      <c r="AE90" s="152"/>
      <c r="AF90" s="152"/>
      <c r="AG90" s="152"/>
      <c r="AH90" s="152"/>
      <c r="AI90" s="188"/>
    </row>
    <row r="91" spans="2:35" ht="84.9" x14ac:dyDescent="0.4">
      <c r="B91" s="89" t="str">
        <f>+'6 - Plan de Acciones Preventiva'!B91</f>
        <v>ACCESO A LA PROPIEDAD DE LA TIERRA Y LOS TERRITORIOS</v>
      </c>
      <c r="C91" s="90" t="str">
        <f>+'6 - Plan de Acciones Preventiva'!C91</f>
        <v>R 34</v>
      </c>
      <c r="D91" s="89" t="str">
        <f>+'6 - Plan de Acciones Preventiva'!D91</f>
        <v>Redireccionamiento equivocado de las solicitudes que ingresan a la DAT</v>
      </c>
      <c r="E91" s="90" t="str">
        <f>+'6 - Plan de Acciones Preventiva'!F91</f>
        <v>P 34.1</v>
      </c>
      <c r="F91" s="89" t="str">
        <f>+'6 - Plan de Acciones Preventiva'!G91</f>
        <v>Realizar capacitación en el Procedimiento Gestión de Petición Quejas y Reclamos por parte de profesional líder del equipo de correspondencia, a los colaboradores de correspondencia DAT.</v>
      </c>
      <c r="G91" s="94" t="str">
        <f>+'6 - Plan de Acciones Preventiva'!H91</f>
        <v>DIRECCIÓN DE ACCESO A TIERRAS</v>
      </c>
      <c r="H91" s="89" t="str">
        <f>+'6 - Plan de Acciones Preventiva'!I91</f>
        <v>Lista de asistencia de los colaboradores de correspondencia DAT capacitados en el procedimiento de Gestión de Petición Quejas y Reclamos</v>
      </c>
      <c r="I91" s="241">
        <f t="shared" si="1"/>
        <v>0.95</v>
      </c>
      <c r="J91" s="242">
        <f>+'6 - Plan de Acciones Preventiva'!K91</f>
        <v>0</v>
      </c>
      <c r="K91" s="242">
        <f>+'6 - Plan de Acciones Preventiva'!L91</f>
        <v>0</v>
      </c>
      <c r="L91" s="242">
        <f>+'6 - Plan de Acciones Preventiva'!M91</f>
        <v>0.95</v>
      </c>
      <c r="M91" s="242">
        <f>+'6 - Plan de Acciones Preventiva'!N91</f>
        <v>0</v>
      </c>
      <c r="N91" s="242">
        <f>+'6 - Plan de Acciones Preventiva'!O91</f>
        <v>0</v>
      </c>
      <c r="O91" s="242">
        <f>+'6 - Plan de Acciones Preventiva'!P91</f>
        <v>0</v>
      </c>
      <c r="P91" s="242">
        <f>+'6 - Plan de Acciones Preventiva'!Q91</f>
        <v>0</v>
      </c>
      <c r="Q91" s="242">
        <f>+'6 - Plan de Acciones Preventiva'!R91</f>
        <v>0</v>
      </c>
      <c r="R91" s="242">
        <f>+'6 - Plan de Acciones Preventiva'!S91</f>
        <v>0</v>
      </c>
      <c r="S91" s="242">
        <f>+'6 - Plan de Acciones Preventiva'!T91</f>
        <v>0</v>
      </c>
      <c r="T91" s="242">
        <f>+'6 - Plan de Acciones Preventiva'!U91</f>
        <v>0</v>
      </c>
      <c r="U91" s="242">
        <f>+'6 - Plan de Acciones Preventiva'!V91</f>
        <v>0</v>
      </c>
      <c r="V91" s="183"/>
      <c r="W91" s="183"/>
      <c r="X91" s="183"/>
      <c r="Y91" s="183"/>
      <c r="Z91" s="183"/>
      <c r="AA91" s="183"/>
      <c r="AB91" s="183"/>
      <c r="AC91" s="183"/>
      <c r="AD91" s="183"/>
      <c r="AE91" s="152"/>
      <c r="AF91" s="152"/>
      <c r="AG91" s="152"/>
      <c r="AH91" s="152"/>
      <c r="AI91" s="188"/>
    </row>
    <row r="92" spans="2:35" ht="28.3" x14ac:dyDescent="0.4">
      <c r="B92" s="89" t="str">
        <f>+'6 - Plan de Acciones Preventiva'!B92</f>
        <v>ACCESO A LA PROPIEDAD DE LA TIERRA Y LOS TERRITORIOS</v>
      </c>
      <c r="C92" s="90" t="str">
        <f>+'6 - Plan de Acciones Preventiva'!C92</f>
        <v>R 34</v>
      </c>
      <c r="D92" s="89" t="str">
        <f>+'6 - Plan de Acciones Preventiva'!D92</f>
        <v>Redireccionamiento equivocado de las solicitudes que ingresan a la DAT</v>
      </c>
      <c r="E92" s="90" t="str">
        <f>+'6 - Plan de Acciones Preventiva'!F92</f>
        <v>P 34.2</v>
      </c>
      <c r="F92" s="227">
        <f>+'6 - Plan de Acciones Preventiva'!G92</f>
        <v>0</v>
      </c>
      <c r="G92" s="228" t="str">
        <f>+'6 - Plan de Acciones Preventiva'!H92</f>
        <v/>
      </c>
      <c r="H92" s="227">
        <f>+'6 - Plan de Acciones Preventiva'!I92</f>
        <v>0</v>
      </c>
      <c r="I92" s="229">
        <f t="shared" si="1"/>
        <v>0</v>
      </c>
      <c r="J92" s="230">
        <f>+'6 - Plan de Acciones Preventiva'!K92</f>
        <v>0</v>
      </c>
      <c r="K92" s="230">
        <f>+'6 - Plan de Acciones Preventiva'!L92</f>
        <v>0</v>
      </c>
      <c r="L92" s="230">
        <f>+'6 - Plan de Acciones Preventiva'!M92</f>
        <v>0</v>
      </c>
      <c r="M92" s="230">
        <f>+'6 - Plan de Acciones Preventiva'!N92</f>
        <v>0</v>
      </c>
      <c r="N92" s="230">
        <f>+'6 - Plan de Acciones Preventiva'!O92</f>
        <v>0</v>
      </c>
      <c r="O92" s="230">
        <f>+'6 - Plan de Acciones Preventiva'!P92</f>
        <v>0</v>
      </c>
      <c r="P92" s="230">
        <f>+'6 - Plan de Acciones Preventiva'!Q92</f>
        <v>0</v>
      </c>
      <c r="Q92" s="230">
        <f>+'6 - Plan de Acciones Preventiva'!R92</f>
        <v>0</v>
      </c>
      <c r="R92" s="230">
        <f>+'6 - Plan de Acciones Preventiva'!S92</f>
        <v>0</v>
      </c>
      <c r="S92" s="230">
        <f>+'6 - Plan de Acciones Preventiva'!T92</f>
        <v>0</v>
      </c>
      <c r="T92" s="230">
        <f>+'6 - Plan de Acciones Preventiva'!U92</f>
        <v>0</v>
      </c>
      <c r="U92" s="230">
        <f>+'6 - Plan de Acciones Preventiva'!V92</f>
        <v>0</v>
      </c>
      <c r="V92" s="183"/>
      <c r="W92" s="183"/>
      <c r="X92" s="183"/>
      <c r="Y92" s="183"/>
      <c r="Z92" s="183"/>
      <c r="AA92" s="183"/>
      <c r="AB92" s="183"/>
      <c r="AC92" s="183"/>
      <c r="AD92" s="183"/>
      <c r="AE92" s="152"/>
      <c r="AF92" s="152"/>
      <c r="AG92" s="152"/>
      <c r="AH92" s="152"/>
      <c r="AI92" s="188"/>
    </row>
    <row r="93" spans="2:35" ht="14.15" x14ac:dyDescent="0.4">
      <c r="B93" s="89" t="str">
        <f>+'6 - Plan de Acciones Preventiva'!B93</f>
        <v>ADMINISTRACIÓN DE TIERRAS</v>
      </c>
      <c r="C93" s="90" t="str">
        <f>+'6 - Plan de Acciones Preventiva'!C93</f>
        <v>R 35</v>
      </c>
      <c r="D93" s="227">
        <f>+'6 - Plan de Acciones Preventiva'!D93</f>
        <v>0</v>
      </c>
      <c r="E93" s="90" t="str">
        <f>+'6 - Plan de Acciones Preventiva'!F93</f>
        <v>P 35.1</v>
      </c>
      <c r="F93" s="227">
        <f>+'6 - Plan de Acciones Preventiva'!G93</f>
        <v>0</v>
      </c>
      <c r="G93" s="228">
        <f>+'6 - Plan de Acciones Preventiva'!H93</f>
        <v>0</v>
      </c>
      <c r="H93" s="227">
        <f>+'6 - Plan de Acciones Preventiva'!I93</f>
        <v>0</v>
      </c>
      <c r="I93" s="229">
        <f t="shared" si="1"/>
        <v>0</v>
      </c>
      <c r="J93" s="230">
        <f>+'6 - Plan de Acciones Preventiva'!K93</f>
        <v>0</v>
      </c>
      <c r="K93" s="230">
        <f>+'6 - Plan de Acciones Preventiva'!L93</f>
        <v>0</v>
      </c>
      <c r="L93" s="230">
        <f>+'6 - Plan de Acciones Preventiva'!M93</f>
        <v>0</v>
      </c>
      <c r="M93" s="230">
        <f>+'6 - Plan de Acciones Preventiva'!N93</f>
        <v>0</v>
      </c>
      <c r="N93" s="230">
        <f>+'6 - Plan de Acciones Preventiva'!O93</f>
        <v>0</v>
      </c>
      <c r="O93" s="230">
        <f>+'6 - Plan de Acciones Preventiva'!P93</f>
        <v>0</v>
      </c>
      <c r="P93" s="230">
        <f>+'6 - Plan de Acciones Preventiva'!Q93</f>
        <v>0</v>
      </c>
      <c r="Q93" s="230">
        <f>+'6 - Plan de Acciones Preventiva'!R93</f>
        <v>0</v>
      </c>
      <c r="R93" s="230">
        <f>+'6 - Plan de Acciones Preventiva'!S93</f>
        <v>0</v>
      </c>
      <c r="S93" s="230">
        <f>+'6 - Plan de Acciones Preventiva'!T93</f>
        <v>0</v>
      </c>
      <c r="T93" s="230">
        <f>+'6 - Plan de Acciones Preventiva'!U93</f>
        <v>0</v>
      </c>
      <c r="U93" s="230">
        <f>+'6 - Plan de Acciones Preventiva'!V93</f>
        <v>0</v>
      </c>
      <c r="V93" s="243"/>
      <c r="W93" s="243"/>
      <c r="X93" s="243"/>
      <c r="Y93" s="243"/>
      <c r="Z93" s="243"/>
      <c r="AA93" s="243"/>
      <c r="AB93" s="243"/>
      <c r="AC93" s="243"/>
      <c r="AD93" s="243"/>
      <c r="AE93" s="243"/>
      <c r="AF93" s="243"/>
      <c r="AG93" s="243"/>
      <c r="AH93" s="243"/>
      <c r="AI93" s="188"/>
    </row>
    <row r="94" spans="2:35" ht="84.9" x14ac:dyDescent="0.4">
      <c r="B94" s="89" t="str">
        <f>+'6 - Plan de Acciones Preventiva'!B94</f>
        <v>ADMINISTRACIÓN DE TIERRAS</v>
      </c>
      <c r="C94" s="90" t="str">
        <f>+'6 - Plan de Acciones Preventiva'!C94</f>
        <v>R 36</v>
      </c>
      <c r="D94" s="89" t="str">
        <f>+'6 - Plan de Acciones Preventiva'!D94</f>
        <v>Inventario de predios desactualizado de Fondo de Tierras para la Reforma Rural Integral</v>
      </c>
      <c r="E94" s="90" t="str">
        <f>+'6 - Plan de Acciones Preventiva'!F94</f>
        <v>P 36.1</v>
      </c>
      <c r="F94" s="89" t="str">
        <f>+'6 - Plan de Acciones Preventiva'!G94</f>
        <v>Revisar y verificar la titularidad de derecho de dominio de los predios registrados en las cuarenta y cuatro (44) actas de transferencia del INCODER a la Agencia Nacional de Tierras.</v>
      </c>
      <c r="G94" s="94" t="str">
        <f>+'6 - Plan de Acciones Preventiva'!H94</f>
        <v>SUBDIRECCIÓN DE ADMINISTRACIÓN DE TIERRAS DE LA NACIÓN</v>
      </c>
      <c r="H94" s="89" t="str">
        <f>+'6 - Plan de Acciones Preventiva'!I94</f>
        <v>Conciliación donde se reviso las actas entregadas del INCODER a la ANT</v>
      </c>
      <c r="I94" s="224">
        <f t="shared" si="1"/>
        <v>2</v>
      </c>
      <c r="J94" s="225">
        <f>+'6 - Plan de Acciones Preventiva'!K94</f>
        <v>0</v>
      </c>
      <c r="K94" s="225">
        <f>+'6 - Plan de Acciones Preventiva'!L94</f>
        <v>0</v>
      </c>
      <c r="L94" s="225">
        <f>+'6 - Plan de Acciones Preventiva'!M94</f>
        <v>0</v>
      </c>
      <c r="M94" s="225">
        <f>+'6 - Plan de Acciones Preventiva'!N94</f>
        <v>0</v>
      </c>
      <c r="N94" s="225">
        <f>+'6 - Plan de Acciones Preventiva'!O94</f>
        <v>0</v>
      </c>
      <c r="O94" s="225">
        <f>+'6 - Plan de Acciones Preventiva'!P94</f>
        <v>0</v>
      </c>
      <c r="P94" s="225">
        <f>+'6 - Plan de Acciones Preventiva'!Q94</f>
        <v>1</v>
      </c>
      <c r="Q94" s="225">
        <f>+'6 - Plan de Acciones Preventiva'!R94</f>
        <v>0</v>
      </c>
      <c r="R94" s="225">
        <f>+'6 - Plan de Acciones Preventiva'!S94</f>
        <v>0</v>
      </c>
      <c r="S94" s="225">
        <f>+'6 - Plan de Acciones Preventiva'!T94</f>
        <v>0</v>
      </c>
      <c r="T94" s="225">
        <f>+'6 - Plan de Acciones Preventiva'!U94</f>
        <v>1</v>
      </c>
      <c r="U94" s="225">
        <f>+'6 - Plan de Acciones Preventiva'!V94</f>
        <v>0</v>
      </c>
      <c r="V94" s="183"/>
      <c r="W94" s="183"/>
      <c r="X94" s="183"/>
      <c r="Y94" s="183"/>
      <c r="Z94" s="183"/>
      <c r="AA94" s="183"/>
      <c r="AB94" s="183"/>
      <c r="AC94" s="183"/>
      <c r="AD94" s="183"/>
      <c r="AE94" s="183"/>
      <c r="AF94" s="183"/>
      <c r="AG94" s="183"/>
      <c r="AH94" s="183"/>
      <c r="AI94" s="188"/>
    </row>
    <row r="95" spans="2:35" ht="28.3" x14ac:dyDescent="0.4">
      <c r="B95" s="89" t="str">
        <f>+'6 - Plan de Acciones Preventiva'!B95</f>
        <v>ADMINISTRACIÓN DE TIERRAS</v>
      </c>
      <c r="C95" s="90" t="str">
        <f>+'6 - Plan de Acciones Preventiva'!C95</f>
        <v>R 36</v>
      </c>
      <c r="D95" s="89" t="str">
        <f>+'6 - Plan de Acciones Preventiva'!D95</f>
        <v>Inventario de predios desactualizado de Fondo de Tierras para la Reforma Rural Integral</v>
      </c>
      <c r="E95" s="90" t="str">
        <f>+'6 - Plan de Acciones Preventiva'!F95</f>
        <v>P 36.2</v>
      </c>
      <c r="F95" s="227">
        <f>+'6 - Plan de Acciones Preventiva'!G95</f>
        <v>0</v>
      </c>
      <c r="G95" s="228" t="str">
        <f>+'6 - Plan de Acciones Preventiva'!H95</f>
        <v/>
      </c>
      <c r="H95" s="227">
        <f>+'6 - Plan de Acciones Preventiva'!I95</f>
        <v>0</v>
      </c>
      <c r="I95" s="229">
        <f t="shared" si="1"/>
        <v>0</v>
      </c>
      <c r="J95" s="230">
        <f>+'6 - Plan de Acciones Preventiva'!K95</f>
        <v>0</v>
      </c>
      <c r="K95" s="230">
        <f>+'6 - Plan de Acciones Preventiva'!L95</f>
        <v>0</v>
      </c>
      <c r="L95" s="230">
        <f>+'6 - Plan de Acciones Preventiva'!M95</f>
        <v>0</v>
      </c>
      <c r="M95" s="230">
        <f>+'6 - Plan de Acciones Preventiva'!N95</f>
        <v>0</v>
      </c>
      <c r="N95" s="230">
        <f>+'6 - Plan de Acciones Preventiva'!O95</f>
        <v>0</v>
      </c>
      <c r="O95" s="230">
        <f>+'6 - Plan de Acciones Preventiva'!P95</f>
        <v>0</v>
      </c>
      <c r="P95" s="230">
        <f>+'6 - Plan de Acciones Preventiva'!Q95</f>
        <v>0</v>
      </c>
      <c r="Q95" s="230">
        <f>+'6 - Plan de Acciones Preventiva'!R95</f>
        <v>0</v>
      </c>
      <c r="R95" s="230">
        <f>+'6 - Plan de Acciones Preventiva'!S95</f>
        <v>0</v>
      </c>
      <c r="S95" s="230">
        <f>+'6 - Plan de Acciones Preventiva'!T95</f>
        <v>0</v>
      </c>
      <c r="T95" s="230">
        <f>+'6 - Plan de Acciones Preventiva'!U95</f>
        <v>0</v>
      </c>
      <c r="U95" s="230">
        <f>+'6 - Plan de Acciones Preventiva'!V95</f>
        <v>0</v>
      </c>
      <c r="V95" s="183"/>
      <c r="W95" s="183"/>
      <c r="X95" s="183"/>
      <c r="Y95" s="183"/>
      <c r="Z95" s="183"/>
      <c r="AA95" s="183"/>
      <c r="AB95" s="183"/>
      <c r="AC95" s="183"/>
      <c r="AD95" s="183"/>
      <c r="AE95" s="183"/>
      <c r="AF95" s="183"/>
      <c r="AG95" s="183"/>
      <c r="AH95" s="183"/>
      <c r="AI95" s="231" t="s">
        <v>1687</v>
      </c>
    </row>
    <row r="96" spans="2:35" ht="14.15" x14ac:dyDescent="0.4">
      <c r="B96" s="89" t="str">
        <f>+'6 - Plan de Acciones Preventiva'!B96</f>
        <v>ADMINISTRACIÓN DE TIERRAS</v>
      </c>
      <c r="C96" s="90" t="str">
        <f>+'6 - Plan de Acciones Preventiva'!C96</f>
        <v>R 37</v>
      </c>
      <c r="D96" s="227">
        <f>+'6 - Plan de Acciones Preventiva'!D96</f>
        <v>0</v>
      </c>
      <c r="E96" s="90" t="str">
        <f>+'6 - Plan de Acciones Preventiva'!F96</f>
        <v>P 37.1</v>
      </c>
      <c r="F96" s="89">
        <f>+'6 - Plan de Acciones Preventiva'!G96</f>
        <v>0</v>
      </c>
      <c r="G96" s="94">
        <f>+'6 - Plan de Acciones Preventiva'!H96</f>
        <v>0</v>
      </c>
      <c r="H96" s="89">
        <f>+'6 - Plan de Acciones Preventiva'!I96</f>
        <v>0</v>
      </c>
      <c r="I96" s="224">
        <f t="shared" si="1"/>
        <v>0</v>
      </c>
      <c r="J96" s="225">
        <f>+'6 - Plan de Acciones Preventiva'!K96</f>
        <v>0</v>
      </c>
      <c r="K96" s="225">
        <f>+'6 - Plan de Acciones Preventiva'!L96</f>
        <v>0</v>
      </c>
      <c r="L96" s="225">
        <f>+'6 - Plan de Acciones Preventiva'!M96</f>
        <v>0</v>
      </c>
      <c r="M96" s="225">
        <f>+'6 - Plan de Acciones Preventiva'!N96</f>
        <v>0</v>
      </c>
      <c r="N96" s="225">
        <f>+'6 - Plan de Acciones Preventiva'!O96</f>
        <v>0</v>
      </c>
      <c r="O96" s="225">
        <f>+'6 - Plan de Acciones Preventiva'!P96</f>
        <v>0</v>
      </c>
      <c r="P96" s="225">
        <f>+'6 - Plan de Acciones Preventiva'!Q96</f>
        <v>0</v>
      </c>
      <c r="Q96" s="225">
        <f>+'6 - Plan de Acciones Preventiva'!R96</f>
        <v>0</v>
      </c>
      <c r="R96" s="225">
        <f>+'6 - Plan de Acciones Preventiva'!S96</f>
        <v>0</v>
      </c>
      <c r="S96" s="225">
        <f>+'6 - Plan de Acciones Preventiva'!T96</f>
        <v>0</v>
      </c>
      <c r="T96" s="225">
        <f>+'6 - Plan de Acciones Preventiva'!U96</f>
        <v>0</v>
      </c>
      <c r="U96" s="225">
        <f>+'6 - Plan de Acciones Preventiva'!V96</f>
        <v>0</v>
      </c>
      <c r="V96" s="183"/>
      <c r="W96" s="183"/>
      <c r="X96" s="183"/>
      <c r="Y96" s="183"/>
      <c r="Z96" s="183"/>
      <c r="AA96" s="183"/>
      <c r="AB96" s="183"/>
      <c r="AC96" s="183"/>
      <c r="AD96" s="183"/>
      <c r="AE96" s="183"/>
      <c r="AF96" s="183"/>
      <c r="AG96" s="183"/>
      <c r="AH96" s="183"/>
      <c r="AI96" s="231" t="s">
        <v>1696</v>
      </c>
    </row>
    <row r="97" spans="2:35" ht="14.15" x14ac:dyDescent="0.4">
      <c r="B97" s="89" t="str">
        <f>+'6 - Plan de Acciones Preventiva'!B97</f>
        <v>ADMINISTRACIÓN DE TIERRAS</v>
      </c>
      <c r="C97" s="90" t="str">
        <f>+'6 - Plan de Acciones Preventiva'!C97</f>
        <v>R 38</v>
      </c>
      <c r="D97" s="227">
        <f>+'6 - Plan de Acciones Preventiva'!D97</f>
        <v>0</v>
      </c>
      <c r="E97" s="90" t="str">
        <f>+'6 - Plan de Acciones Preventiva'!F97</f>
        <v>P 38.1</v>
      </c>
      <c r="F97" s="89">
        <f>+'6 - Plan de Acciones Preventiva'!G97</f>
        <v>0</v>
      </c>
      <c r="G97" s="94">
        <f>+'6 - Plan de Acciones Preventiva'!H97</f>
        <v>0</v>
      </c>
      <c r="H97" s="89">
        <f>+'6 - Plan de Acciones Preventiva'!I97</f>
        <v>0</v>
      </c>
      <c r="I97" s="224">
        <f t="shared" si="1"/>
        <v>0</v>
      </c>
      <c r="J97" s="225">
        <f>+'6 - Plan de Acciones Preventiva'!K97</f>
        <v>0</v>
      </c>
      <c r="K97" s="225">
        <f>+'6 - Plan de Acciones Preventiva'!L97</f>
        <v>0</v>
      </c>
      <c r="L97" s="225">
        <f>+'6 - Plan de Acciones Preventiva'!M97</f>
        <v>0</v>
      </c>
      <c r="M97" s="225">
        <f>+'6 - Plan de Acciones Preventiva'!N97</f>
        <v>0</v>
      </c>
      <c r="N97" s="225">
        <f>+'6 - Plan de Acciones Preventiva'!O97</f>
        <v>0</v>
      </c>
      <c r="O97" s="225">
        <f>+'6 - Plan de Acciones Preventiva'!P97</f>
        <v>0</v>
      </c>
      <c r="P97" s="225">
        <f>+'6 - Plan de Acciones Preventiva'!Q97</f>
        <v>0</v>
      </c>
      <c r="Q97" s="225">
        <f>+'6 - Plan de Acciones Preventiva'!R97</f>
        <v>0</v>
      </c>
      <c r="R97" s="225">
        <f>+'6 - Plan de Acciones Preventiva'!S97</f>
        <v>0</v>
      </c>
      <c r="S97" s="225">
        <f>+'6 - Plan de Acciones Preventiva'!T97</f>
        <v>0</v>
      </c>
      <c r="T97" s="225">
        <f>+'6 - Plan de Acciones Preventiva'!U97</f>
        <v>0</v>
      </c>
      <c r="U97" s="225">
        <f>+'6 - Plan de Acciones Preventiva'!V97</f>
        <v>0</v>
      </c>
      <c r="V97" s="183"/>
      <c r="W97" s="183"/>
      <c r="X97" s="188"/>
      <c r="Y97" s="188"/>
      <c r="Z97" s="188"/>
      <c r="AA97" s="188"/>
      <c r="AB97" s="188"/>
      <c r="AC97" s="188"/>
      <c r="AD97" s="188"/>
      <c r="AE97" s="188"/>
      <c r="AF97" s="188"/>
      <c r="AG97" s="188"/>
      <c r="AH97" s="188"/>
      <c r="AI97" s="188"/>
    </row>
    <row r="98" spans="2:35" ht="28.3" x14ac:dyDescent="0.4">
      <c r="B98" s="89" t="str">
        <f>+'6 - Plan de Acciones Preventiva'!B98</f>
        <v>GESTIÓN DE LA INFORMACIÓN</v>
      </c>
      <c r="C98" s="90" t="str">
        <f>+'6 - Plan de Acciones Preventiva'!C98</f>
        <v>R 39</v>
      </c>
      <c r="D98" s="89" t="str">
        <f>+'6 - Plan de Acciones Preventiva'!D98</f>
        <v>Incumplimiento en la entrega de productos y servicios en la construcción de soluciones de software</v>
      </c>
      <c r="E98" s="90" t="str">
        <f>+'6 - Plan de Acciones Preventiva'!F98</f>
        <v>P 39.1</v>
      </c>
      <c r="F98" s="89" t="str">
        <f>+'6 - Plan de Acciones Preventiva'!G98</f>
        <v xml:space="preserve">Socializar Procedimiento Desarrollo de Software </v>
      </c>
      <c r="G98" s="94" t="str">
        <f>+'6 - Plan de Acciones Preventiva'!H98</f>
        <v xml:space="preserve">SUBDIRECCIÓN DE SISTEMAS DE INFORMACIÓN DE TIERRAS </v>
      </c>
      <c r="H98" s="89" t="str">
        <f>+'6 - Plan de Acciones Preventiva'!I98</f>
        <v>Listas de asistencias y presentaciones utilizadas</v>
      </c>
      <c r="I98" s="224">
        <f t="shared" si="1"/>
        <v>2</v>
      </c>
      <c r="J98" s="225">
        <f>+'6 - Plan de Acciones Preventiva'!K98</f>
        <v>0</v>
      </c>
      <c r="K98" s="225">
        <f>+'6 - Plan de Acciones Preventiva'!L98</f>
        <v>0</v>
      </c>
      <c r="L98" s="225">
        <f>+'6 - Plan de Acciones Preventiva'!M98</f>
        <v>0</v>
      </c>
      <c r="M98" s="225">
        <f>+'6 - Plan de Acciones Preventiva'!N98</f>
        <v>0</v>
      </c>
      <c r="N98" s="225">
        <f>+'6 - Plan de Acciones Preventiva'!O98</f>
        <v>1</v>
      </c>
      <c r="O98" s="225">
        <f>+'6 - Plan de Acciones Preventiva'!P98</f>
        <v>0</v>
      </c>
      <c r="P98" s="225">
        <f>+'6 - Plan de Acciones Preventiva'!Q98</f>
        <v>0</v>
      </c>
      <c r="Q98" s="225">
        <f>+'6 - Plan de Acciones Preventiva'!R98</f>
        <v>0</v>
      </c>
      <c r="R98" s="225">
        <f>+'6 - Plan de Acciones Preventiva'!S98</f>
        <v>1</v>
      </c>
      <c r="S98" s="225">
        <f>+'6 - Plan de Acciones Preventiva'!T98</f>
        <v>0</v>
      </c>
      <c r="T98" s="225">
        <f>+'6 - Plan de Acciones Preventiva'!U98</f>
        <v>0</v>
      </c>
      <c r="U98" s="225">
        <f>+'6 - Plan de Acciones Preventiva'!V98</f>
        <v>0</v>
      </c>
      <c r="V98" s="183"/>
      <c r="W98" s="183"/>
      <c r="X98" s="188"/>
      <c r="Y98" s="188"/>
      <c r="Z98" s="188"/>
      <c r="AA98" s="188"/>
      <c r="AB98" s="188"/>
      <c r="AC98" s="188"/>
      <c r="AD98" s="188"/>
      <c r="AE98" s="188"/>
      <c r="AF98" s="188"/>
      <c r="AG98" s="188"/>
      <c r="AH98" s="188"/>
      <c r="AI98" s="188"/>
    </row>
    <row r="99" spans="2:35" ht="28.3" x14ac:dyDescent="0.4">
      <c r="B99" s="89" t="str">
        <f>+'6 - Plan de Acciones Preventiva'!B99</f>
        <v>GESTIÓN DE LA INFORMACIÓN</v>
      </c>
      <c r="C99" s="90" t="str">
        <f>+'6 - Plan de Acciones Preventiva'!C99</f>
        <v>R 39</v>
      </c>
      <c r="D99" s="89" t="str">
        <f>+'6 - Plan de Acciones Preventiva'!D99</f>
        <v>Incumplimiento en la entrega de productos y servicios en la construcción de soluciones de software</v>
      </c>
      <c r="E99" s="90" t="str">
        <f>+'6 - Plan de Acciones Preventiva'!F99</f>
        <v>P 39.2</v>
      </c>
      <c r="F99" s="89" t="str">
        <f>+'6 - Plan de Acciones Preventiva'!G99</f>
        <v xml:space="preserve">Seguimiento y Control 
</v>
      </c>
      <c r="G99" s="94" t="str">
        <f>+'6 - Plan de Acciones Preventiva'!H99</f>
        <v xml:space="preserve">SUBDIRECCIÓN DE SISTEMAS DE INFORMACIÓN DE TIERRAS </v>
      </c>
      <c r="H99" s="89" t="str">
        <f>+'6 - Plan de Acciones Preventiva'!I99</f>
        <v>Informe del ciclo de vida en el desarrollo del software</v>
      </c>
      <c r="I99" s="224">
        <f t="shared" si="1"/>
        <v>3</v>
      </c>
      <c r="J99" s="225">
        <f>+'6 - Plan de Acciones Preventiva'!K99</f>
        <v>0</v>
      </c>
      <c r="K99" s="225">
        <f>+'6 - Plan de Acciones Preventiva'!L99</f>
        <v>0</v>
      </c>
      <c r="L99" s="225">
        <f>+'6 - Plan de Acciones Preventiva'!M99</f>
        <v>0</v>
      </c>
      <c r="M99" s="225">
        <f>+'6 - Plan de Acciones Preventiva'!N99</f>
        <v>0</v>
      </c>
      <c r="N99" s="225">
        <f>+'6 - Plan de Acciones Preventiva'!O99</f>
        <v>0</v>
      </c>
      <c r="O99" s="225">
        <f>+'6 - Plan de Acciones Preventiva'!P99</f>
        <v>0</v>
      </c>
      <c r="P99" s="225">
        <f>+'6 - Plan de Acciones Preventiva'!Q99</f>
        <v>1</v>
      </c>
      <c r="Q99" s="225">
        <f>+'6 - Plan de Acciones Preventiva'!R99</f>
        <v>0</v>
      </c>
      <c r="R99" s="225">
        <f>+'6 - Plan de Acciones Preventiva'!S99</f>
        <v>1</v>
      </c>
      <c r="S99" s="225">
        <f>+'6 - Plan de Acciones Preventiva'!T99</f>
        <v>0</v>
      </c>
      <c r="T99" s="225">
        <f>+'6 - Plan de Acciones Preventiva'!U99</f>
        <v>1</v>
      </c>
      <c r="U99" s="225">
        <f>+'6 - Plan de Acciones Preventiva'!V99</f>
        <v>0</v>
      </c>
      <c r="V99" s="243"/>
      <c r="W99" s="243"/>
      <c r="X99" s="243"/>
      <c r="Y99" s="243"/>
      <c r="Z99" s="243"/>
      <c r="AA99" s="243"/>
      <c r="AB99" s="243"/>
      <c r="AC99" s="243"/>
      <c r="AD99" s="243"/>
      <c r="AE99" s="243"/>
      <c r="AF99" s="243"/>
      <c r="AG99" s="243"/>
      <c r="AH99" s="243"/>
      <c r="AI99" s="243"/>
    </row>
    <row r="100" spans="2:35" ht="28.3" x14ac:dyDescent="0.4">
      <c r="B100" s="89" t="str">
        <f>+'6 - Plan de Acciones Preventiva'!B100</f>
        <v>GESTIÓN DE LA INFORMACIÓN</v>
      </c>
      <c r="C100" s="90" t="str">
        <f>+'6 - Plan de Acciones Preventiva'!C100</f>
        <v>R 39</v>
      </c>
      <c r="D100" s="89" t="str">
        <f>+'6 - Plan de Acciones Preventiva'!D100</f>
        <v>Incumplimiento en la entrega de productos y servicios en la construcción de soluciones de software</v>
      </c>
      <c r="E100" s="90" t="str">
        <f>+'6 - Plan de Acciones Preventiva'!F100</f>
        <v>P 39.3</v>
      </c>
      <c r="F100" s="227">
        <f>+'6 - Plan de Acciones Preventiva'!G100</f>
        <v>0</v>
      </c>
      <c r="G100" s="228" t="str">
        <f>+'6 - Plan de Acciones Preventiva'!H100</f>
        <v/>
      </c>
      <c r="H100" s="227">
        <f>+'6 - Plan de Acciones Preventiva'!I100</f>
        <v>0</v>
      </c>
      <c r="I100" s="229">
        <f t="shared" si="1"/>
        <v>0</v>
      </c>
      <c r="J100" s="230">
        <f>+'6 - Plan de Acciones Preventiva'!K100</f>
        <v>0</v>
      </c>
      <c r="K100" s="230">
        <f>+'6 - Plan de Acciones Preventiva'!L100</f>
        <v>0</v>
      </c>
      <c r="L100" s="230">
        <f>+'6 - Plan de Acciones Preventiva'!M100</f>
        <v>0</v>
      </c>
      <c r="M100" s="230">
        <f>+'6 - Plan de Acciones Preventiva'!N100</f>
        <v>0</v>
      </c>
      <c r="N100" s="230">
        <f>+'6 - Plan de Acciones Preventiva'!O100</f>
        <v>0</v>
      </c>
      <c r="O100" s="230">
        <f>+'6 - Plan de Acciones Preventiva'!P100</f>
        <v>0</v>
      </c>
      <c r="P100" s="230">
        <f>+'6 - Plan de Acciones Preventiva'!Q100</f>
        <v>0</v>
      </c>
      <c r="Q100" s="230">
        <f>+'6 - Plan de Acciones Preventiva'!R100</f>
        <v>0</v>
      </c>
      <c r="R100" s="230">
        <f>+'6 - Plan de Acciones Preventiva'!S100</f>
        <v>0</v>
      </c>
      <c r="S100" s="230">
        <f>+'6 - Plan de Acciones Preventiva'!T100</f>
        <v>0</v>
      </c>
      <c r="T100" s="230">
        <f>+'6 - Plan de Acciones Preventiva'!U100</f>
        <v>0</v>
      </c>
      <c r="U100" s="230">
        <f>+'6 - Plan de Acciones Preventiva'!V100</f>
        <v>0</v>
      </c>
      <c r="V100" s="183"/>
      <c r="W100" s="183"/>
      <c r="X100" s="183"/>
      <c r="Y100" s="183"/>
      <c r="Z100" s="183"/>
      <c r="AA100" s="183"/>
      <c r="AB100" s="183"/>
      <c r="AC100" s="183"/>
      <c r="AD100" s="183"/>
      <c r="AE100" s="183"/>
      <c r="AF100" s="183"/>
      <c r="AG100" s="183"/>
      <c r="AH100" s="183"/>
      <c r="AI100" s="243"/>
    </row>
    <row r="101" spans="2:35" ht="42.45" x14ac:dyDescent="0.4">
      <c r="B101" s="89" t="str">
        <f>+'6 - Plan de Acciones Preventiva'!B101</f>
        <v>GESTIÓN DE LA INFORMACIÓN</v>
      </c>
      <c r="C101" s="90" t="str">
        <f>+'6 - Plan de Acciones Preventiva'!C101</f>
        <v>R 40</v>
      </c>
      <c r="D101" s="89" t="str">
        <f>+'6 - Plan de Acciones Preventiva'!D101</f>
        <v>Incumplir los tiempos de entrega de desarrollo y ajustes a las aplicaciones de la Agencia</v>
      </c>
      <c r="E101" s="90" t="str">
        <f>+'6 - Plan de Acciones Preventiva'!F101</f>
        <v>P 40.1</v>
      </c>
      <c r="F101" s="89" t="str">
        <f>+'6 - Plan de Acciones Preventiva'!G101</f>
        <v xml:space="preserve">Realizar seguimiento a la ejecución de las diferentes etapas del proceso de desarrollo de software </v>
      </c>
      <c r="G101" s="94" t="str">
        <f>+'6 - Plan de Acciones Preventiva'!H101</f>
        <v xml:space="preserve">SUBDIRECCIÓN DE SISTEMAS DE INFORMACIÓN DE TIERRAS </v>
      </c>
      <c r="H101" s="89" t="str">
        <f>+'6 - Plan de Acciones Preventiva'!I101</f>
        <v>Informes de seguimiento DevOps (Sprint)</v>
      </c>
      <c r="I101" s="224">
        <f t="shared" si="1"/>
        <v>3</v>
      </c>
      <c r="J101" s="225">
        <f>+'6 - Plan de Acciones Preventiva'!K101</f>
        <v>0</v>
      </c>
      <c r="K101" s="225">
        <f>+'6 - Plan de Acciones Preventiva'!L101</f>
        <v>0</v>
      </c>
      <c r="L101" s="225">
        <f>+'6 - Plan de Acciones Preventiva'!M101</f>
        <v>0</v>
      </c>
      <c r="M101" s="225">
        <f>+'6 - Plan de Acciones Preventiva'!N101</f>
        <v>0</v>
      </c>
      <c r="N101" s="225">
        <f>+'6 - Plan de Acciones Preventiva'!O101</f>
        <v>1</v>
      </c>
      <c r="O101" s="225">
        <f>+'6 - Plan de Acciones Preventiva'!P101</f>
        <v>0</v>
      </c>
      <c r="P101" s="225">
        <f>+'6 - Plan de Acciones Preventiva'!Q101</f>
        <v>0</v>
      </c>
      <c r="Q101" s="225">
        <f>+'6 - Plan de Acciones Preventiva'!R101</f>
        <v>1</v>
      </c>
      <c r="R101" s="225">
        <f>+'6 - Plan de Acciones Preventiva'!S101</f>
        <v>0</v>
      </c>
      <c r="S101" s="225">
        <f>+'6 - Plan de Acciones Preventiva'!T101</f>
        <v>0</v>
      </c>
      <c r="T101" s="225">
        <f>+'6 - Plan de Acciones Preventiva'!U101</f>
        <v>1</v>
      </c>
      <c r="U101" s="225">
        <f>+'6 - Plan de Acciones Preventiva'!V101</f>
        <v>0</v>
      </c>
      <c r="V101" s="183"/>
      <c r="W101" s="183"/>
      <c r="X101" s="183"/>
      <c r="Y101" s="183"/>
      <c r="Z101" s="183"/>
      <c r="AA101" s="183"/>
      <c r="AB101" s="183"/>
      <c r="AC101" s="183"/>
      <c r="AD101" s="183"/>
      <c r="AE101" s="183"/>
      <c r="AF101" s="183"/>
      <c r="AG101" s="183"/>
      <c r="AH101" s="183"/>
      <c r="AI101" s="243"/>
    </row>
    <row r="102" spans="2:35" ht="28.3" x14ac:dyDescent="0.4">
      <c r="B102" s="89" t="str">
        <f>+'6 - Plan de Acciones Preventiva'!B102</f>
        <v>GESTIÓN DE LA INFORMACIÓN</v>
      </c>
      <c r="C102" s="90" t="str">
        <f>+'6 - Plan de Acciones Preventiva'!C102</f>
        <v>R 40</v>
      </c>
      <c r="D102" s="89" t="str">
        <f>+'6 - Plan de Acciones Preventiva'!D102</f>
        <v>Incumplir los tiempos de entrega de desarrollo y ajustes a las aplicaciones de la Agencia</v>
      </c>
      <c r="E102" s="90" t="str">
        <f>+'6 - Plan de Acciones Preventiva'!F102</f>
        <v>P 40.2</v>
      </c>
      <c r="F102" s="227">
        <f>+'6 - Plan de Acciones Preventiva'!G102</f>
        <v>0</v>
      </c>
      <c r="G102" s="228" t="str">
        <f>+'6 - Plan de Acciones Preventiva'!H102</f>
        <v/>
      </c>
      <c r="H102" s="227">
        <f>+'6 - Plan de Acciones Preventiva'!I102</f>
        <v>0</v>
      </c>
      <c r="I102" s="229">
        <f t="shared" si="1"/>
        <v>0</v>
      </c>
      <c r="J102" s="230">
        <f>+'6 - Plan de Acciones Preventiva'!K102</f>
        <v>0</v>
      </c>
      <c r="K102" s="230">
        <f>+'6 - Plan de Acciones Preventiva'!L102</f>
        <v>0</v>
      </c>
      <c r="L102" s="230">
        <f>+'6 - Plan de Acciones Preventiva'!M102</f>
        <v>0</v>
      </c>
      <c r="M102" s="230">
        <f>+'6 - Plan de Acciones Preventiva'!N102</f>
        <v>0</v>
      </c>
      <c r="N102" s="230">
        <f>+'6 - Plan de Acciones Preventiva'!O102</f>
        <v>0</v>
      </c>
      <c r="O102" s="230">
        <f>+'6 - Plan de Acciones Preventiva'!P102</f>
        <v>0</v>
      </c>
      <c r="P102" s="230">
        <f>+'6 - Plan de Acciones Preventiva'!Q102</f>
        <v>0</v>
      </c>
      <c r="Q102" s="230">
        <f>+'6 - Plan de Acciones Preventiva'!R102</f>
        <v>0</v>
      </c>
      <c r="R102" s="230">
        <f>+'6 - Plan de Acciones Preventiva'!S102</f>
        <v>0</v>
      </c>
      <c r="S102" s="230">
        <f>+'6 - Plan de Acciones Preventiva'!T102</f>
        <v>0</v>
      </c>
      <c r="T102" s="230">
        <f>+'6 - Plan de Acciones Preventiva'!U102</f>
        <v>0</v>
      </c>
      <c r="U102" s="230">
        <f>+'6 - Plan de Acciones Preventiva'!V102</f>
        <v>0</v>
      </c>
      <c r="V102" s="183"/>
      <c r="W102" s="183"/>
      <c r="X102" s="183"/>
      <c r="Y102" s="183"/>
      <c r="Z102" s="183"/>
      <c r="AA102" s="183"/>
      <c r="AB102" s="183"/>
      <c r="AC102" s="183"/>
      <c r="AD102" s="183"/>
      <c r="AE102" s="183"/>
      <c r="AF102" s="183"/>
      <c r="AG102" s="183"/>
      <c r="AH102" s="183"/>
      <c r="AI102" s="231" t="s">
        <v>1697</v>
      </c>
    </row>
    <row r="103" spans="2:35" ht="42.45" x14ac:dyDescent="0.4">
      <c r="B103" s="89" t="str">
        <f>+'6 - Plan de Acciones Preventiva'!B103</f>
        <v>GESTIÓN DE LA INFORMACIÓN</v>
      </c>
      <c r="C103" s="90" t="str">
        <f>+'6 - Plan de Acciones Preventiva'!C103</f>
        <v>R 41</v>
      </c>
      <c r="D103" s="89" t="str">
        <f>+'6 - Plan de Acciones Preventiva'!D103</f>
        <v>Realizar actividades relacionadas con los procedimientos misionales fuera del sistema integrado de tierras (SIT), dispuesto  por la Entidad</v>
      </c>
      <c r="E103" s="90" t="str">
        <f>+'6 - Plan de Acciones Preventiva'!F103</f>
        <v>P 41.1</v>
      </c>
      <c r="F103" s="89" t="str">
        <f>+'6 - Plan de Acciones Preventiva'!G103</f>
        <v>Realizar mesas de trabajo para analizar procesos misionales VS Sistemas de Información</v>
      </c>
      <c r="G103" s="94" t="str">
        <f>+'6 - Plan de Acciones Preventiva'!H103</f>
        <v xml:space="preserve">SUBDIRECCIÓN DE SISTEMAS DE INFORMACIÓN DE TIERRAS </v>
      </c>
      <c r="H103" s="89" t="str">
        <f>+'6 - Plan de Acciones Preventiva'!I103</f>
        <v>Actas de trabajo del análisis de los procesos misionales</v>
      </c>
      <c r="I103" s="224">
        <f t="shared" si="1"/>
        <v>1</v>
      </c>
      <c r="J103" s="225">
        <f>+'6 - Plan de Acciones Preventiva'!K103</f>
        <v>0</v>
      </c>
      <c r="K103" s="225">
        <f>+'6 - Plan de Acciones Preventiva'!L103</f>
        <v>0</v>
      </c>
      <c r="L103" s="225">
        <f>+'6 - Plan de Acciones Preventiva'!M103</f>
        <v>0</v>
      </c>
      <c r="M103" s="225">
        <f>+'6 - Plan de Acciones Preventiva'!N103</f>
        <v>0</v>
      </c>
      <c r="N103" s="225">
        <f>+'6 - Plan de Acciones Preventiva'!O103</f>
        <v>0</v>
      </c>
      <c r="O103" s="225">
        <f>+'6 - Plan de Acciones Preventiva'!P103</f>
        <v>0</v>
      </c>
      <c r="P103" s="225">
        <f>+'6 - Plan de Acciones Preventiva'!Q103</f>
        <v>0</v>
      </c>
      <c r="Q103" s="225">
        <f>+'6 - Plan de Acciones Preventiva'!R103</f>
        <v>0</v>
      </c>
      <c r="R103" s="225">
        <f>+'6 - Plan de Acciones Preventiva'!S103</f>
        <v>1</v>
      </c>
      <c r="S103" s="225">
        <f>+'6 - Plan de Acciones Preventiva'!T103</f>
        <v>0</v>
      </c>
      <c r="T103" s="225">
        <f>+'6 - Plan de Acciones Preventiva'!U103</f>
        <v>0</v>
      </c>
      <c r="U103" s="225">
        <f>+'6 - Plan de Acciones Preventiva'!V103</f>
        <v>0</v>
      </c>
      <c r="V103" s="183"/>
      <c r="W103" s="183"/>
      <c r="X103" s="183"/>
      <c r="Y103" s="183"/>
      <c r="Z103" s="183"/>
      <c r="AA103" s="183"/>
      <c r="AB103" s="183"/>
      <c r="AC103" s="183"/>
      <c r="AD103" s="183"/>
      <c r="AE103" s="183"/>
      <c r="AF103" s="183"/>
      <c r="AG103" s="183"/>
      <c r="AH103" s="183"/>
      <c r="AI103" s="244"/>
    </row>
    <row r="104" spans="2:35" ht="28.3" x14ac:dyDescent="0.4">
      <c r="B104" s="89" t="str">
        <f>+'6 - Plan de Acciones Preventiva'!B104</f>
        <v>GESTIÓN DE LA INFORMACIÓN</v>
      </c>
      <c r="C104" s="90" t="str">
        <f>+'6 - Plan de Acciones Preventiva'!C104</f>
        <v>R 41</v>
      </c>
      <c r="D104" s="89" t="str">
        <f>+'6 - Plan de Acciones Preventiva'!D104</f>
        <v>Realizar actividades relacionadas con los procedimientos misionales fuera del sistema integrado de tierras (SIT), dispuesto  por la Entidad</v>
      </c>
      <c r="E104" s="90" t="str">
        <f>+'6 - Plan de Acciones Preventiva'!F104</f>
        <v>P 41.2</v>
      </c>
      <c r="F104" s="227">
        <f>+'6 - Plan de Acciones Preventiva'!G104</f>
        <v>0</v>
      </c>
      <c r="G104" s="228" t="str">
        <f>+'6 - Plan de Acciones Preventiva'!H104</f>
        <v/>
      </c>
      <c r="H104" s="227">
        <f>+'6 - Plan de Acciones Preventiva'!I104</f>
        <v>0</v>
      </c>
      <c r="I104" s="229">
        <f t="shared" si="1"/>
        <v>0</v>
      </c>
      <c r="J104" s="230">
        <f>+'6 - Plan de Acciones Preventiva'!K104</f>
        <v>0</v>
      </c>
      <c r="K104" s="230">
        <f>+'6 - Plan de Acciones Preventiva'!L104</f>
        <v>0</v>
      </c>
      <c r="L104" s="230">
        <f>+'6 - Plan de Acciones Preventiva'!M104</f>
        <v>0</v>
      </c>
      <c r="M104" s="230">
        <f>+'6 - Plan de Acciones Preventiva'!N104</f>
        <v>0</v>
      </c>
      <c r="N104" s="230">
        <f>+'6 - Plan de Acciones Preventiva'!O104</f>
        <v>0</v>
      </c>
      <c r="O104" s="230">
        <f>+'6 - Plan de Acciones Preventiva'!P104</f>
        <v>0</v>
      </c>
      <c r="P104" s="230">
        <f>+'6 - Plan de Acciones Preventiva'!Q104</f>
        <v>0</v>
      </c>
      <c r="Q104" s="230">
        <f>+'6 - Plan de Acciones Preventiva'!R104</f>
        <v>0</v>
      </c>
      <c r="R104" s="230">
        <f>+'6 - Plan de Acciones Preventiva'!S104</f>
        <v>0</v>
      </c>
      <c r="S104" s="230">
        <f>+'6 - Plan de Acciones Preventiva'!T104</f>
        <v>0</v>
      </c>
      <c r="T104" s="230">
        <f>+'6 - Plan de Acciones Preventiva'!U104</f>
        <v>0</v>
      </c>
      <c r="U104" s="230">
        <f>+'6 - Plan de Acciones Preventiva'!V104</f>
        <v>0</v>
      </c>
      <c r="V104" s="183"/>
      <c r="W104" s="183"/>
      <c r="X104" s="183"/>
      <c r="Y104" s="183"/>
      <c r="Z104" s="183"/>
      <c r="AA104" s="183"/>
      <c r="AB104" s="183"/>
      <c r="AC104" s="183"/>
      <c r="AD104" s="183"/>
      <c r="AE104" s="183"/>
      <c r="AF104" s="183"/>
      <c r="AG104" s="183"/>
      <c r="AH104" s="183"/>
      <c r="AI104" s="236"/>
    </row>
    <row r="105" spans="2:35" ht="28.3" x14ac:dyDescent="0.4">
      <c r="B105" s="89" t="str">
        <f>+'6 - Plan de Acciones Preventiva'!B105</f>
        <v>GESTIÓN DE LA INFORMACIÓN</v>
      </c>
      <c r="C105" s="90" t="str">
        <f>+'6 - Plan de Acciones Preventiva'!C105</f>
        <v>R 41</v>
      </c>
      <c r="D105" s="89" t="str">
        <f>+'6 - Plan de Acciones Preventiva'!D105</f>
        <v>Realizar actividades relacionadas con los procedimientos misionales fuera del sistema integrado de tierras (SIT), dispuesto  por la Entidad</v>
      </c>
      <c r="E105" s="90" t="str">
        <f>+'6 - Plan de Acciones Preventiva'!F105</f>
        <v>P 41.3</v>
      </c>
      <c r="F105" s="227">
        <f>+'6 - Plan de Acciones Preventiva'!G105</f>
        <v>0</v>
      </c>
      <c r="G105" s="228" t="str">
        <f>+'6 - Plan de Acciones Preventiva'!H105</f>
        <v/>
      </c>
      <c r="H105" s="227">
        <f>+'6 - Plan de Acciones Preventiva'!I105</f>
        <v>0</v>
      </c>
      <c r="I105" s="229">
        <f t="shared" si="1"/>
        <v>0</v>
      </c>
      <c r="J105" s="230">
        <f>+'6 - Plan de Acciones Preventiva'!K105</f>
        <v>0</v>
      </c>
      <c r="K105" s="230">
        <f>+'6 - Plan de Acciones Preventiva'!L105</f>
        <v>0</v>
      </c>
      <c r="L105" s="230">
        <f>+'6 - Plan de Acciones Preventiva'!M105</f>
        <v>0</v>
      </c>
      <c r="M105" s="230">
        <f>+'6 - Plan de Acciones Preventiva'!N105</f>
        <v>0</v>
      </c>
      <c r="N105" s="230">
        <f>+'6 - Plan de Acciones Preventiva'!O105</f>
        <v>0</v>
      </c>
      <c r="O105" s="230">
        <f>+'6 - Plan de Acciones Preventiva'!P105</f>
        <v>0</v>
      </c>
      <c r="P105" s="230">
        <f>+'6 - Plan de Acciones Preventiva'!Q105</f>
        <v>0</v>
      </c>
      <c r="Q105" s="230">
        <f>+'6 - Plan de Acciones Preventiva'!R105</f>
        <v>0</v>
      </c>
      <c r="R105" s="230">
        <f>+'6 - Plan de Acciones Preventiva'!S105</f>
        <v>0</v>
      </c>
      <c r="S105" s="230">
        <f>+'6 - Plan de Acciones Preventiva'!T105</f>
        <v>0</v>
      </c>
      <c r="T105" s="230">
        <f>+'6 - Plan de Acciones Preventiva'!U105</f>
        <v>0</v>
      </c>
      <c r="U105" s="230">
        <f>+'6 - Plan de Acciones Preventiva'!V105</f>
        <v>0</v>
      </c>
      <c r="V105" s="183"/>
      <c r="W105" s="183"/>
      <c r="X105" s="183"/>
      <c r="Y105" s="183"/>
      <c r="Z105" s="183"/>
      <c r="AA105" s="183"/>
      <c r="AB105" s="183"/>
      <c r="AC105" s="183"/>
      <c r="AD105" s="183"/>
      <c r="AE105" s="183"/>
      <c r="AF105" s="183"/>
      <c r="AG105" s="183"/>
      <c r="AH105" s="183"/>
      <c r="AI105" s="183"/>
    </row>
    <row r="106" spans="2:35" ht="56.6" x14ac:dyDescent="0.4">
      <c r="B106" s="89" t="str">
        <f>+'6 - Plan de Acciones Preventiva'!B106</f>
        <v>GESTIÓN DEL TALENTO HUMANO</v>
      </c>
      <c r="C106" s="90" t="str">
        <f>+'6 - Plan de Acciones Preventiva'!C106</f>
        <v>R 42</v>
      </c>
      <c r="D106" s="89" t="str">
        <f>+'6 - Plan de Acciones Preventiva'!D106</f>
        <v>Posibilidad de incumplir metas del Plan Estratégico de Talento Humano</v>
      </c>
      <c r="E106" s="90" t="str">
        <f>+'6 - Plan de Acciones Preventiva'!F106</f>
        <v>P 42.1</v>
      </c>
      <c r="F106" s="89" t="str">
        <f>+'6 - Plan de Acciones Preventiva'!G106</f>
        <v>Realizar seguimiento de las actividades programadas en el Plan de Estratégico de la Subdirección de Talento Humano.</v>
      </c>
      <c r="G106" s="94" t="str">
        <f>+'6 - Plan de Acciones Preventiva'!H106</f>
        <v>SUBDIRECCIÓN DE TALENTO HUMANO</v>
      </c>
      <c r="H106" s="89" t="str">
        <f>+'6 - Plan de Acciones Preventiva'!I106</f>
        <v>Informe Seguimiento a las actividades Plan de Estratégico de la Subdirección de Talento Humano.</v>
      </c>
      <c r="I106" s="224">
        <f t="shared" si="1"/>
        <v>2</v>
      </c>
      <c r="J106" s="225">
        <f>+'6 - Plan de Acciones Preventiva'!K106</f>
        <v>0</v>
      </c>
      <c r="K106" s="225">
        <f>+'6 - Plan de Acciones Preventiva'!L106</f>
        <v>1</v>
      </c>
      <c r="L106" s="225">
        <f>+'6 - Plan de Acciones Preventiva'!M106</f>
        <v>1</v>
      </c>
      <c r="M106" s="225">
        <f>+'6 - Plan de Acciones Preventiva'!N106</f>
        <v>0</v>
      </c>
      <c r="N106" s="225">
        <f>+'6 - Plan de Acciones Preventiva'!O106</f>
        <v>0</v>
      </c>
      <c r="O106" s="225">
        <f>+'6 - Plan de Acciones Preventiva'!P106</f>
        <v>0</v>
      </c>
      <c r="P106" s="225">
        <f>+'6 - Plan de Acciones Preventiva'!Q106</f>
        <v>0</v>
      </c>
      <c r="Q106" s="225">
        <f>+'6 - Plan de Acciones Preventiva'!R106</f>
        <v>0</v>
      </c>
      <c r="R106" s="225">
        <f>+'6 - Plan de Acciones Preventiva'!S106</f>
        <v>0</v>
      </c>
      <c r="S106" s="225">
        <f>+'6 - Plan de Acciones Preventiva'!T106</f>
        <v>0</v>
      </c>
      <c r="T106" s="225">
        <f>+'6 - Plan de Acciones Preventiva'!U106</f>
        <v>0</v>
      </c>
      <c r="U106" s="225">
        <f>+'6 - Plan de Acciones Preventiva'!V106</f>
        <v>0</v>
      </c>
      <c r="V106" s="183"/>
      <c r="W106" s="183"/>
      <c r="X106" s="183"/>
      <c r="Y106" s="183"/>
      <c r="Z106" s="183"/>
      <c r="AA106" s="183"/>
      <c r="AB106" s="183"/>
      <c r="AC106" s="183"/>
      <c r="AD106" s="183"/>
      <c r="AE106" s="183"/>
      <c r="AF106" s="183"/>
      <c r="AG106" s="183"/>
      <c r="AH106" s="183"/>
      <c r="AI106" s="183"/>
    </row>
    <row r="107" spans="2:35" ht="14.15" x14ac:dyDescent="0.4">
      <c r="B107" s="89" t="str">
        <f>+'6 - Plan de Acciones Preventiva'!B107</f>
        <v>GESTIÓN DEL TALENTO HUMANO</v>
      </c>
      <c r="C107" s="90" t="str">
        <f>+'6 - Plan de Acciones Preventiva'!C107</f>
        <v>R 42</v>
      </c>
      <c r="D107" s="89" t="str">
        <f>+'6 - Plan de Acciones Preventiva'!D107</f>
        <v>Posibilidad de incumplir metas del Plan Estratégico de Talento Humano</v>
      </c>
      <c r="E107" s="90" t="str">
        <f>+'6 - Plan de Acciones Preventiva'!F107</f>
        <v>P 42.2</v>
      </c>
      <c r="F107" s="227">
        <f>+'6 - Plan de Acciones Preventiva'!G107</f>
        <v>0</v>
      </c>
      <c r="G107" s="228" t="str">
        <f>+'6 - Plan de Acciones Preventiva'!H107</f>
        <v/>
      </c>
      <c r="H107" s="227">
        <f>+'6 - Plan de Acciones Preventiva'!I107</f>
        <v>0</v>
      </c>
      <c r="I107" s="229">
        <f t="shared" si="1"/>
        <v>0</v>
      </c>
      <c r="J107" s="230">
        <f>+'6 - Plan de Acciones Preventiva'!K107</f>
        <v>0</v>
      </c>
      <c r="K107" s="230">
        <f>+'6 - Plan de Acciones Preventiva'!L107</f>
        <v>0</v>
      </c>
      <c r="L107" s="230">
        <f>+'6 - Plan de Acciones Preventiva'!M107</f>
        <v>0</v>
      </c>
      <c r="M107" s="230">
        <f>+'6 - Plan de Acciones Preventiva'!N107</f>
        <v>0</v>
      </c>
      <c r="N107" s="230">
        <f>+'6 - Plan de Acciones Preventiva'!O107</f>
        <v>0</v>
      </c>
      <c r="O107" s="230">
        <f>+'6 - Plan de Acciones Preventiva'!P107</f>
        <v>0</v>
      </c>
      <c r="P107" s="230">
        <f>+'6 - Plan de Acciones Preventiva'!Q107</f>
        <v>0</v>
      </c>
      <c r="Q107" s="230">
        <f>+'6 - Plan de Acciones Preventiva'!R107</f>
        <v>0</v>
      </c>
      <c r="R107" s="230">
        <f>+'6 - Plan de Acciones Preventiva'!S107</f>
        <v>0</v>
      </c>
      <c r="S107" s="230">
        <f>+'6 - Plan de Acciones Preventiva'!T107</f>
        <v>0</v>
      </c>
      <c r="T107" s="230">
        <f>+'6 - Plan de Acciones Preventiva'!U107</f>
        <v>0</v>
      </c>
      <c r="U107" s="230">
        <f>+'6 - Plan de Acciones Preventiva'!V107</f>
        <v>0</v>
      </c>
      <c r="V107" s="183"/>
      <c r="W107" s="183"/>
      <c r="X107" s="183"/>
      <c r="Y107" s="183"/>
      <c r="Z107" s="183"/>
      <c r="AA107" s="183"/>
      <c r="AB107" s="183"/>
      <c r="AC107" s="183"/>
      <c r="AD107" s="183"/>
      <c r="AE107" s="183"/>
      <c r="AF107" s="183"/>
      <c r="AG107" s="183"/>
      <c r="AH107" s="183"/>
      <c r="AI107" s="183"/>
    </row>
    <row r="108" spans="2:35" ht="42.45" x14ac:dyDescent="0.4">
      <c r="B108" s="89" t="str">
        <f>+'6 - Plan de Acciones Preventiva'!B108</f>
        <v>GESTIÓN DEL TALENTO HUMANO</v>
      </c>
      <c r="C108" s="90" t="str">
        <f>+'6 - Plan de Acciones Preventiva'!C108</f>
        <v>R 42</v>
      </c>
      <c r="D108" s="89" t="str">
        <f>+'6 - Plan de Acciones Preventiva'!D108</f>
        <v>Posibilidad de incumplir metas del Plan Estratégico de Talento Humano</v>
      </c>
      <c r="E108" s="90" t="str">
        <f>+'6 - Plan de Acciones Preventiva'!F108</f>
        <v>P 42.3</v>
      </c>
      <c r="F108" s="227">
        <f>+'6 - Plan de Acciones Preventiva'!G108</f>
        <v>0</v>
      </c>
      <c r="G108" s="228" t="str">
        <f>+'6 - Plan de Acciones Preventiva'!H108</f>
        <v/>
      </c>
      <c r="H108" s="227">
        <f>+'6 - Plan de Acciones Preventiva'!I108</f>
        <v>0</v>
      </c>
      <c r="I108" s="229">
        <f t="shared" si="1"/>
        <v>0</v>
      </c>
      <c r="J108" s="230">
        <f>+'6 - Plan de Acciones Preventiva'!K108</f>
        <v>0</v>
      </c>
      <c r="K108" s="230">
        <f>+'6 - Plan de Acciones Preventiva'!L108</f>
        <v>0</v>
      </c>
      <c r="L108" s="230">
        <f>+'6 - Plan de Acciones Preventiva'!M108</f>
        <v>0</v>
      </c>
      <c r="M108" s="230">
        <f>+'6 - Plan de Acciones Preventiva'!N108</f>
        <v>0</v>
      </c>
      <c r="N108" s="230">
        <f>+'6 - Plan de Acciones Preventiva'!O108</f>
        <v>0</v>
      </c>
      <c r="O108" s="230">
        <f>+'6 - Plan de Acciones Preventiva'!P108</f>
        <v>0</v>
      </c>
      <c r="P108" s="230">
        <f>+'6 - Plan de Acciones Preventiva'!Q108</f>
        <v>0</v>
      </c>
      <c r="Q108" s="230">
        <f>+'6 - Plan de Acciones Preventiva'!R108</f>
        <v>0</v>
      </c>
      <c r="R108" s="230">
        <f>+'6 - Plan de Acciones Preventiva'!S108</f>
        <v>0</v>
      </c>
      <c r="S108" s="230">
        <f>+'6 - Plan de Acciones Preventiva'!T108</f>
        <v>0</v>
      </c>
      <c r="T108" s="230">
        <f>+'6 - Plan de Acciones Preventiva'!U108</f>
        <v>0</v>
      </c>
      <c r="U108" s="230">
        <f>+'6 - Plan de Acciones Preventiva'!V108</f>
        <v>0</v>
      </c>
      <c r="V108" s="183"/>
      <c r="W108" s="183"/>
      <c r="X108" s="183">
        <v>1</v>
      </c>
      <c r="Y108" s="183"/>
      <c r="Z108" s="183"/>
      <c r="AA108" s="183"/>
      <c r="AB108" s="183"/>
      <c r="AC108" s="183"/>
      <c r="AD108" s="183"/>
      <c r="AE108" s="183"/>
      <c r="AF108" s="183"/>
      <c r="AG108" s="183"/>
      <c r="AH108" s="109" t="s">
        <v>1684</v>
      </c>
      <c r="AI108" s="183"/>
    </row>
    <row r="109" spans="2:35" ht="28.3" x14ac:dyDescent="0.4">
      <c r="B109" s="89" t="str">
        <f>+'6 - Plan de Acciones Preventiva'!B109</f>
        <v>GESTIÓN DEL TALENTO HUMANO</v>
      </c>
      <c r="C109" s="90" t="str">
        <f>+'6 - Plan de Acciones Preventiva'!C109</f>
        <v>R 43</v>
      </c>
      <c r="D109" s="89" t="str">
        <f>+'6 - Plan de Acciones Preventiva'!D109</f>
        <v>Inconsistencias en el reporte y liquidación de las novedades laborales y prestacionales</v>
      </c>
      <c r="E109" s="90" t="str">
        <f>+'6 - Plan de Acciones Preventiva'!F109</f>
        <v>P 43.1</v>
      </c>
      <c r="F109" s="89" t="str">
        <f>+'6 - Plan de Acciones Preventiva'!G109</f>
        <v>Realizar seguimiento al presupuesto de gastos de personal.</v>
      </c>
      <c r="G109" s="94" t="str">
        <f>+'6 - Plan de Acciones Preventiva'!H109</f>
        <v>SUBDIRECCIÓN DE TALENTO HUMANO</v>
      </c>
      <c r="H109" s="89" t="str">
        <f>+'6 - Plan de Acciones Preventiva'!I109</f>
        <v>Matriz de Seguimiento Gastos de Personal</v>
      </c>
      <c r="I109" s="224">
        <f t="shared" si="1"/>
        <v>2</v>
      </c>
      <c r="J109" s="225">
        <f>+'6 - Plan de Acciones Preventiva'!K109</f>
        <v>0</v>
      </c>
      <c r="K109" s="225">
        <f>+'6 - Plan de Acciones Preventiva'!L109</f>
        <v>1</v>
      </c>
      <c r="L109" s="225">
        <f>+'6 - Plan de Acciones Preventiva'!M109</f>
        <v>1</v>
      </c>
      <c r="M109" s="225">
        <f>+'6 - Plan de Acciones Preventiva'!N109</f>
        <v>0</v>
      </c>
      <c r="N109" s="225">
        <f>+'6 - Plan de Acciones Preventiva'!O109</f>
        <v>0</v>
      </c>
      <c r="O109" s="225">
        <f>+'6 - Plan de Acciones Preventiva'!P109</f>
        <v>0</v>
      </c>
      <c r="P109" s="225">
        <f>+'6 - Plan de Acciones Preventiva'!Q109</f>
        <v>0</v>
      </c>
      <c r="Q109" s="225">
        <f>+'6 - Plan de Acciones Preventiva'!R109</f>
        <v>0</v>
      </c>
      <c r="R109" s="225">
        <f>+'6 - Plan de Acciones Preventiva'!S109</f>
        <v>0</v>
      </c>
      <c r="S109" s="225">
        <f>+'6 - Plan de Acciones Preventiva'!T109</f>
        <v>0</v>
      </c>
      <c r="T109" s="225">
        <f>+'6 - Plan de Acciones Preventiva'!U109</f>
        <v>0</v>
      </c>
      <c r="U109" s="225">
        <f>+'6 - Plan de Acciones Preventiva'!V109</f>
        <v>0</v>
      </c>
      <c r="V109" s="183"/>
      <c r="W109" s="183"/>
      <c r="X109" s="183"/>
      <c r="Y109" s="183"/>
      <c r="Z109" s="183"/>
      <c r="AA109" s="183"/>
      <c r="AB109" s="183"/>
      <c r="AC109" s="183"/>
      <c r="AD109" s="183"/>
      <c r="AE109" s="183"/>
      <c r="AF109" s="183"/>
      <c r="AG109" s="183"/>
      <c r="AH109" s="183"/>
      <c r="AI109" s="183"/>
    </row>
    <row r="110" spans="2:35" ht="28.3" x14ac:dyDescent="0.4">
      <c r="B110" s="89" t="str">
        <f>+'6 - Plan de Acciones Preventiva'!B110</f>
        <v>GESTIÓN DEL TALENTO HUMANO</v>
      </c>
      <c r="C110" s="90" t="str">
        <f>+'6 - Plan de Acciones Preventiva'!C110</f>
        <v>R 43</v>
      </c>
      <c r="D110" s="89" t="str">
        <f>+'6 - Plan de Acciones Preventiva'!D110</f>
        <v>Inconsistencias en el reporte y liquidación de las novedades laborales y prestacionales</v>
      </c>
      <c r="E110" s="90" t="str">
        <f>+'6 - Plan de Acciones Preventiva'!F110</f>
        <v>P 43.2</v>
      </c>
      <c r="F110" s="227">
        <f>+'6 - Plan de Acciones Preventiva'!G110</f>
        <v>0</v>
      </c>
      <c r="G110" s="228" t="str">
        <f>+'6 - Plan de Acciones Preventiva'!H110</f>
        <v/>
      </c>
      <c r="H110" s="227">
        <f>+'6 - Plan de Acciones Preventiva'!I110</f>
        <v>0</v>
      </c>
      <c r="I110" s="229">
        <f t="shared" si="1"/>
        <v>0</v>
      </c>
      <c r="J110" s="230">
        <f>+'6 - Plan de Acciones Preventiva'!K110</f>
        <v>0</v>
      </c>
      <c r="K110" s="230">
        <f>+'6 - Plan de Acciones Preventiva'!L110</f>
        <v>0</v>
      </c>
      <c r="L110" s="230">
        <f>+'6 - Plan de Acciones Preventiva'!M110</f>
        <v>0</v>
      </c>
      <c r="M110" s="230">
        <f>+'6 - Plan de Acciones Preventiva'!N110</f>
        <v>0</v>
      </c>
      <c r="N110" s="230">
        <f>+'6 - Plan de Acciones Preventiva'!O110</f>
        <v>0</v>
      </c>
      <c r="O110" s="230">
        <f>+'6 - Plan de Acciones Preventiva'!P110</f>
        <v>0</v>
      </c>
      <c r="P110" s="230">
        <f>+'6 - Plan de Acciones Preventiva'!Q110</f>
        <v>0</v>
      </c>
      <c r="Q110" s="230">
        <f>+'6 - Plan de Acciones Preventiva'!R110</f>
        <v>0</v>
      </c>
      <c r="R110" s="230">
        <f>+'6 - Plan de Acciones Preventiva'!S110</f>
        <v>0</v>
      </c>
      <c r="S110" s="230">
        <f>+'6 - Plan de Acciones Preventiva'!T110</f>
        <v>0</v>
      </c>
      <c r="T110" s="230">
        <f>+'6 - Plan de Acciones Preventiva'!U110</f>
        <v>0</v>
      </c>
      <c r="U110" s="230">
        <f>+'6 - Plan de Acciones Preventiva'!V110</f>
        <v>0</v>
      </c>
      <c r="V110" s="188"/>
      <c r="W110" s="188"/>
      <c r="X110" s="188"/>
      <c r="Y110" s="188"/>
      <c r="Z110" s="188"/>
      <c r="AA110" s="188"/>
      <c r="AB110" s="188"/>
      <c r="AC110" s="188"/>
      <c r="AD110" s="188"/>
      <c r="AE110" s="188"/>
      <c r="AF110" s="188"/>
      <c r="AG110" s="188"/>
      <c r="AH110" s="188"/>
      <c r="AI110" s="188"/>
    </row>
    <row r="111" spans="2:35" ht="70.75" x14ac:dyDescent="0.4">
      <c r="B111" s="89" t="str">
        <f>+'6 - Plan de Acciones Preventiva'!B111</f>
        <v>GESTIÓN DEL TALENTO HUMANO</v>
      </c>
      <c r="C111" s="90" t="str">
        <f>+'6 - Plan de Acciones Preventiva'!C111</f>
        <v>R 44</v>
      </c>
      <c r="D111" s="89" t="str">
        <f>+'6 - Plan de Acciones Preventiva'!D111</f>
        <v>Prescripción de la acción disciplinaria</v>
      </c>
      <c r="E111" s="90" t="str">
        <f>+'6 - Plan de Acciones Preventiva'!F111</f>
        <v>P 44.1</v>
      </c>
      <c r="F111" s="89" t="str">
        <f>+'6 - Plan de Acciones Preventiva'!G111</f>
        <v>Realizar seguimiento a la Matriz de seguimiento y control de procesos disciplinarios de la dependencia para saber que procesos están en prescripción</v>
      </c>
      <c r="G111" s="94" t="str">
        <f>+'6 - Plan de Acciones Preventiva'!H111</f>
        <v>OFICINA JURÍDICA (CONTROL INTERNO DISCIPLINARIO)</v>
      </c>
      <c r="H111" s="89" t="str">
        <f>+'6 - Plan de Acciones Preventiva'!I111</f>
        <v>Informes presentados al jefe de la Oficina Jurídica, que muestren en nivel de riesgo de prescripción de los procesos disciplinarios</v>
      </c>
      <c r="I111" s="224">
        <f t="shared" si="1"/>
        <v>3</v>
      </c>
      <c r="J111" s="225">
        <f>+'6 - Plan de Acciones Preventiva'!K111</f>
        <v>0</v>
      </c>
      <c r="K111" s="225">
        <f>+'6 - Plan de Acciones Preventiva'!L111</f>
        <v>0</v>
      </c>
      <c r="L111" s="225">
        <f>+'6 - Plan de Acciones Preventiva'!M111</f>
        <v>0</v>
      </c>
      <c r="M111" s="225">
        <f>+'6 - Plan de Acciones Preventiva'!N111</f>
        <v>1</v>
      </c>
      <c r="N111" s="225">
        <f>+'6 - Plan de Acciones Preventiva'!O111</f>
        <v>0</v>
      </c>
      <c r="O111" s="225">
        <f>+'6 - Plan de Acciones Preventiva'!P111</f>
        <v>0</v>
      </c>
      <c r="P111" s="225">
        <f>+'6 - Plan de Acciones Preventiva'!Q111</f>
        <v>1</v>
      </c>
      <c r="Q111" s="225">
        <f>+'6 - Plan de Acciones Preventiva'!R111</f>
        <v>0</v>
      </c>
      <c r="R111" s="225">
        <f>+'6 - Plan de Acciones Preventiva'!S111</f>
        <v>0</v>
      </c>
      <c r="S111" s="225">
        <f>+'6 - Plan de Acciones Preventiva'!T111</f>
        <v>1</v>
      </c>
      <c r="T111" s="225">
        <f>+'6 - Plan de Acciones Preventiva'!U111</f>
        <v>0</v>
      </c>
      <c r="U111" s="225">
        <f>+'6 - Plan de Acciones Preventiva'!V111</f>
        <v>0</v>
      </c>
      <c r="V111" s="188"/>
      <c r="W111" s="188"/>
      <c r="X111" s="188"/>
      <c r="Y111" s="188"/>
      <c r="Z111" s="188"/>
      <c r="AA111" s="188"/>
      <c r="AB111" s="188"/>
      <c r="AC111" s="188"/>
      <c r="AD111" s="188"/>
      <c r="AE111" s="188"/>
      <c r="AF111" s="188"/>
      <c r="AG111" s="188"/>
      <c r="AH111" s="188"/>
      <c r="AI111" s="188"/>
    </row>
    <row r="112" spans="2:35" ht="14.15" x14ac:dyDescent="0.4">
      <c r="B112" s="89" t="str">
        <f>+'6 - Plan de Acciones Preventiva'!B112</f>
        <v>GESTIÓN DEL TALENTO HUMANO</v>
      </c>
      <c r="C112" s="90" t="str">
        <f>+'6 - Plan de Acciones Preventiva'!C112</f>
        <v>R 44</v>
      </c>
      <c r="D112" s="89" t="str">
        <f>+'6 - Plan de Acciones Preventiva'!D112</f>
        <v>Prescripción de la acción disciplinaria</v>
      </c>
      <c r="E112" s="90" t="str">
        <f>+'6 - Plan de Acciones Preventiva'!F112</f>
        <v>P 44.2</v>
      </c>
      <c r="F112" s="227">
        <f>+'6 - Plan de Acciones Preventiva'!G112</f>
        <v>0</v>
      </c>
      <c r="G112" s="228" t="str">
        <f>+'6 - Plan de Acciones Preventiva'!H112</f>
        <v/>
      </c>
      <c r="H112" s="227">
        <f>+'6 - Plan de Acciones Preventiva'!I112</f>
        <v>0</v>
      </c>
      <c r="I112" s="229">
        <f t="shared" si="1"/>
        <v>0</v>
      </c>
      <c r="J112" s="230">
        <f>+'6 - Plan de Acciones Preventiva'!K112</f>
        <v>0</v>
      </c>
      <c r="K112" s="230">
        <f>+'6 - Plan de Acciones Preventiva'!L112</f>
        <v>0</v>
      </c>
      <c r="L112" s="230">
        <f>+'6 - Plan de Acciones Preventiva'!M112</f>
        <v>0</v>
      </c>
      <c r="M112" s="230">
        <f>+'6 - Plan de Acciones Preventiva'!N112</f>
        <v>0</v>
      </c>
      <c r="N112" s="230">
        <f>+'6 - Plan de Acciones Preventiva'!O112</f>
        <v>0</v>
      </c>
      <c r="O112" s="230">
        <f>+'6 - Plan de Acciones Preventiva'!P112</f>
        <v>0</v>
      </c>
      <c r="P112" s="230">
        <f>+'6 - Plan de Acciones Preventiva'!Q112</f>
        <v>0</v>
      </c>
      <c r="Q112" s="230">
        <f>+'6 - Plan de Acciones Preventiva'!R112</f>
        <v>0</v>
      </c>
      <c r="R112" s="230">
        <f>+'6 - Plan de Acciones Preventiva'!S112</f>
        <v>0</v>
      </c>
      <c r="S112" s="230">
        <f>+'6 - Plan de Acciones Preventiva'!T112</f>
        <v>0</v>
      </c>
      <c r="T112" s="230">
        <f>+'6 - Plan de Acciones Preventiva'!U112</f>
        <v>0</v>
      </c>
      <c r="U112" s="230">
        <f>+'6 - Plan de Acciones Preventiva'!V112</f>
        <v>0</v>
      </c>
      <c r="V112" s="243"/>
      <c r="W112" s="243"/>
      <c r="X112" s="243"/>
      <c r="Y112" s="243"/>
      <c r="Z112" s="243"/>
      <c r="AA112" s="243"/>
      <c r="AB112" s="243"/>
      <c r="AC112" s="243"/>
      <c r="AD112" s="243"/>
      <c r="AE112" s="243"/>
      <c r="AF112" s="243"/>
      <c r="AG112" s="243"/>
      <c r="AH112" s="243"/>
      <c r="AI112" s="243"/>
    </row>
    <row r="113" spans="2:35" ht="70.75" x14ac:dyDescent="0.4">
      <c r="B113" s="89" t="str">
        <f>+'6 - Plan de Acciones Preventiva'!B113</f>
        <v>GESTIÓN DEL TALENTO HUMANO</v>
      </c>
      <c r="C113" s="90" t="str">
        <f>+'6 - Plan de Acciones Preventiva'!C113</f>
        <v>R 45</v>
      </c>
      <c r="D113" s="89" t="str">
        <f>+'6 - Plan de Acciones Preventiva'!D113</f>
        <v>Caducidad de la acción disciplinaria</v>
      </c>
      <c r="E113" s="90" t="str">
        <f>+'6 - Plan de Acciones Preventiva'!F113</f>
        <v>P 45.1</v>
      </c>
      <c r="F113" s="89" t="str">
        <f>+'6 - Plan de Acciones Preventiva'!G113</f>
        <v>Realizar seguimiento a la Matriz de seguimiento y control de procesos disciplinarios de la dependencia para saber que procesos están en caducidad</v>
      </c>
      <c r="G113" s="94" t="str">
        <f>+'6 - Plan de Acciones Preventiva'!H113</f>
        <v>OFICINA JURÍDICA (CONTROL INTERNO DISCIPLINARIO)</v>
      </c>
      <c r="H113" s="89" t="str">
        <f>+'6 - Plan de Acciones Preventiva'!I113</f>
        <v>Informes presentados al jefe de la Oficina Jurídica, que muestren en nivel de riesgo de caducidad de los procesos disciplinarios</v>
      </c>
      <c r="I113" s="224">
        <f t="shared" si="1"/>
        <v>3</v>
      </c>
      <c r="J113" s="225">
        <f>+'6 - Plan de Acciones Preventiva'!K113</f>
        <v>0</v>
      </c>
      <c r="K113" s="225">
        <f>+'6 - Plan de Acciones Preventiva'!L113</f>
        <v>0</v>
      </c>
      <c r="L113" s="225">
        <f>+'6 - Plan de Acciones Preventiva'!M113</f>
        <v>0</v>
      </c>
      <c r="M113" s="225">
        <f>+'6 - Plan de Acciones Preventiva'!N113</f>
        <v>1</v>
      </c>
      <c r="N113" s="225">
        <f>+'6 - Plan de Acciones Preventiva'!O113</f>
        <v>0</v>
      </c>
      <c r="O113" s="225">
        <f>+'6 - Plan de Acciones Preventiva'!P113</f>
        <v>0</v>
      </c>
      <c r="P113" s="225">
        <f>+'6 - Plan de Acciones Preventiva'!Q113</f>
        <v>1</v>
      </c>
      <c r="Q113" s="225">
        <f>+'6 - Plan de Acciones Preventiva'!R113</f>
        <v>0</v>
      </c>
      <c r="R113" s="225">
        <f>+'6 - Plan de Acciones Preventiva'!S113</f>
        <v>0</v>
      </c>
      <c r="S113" s="225">
        <f>+'6 - Plan de Acciones Preventiva'!T113</f>
        <v>1</v>
      </c>
      <c r="T113" s="225">
        <f>+'6 - Plan de Acciones Preventiva'!U113</f>
        <v>0</v>
      </c>
      <c r="U113" s="225">
        <f>+'6 - Plan de Acciones Preventiva'!V113</f>
        <v>0</v>
      </c>
      <c r="V113" s="243"/>
      <c r="W113" s="243"/>
      <c r="X113" s="243"/>
      <c r="Y113" s="243"/>
      <c r="Z113" s="243"/>
      <c r="AA113" s="243"/>
      <c r="AB113" s="243"/>
      <c r="AC113" s="243"/>
      <c r="AD113" s="243"/>
      <c r="AE113" s="243"/>
      <c r="AF113" s="243"/>
      <c r="AG113" s="243"/>
      <c r="AH113" s="243"/>
      <c r="AI113" s="243"/>
    </row>
    <row r="114" spans="2:35" ht="14.15" x14ac:dyDescent="0.4">
      <c r="B114" s="89" t="str">
        <f>+'6 - Plan de Acciones Preventiva'!B114</f>
        <v>GESTIÓN DEL TALENTO HUMANO</v>
      </c>
      <c r="C114" s="90" t="str">
        <f>+'6 - Plan de Acciones Preventiva'!C114</f>
        <v>R 45</v>
      </c>
      <c r="D114" s="89" t="str">
        <f>+'6 - Plan de Acciones Preventiva'!D114</f>
        <v>Caducidad de la acción disciplinaria</v>
      </c>
      <c r="E114" s="90" t="str">
        <f>+'6 - Plan de Acciones Preventiva'!F114</f>
        <v>P 45.2</v>
      </c>
      <c r="F114" s="227">
        <f>+'6 - Plan de Acciones Preventiva'!G114</f>
        <v>0</v>
      </c>
      <c r="G114" s="228" t="str">
        <f>+'6 - Plan de Acciones Preventiva'!H114</f>
        <v/>
      </c>
      <c r="H114" s="227">
        <f>+'6 - Plan de Acciones Preventiva'!I114</f>
        <v>0</v>
      </c>
      <c r="I114" s="229">
        <f t="shared" si="1"/>
        <v>0</v>
      </c>
      <c r="J114" s="230">
        <f>+'6 - Plan de Acciones Preventiva'!K114</f>
        <v>0</v>
      </c>
      <c r="K114" s="230">
        <f>+'6 - Plan de Acciones Preventiva'!L114</f>
        <v>0</v>
      </c>
      <c r="L114" s="230">
        <f>+'6 - Plan de Acciones Preventiva'!M114</f>
        <v>0</v>
      </c>
      <c r="M114" s="230">
        <f>+'6 - Plan de Acciones Preventiva'!N114</f>
        <v>0</v>
      </c>
      <c r="N114" s="230">
        <f>+'6 - Plan de Acciones Preventiva'!O114</f>
        <v>0</v>
      </c>
      <c r="O114" s="230">
        <f>+'6 - Plan de Acciones Preventiva'!P114</f>
        <v>0</v>
      </c>
      <c r="P114" s="230">
        <f>+'6 - Plan de Acciones Preventiva'!Q114</f>
        <v>0</v>
      </c>
      <c r="Q114" s="230">
        <f>+'6 - Plan de Acciones Preventiva'!R114</f>
        <v>0</v>
      </c>
      <c r="R114" s="230">
        <f>+'6 - Plan de Acciones Preventiva'!S114</f>
        <v>0</v>
      </c>
      <c r="S114" s="230">
        <f>+'6 - Plan de Acciones Preventiva'!T114</f>
        <v>0</v>
      </c>
      <c r="T114" s="230">
        <f>+'6 - Plan de Acciones Preventiva'!U114</f>
        <v>0</v>
      </c>
      <c r="U114" s="230">
        <f>+'6 - Plan de Acciones Preventiva'!V114</f>
        <v>0</v>
      </c>
      <c r="V114" s="243"/>
      <c r="W114" s="243"/>
      <c r="X114" s="243"/>
      <c r="Y114" s="243"/>
      <c r="Z114" s="243"/>
      <c r="AA114" s="243"/>
      <c r="AB114" s="243"/>
      <c r="AC114" s="243"/>
      <c r="AD114" s="243"/>
      <c r="AE114" s="243"/>
      <c r="AF114" s="243"/>
      <c r="AG114" s="243"/>
      <c r="AH114" s="243"/>
      <c r="AI114" s="243"/>
    </row>
    <row r="115" spans="2:35" ht="56.6" x14ac:dyDescent="0.4">
      <c r="B115" s="89" t="str">
        <f>+'6 - Plan de Acciones Preventiva'!B115</f>
        <v>GESTIÓN DEL TALENTO HUMANO</v>
      </c>
      <c r="C115" s="90" t="str">
        <f>+'6 - Plan de Acciones Preventiva'!C115</f>
        <v>R 46</v>
      </c>
      <c r="D115" s="89" t="str">
        <f>+'6 - Plan de Acciones Preventiva'!D115</f>
        <v>Perdida de expedientes disciplinarios</v>
      </c>
      <c r="E115" s="90" t="str">
        <f>+'6 - Plan de Acciones Preventiva'!F115</f>
        <v>P 46.1</v>
      </c>
      <c r="F115" s="89" t="str">
        <f>+'6 - Plan de Acciones Preventiva'!G115</f>
        <v xml:space="preserve">Hacer seguimiento de los expedientes de los procesos disciplinarios, a través del préstamo de expedientes a los abogados mediante planilla física. </v>
      </c>
      <c r="G115" s="94" t="str">
        <f>+'6 - Plan de Acciones Preventiva'!H115</f>
        <v>OFICINA JURÍDICA (CONTROL INTERNO DISCIPLINARIO)</v>
      </c>
      <c r="H115" s="89" t="str">
        <f>+'6 - Plan de Acciones Preventiva'!I115</f>
        <v>Planilla de préstamo (entrega y devolución) de expedientes en físico</v>
      </c>
      <c r="I115" s="224">
        <f t="shared" si="1"/>
        <v>11</v>
      </c>
      <c r="J115" s="225">
        <f>+'6 - Plan de Acciones Preventiva'!K115</f>
        <v>1</v>
      </c>
      <c r="K115" s="225">
        <f>+'6 - Plan de Acciones Preventiva'!L115</f>
        <v>1</v>
      </c>
      <c r="L115" s="225">
        <f>+'6 - Plan de Acciones Preventiva'!M115</f>
        <v>1</v>
      </c>
      <c r="M115" s="225">
        <f>+'6 - Plan de Acciones Preventiva'!N115</f>
        <v>1</v>
      </c>
      <c r="N115" s="225">
        <f>+'6 - Plan de Acciones Preventiva'!O115</f>
        <v>1</v>
      </c>
      <c r="O115" s="225">
        <f>+'6 - Plan de Acciones Preventiva'!P115</f>
        <v>1</v>
      </c>
      <c r="P115" s="225">
        <f>+'6 - Plan de Acciones Preventiva'!Q115</f>
        <v>1</v>
      </c>
      <c r="Q115" s="225">
        <f>+'6 - Plan de Acciones Preventiva'!R115</f>
        <v>1</v>
      </c>
      <c r="R115" s="225">
        <f>+'6 - Plan de Acciones Preventiva'!S115</f>
        <v>1</v>
      </c>
      <c r="S115" s="225">
        <f>+'6 - Plan de Acciones Preventiva'!T115</f>
        <v>1</v>
      </c>
      <c r="T115" s="225">
        <f>+'6 - Plan de Acciones Preventiva'!U115</f>
        <v>1</v>
      </c>
      <c r="U115" s="225">
        <f>+'6 - Plan de Acciones Preventiva'!V115</f>
        <v>0</v>
      </c>
      <c r="V115" s="186"/>
      <c r="W115" s="186"/>
      <c r="X115" s="186"/>
      <c r="Y115" s="186"/>
      <c r="Z115" s="186"/>
      <c r="AA115" s="186"/>
      <c r="AB115" s="186"/>
      <c r="AC115" s="186"/>
      <c r="AD115" s="186"/>
      <c r="AE115" s="186"/>
      <c r="AF115" s="186"/>
      <c r="AG115" s="186"/>
      <c r="AH115" s="186"/>
      <c r="AI115" s="186"/>
    </row>
    <row r="116" spans="2:35" ht="14.15" x14ac:dyDescent="0.4">
      <c r="B116" s="89" t="str">
        <f>+'6 - Plan de Acciones Preventiva'!B116</f>
        <v>GESTIÓN DEL TALENTO HUMANO</v>
      </c>
      <c r="C116" s="90" t="str">
        <f>+'6 - Plan de Acciones Preventiva'!C116</f>
        <v>R 46</v>
      </c>
      <c r="D116" s="89" t="str">
        <f>+'6 - Plan de Acciones Preventiva'!D116</f>
        <v>Perdida de expedientes disciplinarios</v>
      </c>
      <c r="E116" s="90" t="str">
        <f>+'6 - Plan de Acciones Preventiva'!F116</f>
        <v>P 46.2</v>
      </c>
      <c r="F116" s="227">
        <f>+'6 - Plan de Acciones Preventiva'!G116</f>
        <v>0</v>
      </c>
      <c r="G116" s="228" t="str">
        <f>+'6 - Plan de Acciones Preventiva'!H116</f>
        <v/>
      </c>
      <c r="H116" s="227">
        <f>+'6 - Plan de Acciones Preventiva'!I116</f>
        <v>0</v>
      </c>
      <c r="I116" s="229">
        <f t="shared" si="1"/>
        <v>0</v>
      </c>
      <c r="J116" s="230">
        <f>+'6 - Plan de Acciones Preventiva'!K116</f>
        <v>0</v>
      </c>
      <c r="K116" s="230">
        <f>+'6 - Plan de Acciones Preventiva'!L116</f>
        <v>0</v>
      </c>
      <c r="L116" s="230">
        <f>+'6 - Plan de Acciones Preventiva'!M116</f>
        <v>0</v>
      </c>
      <c r="M116" s="230">
        <f>+'6 - Plan de Acciones Preventiva'!N116</f>
        <v>0</v>
      </c>
      <c r="N116" s="230">
        <f>+'6 - Plan de Acciones Preventiva'!O116</f>
        <v>0</v>
      </c>
      <c r="O116" s="230">
        <f>+'6 - Plan de Acciones Preventiva'!P116</f>
        <v>0</v>
      </c>
      <c r="P116" s="230">
        <f>+'6 - Plan de Acciones Preventiva'!Q116</f>
        <v>0</v>
      </c>
      <c r="Q116" s="230">
        <f>+'6 - Plan de Acciones Preventiva'!R116</f>
        <v>0</v>
      </c>
      <c r="R116" s="230">
        <f>+'6 - Plan de Acciones Preventiva'!S116</f>
        <v>0</v>
      </c>
      <c r="S116" s="230">
        <f>+'6 - Plan de Acciones Preventiva'!T116</f>
        <v>0</v>
      </c>
      <c r="T116" s="230">
        <f>+'6 - Plan de Acciones Preventiva'!U116</f>
        <v>0</v>
      </c>
      <c r="U116" s="230">
        <f>+'6 - Plan de Acciones Preventiva'!V116</f>
        <v>0</v>
      </c>
      <c r="V116" s="186"/>
      <c r="W116" s="186"/>
      <c r="X116" s="186"/>
      <c r="Y116" s="186"/>
      <c r="Z116" s="186"/>
      <c r="AA116" s="186"/>
      <c r="AB116" s="186"/>
      <c r="AC116" s="186"/>
      <c r="AD116" s="186"/>
      <c r="AE116" s="186"/>
      <c r="AF116" s="186"/>
      <c r="AG116" s="186"/>
      <c r="AH116" s="186"/>
      <c r="AI116" s="186"/>
    </row>
    <row r="117" spans="2:35" ht="42.45" x14ac:dyDescent="0.4">
      <c r="B117" s="89" t="str">
        <f>+'6 - Plan de Acciones Preventiva'!B117</f>
        <v>APOYO JURÍDICO</v>
      </c>
      <c r="C117" s="90" t="str">
        <f>+'6 - Plan de Acciones Preventiva'!C117</f>
        <v>R 47</v>
      </c>
      <c r="D117" s="89" t="str">
        <f>+'6 - Plan de Acciones Preventiva'!D117</f>
        <v>Emitir conceptos sobre el mismo tema con distinta interpretación</v>
      </c>
      <c r="E117" s="90" t="str">
        <f>+'6 - Plan de Acciones Preventiva'!F117</f>
        <v>P 47.1</v>
      </c>
      <c r="F117" s="89" t="str">
        <f>+'6 - Plan de Acciones Preventiva'!G117</f>
        <v>Reuniones de seguimiento para la emisión de los conceptos con distinta interpretación por la Oficina Jurídica.</v>
      </c>
      <c r="G117" s="94" t="str">
        <f>+'6 - Plan de Acciones Preventiva'!H117</f>
        <v>OFICINA JURÍDICA</v>
      </c>
      <c r="H117" s="89" t="str">
        <f>+'6 - Plan de Acciones Preventiva'!I117</f>
        <v>Acta de seguimiento a las emisiones de conceptos</v>
      </c>
      <c r="I117" s="224">
        <f t="shared" si="1"/>
        <v>11</v>
      </c>
      <c r="J117" s="225">
        <f>+'6 - Plan de Acciones Preventiva'!K117</f>
        <v>1</v>
      </c>
      <c r="K117" s="225">
        <f>+'6 - Plan de Acciones Preventiva'!L117</f>
        <v>1</v>
      </c>
      <c r="L117" s="225">
        <f>+'6 - Plan de Acciones Preventiva'!M117</f>
        <v>1</v>
      </c>
      <c r="M117" s="225">
        <f>+'6 - Plan de Acciones Preventiva'!N117</f>
        <v>1</v>
      </c>
      <c r="N117" s="225">
        <f>+'6 - Plan de Acciones Preventiva'!O117</f>
        <v>1</v>
      </c>
      <c r="O117" s="225">
        <f>+'6 - Plan de Acciones Preventiva'!P117</f>
        <v>1</v>
      </c>
      <c r="P117" s="225">
        <f>+'6 - Plan de Acciones Preventiva'!Q117</f>
        <v>1</v>
      </c>
      <c r="Q117" s="225">
        <f>+'6 - Plan de Acciones Preventiva'!R117</f>
        <v>1</v>
      </c>
      <c r="R117" s="225">
        <f>+'6 - Plan de Acciones Preventiva'!S117</f>
        <v>1</v>
      </c>
      <c r="S117" s="225">
        <f>+'6 - Plan de Acciones Preventiva'!T117</f>
        <v>1</v>
      </c>
      <c r="T117" s="225">
        <f>+'6 - Plan de Acciones Preventiva'!U117</f>
        <v>1</v>
      </c>
      <c r="U117" s="225">
        <f>+'6 - Plan de Acciones Preventiva'!V117</f>
        <v>0</v>
      </c>
      <c r="V117" s="186"/>
      <c r="W117" s="186"/>
      <c r="X117" s="186"/>
      <c r="Y117" s="186"/>
      <c r="Z117" s="186"/>
      <c r="AA117" s="186"/>
      <c r="AB117" s="186"/>
      <c r="AC117" s="186"/>
      <c r="AD117" s="186"/>
      <c r="AE117" s="186"/>
      <c r="AF117" s="186"/>
      <c r="AG117" s="186"/>
      <c r="AH117" s="186"/>
      <c r="AI117" s="186"/>
    </row>
    <row r="118" spans="2:35" ht="14.15" x14ac:dyDescent="0.4">
      <c r="B118" s="89" t="str">
        <f>+'6 - Plan de Acciones Preventiva'!B118</f>
        <v>APOYO JURÍDICO</v>
      </c>
      <c r="C118" s="90" t="str">
        <f>+'6 - Plan de Acciones Preventiva'!C118</f>
        <v>R 47</v>
      </c>
      <c r="D118" s="89" t="str">
        <f>+'6 - Plan de Acciones Preventiva'!D118</f>
        <v>Emitir conceptos sobre el mismo tema con distinta interpretación</v>
      </c>
      <c r="E118" s="90" t="str">
        <f>+'6 - Plan de Acciones Preventiva'!F118</f>
        <v>P 47.2</v>
      </c>
      <c r="F118" s="227">
        <f>+'6 - Plan de Acciones Preventiva'!G118</f>
        <v>0</v>
      </c>
      <c r="G118" s="228" t="str">
        <f>+'6 - Plan de Acciones Preventiva'!H118</f>
        <v/>
      </c>
      <c r="H118" s="227">
        <f>+'6 - Plan de Acciones Preventiva'!I118</f>
        <v>0</v>
      </c>
      <c r="I118" s="229">
        <f t="shared" si="1"/>
        <v>0</v>
      </c>
      <c r="J118" s="230">
        <f>+'6 - Plan de Acciones Preventiva'!K118</f>
        <v>0</v>
      </c>
      <c r="K118" s="230">
        <f>+'6 - Plan de Acciones Preventiva'!L118</f>
        <v>0</v>
      </c>
      <c r="L118" s="230">
        <f>+'6 - Plan de Acciones Preventiva'!M118</f>
        <v>0</v>
      </c>
      <c r="M118" s="230">
        <f>+'6 - Plan de Acciones Preventiva'!N118</f>
        <v>0</v>
      </c>
      <c r="N118" s="230">
        <f>+'6 - Plan de Acciones Preventiva'!O118</f>
        <v>0</v>
      </c>
      <c r="O118" s="230">
        <f>+'6 - Plan de Acciones Preventiva'!P118</f>
        <v>0</v>
      </c>
      <c r="P118" s="230">
        <f>+'6 - Plan de Acciones Preventiva'!Q118</f>
        <v>0</v>
      </c>
      <c r="Q118" s="230">
        <f>+'6 - Plan de Acciones Preventiva'!R118</f>
        <v>0</v>
      </c>
      <c r="R118" s="230">
        <f>+'6 - Plan de Acciones Preventiva'!S118</f>
        <v>0</v>
      </c>
      <c r="S118" s="230">
        <f>+'6 - Plan de Acciones Preventiva'!T118</f>
        <v>0</v>
      </c>
      <c r="T118" s="230">
        <f>+'6 - Plan de Acciones Preventiva'!U118</f>
        <v>0</v>
      </c>
      <c r="U118" s="230">
        <f>+'6 - Plan de Acciones Preventiva'!V118</f>
        <v>0</v>
      </c>
      <c r="V118" s="186"/>
      <c r="W118" s="186"/>
      <c r="X118" s="186"/>
      <c r="Y118" s="186"/>
      <c r="Z118" s="186"/>
      <c r="AA118" s="186"/>
      <c r="AB118" s="186"/>
      <c r="AC118" s="186"/>
      <c r="AD118" s="186"/>
      <c r="AE118" s="186"/>
      <c r="AF118" s="186"/>
      <c r="AG118" s="186"/>
      <c r="AH118" s="186"/>
      <c r="AI118" s="186"/>
    </row>
    <row r="119" spans="2:35" ht="198" x14ac:dyDescent="0.4">
      <c r="B119" s="89" t="str">
        <f>+'6 - Plan de Acciones Preventiva'!B119</f>
        <v>APOYO JURÍDICO</v>
      </c>
      <c r="C119" s="90" t="str">
        <f>+'6 - Plan de Acciones Preventiva'!C119</f>
        <v>R 48</v>
      </c>
      <c r="D119" s="89" t="str">
        <f>+'6 - Plan de Acciones Preventiva'!D119</f>
        <v>Vencimiento de términos</v>
      </c>
      <c r="E119" s="90" t="str">
        <f>+'6 - Plan de Acciones Preventiva'!F119</f>
        <v>P 48.1</v>
      </c>
      <c r="F119" s="89" t="str">
        <f>+'6 - Plan de Acciones Preventiva'!G119</f>
        <v>la Oficina Jurídica consolida los tramites sentencias, conciliaciones o laudos arbitrales, en el sistema E-KOGUI conforme las disposiciones del Decreto 1069 de 2015 que, como único sistema de gestión de información del Estado, tiene como fin principal el seguimiento de la actividad, de los procesos y procedimientos inherentes a la actividad judicial y extrajudicial del Estado, así como el cargue de las piezas procesales ante las autoridades nacionales e internacionales. (Decreto 2052 de 2014 artículo 1).</v>
      </c>
      <c r="G119" s="94" t="str">
        <f>+'6 - Plan de Acciones Preventiva'!H119</f>
        <v>Oficina Jurídica</v>
      </c>
      <c r="H119" s="89" t="str">
        <f>+'6 - Plan de Acciones Preventiva'!I119</f>
        <v>Planilla de reporte al sistema de gestión de información del Estado E- Kogui.</v>
      </c>
      <c r="I119" s="224">
        <f t="shared" si="1"/>
        <v>11</v>
      </c>
      <c r="J119" s="225">
        <f>+'6 - Plan de Acciones Preventiva'!K119</f>
        <v>1</v>
      </c>
      <c r="K119" s="225">
        <f>+'6 - Plan de Acciones Preventiva'!L119</f>
        <v>1</v>
      </c>
      <c r="L119" s="225">
        <f>+'6 - Plan de Acciones Preventiva'!M119</f>
        <v>1</v>
      </c>
      <c r="M119" s="225">
        <f>+'6 - Plan de Acciones Preventiva'!N119</f>
        <v>1</v>
      </c>
      <c r="N119" s="225">
        <f>+'6 - Plan de Acciones Preventiva'!O119</f>
        <v>1</v>
      </c>
      <c r="O119" s="225">
        <f>+'6 - Plan de Acciones Preventiva'!P119</f>
        <v>1</v>
      </c>
      <c r="P119" s="225">
        <f>+'6 - Plan de Acciones Preventiva'!Q119</f>
        <v>1</v>
      </c>
      <c r="Q119" s="225">
        <f>+'6 - Plan de Acciones Preventiva'!R119</f>
        <v>1</v>
      </c>
      <c r="R119" s="225">
        <f>+'6 - Plan de Acciones Preventiva'!S119</f>
        <v>1</v>
      </c>
      <c r="S119" s="225">
        <f>+'6 - Plan de Acciones Preventiva'!T119</f>
        <v>1</v>
      </c>
      <c r="T119" s="225">
        <f>+'6 - Plan de Acciones Preventiva'!U119</f>
        <v>1</v>
      </c>
      <c r="U119" s="225">
        <f>+'6 - Plan de Acciones Preventiva'!V119</f>
        <v>0</v>
      </c>
      <c r="V119" s="186"/>
      <c r="W119" s="186"/>
      <c r="X119" s="186"/>
      <c r="Y119" s="186"/>
      <c r="Z119" s="186"/>
      <c r="AA119" s="186"/>
      <c r="AB119" s="186"/>
      <c r="AC119" s="186"/>
      <c r="AD119" s="186"/>
      <c r="AE119" s="186"/>
      <c r="AF119" s="186"/>
      <c r="AG119" s="186"/>
      <c r="AH119" s="186"/>
      <c r="AI119" s="186"/>
    </row>
    <row r="120" spans="2:35" ht="14.15" x14ac:dyDescent="0.4">
      <c r="B120" s="89" t="str">
        <f>+'6 - Plan de Acciones Preventiva'!B120</f>
        <v>APOYO JURÍDICO</v>
      </c>
      <c r="C120" s="90" t="str">
        <f>+'6 - Plan de Acciones Preventiva'!C120</f>
        <v>R 48</v>
      </c>
      <c r="D120" s="89" t="str">
        <f>+'6 - Plan de Acciones Preventiva'!D120</f>
        <v>Vencimiento de términos</v>
      </c>
      <c r="E120" s="90" t="str">
        <f>+'6 - Plan de Acciones Preventiva'!F120</f>
        <v>P 48.2</v>
      </c>
      <c r="F120" s="227">
        <f>+'6 - Plan de Acciones Preventiva'!G120</f>
        <v>0</v>
      </c>
      <c r="G120" s="228" t="str">
        <f>+'6 - Plan de Acciones Preventiva'!H120</f>
        <v/>
      </c>
      <c r="H120" s="227">
        <f>+'6 - Plan de Acciones Preventiva'!I120</f>
        <v>0</v>
      </c>
      <c r="I120" s="229">
        <f t="shared" si="1"/>
        <v>0</v>
      </c>
      <c r="J120" s="230">
        <f>+'6 - Plan de Acciones Preventiva'!K120</f>
        <v>0</v>
      </c>
      <c r="K120" s="230">
        <f>+'6 - Plan de Acciones Preventiva'!L120</f>
        <v>0</v>
      </c>
      <c r="L120" s="230">
        <f>+'6 - Plan de Acciones Preventiva'!M120</f>
        <v>0</v>
      </c>
      <c r="M120" s="230">
        <f>+'6 - Plan de Acciones Preventiva'!N120</f>
        <v>0</v>
      </c>
      <c r="N120" s="230">
        <f>+'6 - Plan de Acciones Preventiva'!O120</f>
        <v>0</v>
      </c>
      <c r="O120" s="230">
        <f>+'6 - Plan de Acciones Preventiva'!P120</f>
        <v>0</v>
      </c>
      <c r="P120" s="230">
        <f>+'6 - Plan de Acciones Preventiva'!Q120</f>
        <v>0</v>
      </c>
      <c r="Q120" s="230">
        <f>+'6 - Plan de Acciones Preventiva'!R120</f>
        <v>0</v>
      </c>
      <c r="R120" s="230">
        <f>+'6 - Plan de Acciones Preventiva'!S120</f>
        <v>0</v>
      </c>
      <c r="S120" s="230">
        <f>+'6 - Plan de Acciones Preventiva'!T120</f>
        <v>0</v>
      </c>
      <c r="T120" s="230">
        <f>+'6 - Plan de Acciones Preventiva'!U120</f>
        <v>0</v>
      </c>
      <c r="U120" s="230">
        <f>+'6 - Plan de Acciones Preventiva'!V120</f>
        <v>0</v>
      </c>
      <c r="V120" s="186"/>
      <c r="W120" s="186"/>
      <c r="X120" s="186"/>
      <c r="Y120" s="186"/>
      <c r="Z120" s="186"/>
      <c r="AA120" s="186"/>
      <c r="AB120" s="186"/>
      <c r="AC120" s="186"/>
      <c r="AD120" s="186"/>
      <c r="AE120" s="186"/>
      <c r="AF120" s="186"/>
      <c r="AG120" s="186"/>
      <c r="AH120" s="186"/>
      <c r="AI120" s="186"/>
    </row>
    <row r="121" spans="2:35" ht="14.15" x14ac:dyDescent="0.4">
      <c r="B121" s="89" t="str">
        <f>+'6 - Plan de Acciones Preventiva'!B121</f>
        <v>APOYO JURÍDICO</v>
      </c>
      <c r="C121" s="90" t="str">
        <f>+'6 - Plan de Acciones Preventiva'!C121</f>
        <v>R 48</v>
      </c>
      <c r="D121" s="89" t="str">
        <f>+'6 - Plan de Acciones Preventiva'!D121</f>
        <v>Vencimiento de términos</v>
      </c>
      <c r="E121" s="90" t="str">
        <f>+'6 - Plan de Acciones Preventiva'!F121</f>
        <v>P 48.3</v>
      </c>
      <c r="F121" s="227">
        <f>+'6 - Plan de Acciones Preventiva'!G121</f>
        <v>0</v>
      </c>
      <c r="G121" s="228" t="str">
        <f>+'6 - Plan de Acciones Preventiva'!H121</f>
        <v/>
      </c>
      <c r="H121" s="227">
        <f>+'6 - Plan de Acciones Preventiva'!I121</f>
        <v>0</v>
      </c>
      <c r="I121" s="229">
        <f t="shared" si="1"/>
        <v>0</v>
      </c>
      <c r="J121" s="230">
        <f>+'6 - Plan de Acciones Preventiva'!K121</f>
        <v>0</v>
      </c>
      <c r="K121" s="230">
        <f>+'6 - Plan de Acciones Preventiva'!L121</f>
        <v>0</v>
      </c>
      <c r="L121" s="230">
        <f>+'6 - Plan de Acciones Preventiva'!M121</f>
        <v>0</v>
      </c>
      <c r="M121" s="230">
        <f>+'6 - Plan de Acciones Preventiva'!N121</f>
        <v>0</v>
      </c>
      <c r="N121" s="230">
        <f>+'6 - Plan de Acciones Preventiva'!O121</f>
        <v>0</v>
      </c>
      <c r="O121" s="230">
        <f>+'6 - Plan de Acciones Preventiva'!P121</f>
        <v>0</v>
      </c>
      <c r="P121" s="230">
        <f>+'6 - Plan de Acciones Preventiva'!Q121</f>
        <v>0</v>
      </c>
      <c r="Q121" s="230">
        <f>+'6 - Plan de Acciones Preventiva'!R121</f>
        <v>0</v>
      </c>
      <c r="R121" s="230">
        <f>+'6 - Plan de Acciones Preventiva'!S121</f>
        <v>0</v>
      </c>
      <c r="S121" s="230">
        <f>+'6 - Plan de Acciones Preventiva'!T121</f>
        <v>0</v>
      </c>
      <c r="T121" s="230">
        <f>+'6 - Plan de Acciones Preventiva'!U121</f>
        <v>0</v>
      </c>
      <c r="U121" s="230">
        <f>+'6 - Plan de Acciones Preventiva'!V121</f>
        <v>0</v>
      </c>
      <c r="V121" s="186"/>
      <c r="W121" s="186"/>
      <c r="X121" s="186"/>
      <c r="Y121" s="186"/>
      <c r="Z121" s="186"/>
      <c r="AA121" s="186"/>
      <c r="AB121" s="186"/>
      <c r="AC121" s="186"/>
      <c r="AD121" s="186"/>
      <c r="AE121" s="186"/>
      <c r="AF121" s="186"/>
      <c r="AG121" s="186"/>
      <c r="AH121" s="186"/>
      <c r="AI121" s="186"/>
    </row>
    <row r="122" spans="2:35" ht="56.6" x14ac:dyDescent="0.4">
      <c r="B122" s="89" t="str">
        <f>+'6 - Plan de Acciones Preventiva'!B122</f>
        <v>APOYO JURÍDICO</v>
      </c>
      <c r="C122" s="90" t="str">
        <f>+'6 - Plan de Acciones Preventiva'!C122</f>
        <v>R 49</v>
      </c>
      <c r="D122" s="89" t="str">
        <f>+'6 - Plan de Acciones Preventiva'!D122</f>
        <v>Emisión de viabilidades positivas contrarias a la normatividad</v>
      </c>
      <c r="E122" s="90" t="str">
        <f>+'6 - Plan de Acciones Preventiva'!F122</f>
        <v>P 49.1</v>
      </c>
      <c r="F122" s="89" t="str">
        <f>+'6 - Plan de Acciones Preventiva'!G122</f>
        <v>Contar con el personal que se encuentre a cargo de realizar la revisión y unificación de criterios, vigilancia y defensa judicial de la ANT.</v>
      </c>
      <c r="G122" s="94" t="str">
        <f>+'6 - Plan de Acciones Preventiva'!H122</f>
        <v>Oficina Jurídica</v>
      </c>
      <c r="H122" s="89" t="str">
        <f>+'6 - Plan de Acciones Preventiva'!I122</f>
        <v>Contratos suscritos por la Oficina Jurídica</v>
      </c>
      <c r="I122" s="224">
        <f t="shared" si="1"/>
        <v>1</v>
      </c>
      <c r="J122" s="225">
        <f>+'6 - Plan de Acciones Preventiva'!K122</f>
        <v>0</v>
      </c>
      <c r="K122" s="225">
        <f>+'6 - Plan de Acciones Preventiva'!L122</f>
        <v>0</v>
      </c>
      <c r="L122" s="225">
        <f>+'6 - Plan de Acciones Preventiva'!M122</f>
        <v>1</v>
      </c>
      <c r="M122" s="225">
        <f>+'6 - Plan de Acciones Preventiva'!N122</f>
        <v>0</v>
      </c>
      <c r="N122" s="225">
        <f>+'6 - Plan de Acciones Preventiva'!O122</f>
        <v>0</v>
      </c>
      <c r="O122" s="225">
        <f>+'6 - Plan de Acciones Preventiva'!P122</f>
        <v>0</v>
      </c>
      <c r="P122" s="225">
        <f>+'6 - Plan de Acciones Preventiva'!Q122</f>
        <v>0</v>
      </c>
      <c r="Q122" s="225">
        <f>+'6 - Plan de Acciones Preventiva'!R122</f>
        <v>0</v>
      </c>
      <c r="R122" s="225">
        <f>+'6 - Plan de Acciones Preventiva'!S122</f>
        <v>0</v>
      </c>
      <c r="S122" s="225">
        <f>+'6 - Plan de Acciones Preventiva'!T122</f>
        <v>0</v>
      </c>
      <c r="T122" s="225">
        <f>+'6 - Plan de Acciones Preventiva'!U122</f>
        <v>0</v>
      </c>
      <c r="U122" s="225">
        <f>+'6 - Plan de Acciones Preventiva'!V122</f>
        <v>0</v>
      </c>
      <c r="V122" s="186"/>
      <c r="W122" s="186"/>
      <c r="X122" s="186"/>
      <c r="Y122" s="186"/>
      <c r="Z122" s="186"/>
      <c r="AA122" s="186"/>
      <c r="AB122" s="186"/>
      <c r="AC122" s="186"/>
      <c r="AD122" s="186"/>
      <c r="AE122" s="186"/>
      <c r="AF122" s="186"/>
      <c r="AG122" s="186"/>
      <c r="AH122" s="186"/>
      <c r="AI122" s="186"/>
    </row>
    <row r="123" spans="2:35" ht="42.45" x14ac:dyDescent="0.4">
      <c r="B123" s="89" t="str">
        <f>+'6 - Plan de Acciones Preventiva'!B123</f>
        <v>APOYO JURÍDICO</v>
      </c>
      <c r="C123" s="90" t="str">
        <f>+'6 - Plan de Acciones Preventiva'!C123</f>
        <v>R 49</v>
      </c>
      <c r="D123" s="89" t="str">
        <f>+'6 - Plan de Acciones Preventiva'!D123</f>
        <v>Emisión de viabilidades positivas contrarias a la normatividad</v>
      </c>
      <c r="E123" s="90" t="str">
        <f>+'6 - Plan de Acciones Preventiva'!F123</f>
        <v>P 49.2</v>
      </c>
      <c r="F123" s="89" t="str">
        <f>+'6 - Plan de Acciones Preventiva'!G123</f>
        <v>Reuniones de seguimiento para la emisión de viabilidades por la Oficina Jurídica.</v>
      </c>
      <c r="G123" s="94" t="str">
        <f>+'6 - Plan de Acciones Preventiva'!H123</f>
        <v>Oficina Jurídica</v>
      </c>
      <c r="H123" s="89" t="str">
        <f>+'6 - Plan de Acciones Preventiva'!I123</f>
        <v>Acta de seguimiento para la emisión de viabilidades</v>
      </c>
      <c r="I123" s="224">
        <f t="shared" si="1"/>
        <v>11</v>
      </c>
      <c r="J123" s="225">
        <f>+'6 - Plan de Acciones Preventiva'!K123</f>
        <v>1</v>
      </c>
      <c r="K123" s="225">
        <f>+'6 - Plan de Acciones Preventiva'!L123</f>
        <v>1</v>
      </c>
      <c r="L123" s="225">
        <f>+'6 - Plan de Acciones Preventiva'!M123</f>
        <v>1</v>
      </c>
      <c r="M123" s="225">
        <f>+'6 - Plan de Acciones Preventiva'!N123</f>
        <v>1</v>
      </c>
      <c r="N123" s="225">
        <f>+'6 - Plan de Acciones Preventiva'!O123</f>
        <v>1</v>
      </c>
      <c r="O123" s="225">
        <f>+'6 - Plan de Acciones Preventiva'!P123</f>
        <v>1</v>
      </c>
      <c r="P123" s="225">
        <f>+'6 - Plan de Acciones Preventiva'!Q123</f>
        <v>1</v>
      </c>
      <c r="Q123" s="225">
        <f>+'6 - Plan de Acciones Preventiva'!R123</f>
        <v>1</v>
      </c>
      <c r="R123" s="225">
        <f>+'6 - Plan de Acciones Preventiva'!S123</f>
        <v>1</v>
      </c>
      <c r="S123" s="225">
        <f>+'6 - Plan de Acciones Preventiva'!T123</f>
        <v>1</v>
      </c>
      <c r="T123" s="225">
        <f>+'6 - Plan de Acciones Preventiva'!U123</f>
        <v>1</v>
      </c>
      <c r="U123" s="225">
        <f>+'6 - Plan de Acciones Preventiva'!V123</f>
        <v>0</v>
      </c>
      <c r="V123" s="186"/>
      <c r="W123" s="186"/>
      <c r="X123" s="186"/>
      <c r="Y123" s="186"/>
      <c r="Z123" s="186"/>
      <c r="AA123" s="186"/>
      <c r="AB123" s="186"/>
      <c r="AC123" s="186"/>
      <c r="AD123" s="186"/>
      <c r="AE123" s="186"/>
      <c r="AF123" s="186"/>
      <c r="AG123" s="186"/>
      <c r="AH123" s="186"/>
      <c r="AI123" s="186"/>
    </row>
    <row r="124" spans="2:35" ht="28.3" x14ac:dyDescent="0.4">
      <c r="B124" s="89" t="str">
        <f>+'6 - Plan de Acciones Preventiva'!B124</f>
        <v>ADQUISICIÓN DE BIENES Y SERVICIOS</v>
      </c>
      <c r="C124" s="90" t="str">
        <f>+'6 - Plan de Acciones Preventiva'!C124</f>
        <v>R 50</v>
      </c>
      <c r="D124" s="89" t="str">
        <f>+'6 - Plan de Acciones Preventiva'!D124</f>
        <v>Liquidación de contratos y/o convenios fuera del plazo previsto.</v>
      </c>
      <c r="E124" s="90" t="str">
        <f>+'6 - Plan de Acciones Preventiva'!F124</f>
        <v>P 50.1</v>
      </c>
      <c r="F124" s="89" t="str">
        <f>+'6 - Plan de Acciones Preventiva'!G124</f>
        <v>Registro de todos los contratos que estén en términos para liquidación</v>
      </c>
      <c r="G124" s="94" t="str">
        <f>+'6 - Plan de Acciones Preventiva'!H124</f>
        <v>GRUPO CONTRATOS</v>
      </c>
      <c r="H124" s="89" t="str">
        <f>+'6 - Plan de Acciones Preventiva'!I124</f>
        <v>Bases de datos (Liquidaciones) actualizada cuatrimestralmente</v>
      </c>
      <c r="I124" s="224">
        <f t="shared" si="1"/>
        <v>3</v>
      </c>
      <c r="J124" s="225">
        <f>+'6 - Plan de Acciones Preventiva'!K124</f>
        <v>0</v>
      </c>
      <c r="K124" s="225">
        <f>+'6 - Plan de Acciones Preventiva'!L124</f>
        <v>0</v>
      </c>
      <c r="L124" s="225">
        <f>+'6 - Plan de Acciones Preventiva'!M124</f>
        <v>0</v>
      </c>
      <c r="M124" s="225">
        <f>+'6 - Plan de Acciones Preventiva'!N124</f>
        <v>1</v>
      </c>
      <c r="N124" s="225">
        <f>+'6 - Plan de Acciones Preventiva'!O124</f>
        <v>0</v>
      </c>
      <c r="O124" s="225">
        <f>+'6 - Plan de Acciones Preventiva'!P124</f>
        <v>0</v>
      </c>
      <c r="P124" s="225">
        <f>+'6 - Plan de Acciones Preventiva'!Q124</f>
        <v>1</v>
      </c>
      <c r="Q124" s="225">
        <f>+'6 - Plan de Acciones Preventiva'!R124</f>
        <v>0</v>
      </c>
      <c r="R124" s="225">
        <f>+'6 - Plan de Acciones Preventiva'!S124</f>
        <v>0</v>
      </c>
      <c r="S124" s="225">
        <f>+'6 - Plan de Acciones Preventiva'!T124</f>
        <v>1</v>
      </c>
      <c r="T124" s="225">
        <f>+'6 - Plan de Acciones Preventiva'!U124</f>
        <v>0</v>
      </c>
      <c r="U124" s="225">
        <f>+'6 - Plan de Acciones Preventiva'!V124</f>
        <v>0</v>
      </c>
      <c r="V124" s="186"/>
      <c r="W124" s="186"/>
      <c r="X124" s="186"/>
      <c r="Y124" s="186"/>
      <c r="Z124" s="186"/>
      <c r="AA124" s="186"/>
      <c r="AB124" s="186"/>
      <c r="AC124" s="186"/>
      <c r="AD124" s="186"/>
      <c r="AE124" s="186"/>
      <c r="AF124" s="186"/>
      <c r="AG124" s="186"/>
      <c r="AH124" s="186"/>
      <c r="AI124" s="186"/>
    </row>
    <row r="125" spans="2:35" ht="14.15" x14ac:dyDescent="0.4">
      <c r="B125" s="89" t="str">
        <f>+'6 - Plan de Acciones Preventiva'!B125</f>
        <v>ADQUISICIÓN DE BIENES Y SERVICIOS</v>
      </c>
      <c r="C125" s="90" t="str">
        <f>+'6 - Plan de Acciones Preventiva'!C125</f>
        <v>R 50</v>
      </c>
      <c r="D125" s="89" t="str">
        <f>+'6 - Plan de Acciones Preventiva'!D125</f>
        <v>Liquidación de contratos y/o convenios fuera del plazo previsto.</v>
      </c>
      <c r="E125" s="90" t="str">
        <f>+'6 - Plan de Acciones Preventiva'!F125</f>
        <v>P 50.2</v>
      </c>
      <c r="F125" s="227">
        <f>+'6 - Plan de Acciones Preventiva'!G125</f>
        <v>0</v>
      </c>
      <c r="G125" s="228" t="str">
        <f>+'6 - Plan de Acciones Preventiva'!H125</f>
        <v/>
      </c>
      <c r="H125" s="227">
        <f>+'6 - Plan de Acciones Preventiva'!I125</f>
        <v>0</v>
      </c>
      <c r="I125" s="229">
        <f t="shared" si="1"/>
        <v>0</v>
      </c>
      <c r="J125" s="230">
        <f>+'6 - Plan de Acciones Preventiva'!K125</f>
        <v>0</v>
      </c>
      <c r="K125" s="230">
        <f>+'6 - Plan de Acciones Preventiva'!L125</f>
        <v>0</v>
      </c>
      <c r="L125" s="230">
        <f>+'6 - Plan de Acciones Preventiva'!M125</f>
        <v>0</v>
      </c>
      <c r="M125" s="230">
        <f>+'6 - Plan de Acciones Preventiva'!N125</f>
        <v>0</v>
      </c>
      <c r="N125" s="230">
        <f>+'6 - Plan de Acciones Preventiva'!O125</f>
        <v>0</v>
      </c>
      <c r="O125" s="230">
        <f>+'6 - Plan de Acciones Preventiva'!P125</f>
        <v>0</v>
      </c>
      <c r="P125" s="230">
        <f>+'6 - Plan de Acciones Preventiva'!Q125</f>
        <v>0</v>
      </c>
      <c r="Q125" s="230">
        <f>+'6 - Plan de Acciones Preventiva'!R125</f>
        <v>0</v>
      </c>
      <c r="R125" s="230">
        <f>+'6 - Plan de Acciones Preventiva'!S125</f>
        <v>0</v>
      </c>
      <c r="S125" s="230">
        <f>+'6 - Plan de Acciones Preventiva'!T125</f>
        <v>0</v>
      </c>
      <c r="T125" s="230">
        <f>+'6 - Plan de Acciones Preventiva'!U125</f>
        <v>0</v>
      </c>
      <c r="U125" s="230">
        <f>+'6 - Plan de Acciones Preventiva'!V125</f>
        <v>0</v>
      </c>
      <c r="V125" s="186"/>
      <c r="W125" s="186"/>
      <c r="X125" s="186"/>
      <c r="Y125" s="186"/>
      <c r="Z125" s="186"/>
      <c r="AA125" s="186"/>
      <c r="AB125" s="186"/>
      <c r="AC125" s="186"/>
      <c r="AD125" s="186"/>
      <c r="AE125" s="186"/>
      <c r="AF125" s="186"/>
      <c r="AG125" s="186"/>
      <c r="AH125" s="186"/>
      <c r="AI125" s="186"/>
    </row>
    <row r="126" spans="2:35" ht="14.15" x14ac:dyDescent="0.4">
      <c r="B126" s="89" t="str">
        <f>+'6 - Plan de Acciones Preventiva'!B126</f>
        <v>ADQUISICIÓN DE BIENES Y SERVICIOS</v>
      </c>
      <c r="C126" s="90" t="str">
        <f>+'6 - Plan de Acciones Preventiva'!C126</f>
        <v>R 50</v>
      </c>
      <c r="D126" s="89" t="str">
        <f>+'6 - Plan de Acciones Preventiva'!D126</f>
        <v>Liquidación de contratos y/o convenios fuera del plazo previsto.</v>
      </c>
      <c r="E126" s="90" t="str">
        <f>+'6 - Plan de Acciones Preventiva'!F126</f>
        <v>P 50.3</v>
      </c>
      <c r="F126" s="227">
        <f>+'6 - Plan de Acciones Preventiva'!G126</f>
        <v>0</v>
      </c>
      <c r="G126" s="228" t="str">
        <f>+'6 - Plan de Acciones Preventiva'!H126</f>
        <v/>
      </c>
      <c r="H126" s="227">
        <f>+'6 - Plan de Acciones Preventiva'!I126</f>
        <v>0</v>
      </c>
      <c r="I126" s="229">
        <f t="shared" si="1"/>
        <v>0</v>
      </c>
      <c r="J126" s="230">
        <f>+'6 - Plan de Acciones Preventiva'!K126</f>
        <v>0</v>
      </c>
      <c r="K126" s="230">
        <f>+'6 - Plan de Acciones Preventiva'!L126</f>
        <v>0</v>
      </c>
      <c r="L126" s="230">
        <f>+'6 - Plan de Acciones Preventiva'!M126</f>
        <v>0</v>
      </c>
      <c r="M126" s="230">
        <f>+'6 - Plan de Acciones Preventiva'!N126</f>
        <v>0</v>
      </c>
      <c r="N126" s="230">
        <f>+'6 - Plan de Acciones Preventiva'!O126</f>
        <v>0</v>
      </c>
      <c r="O126" s="230">
        <f>+'6 - Plan de Acciones Preventiva'!P126</f>
        <v>0</v>
      </c>
      <c r="P126" s="230">
        <f>+'6 - Plan de Acciones Preventiva'!Q126</f>
        <v>0</v>
      </c>
      <c r="Q126" s="230">
        <f>+'6 - Plan de Acciones Preventiva'!R126</f>
        <v>0</v>
      </c>
      <c r="R126" s="230">
        <f>+'6 - Plan de Acciones Preventiva'!S126</f>
        <v>0</v>
      </c>
      <c r="S126" s="230">
        <f>+'6 - Plan de Acciones Preventiva'!T126</f>
        <v>0</v>
      </c>
      <c r="T126" s="230">
        <f>+'6 - Plan de Acciones Preventiva'!U126</f>
        <v>0</v>
      </c>
      <c r="U126" s="230">
        <f>+'6 - Plan de Acciones Preventiva'!V126</f>
        <v>0</v>
      </c>
      <c r="V126" s="186"/>
      <c r="W126" s="186"/>
      <c r="X126" s="186"/>
      <c r="Y126" s="186"/>
      <c r="Z126" s="186"/>
      <c r="AA126" s="186"/>
      <c r="AB126" s="186"/>
      <c r="AC126" s="186"/>
      <c r="AD126" s="186"/>
      <c r="AE126" s="186"/>
      <c r="AF126" s="186"/>
      <c r="AG126" s="186"/>
      <c r="AH126" s="186"/>
      <c r="AI126" s="186"/>
    </row>
    <row r="127" spans="2:35" ht="28.3" x14ac:dyDescent="0.4">
      <c r="B127" s="89" t="str">
        <f>+'6 - Plan de Acciones Preventiva'!B127</f>
        <v>ADQUISICIÓN DE BIENES Y SERVICIOS</v>
      </c>
      <c r="C127" s="90" t="str">
        <f>+'6 - Plan de Acciones Preventiva'!C127</f>
        <v>R 51</v>
      </c>
      <c r="D127" s="89" t="str">
        <f>+'6 - Plan de Acciones Preventiva'!D127</f>
        <v>Configuración del contrato realidad.</v>
      </c>
      <c r="E127" s="90" t="str">
        <f>+'6 - Plan de Acciones Preventiva'!F127</f>
        <v>P 51.1</v>
      </c>
      <c r="F127" s="89" t="str">
        <f>+'6 - Plan de Acciones Preventiva'!G127</f>
        <v>Realizar capacitaciones a los supervisores de contratos</v>
      </c>
      <c r="G127" s="94" t="str">
        <f>+'6 - Plan de Acciones Preventiva'!H127</f>
        <v>GRUPO CONTRATOS</v>
      </c>
      <c r="H127" s="89" t="str">
        <f>+'6 - Plan de Acciones Preventiva'!I127</f>
        <v>Lista de asistencia de la capacitación</v>
      </c>
      <c r="I127" s="224">
        <f t="shared" si="1"/>
        <v>1</v>
      </c>
      <c r="J127" s="225">
        <f>+'6 - Plan de Acciones Preventiva'!K127</f>
        <v>0</v>
      </c>
      <c r="K127" s="225">
        <f>+'6 - Plan de Acciones Preventiva'!L127</f>
        <v>0</v>
      </c>
      <c r="L127" s="225">
        <f>+'6 - Plan de Acciones Preventiva'!M127</f>
        <v>0</v>
      </c>
      <c r="M127" s="225">
        <f>+'6 - Plan de Acciones Preventiva'!N127</f>
        <v>0</v>
      </c>
      <c r="N127" s="225">
        <f>+'6 - Plan de Acciones Preventiva'!O127</f>
        <v>0</v>
      </c>
      <c r="O127" s="225">
        <f>+'6 - Plan de Acciones Preventiva'!P127</f>
        <v>0</v>
      </c>
      <c r="P127" s="225">
        <f>+'6 - Plan de Acciones Preventiva'!Q127</f>
        <v>0</v>
      </c>
      <c r="Q127" s="225">
        <f>+'6 - Plan de Acciones Preventiva'!R127</f>
        <v>1</v>
      </c>
      <c r="R127" s="225">
        <f>+'6 - Plan de Acciones Preventiva'!S127</f>
        <v>0</v>
      </c>
      <c r="S127" s="225">
        <f>+'6 - Plan de Acciones Preventiva'!T127</f>
        <v>0</v>
      </c>
      <c r="T127" s="225">
        <f>+'6 - Plan de Acciones Preventiva'!U127</f>
        <v>0</v>
      </c>
      <c r="U127" s="225">
        <f>+'6 - Plan de Acciones Preventiva'!V127</f>
        <v>0</v>
      </c>
      <c r="V127" s="186"/>
      <c r="W127" s="186"/>
      <c r="X127" s="186"/>
      <c r="Y127" s="186"/>
      <c r="Z127" s="186"/>
      <c r="AA127" s="186"/>
      <c r="AB127" s="186"/>
      <c r="AC127" s="186"/>
      <c r="AD127" s="186"/>
      <c r="AE127" s="186"/>
      <c r="AF127" s="186"/>
      <c r="AG127" s="186"/>
      <c r="AH127" s="186"/>
      <c r="AI127" s="186"/>
    </row>
    <row r="128" spans="2:35" ht="14.15" x14ac:dyDescent="0.4">
      <c r="B128" s="89" t="str">
        <f>+'6 - Plan de Acciones Preventiva'!B128</f>
        <v>ADQUISICIÓN DE BIENES Y SERVICIOS</v>
      </c>
      <c r="C128" s="90" t="str">
        <f>+'6 - Plan de Acciones Preventiva'!C128</f>
        <v>R 51</v>
      </c>
      <c r="D128" s="89" t="str">
        <f>+'6 - Plan de Acciones Preventiva'!D128</f>
        <v>Configuración del contrato realidad.</v>
      </c>
      <c r="E128" s="90" t="str">
        <f>+'6 - Plan de Acciones Preventiva'!F128</f>
        <v>P 51.2</v>
      </c>
      <c r="F128" s="227">
        <f>+'6 - Plan de Acciones Preventiva'!G128</f>
        <v>0</v>
      </c>
      <c r="G128" s="228" t="str">
        <f>+'6 - Plan de Acciones Preventiva'!H128</f>
        <v/>
      </c>
      <c r="H128" s="227">
        <f>+'6 - Plan de Acciones Preventiva'!I128</f>
        <v>0</v>
      </c>
      <c r="I128" s="229">
        <f t="shared" si="1"/>
        <v>0</v>
      </c>
      <c r="J128" s="230">
        <f>+'6 - Plan de Acciones Preventiva'!K128</f>
        <v>0</v>
      </c>
      <c r="K128" s="230">
        <f>+'6 - Plan de Acciones Preventiva'!L128</f>
        <v>0</v>
      </c>
      <c r="L128" s="230">
        <f>+'6 - Plan de Acciones Preventiva'!M128</f>
        <v>0</v>
      </c>
      <c r="M128" s="230">
        <f>+'6 - Plan de Acciones Preventiva'!N128</f>
        <v>0</v>
      </c>
      <c r="N128" s="230">
        <f>+'6 - Plan de Acciones Preventiva'!O128</f>
        <v>0</v>
      </c>
      <c r="O128" s="230">
        <f>+'6 - Plan de Acciones Preventiva'!P128</f>
        <v>0</v>
      </c>
      <c r="P128" s="230">
        <f>+'6 - Plan de Acciones Preventiva'!Q128</f>
        <v>0</v>
      </c>
      <c r="Q128" s="230">
        <f>+'6 - Plan de Acciones Preventiva'!R128</f>
        <v>0</v>
      </c>
      <c r="R128" s="230">
        <f>+'6 - Plan de Acciones Preventiva'!S128</f>
        <v>0</v>
      </c>
      <c r="S128" s="230">
        <f>+'6 - Plan de Acciones Preventiva'!T128</f>
        <v>0</v>
      </c>
      <c r="T128" s="230">
        <f>+'6 - Plan de Acciones Preventiva'!U128</f>
        <v>0</v>
      </c>
      <c r="U128" s="230">
        <f>+'6 - Plan de Acciones Preventiva'!V128</f>
        <v>0</v>
      </c>
      <c r="V128" s="186"/>
      <c r="W128" s="186"/>
      <c r="X128" s="186"/>
      <c r="Y128" s="186"/>
      <c r="Z128" s="186"/>
      <c r="AA128" s="186"/>
      <c r="AB128" s="186"/>
      <c r="AC128" s="186"/>
      <c r="AD128" s="186"/>
      <c r="AE128" s="186"/>
      <c r="AF128" s="186"/>
      <c r="AG128" s="186"/>
      <c r="AH128" s="186"/>
      <c r="AI128" s="186"/>
    </row>
    <row r="129" spans="2:35" ht="42.45" x14ac:dyDescent="0.4">
      <c r="B129" s="89" t="str">
        <f>+'6 - Plan de Acciones Preventiva'!B129</f>
        <v>ADMINISTRACIÓN DE BIENES Y SERVICIOS</v>
      </c>
      <c r="C129" s="90" t="str">
        <f>+'6 - Plan de Acciones Preventiva'!C129</f>
        <v>R 52</v>
      </c>
      <c r="D129" s="89" t="str">
        <f>+'6 - Plan de Acciones Preventiva'!D129</f>
        <v>Perdidas o daños en los bienes de la Entidad</v>
      </c>
      <c r="E129" s="90" t="str">
        <f>+'6 - Plan de Acciones Preventiva'!F129</f>
        <v>P 52.1</v>
      </c>
      <c r="F129" s="89" t="str">
        <f>+'6 - Plan de Acciones Preventiva'!G129</f>
        <v>Perdidas o daños en los bienes de la Entidad</v>
      </c>
      <c r="G129" s="94" t="str">
        <f>+'6 - Plan de Acciones Preventiva'!H129</f>
        <v>SUBDIRECCIÓN ADMINISTRATIVA Y FINANCIERA (ALMACÉN)</v>
      </c>
      <c r="H129" s="89" t="str">
        <f>+'6 - Plan de Acciones Preventiva'!I129</f>
        <v>Reporte en donde se indique a detalle la relación de bienes devolutivos de la Agencia Nacional de Tierras, teniendo en cuenta las bajas de la entidad</v>
      </c>
      <c r="I129" s="224">
        <f t="shared" si="1"/>
        <v>1</v>
      </c>
      <c r="J129" s="225">
        <f>+'6 - Plan de Acciones Preventiva'!K129</f>
        <v>0</v>
      </c>
      <c r="K129" s="225">
        <f>+'6 - Plan de Acciones Preventiva'!L129</f>
        <v>0</v>
      </c>
      <c r="L129" s="225">
        <f>+'6 - Plan de Acciones Preventiva'!M129</f>
        <v>0</v>
      </c>
      <c r="M129" s="225">
        <f>+'6 - Plan de Acciones Preventiva'!N129</f>
        <v>0</v>
      </c>
      <c r="N129" s="225">
        <f>+'6 - Plan de Acciones Preventiva'!O129</f>
        <v>0</v>
      </c>
      <c r="O129" s="225">
        <f>+'6 - Plan de Acciones Preventiva'!P129</f>
        <v>0</v>
      </c>
      <c r="P129" s="225">
        <f>+'6 - Plan de Acciones Preventiva'!Q129</f>
        <v>0</v>
      </c>
      <c r="Q129" s="225">
        <f>+'6 - Plan de Acciones Preventiva'!R129</f>
        <v>0</v>
      </c>
      <c r="R129" s="225">
        <f>+'6 - Plan de Acciones Preventiva'!S129</f>
        <v>0</v>
      </c>
      <c r="S129" s="225">
        <f>+'6 - Plan de Acciones Preventiva'!T129</f>
        <v>0</v>
      </c>
      <c r="T129" s="225">
        <f>+'6 - Plan de Acciones Preventiva'!U129</f>
        <v>1</v>
      </c>
      <c r="U129" s="225">
        <f>+'6 - Plan de Acciones Preventiva'!V129</f>
        <v>0</v>
      </c>
      <c r="V129" s="186"/>
      <c r="W129" s="186"/>
      <c r="X129" s="186"/>
      <c r="Y129" s="186"/>
      <c r="Z129" s="186"/>
      <c r="AA129" s="186"/>
      <c r="AB129" s="186"/>
      <c r="AC129" s="186"/>
      <c r="AD129" s="186"/>
      <c r="AE129" s="186"/>
      <c r="AF129" s="186"/>
      <c r="AG129" s="186"/>
      <c r="AH129" s="186"/>
      <c r="AI129" s="186"/>
    </row>
    <row r="130" spans="2:35" ht="14.15" x14ac:dyDescent="0.4">
      <c r="B130" s="89" t="str">
        <f>+'6 - Plan de Acciones Preventiva'!B130</f>
        <v>ADMINISTRACIÓN DE BIENES Y SERVICIOS</v>
      </c>
      <c r="C130" s="90" t="str">
        <f>+'6 - Plan de Acciones Preventiva'!C130</f>
        <v>R 52</v>
      </c>
      <c r="D130" s="89" t="str">
        <f>+'6 - Plan de Acciones Preventiva'!D130</f>
        <v>Perdidas o daños en los bienes de la Entidad</v>
      </c>
      <c r="E130" s="90" t="str">
        <f>+'6 - Plan de Acciones Preventiva'!F130</f>
        <v>P 52.2</v>
      </c>
      <c r="F130" s="89">
        <f>+'6 - Plan de Acciones Preventiva'!G130</f>
        <v>0</v>
      </c>
      <c r="G130" s="94">
        <f>+'6 - Plan de Acciones Preventiva'!H130</f>
        <v>0</v>
      </c>
      <c r="H130" s="89">
        <f>+'6 - Plan de Acciones Preventiva'!I130</f>
        <v>0</v>
      </c>
      <c r="I130" s="224">
        <f t="shared" si="1"/>
        <v>0</v>
      </c>
      <c r="J130" s="225">
        <f>+'6 - Plan de Acciones Preventiva'!K130</f>
        <v>0</v>
      </c>
      <c r="K130" s="225">
        <f>+'6 - Plan de Acciones Preventiva'!L130</f>
        <v>0</v>
      </c>
      <c r="L130" s="225">
        <f>+'6 - Plan de Acciones Preventiva'!M130</f>
        <v>0</v>
      </c>
      <c r="M130" s="225">
        <f>+'6 - Plan de Acciones Preventiva'!N130</f>
        <v>0</v>
      </c>
      <c r="N130" s="225">
        <f>+'6 - Plan de Acciones Preventiva'!O130</f>
        <v>0</v>
      </c>
      <c r="O130" s="225">
        <f>+'6 - Plan de Acciones Preventiva'!P130</f>
        <v>0</v>
      </c>
      <c r="P130" s="225">
        <f>+'6 - Plan de Acciones Preventiva'!Q130</f>
        <v>0</v>
      </c>
      <c r="Q130" s="225">
        <f>+'6 - Plan de Acciones Preventiva'!R130</f>
        <v>0</v>
      </c>
      <c r="R130" s="225">
        <f>+'6 - Plan de Acciones Preventiva'!S130</f>
        <v>0</v>
      </c>
      <c r="S130" s="225">
        <f>+'6 - Plan de Acciones Preventiva'!T130</f>
        <v>0</v>
      </c>
      <c r="T130" s="225">
        <f>+'6 - Plan de Acciones Preventiva'!U130</f>
        <v>0</v>
      </c>
      <c r="U130" s="225">
        <f>+'6 - Plan de Acciones Preventiva'!V130</f>
        <v>0</v>
      </c>
      <c r="V130" s="186"/>
      <c r="W130" s="186"/>
      <c r="X130" s="186"/>
      <c r="Y130" s="186"/>
      <c r="Z130" s="186"/>
      <c r="AA130" s="186"/>
      <c r="AB130" s="186"/>
      <c r="AC130" s="186"/>
      <c r="AD130" s="186"/>
      <c r="AE130" s="186"/>
      <c r="AF130" s="186"/>
      <c r="AG130" s="186"/>
      <c r="AH130" s="186"/>
      <c r="AI130" s="186"/>
    </row>
    <row r="131" spans="2:35" ht="14.15" x14ac:dyDescent="0.4">
      <c r="B131" s="89" t="str">
        <f>+'6 - Plan de Acciones Preventiva'!B131</f>
        <v>ADMINISTRACIÓN DE BIENES Y SERVICIOS</v>
      </c>
      <c r="C131" s="90" t="str">
        <f>+'6 - Plan de Acciones Preventiva'!C131</f>
        <v>R 52</v>
      </c>
      <c r="D131" s="89" t="str">
        <f>+'6 - Plan de Acciones Preventiva'!D131</f>
        <v>Perdidas o daños en los bienes de la Entidad</v>
      </c>
      <c r="E131" s="90" t="str">
        <f>+'6 - Plan de Acciones Preventiva'!F131</f>
        <v>P 52.3</v>
      </c>
      <c r="F131" s="89">
        <f>+'6 - Plan de Acciones Preventiva'!G131</f>
        <v>0</v>
      </c>
      <c r="G131" s="94">
        <f>+'6 - Plan de Acciones Preventiva'!H131</f>
        <v>0</v>
      </c>
      <c r="H131" s="89">
        <f>+'6 - Plan de Acciones Preventiva'!I131</f>
        <v>0</v>
      </c>
      <c r="I131" s="224">
        <f t="shared" si="1"/>
        <v>0</v>
      </c>
      <c r="J131" s="225">
        <f>+'6 - Plan de Acciones Preventiva'!K131</f>
        <v>0</v>
      </c>
      <c r="K131" s="225">
        <f>+'6 - Plan de Acciones Preventiva'!L131</f>
        <v>0</v>
      </c>
      <c r="L131" s="225">
        <f>+'6 - Plan de Acciones Preventiva'!M131</f>
        <v>0</v>
      </c>
      <c r="M131" s="225">
        <f>+'6 - Plan de Acciones Preventiva'!N131</f>
        <v>0</v>
      </c>
      <c r="N131" s="225">
        <f>+'6 - Plan de Acciones Preventiva'!O131</f>
        <v>0</v>
      </c>
      <c r="O131" s="225">
        <f>+'6 - Plan de Acciones Preventiva'!P131</f>
        <v>0</v>
      </c>
      <c r="P131" s="225">
        <f>+'6 - Plan de Acciones Preventiva'!Q131</f>
        <v>0</v>
      </c>
      <c r="Q131" s="225">
        <f>+'6 - Plan de Acciones Preventiva'!R131</f>
        <v>0</v>
      </c>
      <c r="R131" s="225">
        <f>+'6 - Plan de Acciones Preventiva'!S131</f>
        <v>0</v>
      </c>
      <c r="S131" s="225">
        <f>+'6 - Plan de Acciones Preventiva'!T131</f>
        <v>0</v>
      </c>
      <c r="T131" s="225">
        <f>+'6 - Plan de Acciones Preventiva'!U131</f>
        <v>0</v>
      </c>
      <c r="U131" s="225">
        <f>+'6 - Plan de Acciones Preventiva'!V131</f>
        <v>0</v>
      </c>
      <c r="V131" s="186"/>
      <c r="W131" s="186"/>
      <c r="X131" s="186"/>
      <c r="Y131" s="186"/>
      <c r="Z131" s="186"/>
      <c r="AA131" s="186"/>
      <c r="AB131" s="186"/>
      <c r="AC131" s="186"/>
      <c r="AD131" s="186"/>
      <c r="AE131" s="186"/>
      <c r="AF131" s="186"/>
      <c r="AG131" s="186"/>
      <c r="AH131" s="186"/>
      <c r="AI131" s="186"/>
    </row>
    <row r="132" spans="2:35" ht="28.3" x14ac:dyDescent="0.4">
      <c r="B132" s="89" t="str">
        <f>+'6 - Plan de Acciones Preventiva'!B132</f>
        <v>ADMINISTRACIÓN DE BIENES Y SERVICIOS</v>
      </c>
      <c r="C132" s="90" t="str">
        <f>+'6 - Plan de Acciones Preventiva'!C132</f>
        <v>R 53</v>
      </c>
      <c r="D132" s="89" t="str">
        <f>+'6 - Plan de Acciones Preventiva'!D132</f>
        <v>Incumplimiento en la aplicación de los mantenimientos preventivos a los bienes de la Entidad</v>
      </c>
      <c r="E132" s="90" t="str">
        <f>+'6 - Plan de Acciones Preventiva'!F132</f>
        <v>P 53.1</v>
      </c>
      <c r="F132" s="89" t="str">
        <f>+'6 - Plan de Acciones Preventiva'!G132</f>
        <v>Celebrar contrato de adecuaciones y mantenimiento de las sedes</v>
      </c>
      <c r="G132" s="94" t="str">
        <f>+'6 - Plan de Acciones Preventiva'!H132</f>
        <v>SUBDIRECCIÓN ADMINISTRATIVA Y FINANCIERA</v>
      </c>
      <c r="H132" s="89" t="str">
        <f>+'6 - Plan de Acciones Preventiva'!I132</f>
        <v>Contrato suscrito</v>
      </c>
      <c r="I132" s="224">
        <f t="shared" si="1"/>
        <v>1</v>
      </c>
      <c r="J132" s="225">
        <f>+'6 - Plan de Acciones Preventiva'!K132</f>
        <v>0</v>
      </c>
      <c r="K132" s="225">
        <f>+'6 - Plan de Acciones Preventiva'!L132</f>
        <v>0</v>
      </c>
      <c r="L132" s="225">
        <f>+'6 - Plan de Acciones Preventiva'!M132</f>
        <v>0</v>
      </c>
      <c r="M132" s="225">
        <f>+'6 - Plan de Acciones Preventiva'!N132</f>
        <v>0</v>
      </c>
      <c r="N132" s="225">
        <f>+'6 - Plan de Acciones Preventiva'!O132</f>
        <v>0</v>
      </c>
      <c r="O132" s="225">
        <f>+'6 - Plan de Acciones Preventiva'!P132</f>
        <v>0</v>
      </c>
      <c r="P132" s="225">
        <f>+'6 - Plan de Acciones Preventiva'!Q132</f>
        <v>0</v>
      </c>
      <c r="Q132" s="225">
        <f>+'6 - Plan de Acciones Preventiva'!R132</f>
        <v>0</v>
      </c>
      <c r="R132" s="225">
        <f>+'6 - Plan de Acciones Preventiva'!S132</f>
        <v>0</v>
      </c>
      <c r="S132" s="225">
        <f>+'6 - Plan de Acciones Preventiva'!T132</f>
        <v>0</v>
      </c>
      <c r="T132" s="225">
        <f>+'6 - Plan de Acciones Preventiva'!U132</f>
        <v>1</v>
      </c>
      <c r="U132" s="225">
        <f>+'6 - Plan de Acciones Preventiva'!V132</f>
        <v>0</v>
      </c>
      <c r="V132" s="186"/>
      <c r="W132" s="186"/>
      <c r="X132" s="186"/>
      <c r="Y132" s="186"/>
      <c r="Z132" s="186"/>
      <c r="AA132" s="186"/>
      <c r="AB132" s="186"/>
      <c r="AC132" s="186"/>
      <c r="AD132" s="186"/>
      <c r="AE132" s="186"/>
      <c r="AF132" s="186"/>
      <c r="AG132" s="186"/>
      <c r="AH132" s="186"/>
      <c r="AI132" s="186"/>
    </row>
    <row r="133" spans="2:35" ht="28.3" x14ac:dyDescent="0.4">
      <c r="B133" s="89" t="str">
        <f>+'6 - Plan de Acciones Preventiva'!B133</f>
        <v>ADMINISTRACIÓN DE BIENES Y SERVICIOS</v>
      </c>
      <c r="C133" s="90" t="str">
        <f>+'6 - Plan de Acciones Preventiva'!C133</f>
        <v>R 53</v>
      </c>
      <c r="D133" s="89" t="str">
        <f>+'6 - Plan de Acciones Preventiva'!D133</f>
        <v>Incumplimiento en la aplicación de los mantenimientos preventivos a los bienes de la Entidad</v>
      </c>
      <c r="E133" s="90" t="str">
        <f>+'6 - Plan de Acciones Preventiva'!F133</f>
        <v>P 53.2</v>
      </c>
      <c r="F133" s="227">
        <f>+'6 - Plan de Acciones Preventiva'!G133</f>
        <v>0</v>
      </c>
      <c r="G133" s="228" t="str">
        <f>+'6 - Plan de Acciones Preventiva'!H133</f>
        <v/>
      </c>
      <c r="H133" s="227">
        <f>+'6 - Plan de Acciones Preventiva'!I133</f>
        <v>0</v>
      </c>
      <c r="I133" s="229">
        <f t="shared" si="1"/>
        <v>0</v>
      </c>
      <c r="J133" s="230">
        <f>+'6 - Plan de Acciones Preventiva'!K133</f>
        <v>0</v>
      </c>
      <c r="K133" s="230">
        <f>+'6 - Plan de Acciones Preventiva'!L133</f>
        <v>0</v>
      </c>
      <c r="L133" s="230">
        <f>+'6 - Plan de Acciones Preventiva'!M133</f>
        <v>0</v>
      </c>
      <c r="M133" s="230">
        <f>+'6 - Plan de Acciones Preventiva'!N133</f>
        <v>0</v>
      </c>
      <c r="N133" s="230">
        <f>+'6 - Plan de Acciones Preventiva'!O133</f>
        <v>0</v>
      </c>
      <c r="O133" s="230">
        <f>+'6 - Plan de Acciones Preventiva'!P133</f>
        <v>0</v>
      </c>
      <c r="P133" s="230">
        <f>+'6 - Plan de Acciones Preventiva'!Q133</f>
        <v>0</v>
      </c>
      <c r="Q133" s="230">
        <f>+'6 - Plan de Acciones Preventiva'!R133</f>
        <v>0</v>
      </c>
      <c r="R133" s="230">
        <f>+'6 - Plan de Acciones Preventiva'!S133</f>
        <v>0</v>
      </c>
      <c r="S133" s="230">
        <f>+'6 - Plan de Acciones Preventiva'!T133</f>
        <v>0</v>
      </c>
      <c r="T133" s="230">
        <f>+'6 - Plan de Acciones Preventiva'!U133</f>
        <v>0</v>
      </c>
      <c r="U133" s="230">
        <f>+'6 - Plan de Acciones Preventiva'!V133</f>
        <v>0</v>
      </c>
      <c r="V133" s="186"/>
      <c r="W133" s="186"/>
      <c r="X133" s="186"/>
      <c r="Y133" s="186"/>
      <c r="Z133" s="186"/>
      <c r="AA133" s="186"/>
      <c r="AB133" s="186"/>
      <c r="AC133" s="186"/>
      <c r="AD133" s="186"/>
      <c r="AE133" s="186"/>
      <c r="AF133" s="186"/>
      <c r="AG133" s="186"/>
      <c r="AH133" s="186"/>
      <c r="AI133" s="186"/>
    </row>
    <row r="134" spans="2:35" ht="70.75" x14ac:dyDescent="0.4">
      <c r="B134" s="89" t="str">
        <f>+'6 - Plan de Acciones Preventiva'!B134</f>
        <v>ADMINISTRACIÓN DE BIENES Y SERVICIOS</v>
      </c>
      <c r="C134" s="90" t="str">
        <f>+'6 - Plan de Acciones Preventiva'!C134</f>
        <v>R 54</v>
      </c>
      <c r="D134" s="89" t="str">
        <f>+'6 - Plan de Acciones Preventiva'!D134</f>
        <v>Legalización de comisión o viáticos sin el cumplimiento de requisitos</v>
      </c>
      <c r="E134" s="90" t="str">
        <f>+'6 - Plan de Acciones Preventiva'!F134</f>
        <v>P 54.1</v>
      </c>
      <c r="F134" s="89" t="str">
        <f>+'6 - Plan de Acciones Preventiva'!G134</f>
        <v xml:space="preserve">Identificar las solicitudes de comisiones o viáticos que no cumplan con los requisitos dentro de las revisiones que realiza la Secretaría General, antes de su aprobación </v>
      </c>
      <c r="G134" s="94" t="str">
        <f>+'6 - Plan de Acciones Preventiva'!H134</f>
        <v>SUBDIRECCIÓN ADMINISTRATIVA Y FINANCIERA</v>
      </c>
      <c r="H134" s="89" t="str">
        <f>+'6 - Plan de Acciones Preventiva'!I134</f>
        <v>Reporte de KLIC con las devoluciones de solicitudes</v>
      </c>
      <c r="I134" s="224">
        <f t="shared" si="1"/>
        <v>4</v>
      </c>
      <c r="J134" s="225">
        <f>+'6 - Plan de Acciones Preventiva'!K134</f>
        <v>0</v>
      </c>
      <c r="K134" s="225">
        <f>+'6 - Plan de Acciones Preventiva'!L134</f>
        <v>0</v>
      </c>
      <c r="L134" s="225">
        <f>+'6 - Plan de Acciones Preventiva'!M134</f>
        <v>1</v>
      </c>
      <c r="M134" s="225">
        <f>+'6 - Plan de Acciones Preventiva'!N134</f>
        <v>0</v>
      </c>
      <c r="N134" s="225">
        <f>+'6 - Plan de Acciones Preventiva'!O134</f>
        <v>0</v>
      </c>
      <c r="O134" s="225">
        <f>+'6 - Plan de Acciones Preventiva'!P134</f>
        <v>1</v>
      </c>
      <c r="P134" s="225">
        <f>+'6 - Plan de Acciones Preventiva'!Q134</f>
        <v>0</v>
      </c>
      <c r="Q134" s="225">
        <f>+'6 - Plan de Acciones Preventiva'!R134</f>
        <v>0</v>
      </c>
      <c r="R134" s="225">
        <f>+'6 - Plan de Acciones Preventiva'!S134</f>
        <v>1</v>
      </c>
      <c r="S134" s="225">
        <f>+'6 - Plan de Acciones Preventiva'!T134</f>
        <v>0</v>
      </c>
      <c r="T134" s="225">
        <f>+'6 - Plan de Acciones Preventiva'!U134</f>
        <v>0</v>
      </c>
      <c r="U134" s="225">
        <f>+'6 - Plan de Acciones Preventiva'!V134</f>
        <v>1</v>
      </c>
      <c r="V134" s="186"/>
      <c r="W134" s="186"/>
      <c r="X134" s="186"/>
      <c r="Y134" s="186"/>
      <c r="Z134" s="186"/>
      <c r="AA134" s="186"/>
      <c r="AB134" s="186"/>
      <c r="AC134" s="186"/>
      <c r="AD134" s="186"/>
      <c r="AE134" s="186"/>
      <c r="AF134" s="186"/>
      <c r="AG134" s="186"/>
      <c r="AH134" s="186"/>
      <c r="AI134" s="186"/>
    </row>
    <row r="135" spans="2:35" ht="42.45" x14ac:dyDescent="0.4">
      <c r="B135" s="89" t="str">
        <f>+'6 - Plan de Acciones Preventiva'!B135</f>
        <v>ADMINISTRACIÓN DE BIENES Y SERVICIOS</v>
      </c>
      <c r="C135" s="90" t="str">
        <f>+'6 - Plan de Acciones Preventiva'!C135</f>
        <v>R 54</v>
      </c>
      <c r="D135" s="89" t="str">
        <f>+'6 - Plan de Acciones Preventiva'!D135</f>
        <v>Legalización de comisión o viáticos sin el cumplimiento de requisitos</v>
      </c>
      <c r="E135" s="90" t="str">
        <f>+'6 - Plan de Acciones Preventiva'!F135</f>
        <v>P 54.2</v>
      </c>
      <c r="F135" s="89" t="str">
        <f>+'6 - Plan de Acciones Preventiva'!G135</f>
        <v>Capacitar en el procedimiento de solicitud, autorización, legalización y pago de desplazamientos al interior</v>
      </c>
      <c r="G135" s="94" t="str">
        <f>+'6 - Plan de Acciones Preventiva'!H135</f>
        <v>SUBDIRECCIÓN ADMINISTRATIVA Y FINANCIERA</v>
      </c>
      <c r="H135" s="89" t="str">
        <f>+'6 - Plan de Acciones Preventiva'!I135</f>
        <v>Listado de asistencia a capacitación</v>
      </c>
      <c r="I135" s="224">
        <f t="shared" si="1"/>
        <v>1</v>
      </c>
      <c r="J135" s="225">
        <f>+'6 - Plan de Acciones Preventiva'!K135</f>
        <v>0</v>
      </c>
      <c r="K135" s="225">
        <f>+'6 - Plan de Acciones Preventiva'!L135</f>
        <v>0</v>
      </c>
      <c r="L135" s="225">
        <f>+'6 - Plan de Acciones Preventiva'!M135</f>
        <v>0</v>
      </c>
      <c r="M135" s="225">
        <f>+'6 - Plan de Acciones Preventiva'!N135</f>
        <v>0</v>
      </c>
      <c r="N135" s="225">
        <f>+'6 - Plan de Acciones Preventiva'!O135</f>
        <v>0</v>
      </c>
      <c r="O135" s="225">
        <f>+'6 - Plan de Acciones Preventiva'!P135</f>
        <v>0</v>
      </c>
      <c r="P135" s="225">
        <f>+'6 - Plan de Acciones Preventiva'!Q135</f>
        <v>0</v>
      </c>
      <c r="Q135" s="225">
        <f>+'6 - Plan de Acciones Preventiva'!R135</f>
        <v>0</v>
      </c>
      <c r="R135" s="225">
        <f>+'6 - Plan de Acciones Preventiva'!S135</f>
        <v>0</v>
      </c>
      <c r="S135" s="225">
        <f>+'6 - Plan de Acciones Preventiva'!T135</f>
        <v>0</v>
      </c>
      <c r="T135" s="225">
        <f>+'6 - Plan de Acciones Preventiva'!U135</f>
        <v>1</v>
      </c>
      <c r="U135" s="225">
        <f>+'6 - Plan de Acciones Preventiva'!V135</f>
        <v>0</v>
      </c>
      <c r="V135" s="186"/>
      <c r="W135" s="186"/>
      <c r="X135" s="186"/>
      <c r="Y135" s="186"/>
      <c r="Z135" s="186"/>
      <c r="AA135" s="186"/>
      <c r="AB135" s="186"/>
      <c r="AC135" s="186"/>
      <c r="AD135" s="186"/>
      <c r="AE135" s="186"/>
      <c r="AF135" s="186"/>
      <c r="AG135" s="186"/>
      <c r="AH135" s="186"/>
      <c r="AI135" s="186"/>
    </row>
    <row r="136" spans="2:35" ht="56.6" x14ac:dyDescent="0.4">
      <c r="B136" s="89" t="str">
        <f>+'6 - Plan de Acciones Preventiva'!B136</f>
        <v>ADMINISTRACIÓN DE BIENES Y SERVICIOS</v>
      </c>
      <c r="C136" s="90" t="str">
        <f>+'6 - Plan de Acciones Preventiva'!C136</f>
        <v>R 54</v>
      </c>
      <c r="D136" s="89" t="str">
        <f>+'6 - Plan de Acciones Preventiva'!D136</f>
        <v>Legalización de comisión o viáticos sin el cumplimiento de requisitos</v>
      </c>
      <c r="E136" s="90" t="str">
        <f>+'6 - Plan de Acciones Preventiva'!F136</f>
        <v>P 54.3</v>
      </c>
      <c r="F136" s="89" t="str">
        <f>+'6 - Plan de Acciones Preventiva'!G136</f>
        <v>Enviar alertas trimestrales informando los requisitos de solicitudes de comisión a los funcionarios y contratistas de la Entidad</v>
      </c>
      <c r="G136" s="94" t="str">
        <f>+'6 - Plan de Acciones Preventiva'!H136</f>
        <v>SUBDIRECCIÓN ADMINISTRATIVA Y FINANCIERA</v>
      </c>
      <c r="H136" s="89" t="str">
        <f>+'6 - Plan de Acciones Preventiva'!I136</f>
        <v>Banners enviados</v>
      </c>
      <c r="I136" s="224">
        <f t="shared" si="1"/>
        <v>3</v>
      </c>
      <c r="J136" s="225">
        <f>+'6 - Plan de Acciones Preventiva'!K136</f>
        <v>0</v>
      </c>
      <c r="K136" s="225">
        <f>+'6 - Plan de Acciones Preventiva'!L136</f>
        <v>1</v>
      </c>
      <c r="L136" s="225">
        <f>+'6 - Plan de Acciones Preventiva'!M136</f>
        <v>0</v>
      </c>
      <c r="M136" s="225">
        <f>+'6 - Plan de Acciones Preventiva'!N136</f>
        <v>0</v>
      </c>
      <c r="N136" s="225">
        <f>+'6 - Plan de Acciones Preventiva'!O136</f>
        <v>1</v>
      </c>
      <c r="O136" s="225">
        <f>+'6 - Plan de Acciones Preventiva'!P136</f>
        <v>0</v>
      </c>
      <c r="P136" s="225">
        <f>+'6 - Plan de Acciones Preventiva'!Q136</f>
        <v>0</v>
      </c>
      <c r="Q136" s="225">
        <f>+'6 - Plan de Acciones Preventiva'!R136</f>
        <v>0</v>
      </c>
      <c r="R136" s="225">
        <f>+'6 - Plan de Acciones Preventiva'!S136</f>
        <v>1</v>
      </c>
      <c r="S136" s="225">
        <f>+'6 - Plan de Acciones Preventiva'!T136</f>
        <v>0</v>
      </c>
      <c r="T136" s="225">
        <f>+'6 - Plan de Acciones Preventiva'!U136</f>
        <v>0</v>
      </c>
      <c r="U136" s="225">
        <f>+'6 - Plan de Acciones Preventiva'!V136</f>
        <v>0</v>
      </c>
      <c r="V136" s="186"/>
      <c r="W136" s="186"/>
      <c r="X136" s="186"/>
      <c r="Y136" s="186"/>
      <c r="Z136" s="186"/>
      <c r="AA136" s="186"/>
      <c r="AB136" s="186"/>
      <c r="AC136" s="186"/>
      <c r="AD136" s="186"/>
      <c r="AE136" s="186"/>
      <c r="AF136" s="186"/>
      <c r="AG136" s="186"/>
      <c r="AH136" s="186"/>
      <c r="AI136" s="186"/>
    </row>
    <row r="137" spans="2:35" ht="42.45" x14ac:dyDescent="0.4">
      <c r="B137" s="89" t="str">
        <f>+'6 - Plan de Acciones Preventiva'!B137</f>
        <v>ADMINISTRACIÓN DE BIENES Y SERVICIOS</v>
      </c>
      <c r="C137" s="90" t="str">
        <f>+'6 - Plan de Acciones Preventiva'!C137</f>
        <v>R 55</v>
      </c>
      <c r="D137" s="89" t="str">
        <f>+'6 - Plan de Acciones Preventiva'!D137</f>
        <v>Pérdida o daño en la documentación de la Agencia</v>
      </c>
      <c r="E137" s="90" t="str">
        <f>+'6 - Plan de Acciones Preventiva'!F137</f>
        <v>P 55.1</v>
      </c>
      <c r="F137" s="89" t="str">
        <f>+'6 - Plan de Acciones Preventiva'!G137</f>
        <v>Realizar Jornadas saneamiento ambiental conforme al Sistema Integrado de Conservación</v>
      </c>
      <c r="G137" s="94" t="str">
        <f>+'6 - Plan de Acciones Preventiva'!H137</f>
        <v>SUBDIRECCIÓN ADMINISTRATIVA Y FINANCIERA - EQUIPO DE GESTIÓN DOCUMENTAL</v>
      </c>
      <c r="H137" s="89" t="str">
        <f>+'6 - Plan de Acciones Preventiva'!I137</f>
        <v xml:space="preserve">Informe de saneamiento </v>
      </c>
      <c r="I137" s="224">
        <f t="shared" si="1"/>
        <v>3</v>
      </c>
      <c r="J137" s="225">
        <f>+'6 - Plan de Acciones Preventiva'!K137</f>
        <v>0</v>
      </c>
      <c r="K137" s="225">
        <f>+'6 - Plan de Acciones Preventiva'!L137</f>
        <v>0</v>
      </c>
      <c r="L137" s="225">
        <f>+'6 - Plan de Acciones Preventiva'!M137</f>
        <v>0</v>
      </c>
      <c r="M137" s="225">
        <f>+'6 - Plan de Acciones Preventiva'!N137</f>
        <v>0</v>
      </c>
      <c r="N137" s="225">
        <f>+'6 - Plan de Acciones Preventiva'!O137</f>
        <v>0</v>
      </c>
      <c r="O137" s="225">
        <f>+'6 - Plan de Acciones Preventiva'!P137</f>
        <v>0</v>
      </c>
      <c r="P137" s="225">
        <f>+'6 - Plan de Acciones Preventiva'!Q137</f>
        <v>0</v>
      </c>
      <c r="Q137" s="225">
        <f>+'6 - Plan de Acciones Preventiva'!R137</f>
        <v>1</v>
      </c>
      <c r="R137" s="225">
        <f>+'6 - Plan de Acciones Preventiva'!S137</f>
        <v>0</v>
      </c>
      <c r="S137" s="225">
        <f>+'6 - Plan de Acciones Preventiva'!T137</f>
        <v>1</v>
      </c>
      <c r="T137" s="225">
        <f>+'6 - Plan de Acciones Preventiva'!U137</f>
        <v>0</v>
      </c>
      <c r="U137" s="225">
        <f>+'6 - Plan de Acciones Preventiva'!V137</f>
        <v>1</v>
      </c>
      <c r="V137" s="186"/>
      <c r="W137" s="186"/>
      <c r="X137" s="186"/>
      <c r="Y137" s="186"/>
      <c r="Z137" s="186"/>
      <c r="AA137" s="186"/>
      <c r="AB137" s="186"/>
      <c r="AC137" s="186"/>
      <c r="AD137" s="186"/>
      <c r="AE137" s="186"/>
      <c r="AF137" s="186"/>
      <c r="AG137" s="186"/>
      <c r="AH137" s="186"/>
      <c r="AI137" s="186"/>
    </row>
    <row r="138" spans="2:35" ht="42.45" x14ac:dyDescent="0.4">
      <c r="B138" s="89" t="str">
        <f>+'6 - Plan de Acciones Preventiva'!B138</f>
        <v>ADMINISTRACIÓN DE BIENES Y SERVICIOS</v>
      </c>
      <c r="C138" s="90" t="str">
        <f>+'6 - Plan de Acciones Preventiva'!C138</f>
        <v>R 55</v>
      </c>
      <c r="D138" s="89" t="str">
        <f>+'6 - Plan de Acciones Preventiva'!D138</f>
        <v>Pérdida o daño en la documentación de la Agencia</v>
      </c>
      <c r="E138" s="90" t="str">
        <f>+'6 - Plan de Acciones Preventiva'!F138</f>
        <v>P 55.2</v>
      </c>
      <c r="F138" s="89" t="str">
        <f>+'6 - Plan de Acciones Preventiva'!G138</f>
        <v xml:space="preserve">Seguimiento a la implementación del Sistema Integrado de Conservación-Plan de conversación documental </v>
      </c>
      <c r="G138" s="94" t="str">
        <f>+'6 - Plan de Acciones Preventiva'!H138</f>
        <v>SUBDIRECCIÓN ADMINISTRATIVA Y FINANCIERA - EQUIPO DE GESTIÓN DOCUMENTAL</v>
      </c>
      <c r="H138" s="89" t="str">
        <f>+'6 - Plan de Acciones Preventiva'!I138</f>
        <v>Informes de implementación del  Sistema Integrado de Conservación</v>
      </c>
      <c r="I138" s="224">
        <f t="shared" ref="I138:I184" si="2">+SUM(J138:U138)</f>
        <v>2</v>
      </c>
      <c r="J138" s="225">
        <f>+'6 - Plan de Acciones Preventiva'!K138</f>
        <v>0</v>
      </c>
      <c r="K138" s="225">
        <f>+'6 - Plan de Acciones Preventiva'!L138</f>
        <v>0</v>
      </c>
      <c r="L138" s="225">
        <f>+'6 - Plan de Acciones Preventiva'!M138</f>
        <v>0</v>
      </c>
      <c r="M138" s="225">
        <f>+'6 - Plan de Acciones Preventiva'!N138</f>
        <v>0</v>
      </c>
      <c r="N138" s="225">
        <f>+'6 - Plan de Acciones Preventiva'!O138</f>
        <v>0</v>
      </c>
      <c r="O138" s="225">
        <f>+'6 - Plan de Acciones Preventiva'!P138</f>
        <v>1</v>
      </c>
      <c r="P138" s="225">
        <f>+'6 - Plan de Acciones Preventiva'!Q138</f>
        <v>0</v>
      </c>
      <c r="Q138" s="225">
        <f>+'6 - Plan de Acciones Preventiva'!R138</f>
        <v>0</v>
      </c>
      <c r="R138" s="225">
        <f>+'6 - Plan de Acciones Preventiva'!S138</f>
        <v>0</v>
      </c>
      <c r="S138" s="225">
        <f>+'6 - Plan de Acciones Preventiva'!T138</f>
        <v>0</v>
      </c>
      <c r="T138" s="225">
        <f>+'6 - Plan de Acciones Preventiva'!U138</f>
        <v>1</v>
      </c>
      <c r="U138" s="225">
        <f>+'6 - Plan de Acciones Preventiva'!V138</f>
        <v>0</v>
      </c>
      <c r="V138" s="186"/>
      <c r="W138" s="186"/>
      <c r="X138" s="186"/>
      <c r="Y138" s="186"/>
      <c r="Z138" s="186"/>
      <c r="AA138" s="186"/>
      <c r="AB138" s="186"/>
      <c r="AC138" s="186"/>
      <c r="AD138" s="186"/>
      <c r="AE138" s="186"/>
      <c r="AF138" s="186"/>
      <c r="AG138" s="186"/>
      <c r="AH138" s="186"/>
      <c r="AI138" s="186"/>
    </row>
    <row r="139" spans="2:35" ht="14.15" x14ac:dyDescent="0.4">
      <c r="B139" s="89" t="str">
        <f>+'6 - Plan de Acciones Preventiva'!B139</f>
        <v>ADMINISTRACIÓN DE BIENES Y SERVICIOS</v>
      </c>
      <c r="C139" s="90" t="str">
        <f>+'6 - Plan de Acciones Preventiva'!C139</f>
        <v>R 55</v>
      </c>
      <c r="D139" s="89" t="str">
        <f>+'6 - Plan de Acciones Preventiva'!D139</f>
        <v>Pérdida o daño en la documentación de la Agencia</v>
      </c>
      <c r="E139" s="90" t="str">
        <f>+'6 - Plan de Acciones Preventiva'!F139</f>
        <v>P 55.3</v>
      </c>
      <c r="F139" s="89">
        <f>+'6 - Plan de Acciones Preventiva'!G139</f>
        <v>0</v>
      </c>
      <c r="G139" s="94">
        <f>+'6 - Plan de Acciones Preventiva'!H139</f>
        <v>0</v>
      </c>
      <c r="H139" s="89">
        <f>+'6 - Plan de Acciones Preventiva'!I139</f>
        <v>0</v>
      </c>
      <c r="I139" s="224">
        <f t="shared" si="2"/>
        <v>0</v>
      </c>
      <c r="J139" s="225">
        <f>+'6 - Plan de Acciones Preventiva'!K139</f>
        <v>0</v>
      </c>
      <c r="K139" s="225">
        <f>+'6 - Plan de Acciones Preventiva'!L139</f>
        <v>0</v>
      </c>
      <c r="L139" s="225">
        <f>+'6 - Plan de Acciones Preventiva'!M139</f>
        <v>0</v>
      </c>
      <c r="M139" s="225">
        <f>+'6 - Plan de Acciones Preventiva'!N139</f>
        <v>0</v>
      </c>
      <c r="N139" s="225">
        <f>+'6 - Plan de Acciones Preventiva'!O139</f>
        <v>0</v>
      </c>
      <c r="O139" s="225">
        <f>+'6 - Plan de Acciones Preventiva'!P139</f>
        <v>0</v>
      </c>
      <c r="P139" s="225">
        <f>+'6 - Plan de Acciones Preventiva'!Q139</f>
        <v>0</v>
      </c>
      <c r="Q139" s="225">
        <f>+'6 - Plan de Acciones Preventiva'!R139</f>
        <v>0</v>
      </c>
      <c r="R139" s="225">
        <f>+'6 - Plan de Acciones Preventiva'!S139</f>
        <v>0</v>
      </c>
      <c r="S139" s="225">
        <f>+'6 - Plan de Acciones Preventiva'!T139</f>
        <v>0</v>
      </c>
      <c r="T139" s="225">
        <f>+'6 - Plan de Acciones Preventiva'!U139</f>
        <v>0</v>
      </c>
      <c r="U139" s="225">
        <f>+'6 - Plan de Acciones Preventiva'!V139</f>
        <v>0</v>
      </c>
      <c r="V139" s="186"/>
      <c r="W139" s="186"/>
      <c r="X139" s="186"/>
      <c r="Y139" s="186"/>
      <c r="Z139" s="186"/>
      <c r="AA139" s="186"/>
      <c r="AB139" s="186"/>
      <c r="AC139" s="186"/>
      <c r="AD139" s="186"/>
      <c r="AE139" s="186"/>
      <c r="AF139" s="186"/>
      <c r="AG139" s="186"/>
      <c r="AH139" s="186"/>
      <c r="AI139" s="186"/>
    </row>
    <row r="140" spans="2:35" ht="14.15" x14ac:dyDescent="0.4">
      <c r="B140" s="89" t="str">
        <f>+'6 - Plan de Acciones Preventiva'!B140</f>
        <v>ADMINISTRACIÓN DE BIENES Y SERVICIOS</v>
      </c>
      <c r="C140" s="90" t="str">
        <f>+'6 - Plan de Acciones Preventiva'!C140</f>
        <v>R 55</v>
      </c>
      <c r="D140" s="89" t="str">
        <f>+'6 - Plan de Acciones Preventiva'!D140</f>
        <v>Pérdida o daño en la documentación de la Agencia</v>
      </c>
      <c r="E140" s="90" t="str">
        <f>+'6 - Plan de Acciones Preventiva'!F140</f>
        <v>P 55.4</v>
      </c>
      <c r="F140" s="89">
        <f>+'6 - Plan de Acciones Preventiva'!G140</f>
        <v>0</v>
      </c>
      <c r="G140" s="94">
        <f>+'6 - Plan de Acciones Preventiva'!H140</f>
        <v>0</v>
      </c>
      <c r="H140" s="89">
        <f>+'6 - Plan de Acciones Preventiva'!I140</f>
        <v>0</v>
      </c>
      <c r="I140" s="224">
        <f t="shared" si="2"/>
        <v>0</v>
      </c>
      <c r="J140" s="225">
        <f>+'6 - Plan de Acciones Preventiva'!K140</f>
        <v>0</v>
      </c>
      <c r="K140" s="225">
        <f>+'6 - Plan de Acciones Preventiva'!L140</f>
        <v>0</v>
      </c>
      <c r="L140" s="225">
        <f>+'6 - Plan de Acciones Preventiva'!M140</f>
        <v>0</v>
      </c>
      <c r="M140" s="225">
        <f>+'6 - Plan de Acciones Preventiva'!N140</f>
        <v>0</v>
      </c>
      <c r="N140" s="225">
        <f>+'6 - Plan de Acciones Preventiva'!O140</f>
        <v>0</v>
      </c>
      <c r="O140" s="225">
        <f>+'6 - Plan de Acciones Preventiva'!P140</f>
        <v>0</v>
      </c>
      <c r="P140" s="225">
        <f>+'6 - Plan de Acciones Preventiva'!Q140</f>
        <v>0</v>
      </c>
      <c r="Q140" s="225">
        <f>+'6 - Plan de Acciones Preventiva'!R140</f>
        <v>0</v>
      </c>
      <c r="R140" s="225">
        <f>+'6 - Plan de Acciones Preventiva'!S140</f>
        <v>0</v>
      </c>
      <c r="S140" s="225">
        <f>+'6 - Plan de Acciones Preventiva'!T140</f>
        <v>0</v>
      </c>
      <c r="T140" s="225">
        <f>+'6 - Plan de Acciones Preventiva'!U140</f>
        <v>0</v>
      </c>
      <c r="U140" s="225">
        <f>+'6 - Plan de Acciones Preventiva'!V140</f>
        <v>0</v>
      </c>
      <c r="V140" s="186"/>
      <c r="W140" s="186"/>
      <c r="X140" s="186"/>
      <c r="Y140" s="186"/>
      <c r="Z140" s="186"/>
      <c r="AA140" s="186"/>
      <c r="AB140" s="186"/>
      <c r="AC140" s="186"/>
      <c r="AD140" s="186"/>
      <c r="AE140" s="186"/>
      <c r="AF140" s="186"/>
      <c r="AG140" s="186"/>
      <c r="AH140" s="186"/>
      <c r="AI140" s="186"/>
    </row>
    <row r="141" spans="2:35" ht="99" x14ac:dyDescent="0.4">
      <c r="B141" s="89" t="str">
        <f>+'6 - Plan de Acciones Preventiva'!B141</f>
        <v>ADMINISTRACIÓN DE BIENES Y SERVICIOS</v>
      </c>
      <c r="C141" s="90" t="str">
        <f>+'6 - Plan de Acciones Preventiva'!C141</f>
        <v>R 56</v>
      </c>
      <c r="D141" s="89" t="str">
        <f>+'6 - Plan de Acciones Preventiva'!D141</f>
        <v xml:space="preserve">Asignación incorrecta de comunicaciones oficiales recibidas (documentos) en el momento de la radicación. </v>
      </c>
      <c r="E141" s="90" t="str">
        <f>+'6 - Plan de Acciones Preventiva'!F141</f>
        <v>P 56.1</v>
      </c>
      <c r="F141" s="89" t="str">
        <f>+'6 - Plan de Acciones Preventiva'!G141</f>
        <v>Realizar capacitaciones para fortalecer los conocimientos establecidos en el instructivo y dar claridad frente a las competencias y funciones asignadas a la Agencia y sus dependencias (Decreto 2363) y el Acuerdo 060 del 2001.</v>
      </c>
      <c r="G141" s="94" t="str">
        <f>+'6 - Plan de Acciones Preventiva'!H141</f>
        <v>SUBDIRECCIÓN ADMINISTRATIVA Y FINANCIERA - EQUIPO DE GESTIÓN DOCUMENTAL</v>
      </c>
      <c r="H141" s="89" t="str">
        <f>+'6 - Plan de Acciones Preventiva'!I141</f>
        <v>Listados de asistencia</v>
      </c>
      <c r="I141" s="224">
        <f t="shared" si="2"/>
        <v>4</v>
      </c>
      <c r="J141" s="225">
        <f>+'6 - Plan de Acciones Preventiva'!K141</f>
        <v>1</v>
      </c>
      <c r="K141" s="225">
        <f>+'6 - Plan de Acciones Preventiva'!L141</f>
        <v>1</v>
      </c>
      <c r="L141" s="225">
        <f>+'6 - Plan de Acciones Preventiva'!M141</f>
        <v>0</v>
      </c>
      <c r="M141" s="225">
        <f>+'6 - Plan de Acciones Preventiva'!N141</f>
        <v>0</v>
      </c>
      <c r="N141" s="225">
        <f>+'6 - Plan de Acciones Preventiva'!O141</f>
        <v>0</v>
      </c>
      <c r="O141" s="225">
        <f>+'6 - Plan de Acciones Preventiva'!P141</f>
        <v>0</v>
      </c>
      <c r="P141" s="225">
        <f>+'6 - Plan de Acciones Preventiva'!Q141</f>
        <v>1</v>
      </c>
      <c r="Q141" s="225">
        <f>+'6 - Plan de Acciones Preventiva'!R141</f>
        <v>0</v>
      </c>
      <c r="R141" s="225">
        <f>+'6 - Plan de Acciones Preventiva'!S141</f>
        <v>1</v>
      </c>
      <c r="S141" s="225">
        <f>+'6 - Plan de Acciones Preventiva'!T141</f>
        <v>0</v>
      </c>
      <c r="T141" s="225">
        <f>+'6 - Plan de Acciones Preventiva'!U141</f>
        <v>0</v>
      </c>
      <c r="U141" s="225">
        <f>+'6 - Plan de Acciones Preventiva'!V141</f>
        <v>0</v>
      </c>
      <c r="V141" s="186"/>
      <c r="W141" s="186"/>
      <c r="X141" s="186"/>
      <c r="Y141" s="186"/>
      <c r="Z141" s="186"/>
      <c r="AA141" s="186"/>
      <c r="AB141" s="186"/>
      <c r="AC141" s="186"/>
      <c r="AD141" s="186"/>
      <c r="AE141" s="186"/>
      <c r="AF141" s="186"/>
      <c r="AG141" s="186"/>
      <c r="AH141" s="186"/>
      <c r="AI141" s="186"/>
    </row>
    <row r="142" spans="2:35" ht="42.45" x14ac:dyDescent="0.4">
      <c r="B142" s="89" t="str">
        <f>+'6 - Plan de Acciones Preventiva'!B142</f>
        <v>ADMINISTRACIÓN DE BIENES Y SERVICIOS</v>
      </c>
      <c r="C142" s="90" t="str">
        <f>+'6 - Plan de Acciones Preventiva'!C142</f>
        <v>R 56</v>
      </c>
      <c r="D142" s="89" t="str">
        <f>+'6 - Plan de Acciones Preventiva'!D142</f>
        <v xml:space="preserve">Asignación incorrecta de comunicaciones oficiales recibidas (documentos) en el momento de la radicación. </v>
      </c>
      <c r="E142" s="90" t="str">
        <f>+'6 - Plan de Acciones Preventiva'!F142</f>
        <v>P 56.2</v>
      </c>
      <c r="F142" s="89" t="str">
        <f>+'6 - Plan de Acciones Preventiva'!G142</f>
        <v xml:space="preserve">Realizar informe de seguimiento a la productividad y el margen de error del personal de correspondencia </v>
      </c>
      <c r="G142" s="94" t="str">
        <f>+'6 - Plan de Acciones Preventiva'!H142</f>
        <v>SUBDIRECCIÓN ADMINISTRATIVA Y FINANCIERA - EQUIPO DE GESTIÓN DOCUMENTAL</v>
      </c>
      <c r="H142" s="89" t="str">
        <f>+'6 - Plan de Acciones Preventiva'!I142</f>
        <v>Informe de seguimiento a la productividad y el margen de error</v>
      </c>
      <c r="I142" s="224">
        <f t="shared" si="2"/>
        <v>2</v>
      </c>
      <c r="J142" s="225">
        <f>+'6 - Plan de Acciones Preventiva'!K142</f>
        <v>0</v>
      </c>
      <c r="K142" s="225">
        <f>+'6 - Plan de Acciones Preventiva'!L142</f>
        <v>0</v>
      </c>
      <c r="L142" s="225">
        <f>+'6 - Plan de Acciones Preventiva'!M142</f>
        <v>0</v>
      </c>
      <c r="M142" s="225">
        <f>+'6 - Plan de Acciones Preventiva'!N142</f>
        <v>0</v>
      </c>
      <c r="N142" s="225">
        <f>+'6 - Plan de Acciones Preventiva'!O142</f>
        <v>0</v>
      </c>
      <c r="O142" s="225">
        <f>+'6 - Plan de Acciones Preventiva'!P142</f>
        <v>1</v>
      </c>
      <c r="P142" s="225">
        <f>+'6 - Plan de Acciones Preventiva'!Q142</f>
        <v>0</v>
      </c>
      <c r="Q142" s="225">
        <f>+'6 - Plan de Acciones Preventiva'!R142</f>
        <v>0</v>
      </c>
      <c r="R142" s="225">
        <f>+'6 - Plan de Acciones Preventiva'!S142</f>
        <v>0</v>
      </c>
      <c r="S142" s="225">
        <f>+'6 - Plan de Acciones Preventiva'!T142</f>
        <v>0</v>
      </c>
      <c r="T142" s="225">
        <f>+'6 - Plan de Acciones Preventiva'!U142</f>
        <v>0</v>
      </c>
      <c r="U142" s="225">
        <f>+'6 - Plan de Acciones Preventiva'!V142</f>
        <v>1</v>
      </c>
      <c r="V142" s="186"/>
      <c r="W142" s="186"/>
      <c r="X142" s="186"/>
      <c r="Y142" s="186"/>
      <c r="Z142" s="186"/>
      <c r="AA142" s="186"/>
      <c r="AB142" s="186"/>
      <c r="AC142" s="186"/>
      <c r="AD142" s="186"/>
      <c r="AE142" s="186"/>
      <c r="AF142" s="186"/>
      <c r="AG142" s="186"/>
      <c r="AH142" s="186"/>
      <c r="AI142" s="186"/>
    </row>
    <row r="143" spans="2:35" ht="28.3" x14ac:dyDescent="0.4">
      <c r="B143" s="89" t="str">
        <f>+'6 - Plan de Acciones Preventiva'!B143</f>
        <v>ADMINISTRACIÓN DE BIENES Y SERVICIOS</v>
      </c>
      <c r="C143" s="90" t="str">
        <f>+'6 - Plan de Acciones Preventiva'!C143</f>
        <v>R 56</v>
      </c>
      <c r="D143" s="89" t="str">
        <f>+'6 - Plan de Acciones Preventiva'!D143</f>
        <v xml:space="preserve">Asignación incorrecta de comunicaciones oficiales recibidas (documentos) en el momento de la radicación. </v>
      </c>
      <c r="E143" s="90" t="str">
        <f>+'6 - Plan de Acciones Preventiva'!F143</f>
        <v>P 56.3</v>
      </c>
      <c r="F143" s="227">
        <f>+'6 - Plan de Acciones Preventiva'!G143</f>
        <v>0</v>
      </c>
      <c r="G143" s="228">
        <f>+'6 - Plan de Acciones Preventiva'!H143</f>
        <v>0</v>
      </c>
      <c r="H143" s="227">
        <f>+'6 - Plan de Acciones Preventiva'!I143</f>
        <v>0</v>
      </c>
      <c r="I143" s="229">
        <f t="shared" si="2"/>
        <v>0</v>
      </c>
      <c r="J143" s="230">
        <f>+'6 - Plan de Acciones Preventiva'!K143</f>
        <v>0</v>
      </c>
      <c r="K143" s="230">
        <f>+'6 - Plan de Acciones Preventiva'!L143</f>
        <v>0</v>
      </c>
      <c r="L143" s="230">
        <f>+'6 - Plan de Acciones Preventiva'!M143</f>
        <v>0</v>
      </c>
      <c r="M143" s="230">
        <f>+'6 - Plan de Acciones Preventiva'!N143</f>
        <v>0</v>
      </c>
      <c r="N143" s="230">
        <f>+'6 - Plan de Acciones Preventiva'!O143</f>
        <v>0</v>
      </c>
      <c r="O143" s="230">
        <f>+'6 - Plan de Acciones Preventiva'!P143</f>
        <v>0</v>
      </c>
      <c r="P143" s="230">
        <f>+'6 - Plan de Acciones Preventiva'!Q143</f>
        <v>0</v>
      </c>
      <c r="Q143" s="230">
        <f>+'6 - Plan de Acciones Preventiva'!R143</f>
        <v>0</v>
      </c>
      <c r="R143" s="230">
        <f>+'6 - Plan de Acciones Preventiva'!S143</f>
        <v>0</v>
      </c>
      <c r="S143" s="230">
        <f>+'6 - Plan de Acciones Preventiva'!T143</f>
        <v>0</v>
      </c>
      <c r="T143" s="230">
        <f>+'6 - Plan de Acciones Preventiva'!U143</f>
        <v>0</v>
      </c>
      <c r="U143" s="230">
        <f>+'6 - Plan de Acciones Preventiva'!V143</f>
        <v>0</v>
      </c>
      <c r="V143" s="186"/>
      <c r="W143" s="186"/>
      <c r="X143" s="186"/>
      <c r="Y143" s="186"/>
      <c r="Z143" s="186"/>
      <c r="AA143" s="186"/>
      <c r="AB143" s="186"/>
      <c r="AC143" s="186"/>
      <c r="AD143" s="186"/>
      <c r="AE143" s="186"/>
      <c r="AF143" s="186"/>
      <c r="AG143" s="186"/>
      <c r="AH143" s="186"/>
      <c r="AI143" s="186"/>
    </row>
    <row r="144" spans="2:35" ht="70.75" x14ac:dyDescent="0.4">
      <c r="B144" s="89" t="str">
        <f>+'6 - Plan de Acciones Preventiva'!B144</f>
        <v>ADMINISTRACIÓN DE BIENES Y SERVICIOS</v>
      </c>
      <c r="C144" s="90" t="str">
        <f>+'6 - Plan de Acciones Preventiva'!C144</f>
        <v>R 57</v>
      </c>
      <c r="D144" s="89" t="str">
        <f>+'6 - Plan de Acciones Preventiva'!D144</f>
        <v>Demoras en la respuesta a solicitudes internas de documentos en atención de los requerimientos de expedientes por parte de las dependencias</v>
      </c>
      <c r="E144" s="90" t="str">
        <f>+'6 - Plan de Acciones Preventiva'!F144</f>
        <v>P 57.1</v>
      </c>
      <c r="F144" s="89" t="str">
        <f>+'6 - Plan de Acciones Preventiva'!G144</f>
        <v xml:space="preserve">Actualizar el instructivo ADMBS-I-011 suministro de los servicios de préstamos y devolución y consulta de documentos en los depósitos de archivos de la Agencia </v>
      </c>
      <c r="G144" s="94" t="str">
        <f>+'6 - Plan de Acciones Preventiva'!H144</f>
        <v>SUBDIRECCIÓN ADMINISTRATIVA Y FINANCIERA - EQUIPO DE GESTIÓN DOCUMENTAL</v>
      </c>
      <c r="H144" s="89" t="str">
        <f>+'6 - Plan de Acciones Preventiva'!I144</f>
        <v xml:space="preserve">Instructivo publicado </v>
      </c>
      <c r="I144" s="224">
        <f t="shared" si="2"/>
        <v>1</v>
      </c>
      <c r="J144" s="225">
        <f>+'6 - Plan de Acciones Preventiva'!K144</f>
        <v>0</v>
      </c>
      <c r="K144" s="225">
        <f>+'6 - Plan de Acciones Preventiva'!L144</f>
        <v>0</v>
      </c>
      <c r="L144" s="225">
        <f>+'6 - Plan de Acciones Preventiva'!M144</f>
        <v>0</v>
      </c>
      <c r="M144" s="225">
        <f>+'6 - Plan de Acciones Preventiva'!N144</f>
        <v>0</v>
      </c>
      <c r="N144" s="225">
        <f>+'6 - Plan de Acciones Preventiva'!O144</f>
        <v>0</v>
      </c>
      <c r="O144" s="225">
        <f>+'6 - Plan de Acciones Preventiva'!P144</f>
        <v>0</v>
      </c>
      <c r="P144" s="225">
        <f>+'6 - Plan de Acciones Preventiva'!Q144</f>
        <v>0</v>
      </c>
      <c r="Q144" s="225">
        <f>+'6 - Plan de Acciones Preventiva'!R144</f>
        <v>0</v>
      </c>
      <c r="R144" s="225">
        <f>+'6 - Plan de Acciones Preventiva'!S144</f>
        <v>0</v>
      </c>
      <c r="S144" s="225">
        <f>+'6 - Plan de Acciones Preventiva'!T144</f>
        <v>1</v>
      </c>
      <c r="T144" s="225">
        <f>+'6 - Plan de Acciones Preventiva'!U144</f>
        <v>0</v>
      </c>
      <c r="U144" s="225">
        <f>+'6 - Plan de Acciones Preventiva'!V144</f>
        <v>0</v>
      </c>
      <c r="V144" s="186"/>
      <c r="W144" s="186"/>
      <c r="X144" s="186"/>
      <c r="Y144" s="186"/>
      <c r="Z144" s="186"/>
      <c r="AA144" s="186"/>
      <c r="AB144" s="186"/>
      <c r="AC144" s="186"/>
      <c r="AD144" s="186"/>
      <c r="AE144" s="186"/>
      <c r="AF144" s="186"/>
      <c r="AG144" s="186"/>
      <c r="AH144" s="186"/>
      <c r="AI144" s="186"/>
    </row>
    <row r="145" spans="2:35" ht="28.3" x14ac:dyDescent="0.4">
      <c r="B145" s="89" t="str">
        <f>+'6 - Plan de Acciones Preventiva'!B145</f>
        <v>ADMINISTRACIÓN DE BIENES Y SERVICIOS</v>
      </c>
      <c r="C145" s="90" t="str">
        <f>+'6 - Plan de Acciones Preventiva'!C145</f>
        <v>R 57</v>
      </c>
      <c r="D145" s="89" t="str">
        <f>+'6 - Plan de Acciones Preventiva'!D145</f>
        <v>Demoras en la respuesta a solicitudes internas de documentos en atención de los requerimientos de expedientes por parte de las dependencias</v>
      </c>
      <c r="E145" s="90" t="str">
        <f>+'6 - Plan de Acciones Preventiva'!F145</f>
        <v>P 57.2</v>
      </c>
      <c r="F145" s="227">
        <f>+'6 - Plan de Acciones Preventiva'!G145</f>
        <v>0</v>
      </c>
      <c r="G145" s="228" t="str">
        <f>+'6 - Plan de Acciones Preventiva'!H145</f>
        <v/>
      </c>
      <c r="H145" s="227">
        <f>+'6 - Plan de Acciones Preventiva'!I145</f>
        <v>0</v>
      </c>
      <c r="I145" s="229">
        <f t="shared" si="2"/>
        <v>0</v>
      </c>
      <c r="J145" s="230">
        <f>+'6 - Plan de Acciones Preventiva'!K145</f>
        <v>0</v>
      </c>
      <c r="K145" s="230">
        <f>+'6 - Plan de Acciones Preventiva'!L145</f>
        <v>0</v>
      </c>
      <c r="L145" s="230">
        <f>+'6 - Plan de Acciones Preventiva'!M145</f>
        <v>0</v>
      </c>
      <c r="M145" s="230">
        <f>+'6 - Plan de Acciones Preventiva'!N145</f>
        <v>0</v>
      </c>
      <c r="N145" s="230">
        <f>+'6 - Plan de Acciones Preventiva'!O145</f>
        <v>0</v>
      </c>
      <c r="O145" s="230">
        <f>+'6 - Plan de Acciones Preventiva'!P145</f>
        <v>0</v>
      </c>
      <c r="P145" s="230">
        <f>+'6 - Plan de Acciones Preventiva'!Q145</f>
        <v>0</v>
      </c>
      <c r="Q145" s="230">
        <f>+'6 - Plan de Acciones Preventiva'!R145</f>
        <v>0</v>
      </c>
      <c r="R145" s="230">
        <f>+'6 - Plan de Acciones Preventiva'!S145</f>
        <v>0</v>
      </c>
      <c r="S145" s="230">
        <f>+'6 - Plan de Acciones Preventiva'!T145</f>
        <v>0</v>
      </c>
      <c r="T145" s="230">
        <f>+'6 - Plan de Acciones Preventiva'!U145</f>
        <v>0</v>
      </c>
      <c r="U145" s="230">
        <f>+'6 - Plan de Acciones Preventiva'!V145</f>
        <v>0</v>
      </c>
      <c r="V145" s="186"/>
      <c r="W145" s="186"/>
      <c r="X145" s="186"/>
      <c r="Y145" s="186"/>
      <c r="Z145" s="186"/>
      <c r="AA145" s="186"/>
      <c r="AB145" s="186"/>
      <c r="AC145" s="186"/>
      <c r="AD145" s="186"/>
      <c r="AE145" s="186"/>
      <c r="AF145" s="186"/>
      <c r="AG145" s="186"/>
      <c r="AH145" s="186"/>
      <c r="AI145" s="186"/>
    </row>
    <row r="146" spans="2:35" ht="42.45" x14ac:dyDescent="0.4">
      <c r="B146" s="89" t="str">
        <f>+'6 - Plan de Acciones Preventiva'!B146</f>
        <v>ADMINISTRACIÓN DE BIENES Y SERVICIOS</v>
      </c>
      <c r="C146" s="90" t="str">
        <f>+'6 - Plan de Acciones Preventiva'!C146</f>
        <v>R 58</v>
      </c>
      <c r="D146" s="89" t="str">
        <f>+'6 - Plan de Acciones Preventiva'!D146</f>
        <v>Incumplimiento del Plan de Gestión Integral de Residuos Peligrosos (PGIRESPEL)</v>
      </c>
      <c r="E146" s="90" t="str">
        <f>+'6 - Plan de Acciones Preventiva'!F146</f>
        <v>P 58.1</v>
      </c>
      <c r="F146" s="89" t="str">
        <f>+'6 - Plan de Acciones Preventiva'!G146</f>
        <v xml:space="preserve">Realizar seguimiento a la generación de residuos peligrosos al interior de la entidad </v>
      </c>
      <c r="G146" s="94" t="str">
        <f>+'6 - Plan de Acciones Preventiva'!H146</f>
        <v>SUBDIRECCIÓN ADMINISTRATIVA Y FINANCIERA (GESTIÓN AMBIENTAL)</v>
      </c>
      <c r="H146" s="89" t="str">
        <f>+'6 - Plan de Acciones Preventiva'!I146</f>
        <v>Bitácora de generación de residuos</v>
      </c>
      <c r="I146" s="224">
        <f t="shared" si="2"/>
        <v>3</v>
      </c>
      <c r="J146" s="225">
        <f>+'6 - Plan de Acciones Preventiva'!K146</f>
        <v>0</v>
      </c>
      <c r="K146" s="225">
        <f>+'6 - Plan de Acciones Preventiva'!L146</f>
        <v>0</v>
      </c>
      <c r="L146" s="225">
        <f>+'6 - Plan de Acciones Preventiva'!M146</f>
        <v>0</v>
      </c>
      <c r="M146" s="225">
        <f>+'6 - Plan de Acciones Preventiva'!N146</f>
        <v>0</v>
      </c>
      <c r="N146" s="225">
        <f>+'6 - Plan de Acciones Preventiva'!O146</f>
        <v>0</v>
      </c>
      <c r="O146" s="225">
        <f>+'6 - Plan de Acciones Preventiva'!P146</f>
        <v>1</v>
      </c>
      <c r="P146" s="225">
        <f>+'6 - Plan de Acciones Preventiva'!Q146</f>
        <v>0</v>
      </c>
      <c r="Q146" s="225">
        <f>+'6 - Plan de Acciones Preventiva'!R146</f>
        <v>0</v>
      </c>
      <c r="R146" s="225">
        <f>+'6 - Plan de Acciones Preventiva'!S146</f>
        <v>1</v>
      </c>
      <c r="S146" s="225">
        <f>+'6 - Plan de Acciones Preventiva'!T146</f>
        <v>0</v>
      </c>
      <c r="T146" s="225">
        <f>+'6 - Plan de Acciones Preventiva'!U146</f>
        <v>1</v>
      </c>
      <c r="U146" s="225">
        <f>+'6 - Plan de Acciones Preventiva'!V146</f>
        <v>0</v>
      </c>
      <c r="V146" s="186"/>
      <c r="W146" s="186"/>
      <c r="X146" s="186"/>
      <c r="Y146" s="186"/>
      <c r="Z146" s="186"/>
      <c r="AA146" s="186"/>
      <c r="AB146" s="186"/>
      <c r="AC146" s="186"/>
      <c r="AD146" s="186"/>
      <c r="AE146" s="186"/>
      <c r="AF146" s="186"/>
      <c r="AG146" s="186"/>
      <c r="AH146" s="186"/>
      <c r="AI146" s="186"/>
    </row>
    <row r="147" spans="2:35" ht="42.45" x14ac:dyDescent="0.4">
      <c r="B147" s="89" t="str">
        <f>+'6 - Plan de Acciones Preventiva'!B147</f>
        <v>ADMINISTRACIÓN DE BIENES Y SERVICIOS</v>
      </c>
      <c r="C147" s="90" t="str">
        <f>+'6 - Plan de Acciones Preventiva'!C147</f>
        <v>R 58</v>
      </c>
      <c r="D147" s="89" t="str">
        <f>+'6 - Plan de Acciones Preventiva'!D147</f>
        <v>Incumplimiento del Plan de Gestión Integral de Residuos Peligrosos (PGIRESPEL)</v>
      </c>
      <c r="E147" s="90" t="str">
        <f>+'6 - Plan de Acciones Preventiva'!F147</f>
        <v>P 58.2</v>
      </c>
      <c r="F147" s="89" t="str">
        <f>+'6 - Plan de Acciones Preventiva'!G147</f>
        <v>Realizar sensibilizaciones sobre el manejo de residuos peligrosos a los colaboradores de la ANT</v>
      </c>
      <c r="G147" s="94" t="str">
        <f>+'6 - Plan de Acciones Preventiva'!H147</f>
        <v>SUBDIRECCIÓN ADMINISTRATIVA Y FINANCIERA (GESTIÓN AMBIENTAL)</v>
      </c>
      <c r="H147" s="89" t="str">
        <f>+'6 - Plan de Acciones Preventiva'!I147</f>
        <v>Listado de asistencia a capacitación (sensibilización)</v>
      </c>
      <c r="I147" s="224">
        <f t="shared" si="2"/>
        <v>2</v>
      </c>
      <c r="J147" s="225">
        <f>+'6 - Plan de Acciones Preventiva'!K147</f>
        <v>0</v>
      </c>
      <c r="K147" s="225">
        <f>+'6 - Plan de Acciones Preventiva'!L147</f>
        <v>0</v>
      </c>
      <c r="L147" s="225">
        <f>+'6 - Plan de Acciones Preventiva'!M147</f>
        <v>0</v>
      </c>
      <c r="M147" s="225">
        <f>+'6 - Plan de Acciones Preventiva'!N147</f>
        <v>1</v>
      </c>
      <c r="N147" s="225">
        <f>+'6 - Plan de Acciones Preventiva'!O147</f>
        <v>0</v>
      </c>
      <c r="O147" s="225">
        <f>+'6 - Plan de Acciones Preventiva'!P147</f>
        <v>0</v>
      </c>
      <c r="P147" s="225">
        <f>+'6 - Plan de Acciones Preventiva'!Q147</f>
        <v>0</v>
      </c>
      <c r="Q147" s="225">
        <f>+'6 - Plan de Acciones Preventiva'!R147</f>
        <v>0</v>
      </c>
      <c r="R147" s="225">
        <f>+'6 - Plan de Acciones Preventiva'!S147</f>
        <v>1</v>
      </c>
      <c r="S147" s="225">
        <f>+'6 - Plan de Acciones Preventiva'!T147</f>
        <v>0</v>
      </c>
      <c r="T147" s="225">
        <f>+'6 - Plan de Acciones Preventiva'!U147</f>
        <v>0</v>
      </c>
      <c r="U147" s="225">
        <f>+'6 - Plan de Acciones Preventiva'!V147</f>
        <v>0</v>
      </c>
      <c r="V147" s="186"/>
      <c r="W147" s="186"/>
      <c r="X147" s="186"/>
      <c r="Y147" s="186"/>
      <c r="Z147" s="186"/>
      <c r="AA147" s="186"/>
      <c r="AB147" s="186"/>
      <c r="AC147" s="186"/>
      <c r="AD147" s="186"/>
      <c r="AE147" s="186"/>
      <c r="AF147" s="186"/>
      <c r="AG147" s="186"/>
      <c r="AH147" s="186"/>
      <c r="AI147" s="186"/>
    </row>
    <row r="148" spans="2:35" ht="56.6" x14ac:dyDescent="0.4">
      <c r="B148" s="89" t="str">
        <f>+'6 - Plan de Acciones Preventiva'!B148</f>
        <v>ADMINISTRACIÓN DE BIENES Y SERVICIOS</v>
      </c>
      <c r="C148" s="90" t="str">
        <f>+'6 - Plan de Acciones Preventiva'!C148</f>
        <v>R 59</v>
      </c>
      <c r="D148" s="89" t="str">
        <f>+'6 - Plan de Acciones Preventiva'!D148</f>
        <v>Incumplimiento de requisitos y trámites legales ambientales en la adquisición de bienes y servicios</v>
      </c>
      <c r="E148" s="90" t="str">
        <f>+'6 - Plan de Acciones Preventiva'!F148</f>
        <v>P 59.1</v>
      </c>
      <c r="F148" s="89" t="str">
        <f>+'6 - Plan de Acciones Preventiva'!G148</f>
        <v xml:space="preserve">Realizar seguimiento a la implementación de las actividades del Plan Institucional de Gestión Ambiental PIGA </v>
      </c>
      <c r="G148" s="94" t="str">
        <f>+'6 - Plan de Acciones Preventiva'!H148</f>
        <v>SUBDIRECCIÓN ADMINISTRATIVA Y FINANCIERA (GESTIÓN AMBIENTAL)</v>
      </c>
      <c r="H148" s="89" t="str">
        <f>+'6 - Plan de Acciones Preventiva'!I148</f>
        <v>Informe de implementación del Plan Institucional de Gestión Ambiental - PIGA</v>
      </c>
      <c r="I148" s="224">
        <f t="shared" si="2"/>
        <v>1</v>
      </c>
      <c r="J148" s="225">
        <f>+'6 - Plan de Acciones Preventiva'!K148</f>
        <v>0</v>
      </c>
      <c r="K148" s="225">
        <f>+'6 - Plan de Acciones Preventiva'!L148</f>
        <v>0</v>
      </c>
      <c r="L148" s="225">
        <f>+'6 - Plan de Acciones Preventiva'!M148</f>
        <v>0</v>
      </c>
      <c r="M148" s="225">
        <f>+'6 - Plan de Acciones Preventiva'!N148</f>
        <v>0</v>
      </c>
      <c r="N148" s="225">
        <f>+'6 - Plan de Acciones Preventiva'!O148</f>
        <v>0</v>
      </c>
      <c r="O148" s="225">
        <f>+'6 - Plan de Acciones Preventiva'!P148</f>
        <v>0</v>
      </c>
      <c r="P148" s="225">
        <f>+'6 - Plan de Acciones Preventiva'!Q148</f>
        <v>0</v>
      </c>
      <c r="Q148" s="225">
        <f>+'6 - Plan de Acciones Preventiva'!R148</f>
        <v>0</v>
      </c>
      <c r="R148" s="225">
        <f>+'6 - Plan de Acciones Preventiva'!S148</f>
        <v>0</v>
      </c>
      <c r="S148" s="225">
        <f>+'6 - Plan de Acciones Preventiva'!T148</f>
        <v>0</v>
      </c>
      <c r="T148" s="225">
        <f>+'6 - Plan de Acciones Preventiva'!U148</f>
        <v>0</v>
      </c>
      <c r="U148" s="225">
        <f>+'6 - Plan de Acciones Preventiva'!V148</f>
        <v>1</v>
      </c>
      <c r="V148" s="186"/>
      <c r="W148" s="186"/>
      <c r="X148" s="186"/>
      <c r="Y148" s="186"/>
      <c r="Z148" s="186"/>
      <c r="AA148" s="186"/>
      <c r="AB148" s="186"/>
      <c r="AC148" s="186"/>
      <c r="AD148" s="186"/>
      <c r="AE148" s="186"/>
      <c r="AF148" s="186"/>
      <c r="AG148" s="186"/>
      <c r="AH148" s="186"/>
      <c r="AI148" s="186"/>
    </row>
    <row r="149" spans="2:35" ht="42.45" x14ac:dyDescent="0.4">
      <c r="B149" s="89" t="str">
        <f>+'6 - Plan de Acciones Preventiva'!B149</f>
        <v>ADMINISTRACIÓN DE BIENES Y SERVICIOS</v>
      </c>
      <c r="C149" s="90" t="str">
        <f>+'6 - Plan de Acciones Preventiva'!C149</f>
        <v>R 59</v>
      </c>
      <c r="D149" s="89" t="str">
        <f>+'6 - Plan de Acciones Preventiva'!D149</f>
        <v>Incumplimiento de requisitos y trámites legales ambientales en la adquisición de bienes y servicios</v>
      </c>
      <c r="E149" s="90" t="str">
        <f>+'6 - Plan de Acciones Preventiva'!F149</f>
        <v>P 59.2</v>
      </c>
      <c r="F149" s="89" t="str">
        <f>+'6 - Plan de Acciones Preventiva'!G149</f>
        <v>Realizar sensibilizaciones sobre los lineamientos internos ambientales a los colaboradores de la ANT</v>
      </c>
      <c r="G149" s="94" t="str">
        <f>+'6 - Plan de Acciones Preventiva'!H149</f>
        <v>SUBDIRECCIÓN ADMINISTRATIVA Y FINANCIERA (GESTIÓN AMBIENTAL)</v>
      </c>
      <c r="H149" s="89" t="str">
        <f>+'6 - Plan de Acciones Preventiva'!I149</f>
        <v>Listado de asistencia a capacitación (sensibilización)</v>
      </c>
      <c r="I149" s="224">
        <f t="shared" si="2"/>
        <v>2</v>
      </c>
      <c r="J149" s="225">
        <f>+'6 - Plan de Acciones Preventiva'!K149</f>
        <v>0</v>
      </c>
      <c r="K149" s="225">
        <f>+'6 - Plan de Acciones Preventiva'!L149</f>
        <v>0</v>
      </c>
      <c r="L149" s="225">
        <f>+'6 - Plan de Acciones Preventiva'!M149</f>
        <v>0</v>
      </c>
      <c r="M149" s="225">
        <f>+'6 - Plan de Acciones Preventiva'!N149</f>
        <v>1</v>
      </c>
      <c r="N149" s="225">
        <f>+'6 - Plan de Acciones Preventiva'!O149</f>
        <v>0</v>
      </c>
      <c r="O149" s="225">
        <f>+'6 - Plan de Acciones Preventiva'!P149</f>
        <v>0</v>
      </c>
      <c r="P149" s="225">
        <f>+'6 - Plan de Acciones Preventiva'!Q149</f>
        <v>0</v>
      </c>
      <c r="Q149" s="225">
        <f>+'6 - Plan de Acciones Preventiva'!R149</f>
        <v>0</v>
      </c>
      <c r="R149" s="225">
        <f>+'6 - Plan de Acciones Preventiva'!S149</f>
        <v>1</v>
      </c>
      <c r="S149" s="225">
        <f>+'6 - Plan de Acciones Preventiva'!T149</f>
        <v>0</v>
      </c>
      <c r="T149" s="225">
        <f>+'6 - Plan de Acciones Preventiva'!U149</f>
        <v>0</v>
      </c>
      <c r="U149" s="225">
        <f>+'6 - Plan de Acciones Preventiva'!V149</f>
        <v>0</v>
      </c>
      <c r="V149" s="186"/>
      <c r="W149" s="186"/>
      <c r="X149" s="186"/>
      <c r="Y149" s="186"/>
      <c r="Z149" s="186"/>
      <c r="AA149" s="186"/>
      <c r="AB149" s="186"/>
      <c r="AC149" s="186"/>
      <c r="AD149" s="186"/>
      <c r="AE149" s="186"/>
      <c r="AF149" s="186"/>
      <c r="AG149" s="186"/>
      <c r="AH149" s="186"/>
      <c r="AI149" s="186"/>
    </row>
    <row r="150" spans="2:35" ht="28.3" x14ac:dyDescent="0.4">
      <c r="B150" s="89" t="str">
        <f>+'6 - Plan de Acciones Preventiva'!B150</f>
        <v>ADMINISTRACIÓN DE BIENES Y SERVICIOS</v>
      </c>
      <c r="C150" s="90" t="str">
        <f>+'6 - Plan de Acciones Preventiva'!C150</f>
        <v>R 60</v>
      </c>
      <c r="D150" s="89" t="str">
        <f>+'6 - Plan de Acciones Preventiva'!D150</f>
        <v>Desactualización del Sistema de Gestión Ambiental con requisitos legales ambientales</v>
      </c>
      <c r="E150" s="90" t="str">
        <f>+'6 - Plan de Acciones Preventiva'!F150</f>
        <v>P 60.1</v>
      </c>
      <c r="F150" s="89" t="str">
        <f>+'6 - Plan de Acciones Preventiva'!G150</f>
        <v>Actualizar la Guía de Buenas Prácticas ambientales para la Agencia</v>
      </c>
      <c r="G150" s="94" t="str">
        <f>+'6 - Plan de Acciones Preventiva'!H150</f>
        <v>SUBDIRECCIÓN ADMINISTRATIVA Y FINANCIERA (GESTIÓN AMBIENTAL)</v>
      </c>
      <c r="H150" s="89" t="str">
        <f>+'6 - Plan de Acciones Preventiva'!I150</f>
        <v xml:space="preserve">Actualización de la Guía ADMBS-G-001GUIA DE BUENAS PRÁCTICAS AMBIENTALES </v>
      </c>
      <c r="I150" s="224">
        <f t="shared" si="2"/>
        <v>1</v>
      </c>
      <c r="J150" s="225">
        <f>+'6 - Plan de Acciones Preventiva'!K150</f>
        <v>0</v>
      </c>
      <c r="K150" s="225">
        <f>+'6 - Plan de Acciones Preventiva'!L150</f>
        <v>0</v>
      </c>
      <c r="L150" s="225">
        <f>+'6 - Plan de Acciones Preventiva'!M150</f>
        <v>0</v>
      </c>
      <c r="M150" s="225">
        <f>+'6 - Plan de Acciones Preventiva'!N150</f>
        <v>0</v>
      </c>
      <c r="N150" s="225">
        <f>+'6 - Plan de Acciones Preventiva'!O150</f>
        <v>0</v>
      </c>
      <c r="O150" s="225">
        <f>+'6 - Plan de Acciones Preventiva'!P150</f>
        <v>0</v>
      </c>
      <c r="P150" s="225">
        <f>+'6 - Plan de Acciones Preventiva'!Q150</f>
        <v>0</v>
      </c>
      <c r="Q150" s="225">
        <f>+'6 - Plan de Acciones Preventiva'!R150</f>
        <v>0</v>
      </c>
      <c r="R150" s="225">
        <f>+'6 - Plan de Acciones Preventiva'!S150</f>
        <v>0</v>
      </c>
      <c r="S150" s="225">
        <f>+'6 - Plan de Acciones Preventiva'!T150</f>
        <v>0</v>
      </c>
      <c r="T150" s="225">
        <f>+'6 - Plan de Acciones Preventiva'!U150</f>
        <v>0</v>
      </c>
      <c r="U150" s="225">
        <f>+'6 - Plan de Acciones Preventiva'!V150</f>
        <v>1</v>
      </c>
      <c r="V150" s="186"/>
      <c r="W150" s="186"/>
      <c r="X150" s="186"/>
      <c r="Y150" s="186"/>
      <c r="Z150" s="186"/>
      <c r="AA150" s="186"/>
      <c r="AB150" s="186"/>
      <c r="AC150" s="186"/>
      <c r="AD150" s="186"/>
      <c r="AE150" s="186"/>
      <c r="AF150" s="186"/>
      <c r="AG150" s="186"/>
      <c r="AH150" s="186"/>
      <c r="AI150" s="186"/>
    </row>
    <row r="151" spans="2:35" ht="56.6" x14ac:dyDescent="0.4">
      <c r="B151" s="89" t="str">
        <f>+'6 - Plan de Acciones Preventiva'!B151</f>
        <v>ADMINISTRACIÓN DE BIENES Y SERVICIOS</v>
      </c>
      <c r="C151" s="90" t="str">
        <f>+'6 - Plan de Acciones Preventiva'!C151</f>
        <v>R 60</v>
      </c>
      <c r="D151" s="89" t="str">
        <f>+'6 - Plan de Acciones Preventiva'!D151</f>
        <v>Desactualización del Sistema de Gestión Ambiental con requisitos legales ambientales</v>
      </c>
      <c r="E151" s="90" t="str">
        <f>+'6 - Plan de Acciones Preventiva'!F151</f>
        <v>P 60.2</v>
      </c>
      <c r="F151" s="89" t="str">
        <f>+'6 - Plan de Acciones Preventiva'!G151</f>
        <v>Realizar sensibilizaciones sobre programas ambientales de ahorro y uso eficiente de energía a los colaboradores de la ANT</v>
      </c>
      <c r="G151" s="94" t="str">
        <f>+'6 - Plan de Acciones Preventiva'!H151</f>
        <v>SUBDIRECCIÓN ADMINISTRATIVA Y FINANCIERA (GESTIÓN AMBIENTAL)</v>
      </c>
      <c r="H151" s="89" t="str">
        <f>+'6 - Plan de Acciones Preventiva'!I151</f>
        <v>Listado de asistencia a capacitación (sensibilización)</v>
      </c>
      <c r="I151" s="224">
        <f t="shared" si="2"/>
        <v>2</v>
      </c>
      <c r="J151" s="225">
        <f>+'6 - Plan de Acciones Preventiva'!K151</f>
        <v>0</v>
      </c>
      <c r="K151" s="225">
        <f>+'6 - Plan de Acciones Preventiva'!L151</f>
        <v>0</v>
      </c>
      <c r="L151" s="225">
        <f>+'6 - Plan de Acciones Preventiva'!M151</f>
        <v>0</v>
      </c>
      <c r="M151" s="225">
        <f>+'6 - Plan de Acciones Preventiva'!N151</f>
        <v>1</v>
      </c>
      <c r="N151" s="225">
        <f>+'6 - Plan de Acciones Preventiva'!O151</f>
        <v>0</v>
      </c>
      <c r="O151" s="225">
        <f>+'6 - Plan de Acciones Preventiva'!P151</f>
        <v>0</v>
      </c>
      <c r="P151" s="225">
        <f>+'6 - Plan de Acciones Preventiva'!Q151</f>
        <v>0</v>
      </c>
      <c r="Q151" s="225">
        <f>+'6 - Plan de Acciones Preventiva'!R151</f>
        <v>0</v>
      </c>
      <c r="R151" s="225">
        <f>+'6 - Plan de Acciones Preventiva'!S151</f>
        <v>0</v>
      </c>
      <c r="S151" s="225">
        <f>+'6 - Plan de Acciones Preventiva'!T151</f>
        <v>0</v>
      </c>
      <c r="T151" s="225">
        <f>+'6 - Plan de Acciones Preventiva'!U151</f>
        <v>1</v>
      </c>
      <c r="U151" s="225">
        <f>+'6 - Plan de Acciones Preventiva'!V151</f>
        <v>0</v>
      </c>
      <c r="V151" s="186"/>
      <c r="W151" s="186"/>
      <c r="X151" s="186"/>
      <c r="Y151" s="186"/>
      <c r="Z151" s="186"/>
      <c r="AA151" s="186"/>
      <c r="AB151" s="186"/>
      <c r="AC151" s="186"/>
      <c r="AD151" s="186"/>
      <c r="AE151" s="186"/>
      <c r="AF151" s="186"/>
      <c r="AG151" s="186"/>
      <c r="AH151" s="186"/>
      <c r="AI151" s="186"/>
    </row>
    <row r="152" spans="2:35" ht="42.45" x14ac:dyDescent="0.4">
      <c r="B152" s="89" t="str">
        <f>+'6 - Plan de Acciones Preventiva'!B152</f>
        <v>ADMINISTRACIÓN DE BIENES Y SERVICIOS</v>
      </c>
      <c r="C152" s="90" t="str">
        <f>+'6 - Plan de Acciones Preventiva'!C152</f>
        <v>R 61</v>
      </c>
      <c r="D152" s="89" t="str">
        <f>+'6 - Plan de Acciones Preventiva'!D152</f>
        <v>Disposición de residuos ordinarios sin cumplir las prácticas establecidas en la entidad</v>
      </c>
      <c r="E152" s="90" t="str">
        <f>+'6 - Plan de Acciones Preventiva'!F152</f>
        <v>P 61.1</v>
      </c>
      <c r="F152" s="89" t="str">
        <f>+'6 - Plan de Acciones Preventiva'!G152</f>
        <v>Realizar sensibilizaciones sobre el cumplimiento en la disposición final de residuos a los colaboradores de la ANT</v>
      </c>
      <c r="G152" s="94" t="str">
        <f>+'6 - Plan de Acciones Preventiva'!H152</f>
        <v>SUBDIRECCIÓN ADMINISTRATIVA Y FINANCIERA (GESTIÓN AMBIENTAL)</v>
      </c>
      <c r="H152" s="89" t="str">
        <f>+'6 - Plan de Acciones Preventiva'!I152</f>
        <v>Listado de asistencia a capacitación (sensibilización)</v>
      </c>
      <c r="I152" s="224">
        <f t="shared" si="2"/>
        <v>2</v>
      </c>
      <c r="J152" s="225">
        <f>+'6 - Plan de Acciones Preventiva'!K152</f>
        <v>0</v>
      </c>
      <c r="K152" s="225">
        <f>+'6 - Plan de Acciones Preventiva'!L152</f>
        <v>0</v>
      </c>
      <c r="L152" s="225">
        <f>+'6 - Plan de Acciones Preventiva'!M152</f>
        <v>0</v>
      </c>
      <c r="M152" s="225">
        <f>+'6 - Plan de Acciones Preventiva'!N152</f>
        <v>1</v>
      </c>
      <c r="N152" s="225">
        <f>+'6 - Plan de Acciones Preventiva'!O152</f>
        <v>0</v>
      </c>
      <c r="O152" s="225">
        <f>+'6 - Plan de Acciones Preventiva'!P152</f>
        <v>0</v>
      </c>
      <c r="P152" s="225">
        <f>+'6 - Plan de Acciones Preventiva'!Q152</f>
        <v>0</v>
      </c>
      <c r="Q152" s="225">
        <f>+'6 - Plan de Acciones Preventiva'!R152</f>
        <v>0</v>
      </c>
      <c r="R152" s="225">
        <f>+'6 - Plan de Acciones Preventiva'!S152</f>
        <v>1</v>
      </c>
      <c r="S152" s="225">
        <f>+'6 - Plan de Acciones Preventiva'!T152</f>
        <v>0</v>
      </c>
      <c r="T152" s="225">
        <f>+'6 - Plan de Acciones Preventiva'!U152</f>
        <v>0</v>
      </c>
      <c r="U152" s="225">
        <f>+'6 - Plan de Acciones Preventiva'!V152</f>
        <v>0</v>
      </c>
      <c r="V152" s="186"/>
      <c r="W152" s="186"/>
      <c r="X152" s="186"/>
      <c r="Y152" s="186"/>
      <c r="Z152" s="186"/>
      <c r="AA152" s="186"/>
      <c r="AB152" s="186"/>
      <c r="AC152" s="186"/>
      <c r="AD152" s="186"/>
      <c r="AE152" s="186"/>
      <c r="AF152" s="186"/>
      <c r="AG152" s="186"/>
      <c r="AH152" s="186"/>
      <c r="AI152" s="186"/>
    </row>
    <row r="153" spans="2:35" ht="28.3" x14ac:dyDescent="0.4">
      <c r="B153" s="89" t="str">
        <f>+'6 - Plan de Acciones Preventiva'!B153</f>
        <v>ADMINISTRACIÓN DE BIENES Y SERVICIOS</v>
      </c>
      <c r="C153" s="90" t="str">
        <f>+'6 - Plan de Acciones Preventiva'!C153</f>
        <v>R 61</v>
      </c>
      <c r="D153" s="89" t="str">
        <f>+'6 - Plan de Acciones Preventiva'!D153</f>
        <v>Disposición de residuos ordinarios sin cumplir las prácticas establecidas en la entidad</v>
      </c>
      <c r="E153" s="90" t="str">
        <f>+'6 - Plan de Acciones Preventiva'!F153</f>
        <v>P 61.2</v>
      </c>
      <c r="F153" s="227">
        <f>+'6 - Plan de Acciones Preventiva'!G153</f>
        <v>0</v>
      </c>
      <c r="G153" s="228" t="str">
        <f>+'6 - Plan de Acciones Preventiva'!H153</f>
        <v/>
      </c>
      <c r="H153" s="227">
        <f>+'6 - Plan de Acciones Preventiva'!I153</f>
        <v>0</v>
      </c>
      <c r="I153" s="229">
        <f t="shared" si="2"/>
        <v>0</v>
      </c>
      <c r="J153" s="230">
        <f>+'6 - Plan de Acciones Preventiva'!K153</f>
        <v>0</v>
      </c>
      <c r="K153" s="230">
        <f>+'6 - Plan de Acciones Preventiva'!L153</f>
        <v>0</v>
      </c>
      <c r="L153" s="230">
        <f>+'6 - Plan de Acciones Preventiva'!M153</f>
        <v>0</v>
      </c>
      <c r="M153" s="230">
        <f>+'6 - Plan de Acciones Preventiva'!N153</f>
        <v>0</v>
      </c>
      <c r="N153" s="230">
        <f>+'6 - Plan de Acciones Preventiva'!O153</f>
        <v>0</v>
      </c>
      <c r="O153" s="230">
        <f>+'6 - Plan de Acciones Preventiva'!P153</f>
        <v>0</v>
      </c>
      <c r="P153" s="230">
        <f>+'6 - Plan de Acciones Preventiva'!Q153</f>
        <v>0</v>
      </c>
      <c r="Q153" s="230">
        <f>+'6 - Plan de Acciones Preventiva'!R153</f>
        <v>0</v>
      </c>
      <c r="R153" s="230">
        <f>+'6 - Plan de Acciones Preventiva'!S153</f>
        <v>0</v>
      </c>
      <c r="S153" s="230">
        <f>+'6 - Plan de Acciones Preventiva'!T153</f>
        <v>0</v>
      </c>
      <c r="T153" s="230">
        <f>+'6 - Plan de Acciones Preventiva'!U153</f>
        <v>0</v>
      </c>
      <c r="U153" s="230">
        <f>+'6 - Plan de Acciones Preventiva'!V153</f>
        <v>0</v>
      </c>
      <c r="V153" s="186"/>
      <c r="W153" s="186"/>
      <c r="X153" s="186"/>
      <c r="Y153" s="186"/>
      <c r="Z153" s="186"/>
      <c r="AA153" s="186"/>
      <c r="AB153" s="186"/>
      <c r="AC153" s="186"/>
      <c r="AD153" s="186"/>
      <c r="AE153" s="186"/>
      <c r="AF153" s="186"/>
      <c r="AG153" s="186"/>
      <c r="AH153" s="186"/>
      <c r="AI153" s="186"/>
    </row>
    <row r="154" spans="2:35" ht="56.6" x14ac:dyDescent="0.4">
      <c r="B154" s="89" t="str">
        <f>+'6 - Plan de Acciones Preventiva'!B154</f>
        <v>GESTIÓN FINANCIERA</v>
      </c>
      <c r="C154" s="90" t="str">
        <f>+'6 - Plan de Acciones Preventiva'!C154</f>
        <v>R 62</v>
      </c>
      <c r="D154" s="89" t="str">
        <f>+'6 - Plan de Acciones Preventiva'!D154</f>
        <v>Registro de gastos y pagos sin cumplimiento de requisitos legales</v>
      </c>
      <c r="E154" s="90" t="str">
        <f>+'6 - Plan de Acciones Preventiva'!F154</f>
        <v>P 62.1</v>
      </c>
      <c r="F154" s="89" t="str">
        <f>+'6 - Plan de Acciones Preventiva'!G154</f>
        <v>Realizar auditorias trimestrales a una muestra del uno (1%) por ciento de los pagos de contratos de prestación de servicios realizados en el periodo</v>
      </c>
      <c r="G154" s="94" t="str">
        <f>+'6 - Plan de Acciones Preventiva'!H154</f>
        <v>SUBDIRECCIÓN ADMINISTRATIVA Y FINANCIERA (TESORERÍA)</v>
      </c>
      <c r="H154" s="89" t="str">
        <f>+'6 - Plan de Acciones Preventiva'!I154</f>
        <v>Informe de auditoría</v>
      </c>
      <c r="I154" s="224">
        <f t="shared" si="2"/>
        <v>3</v>
      </c>
      <c r="J154" s="225">
        <f>+'6 - Plan de Acciones Preventiva'!K154</f>
        <v>0</v>
      </c>
      <c r="K154" s="225">
        <f>+'6 - Plan de Acciones Preventiva'!L154</f>
        <v>0</v>
      </c>
      <c r="L154" s="225">
        <f>+'6 - Plan de Acciones Preventiva'!M154</f>
        <v>0</v>
      </c>
      <c r="M154" s="225">
        <f>+'6 - Plan de Acciones Preventiva'!N154</f>
        <v>1</v>
      </c>
      <c r="N154" s="225">
        <f>+'6 - Plan de Acciones Preventiva'!O154</f>
        <v>0</v>
      </c>
      <c r="O154" s="225">
        <f>+'6 - Plan de Acciones Preventiva'!P154</f>
        <v>0</v>
      </c>
      <c r="P154" s="225">
        <f>+'6 - Plan de Acciones Preventiva'!Q154</f>
        <v>0</v>
      </c>
      <c r="Q154" s="225">
        <f>+'6 - Plan de Acciones Preventiva'!R154</f>
        <v>1</v>
      </c>
      <c r="R154" s="225">
        <f>+'6 - Plan de Acciones Preventiva'!S154</f>
        <v>0</v>
      </c>
      <c r="S154" s="225">
        <f>+'6 - Plan de Acciones Preventiva'!T154</f>
        <v>0</v>
      </c>
      <c r="T154" s="225">
        <f>+'6 - Plan de Acciones Preventiva'!U154</f>
        <v>0</v>
      </c>
      <c r="U154" s="225">
        <f>+'6 - Plan de Acciones Preventiva'!V154</f>
        <v>1</v>
      </c>
      <c r="V154" s="186"/>
      <c r="W154" s="186"/>
      <c r="X154" s="186"/>
      <c r="Y154" s="186"/>
      <c r="Z154" s="186"/>
      <c r="AA154" s="186"/>
      <c r="AB154" s="186"/>
      <c r="AC154" s="186"/>
      <c r="AD154" s="186"/>
      <c r="AE154" s="186"/>
      <c r="AF154" s="186"/>
      <c r="AG154" s="186"/>
      <c r="AH154" s="186"/>
      <c r="AI154" s="186"/>
    </row>
    <row r="155" spans="2:35" ht="56.6" x14ac:dyDescent="0.4">
      <c r="B155" s="89" t="str">
        <f>+'6 - Plan de Acciones Preventiva'!B155</f>
        <v>GESTIÓN FINANCIERA</v>
      </c>
      <c r="C155" s="90" t="str">
        <f>+'6 - Plan de Acciones Preventiva'!C155</f>
        <v>R 62</v>
      </c>
      <c r="D155" s="89" t="str">
        <f>+'6 - Plan de Acciones Preventiva'!D155</f>
        <v>Registro de gastos y pagos sin cumplimiento de requisitos legales</v>
      </c>
      <c r="E155" s="90" t="str">
        <f>+'6 - Plan de Acciones Preventiva'!F155</f>
        <v>P 62.2</v>
      </c>
      <c r="F155" s="89" t="str">
        <f>+'6 - Plan de Acciones Preventiva'!G155</f>
        <v>Realizar capacitaciones sobre el procedimiento de pagos y las listas de chequeo asociadas al procedimiento a los colaboradores de la ANT</v>
      </c>
      <c r="G155" s="94" t="str">
        <f>+'6 - Plan de Acciones Preventiva'!H155</f>
        <v>SUBDIRECCIÓN ADMINISTRATIVA Y FINANCIERA (TESORERÍA)</v>
      </c>
      <c r="H155" s="89" t="str">
        <f>+'6 - Plan de Acciones Preventiva'!I155</f>
        <v>Listado de asistencia a capacitación</v>
      </c>
      <c r="I155" s="224">
        <f t="shared" si="2"/>
        <v>3</v>
      </c>
      <c r="J155" s="225">
        <f>+'6 - Plan de Acciones Preventiva'!K155</f>
        <v>1</v>
      </c>
      <c r="K155" s="225">
        <f>+'6 - Plan de Acciones Preventiva'!L155</f>
        <v>1</v>
      </c>
      <c r="L155" s="225">
        <f>+'6 - Plan de Acciones Preventiva'!M155</f>
        <v>0</v>
      </c>
      <c r="M155" s="225">
        <f>+'6 - Plan de Acciones Preventiva'!N155</f>
        <v>0</v>
      </c>
      <c r="N155" s="225">
        <f>+'6 - Plan de Acciones Preventiva'!O155</f>
        <v>0</v>
      </c>
      <c r="O155" s="225">
        <f>+'6 - Plan de Acciones Preventiva'!P155</f>
        <v>0</v>
      </c>
      <c r="P155" s="225">
        <f>+'6 - Plan de Acciones Preventiva'!Q155</f>
        <v>0</v>
      </c>
      <c r="Q155" s="225">
        <f>+'6 - Plan de Acciones Preventiva'!R155</f>
        <v>0</v>
      </c>
      <c r="R155" s="225">
        <f>+'6 - Plan de Acciones Preventiva'!S155</f>
        <v>1</v>
      </c>
      <c r="S155" s="225">
        <f>+'6 - Plan de Acciones Preventiva'!T155</f>
        <v>0</v>
      </c>
      <c r="T155" s="225">
        <f>+'6 - Plan de Acciones Preventiva'!U155</f>
        <v>0</v>
      </c>
      <c r="U155" s="225">
        <f>+'6 - Plan de Acciones Preventiva'!V155</f>
        <v>0</v>
      </c>
      <c r="V155" s="186"/>
      <c r="W155" s="186"/>
      <c r="X155" s="186"/>
      <c r="Y155" s="186"/>
      <c r="Z155" s="186"/>
      <c r="AA155" s="186"/>
      <c r="AB155" s="186"/>
      <c r="AC155" s="186"/>
      <c r="AD155" s="186"/>
      <c r="AE155" s="186"/>
      <c r="AF155" s="186"/>
      <c r="AG155" s="186"/>
      <c r="AH155" s="186"/>
      <c r="AI155" s="186"/>
    </row>
    <row r="156" spans="2:35" ht="42.45" x14ac:dyDescent="0.4">
      <c r="B156" s="89" t="str">
        <f>+'6 - Plan de Acciones Preventiva'!B156</f>
        <v>GESTIÓN FINANCIERA</v>
      </c>
      <c r="C156" s="90" t="str">
        <f>+'6 - Plan de Acciones Preventiva'!C156</f>
        <v>R 63</v>
      </c>
      <c r="D156" s="89" t="str">
        <f>+'6 - Plan de Acciones Preventiva'!D156</f>
        <v>Programación del PAC que no corresponde a las necesidades reales</v>
      </c>
      <c r="E156" s="90" t="str">
        <f>+'6 - Plan de Acciones Preventiva'!F156</f>
        <v>P 63.1</v>
      </c>
      <c r="F156" s="89" t="str">
        <f>+'6 - Plan de Acciones Preventiva'!G156</f>
        <v>Realizar capacitaciones a las dependencias, sobre la solicitud correcta del PAC para programar</v>
      </c>
      <c r="G156" s="94" t="str">
        <f>+'6 - Plan de Acciones Preventiva'!H156</f>
        <v>SUBDIRECCIÓN ADMINISTRATIVA Y FINANCIERA (TESORERÍA)</v>
      </c>
      <c r="H156" s="89" t="str">
        <f>+'6 - Plan de Acciones Preventiva'!I156</f>
        <v>Listado de asistencia a capacitación</v>
      </c>
      <c r="I156" s="224">
        <f t="shared" si="2"/>
        <v>1</v>
      </c>
      <c r="J156" s="225">
        <f>+'6 - Plan de Acciones Preventiva'!K156</f>
        <v>0</v>
      </c>
      <c r="K156" s="225">
        <f>+'6 - Plan de Acciones Preventiva'!L156</f>
        <v>0</v>
      </c>
      <c r="L156" s="225">
        <f>+'6 - Plan de Acciones Preventiva'!M156</f>
        <v>0</v>
      </c>
      <c r="M156" s="225">
        <f>+'6 - Plan de Acciones Preventiva'!N156</f>
        <v>0</v>
      </c>
      <c r="N156" s="225">
        <f>+'6 - Plan de Acciones Preventiva'!O156</f>
        <v>0</v>
      </c>
      <c r="O156" s="225">
        <f>+'6 - Plan de Acciones Preventiva'!P156</f>
        <v>0</v>
      </c>
      <c r="P156" s="225">
        <f>+'6 - Plan de Acciones Preventiva'!Q156</f>
        <v>0</v>
      </c>
      <c r="Q156" s="225">
        <f>+'6 - Plan de Acciones Preventiva'!R156</f>
        <v>0</v>
      </c>
      <c r="R156" s="225">
        <f>+'6 - Plan de Acciones Preventiva'!S156</f>
        <v>0</v>
      </c>
      <c r="S156" s="225">
        <f>+'6 - Plan de Acciones Preventiva'!T156</f>
        <v>1</v>
      </c>
      <c r="T156" s="225">
        <f>+'6 - Plan de Acciones Preventiva'!U156</f>
        <v>0</v>
      </c>
      <c r="U156" s="225">
        <f>+'6 - Plan de Acciones Preventiva'!V156</f>
        <v>0</v>
      </c>
      <c r="V156" s="186"/>
      <c r="W156" s="186"/>
      <c r="X156" s="186"/>
      <c r="Y156" s="186"/>
      <c r="Z156" s="186"/>
      <c r="AA156" s="186"/>
      <c r="AB156" s="186"/>
      <c r="AC156" s="186"/>
      <c r="AD156" s="186"/>
      <c r="AE156" s="186"/>
      <c r="AF156" s="186"/>
      <c r="AG156" s="186"/>
      <c r="AH156" s="186"/>
      <c r="AI156" s="186"/>
    </row>
    <row r="157" spans="2:35" ht="14.15" x14ac:dyDescent="0.4">
      <c r="B157" s="89" t="str">
        <f>+'6 - Plan de Acciones Preventiva'!B157</f>
        <v>GESTIÓN FINANCIERA</v>
      </c>
      <c r="C157" s="90" t="str">
        <f>+'6 - Plan de Acciones Preventiva'!C157</f>
        <v>R 63</v>
      </c>
      <c r="D157" s="89" t="str">
        <f>+'6 - Plan de Acciones Preventiva'!D157</f>
        <v>Programación del PAC que no corresponde a las necesidades reales</v>
      </c>
      <c r="E157" s="90" t="str">
        <f>+'6 - Plan de Acciones Preventiva'!F157</f>
        <v>P 63.2</v>
      </c>
      <c r="F157" s="227">
        <f>+'6 - Plan de Acciones Preventiva'!G157</f>
        <v>0</v>
      </c>
      <c r="G157" s="228" t="str">
        <f>+'6 - Plan de Acciones Preventiva'!H157</f>
        <v/>
      </c>
      <c r="H157" s="227">
        <f>+'6 - Plan de Acciones Preventiva'!I157</f>
        <v>0</v>
      </c>
      <c r="I157" s="229">
        <f t="shared" si="2"/>
        <v>0</v>
      </c>
      <c r="J157" s="230">
        <f>+'6 - Plan de Acciones Preventiva'!K157</f>
        <v>0</v>
      </c>
      <c r="K157" s="230">
        <f>+'6 - Plan de Acciones Preventiva'!L157</f>
        <v>0</v>
      </c>
      <c r="L157" s="230">
        <f>+'6 - Plan de Acciones Preventiva'!M157</f>
        <v>0</v>
      </c>
      <c r="M157" s="230">
        <f>+'6 - Plan de Acciones Preventiva'!N157</f>
        <v>0</v>
      </c>
      <c r="N157" s="230">
        <f>+'6 - Plan de Acciones Preventiva'!O157</f>
        <v>0</v>
      </c>
      <c r="O157" s="230">
        <f>+'6 - Plan de Acciones Preventiva'!P157</f>
        <v>0</v>
      </c>
      <c r="P157" s="230">
        <f>+'6 - Plan de Acciones Preventiva'!Q157</f>
        <v>0</v>
      </c>
      <c r="Q157" s="230">
        <f>+'6 - Plan de Acciones Preventiva'!R157</f>
        <v>0</v>
      </c>
      <c r="R157" s="230">
        <f>+'6 - Plan de Acciones Preventiva'!S157</f>
        <v>0</v>
      </c>
      <c r="S157" s="230">
        <f>+'6 - Plan de Acciones Preventiva'!T157</f>
        <v>0</v>
      </c>
      <c r="T157" s="230">
        <f>+'6 - Plan de Acciones Preventiva'!U157</f>
        <v>0</v>
      </c>
      <c r="U157" s="230">
        <f>+'6 - Plan de Acciones Preventiva'!V157</f>
        <v>0</v>
      </c>
      <c r="V157" s="186"/>
      <c r="W157" s="186"/>
      <c r="X157" s="186"/>
      <c r="Y157" s="186"/>
      <c r="Z157" s="186"/>
      <c r="AA157" s="186"/>
      <c r="AB157" s="186"/>
      <c r="AC157" s="186"/>
      <c r="AD157" s="186"/>
      <c r="AE157" s="186"/>
      <c r="AF157" s="186"/>
      <c r="AG157" s="186"/>
      <c r="AH157" s="186"/>
      <c r="AI157" s="186"/>
    </row>
    <row r="158" spans="2:35" ht="28.3" x14ac:dyDescent="0.4">
      <c r="B158" s="89" t="str">
        <f>+'6 - Plan de Acciones Preventiva'!B158</f>
        <v>GESTIÓN FINANCIERA</v>
      </c>
      <c r="C158" s="90" t="str">
        <f>+'6 - Plan de Acciones Preventiva'!C158</f>
        <v>R 64</v>
      </c>
      <c r="D158" s="89" t="str">
        <f>+'6 - Plan de Acciones Preventiva'!D158</f>
        <v>Generacion y presentacion de declaraciones tributarias fuera de los plazos establecidos por las Entidades Administradoras de impuestos.</v>
      </c>
      <c r="E158" s="90" t="str">
        <f>+'6 - Plan de Acciones Preventiva'!F158</f>
        <v>P 64.1</v>
      </c>
      <c r="F158" s="89" t="str">
        <f>+'6 - Plan de Acciones Preventiva'!G158</f>
        <v>Reporte de presentación y pago de las declaraciones tributarias.</v>
      </c>
      <c r="G158" s="94" t="str">
        <f>+'6 - Plan de Acciones Preventiva'!H158</f>
        <v>SUBDIRECCIÓN ADMINISTRATIVA Y FINANCIERA (CONTABILIDAD)</v>
      </c>
      <c r="H158" s="89" t="str">
        <f>+'6 - Plan de Acciones Preventiva'!I158</f>
        <v>Informe bimestral.</v>
      </c>
      <c r="I158" s="224">
        <f t="shared" si="2"/>
        <v>5</v>
      </c>
      <c r="J158" s="225">
        <f>+'6 - Plan de Acciones Preventiva'!K158</f>
        <v>0</v>
      </c>
      <c r="K158" s="225">
        <f>+'6 - Plan de Acciones Preventiva'!L158</f>
        <v>1</v>
      </c>
      <c r="L158" s="225">
        <f>+'6 - Plan de Acciones Preventiva'!M158</f>
        <v>0</v>
      </c>
      <c r="M158" s="225">
        <f>+'6 - Plan de Acciones Preventiva'!N158</f>
        <v>1</v>
      </c>
      <c r="N158" s="225">
        <f>+'6 - Plan de Acciones Preventiva'!O158</f>
        <v>0</v>
      </c>
      <c r="O158" s="225">
        <f>+'6 - Plan de Acciones Preventiva'!P158</f>
        <v>1</v>
      </c>
      <c r="P158" s="225">
        <f>+'6 - Plan de Acciones Preventiva'!Q158</f>
        <v>0</v>
      </c>
      <c r="Q158" s="225">
        <f>+'6 - Plan de Acciones Preventiva'!R158</f>
        <v>1</v>
      </c>
      <c r="R158" s="225">
        <f>+'6 - Plan de Acciones Preventiva'!S158</f>
        <v>0</v>
      </c>
      <c r="S158" s="225">
        <f>+'6 - Plan de Acciones Preventiva'!T158</f>
        <v>1</v>
      </c>
      <c r="T158" s="225">
        <f>+'6 - Plan de Acciones Preventiva'!U158</f>
        <v>0</v>
      </c>
      <c r="U158" s="225">
        <f>+'6 - Plan de Acciones Preventiva'!V158</f>
        <v>0</v>
      </c>
      <c r="V158" s="186"/>
      <c r="W158" s="186"/>
      <c r="X158" s="186"/>
      <c r="Y158" s="186"/>
      <c r="Z158" s="186"/>
      <c r="AA158" s="186"/>
      <c r="AB158" s="186"/>
      <c r="AC158" s="186"/>
      <c r="AD158" s="186"/>
      <c r="AE158" s="186"/>
      <c r="AF158" s="186"/>
      <c r="AG158" s="186"/>
      <c r="AH158" s="186"/>
      <c r="AI158" s="186"/>
    </row>
    <row r="159" spans="2:35" ht="28.3" x14ac:dyDescent="0.4">
      <c r="B159" s="89" t="str">
        <f>+'6 - Plan de Acciones Preventiva'!B159</f>
        <v>GESTIÓN FINANCIERA</v>
      </c>
      <c r="C159" s="90" t="str">
        <f>+'6 - Plan de Acciones Preventiva'!C159</f>
        <v>R 64</v>
      </c>
      <c r="D159" s="89" t="str">
        <f>+'6 - Plan de Acciones Preventiva'!D159</f>
        <v>Generacion y presentacion de declaraciones tributarias fuera de los plazos establecidos por las Entidades Administradoras de impuestos.</v>
      </c>
      <c r="E159" s="90" t="str">
        <f>+'6 - Plan de Acciones Preventiva'!F159</f>
        <v>P 64.2</v>
      </c>
      <c r="F159" s="89">
        <f>+'6 - Plan de Acciones Preventiva'!G159</f>
        <v>0</v>
      </c>
      <c r="G159" s="94">
        <f>+'6 - Plan de Acciones Preventiva'!H159</f>
        <v>0</v>
      </c>
      <c r="H159" s="89">
        <f>+'6 - Plan de Acciones Preventiva'!I159</f>
        <v>0</v>
      </c>
      <c r="I159" s="224">
        <f t="shared" si="2"/>
        <v>0</v>
      </c>
      <c r="J159" s="225">
        <f>+'6 - Plan de Acciones Preventiva'!K159</f>
        <v>0</v>
      </c>
      <c r="K159" s="225">
        <f>+'6 - Plan de Acciones Preventiva'!L159</f>
        <v>0</v>
      </c>
      <c r="L159" s="225">
        <f>+'6 - Plan de Acciones Preventiva'!M159</f>
        <v>0</v>
      </c>
      <c r="M159" s="225">
        <f>+'6 - Plan de Acciones Preventiva'!N159</f>
        <v>0</v>
      </c>
      <c r="N159" s="225">
        <f>+'6 - Plan de Acciones Preventiva'!O159</f>
        <v>0</v>
      </c>
      <c r="O159" s="225">
        <f>+'6 - Plan de Acciones Preventiva'!P159</f>
        <v>0</v>
      </c>
      <c r="P159" s="225">
        <f>+'6 - Plan de Acciones Preventiva'!Q159</f>
        <v>0</v>
      </c>
      <c r="Q159" s="225">
        <f>+'6 - Plan de Acciones Preventiva'!R159</f>
        <v>0</v>
      </c>
      <c r="R159" s="225">
        <f>+'6 - Plan de Acciones Preventiva'!S159</f>
        <v>0</v>
      </c>
      <c r="S159" s="225">
        <f>+'6 - Plan de Acciones Preventiva'!T159</f>
        <v>0</v>
      </c>
      <c r="T159" s="225">
        <f>+'6 - Plan de Acciones Preventiva'!U159</f>
        <v>0</v>
      </c>
      <c r="U159" s="225">
        <f>+'6 - Plan de Acciones Preventiva'!V159</f>
        <v>0</v>
      </c>
      <c r="V159" s="186"/>
      <c r="W159" s="186"/>
      <c r="X159" s="186"/>
      <c r="Y159" s="186"/>
      <c r="Z159" s="186"/>
      <c r="AA159" s="186"/>
      <c r="AB159" s="186"/>
      <c r="AC159" s="186"/>
      <c r="AD159" s="186"/>
      <c r="AE159" s="186"/>
      <c r="AF159" s="186"/>
      <c r="AG159" s="186"/>
      <c r="AH159" s="186"/>
      <c r="AI159" s="186"/>
    </row>
    <row r="160" spans="2:35" ht="42.45" x14ac:dyDescent="0.4">
      <c r="B160" s="89" t="str">
        <f>+'6 - Plan de Acciones Preventiva'!B160</f>
        <v>GESTIÓN FINANCIERA</v>
      </c>
      <c r="C160" s="90" t="str">
        <f>+'6 - Plan de Acciones Preventiva'!C160</f>
        <v>R 65</v>
      </c>
      <c r="D160" s="89" t="str">
        <f>+'6 - Plan de Acciones Preventiva'!D160</f>
        <v>Generar Estados Financieros que no sean razonables</v>
      </c>
      <c r="E160" s="90" t="str">
        <f>+'6 - Plan de Acciones Preventiva'!F160</f>
        <v>P 65.1</v>
      </c>
      <c r="F160" s="89" t="str">
        <f>+'6 - Plan de Acciones Preventiva'!G160</f>
        <v>Presentar al cierre contable trimestral los Estados Financieros de la Entidad junto con las  Notas generales</v>
      </c>
      <c r="G160" s="94" t="str">
        <f>+'6 - Plan de Acciones Preventiva'!H160</f>
        <v>EQUIPO DE CONTABILIDAD (SUBDIRECCIÓN ADMINISTRATIVA Y FINANCIERA)</v>
      </c>
      <c r="H160" s="89" t="str">
        <f>+'6 - Plan de Acciones Preventiva'!I160</f>
        <v xml:space="preserve">Estados Financieros intermedios </v>
      </c>
      <c r="I160" s="224">
        <f t="shared" si="2"/>
        <v>3</v>
      </c>
      <c r="J160" s="225">
        <f>+'6 - Plan de Acciones Preventiva'!K160</f>
        <v>0</v>
      </c>
      <c r="K160" s="225">
        <f>+'6 - Plan de Acciones Preventiva'!L160</f>
        <v>0</v>
      </c>
      <c r="L160" s="225">
        <f>+'6 - Plan de Acciones Preventiva'!M160</f>
        <v>0</v>
      </c>
      <c r="M160" s="225">
        <f>+'6 - Plan de Acciones Preventiva'!N160</f>
        <v>1</v>
      </c>
      <c r="N160" s="225">
        <f>+'6 - Plan de Acciones Preventiva'!O160</f>
        <v>0</v>
      </c>
      <c r="O160" s="225">
        <f>+'6 - Plan de Acciones Preventiva'!P160</f>
        <v>0</v>
      </c>
      <c r="P160" s="225">
        <f>+'6 - Plan de Acciones Preventiva'!Q160</f>
        <v>1</v>
      </c>
      <c r="Q160" s="225">
        <f>+'6 - Plan de Acciones Preventiva'!R160</f>
        <v>0</v>
      </c>
      <c r="R160" s="225">
        <f>+'6 - Plan de Acciones Preventiva'!S160</f>
        <v>0</v>
      </c>
      <c r="S160" s="225">
        <f>+'6 - Plan de Acciones Preventiva'!T160</f>
        <v>1</v>
      </c>
      <c r="T160" s="225">
        <f>+'6 - Plan de Acciones Preventiva'!U160</f>
        <v>0</v>
      </c>
      <c r="U160" s="225">
        <f>+'6 - Plan de Acciones Preventiva'!V160</f>
        <v>0</v>
      </c>
      <c r="V160" s="186"/>
      <c r="W160" s="186"/>
      <c r="X160" s="186"/>
      <c r="Y160" s="186"/>
      <c r="Z160" s="186"/>
      <c r="AA160" s="186"/>
      <c r="AB160" s="186"/>
      <c r="AC160" s="186"/>
      <c r="AD160" s="186"/>
      <c r="AE160" s="186"/>
      <c r="AF160" s="186"/>
      <c r="AG160" s="186"/>
      <c r="AH160" s="186"/>
      <c r="AI160" s="186"/>
    </row>
    <row r="161" spans="2:35" ht="14.15" x14ac:dyDescent="0.4">
      <c r="B161" s="89" t="str">
        <f>+'6 - Plan de Acciones Preventiva'!B161</f>
        <v>GESTIÓN FINANCIERA</v>
      </c>
      <c r="C161" s="90" t="str">
        <f>+'6 - Plan de Acciones Preventiva'!C161</f>
        <v>R 65</v>
      </c>
      <c r="D161" s="89" t="str">
        <f>+'6 - Plan de Acciones Preventiva'!D161</f>
        <v>Generar Estados Financieros que no sean razonables</v>
      </c>
      <c r="E161" s="90" t="str">
        <f>+'6 - Plan de Acciones Preventiva'!F161</f>
        <v>P 65.2</v>
      </c>
      <c r="F161" s="227">
        <f>+'6 - Plan de Acciones Preventiva'!G161</f>
        <v>0</v>
      </c>
      <c r="G161" s="228">
        <f>+'6 - Plan de Acciones Preventiva'!H161</f>
        <v>0</v>
      </c>
      <c r="H161" s="227">
        <f>+'6 - Plan de Acciones Preventiva'!I161</f>
        <v>0</v>
      </c>
      <c r="I161" s="229">
        <f t="shared" si="2"/>
        <v>0</v>
      </c>
      <c r="J161" s="230">
        <f>+'6 - Plan de Acciones Preventiva'!K161</f>
        <v>0</v>
      </c>
      <c r="K161" s="230">
        <f>+'6 - Plan de Acciones Preventiva'!L161</f>
        <v>0</v>
      </c>
      <c r="L161" s="230">
        <f>+'6 - Plan de Acciones Preventiva'!M161</f>
        <v>0</v>
      </c>
      <c r="M161" s="230">
        <f>+'6 - Plan de Acciones Preventiva'!N161</f>
        <v>0</v>
      </c>
      <c r="N161" s="230">
        <f>+'6 - Plan de Acciones Preventiva'!O161</f>
        <v>0</v>
      </c>
      <c r="O161" s="230">
        <f>+'6 - Plan de Acciones Preventiva'!P161</f>
        <v>0</v>
      </c>
      <c r="P161" s="230">
        <f>+'6 - Plan de Acciones Preventiva'!Q161</f>
        <v>0</v>
      </c>
      <c r="Q161" s="230">
        <f>+'6 - Plan de Acciones Preventiva'!R161</f>
        <v>0</v>
      </c>
      <c r="R161" s="230">
        <f>+'6 - Plan de Acciones Preventiva'!S161</f>
        <v>0</v>
      </c>
      <c r="S161" s="230">
        <f>+'6 - Plan de Acciones Preventiva'!T161</f>
        <v>0</v>
      </c>
      <c r="T161" s="230">
        <f>+'6 - Plan de Acciones Preventiva'!U161</f>
        <v>0</v>
      </c>
      <c r="U161" s="230">
        <f>+'6 - Plan de Acciones Preventiva'!V161</f>
        <v>0</v>
      </c>
      <c r="V161" s="186"/>
      <c r="W161" s="186"/>
      <c r="X161" s="186"/>
      <c r="Y161" s="186"/>
      <c r="Z161" s="186"/>
      <c r="AA161" s="186"/>
      <c r="AB161" s="186"/>
      <c r="AC161" s="186"/>
      <c r="AD161" s="186"/>
      <c r="AE161" s="186"/>
      <c r="AF161" s="186"/>
      <c r="AG161" s="186"/>
      <c r="AH161" s="186"/>
      <c r="AI161" s="186"/>
    </row>
    <row r="162" spans="2:35" ht="14.15" x14ac:dyDescent="0.4">
      <c r="B162" s="89" t="str">
        <f>+'6 - Plan de Acciones Preventiva'!B162</f>
        <v>GESTIÓN FINANCIERA</v>
      </c>
      <c r="C162" s="90" t="str">
        <f>+'6 - Plan de Acciones Preventiva'!C162</f>
        <v>R 65</v>
      </c>
      <c r="D162" s="89" t="str">
        <f>+'6 - Plan de Acciones Preventiva'!D162</f>
        <v>Generar Estados Financieros que no sean razonables</v>
      </c>
      <c r="E162" s="90" t="str">
        <f>+'6 - Plan de Acciones Preventiva'!F162</f>
        <v>P 65.3</v>
      </c>
      <c r="F162" s="227">
        <f>+'6 - Plan de Acciones Preventiva'!G162</f>
        <v>0</v>
      </c>
      <c r="G162" s="228">
        <f>+'6 - Plan de Acciones Preventiva'!H162</f>
        <v>0</v>
      </c>
      <c r="H162" s="227">
        <f>+'6 - Plan de Acciones Preventiva'!I162</f>
        <v>0</v>
      </c>
      <c r="I162" s="229">
        <f t="shared" si="2"/>
        <v>0</v>
      </c>
      <c r="J162" s="230">
        <f>+'6 - Plan de Acciones Preventiva'!K162</f>
        <v>0</v>
      </c>
      <c r="K162" s="230">
        <f>+'6 - Plan de Acciones Preventiva'!L162</f>
        <v>0</v>
      </c>
      <c r="L162" s="230">
        <f>+'6 - Plan de Acciones Preventiva'!M162</f>
        <v>0</v>
      </c>
      <c r="M162" s="230">
        <f>+'6 - Plan de Acciones Preventiva'!N162</f>
        <v>0</v>
      </c>
      <c r="N162" s="230">
        <f>+'6 - Plan de Acciones Preventiva'!O162</f>
        <v>0</v>
      </c>
      <c r="O162" s="230">
        <f>+'6 - Plan de Acciones Preventiva'!P162</f>
        <v>0</v>
      </c>
      <c r="P162" s="230">
        <f>+'6 - Plan de Acciones Preventiva'!Q162</f>
        <v>0</v>
      </c>
      <c r="Q162" s="230">
        <f>+'6 - Plan de Acciones Preventiva'!R162</f>
        <v>0</v>
      </c>
      <c r="R162" s="230">
        <f>+'6 - Plan de Acciones Preventiva'!S162</f>
        <v>0</v>
      </c>
      <c r="S162" s="230">
        <f>+'6 - Plan de Acciones Preventiva'!T162</f>
        <v>0</v>
      </c>
      <c r="T162" s="230">
        <f>+'6 - Plan de Acciones Preventiva'!U162</f>
        <v>0</v>
      </c>
      <c r="U162" s="230">
        <f>+'6 - Plan de Acciones Preventiva'!V162</f>
        <v>0</v>
      </c>
      <c r="V162" s="186"/>
      <c r="W162" s="186"/>
      <c r="X162" s="186"/>
      <c r="Y162" s="186"/>
      <c r="Z162" s="186"/>
      <c r="AA162" s="186"/>
      <c r="AB162" s="186"/>
      <c r="AC162" s="186"/>
      <c r="AD162" s="186"/>
      <c r="AE162" s="186"/>
      <c r="AF162" s="186"/>
      <c r="AG162" s="186"/>
      <c r="AH162" s="186"/>
      <c r="AI162" s="186"/>
    </row>
    <row r="163" spans="2:35" ht="42.45" x14ac:dyDescent="0.4">
      <c r="B163" s="89" t="str">
        <f>+'6 - Plan de Acciones Preventiva'!B163</f>
        <v>GESTIÓN FINANCIERA</v>
      </c>
      <c r="C163" s="90" t="str">
        <f>+'6 - Plan de Acciones Preventiva'!C163</f>
        <v>R 66</v>
      </c>
      <c r="D163" s="89" t="str">
        <f>+'6 - Plan de Acciones Preventiva'!D163</f>
        <v>Imprecisión en el registro de la información financiera a nombre de terceros que presenten obligaciones a favor de la entidad.</v>
      </c>
      <c r="E163" s="90" t="str">
        <f>+'6 - Plan de Acciones Preventiva'!F163</f>
        <v>P 66.1</v>
      </c>
      <c r="F163" s="89" t="str">
        <f>+'6 - Plan de Acciones Preventiva'!G163</f>
        <v xml:space="preserve">Emitir mensualmente el informe con estado de la cartera a la subdirección de admiración de tierra </v>
      </c>
      <c r="G163" s="94" t="str">
        <f>+'6 - Plan de Acciones Preventiva'!H163</f>
        <v>CARTERA
(SUBDIRECCIÓN ADMINISTRATIVA Y FINANCIERA)</v>
      </c>
      <c r="H163" s="89" t="str">
        <f>+'6 - Plan de Acciones Preventiva'!I163</f>
        <v>Informe con el estado de cartera de los predios ubicados en Isla del rosario y San Bernando</v>
      </c>
      <c r="I163" s="224">
        <f t="shared" si="2"/>
        <v>10</v>
      </c>
      <c r="J163" s="225">
        <f>+'6 - Plan de Acciones Preventiva'!K163</f>
        <v>1</v>
      </c>
      <c r="K163" s="225">
        <f>+'6 - Plan de Acciones Preventiva'!L163</f>
        <v>1</v>
      </c>
      <c r="L163" s="225">
        <f>+'6 - Plan de Acciones Preventiva'!M163</f>
        <v>1</v>
      </c>
      <c r="M163" s="225">
        <f>+'6 - Plan de Acciones Preventiva'!N163</f>
        <v>1</v>
      </c>
      <c r="N163" s="225">
        <f>+'6 - Plan de Acciones Preventiva'!O163</f>
        <v>1</v>
      </c>
      <c r="O163" s="225">
        <f>+'6 - Plan de Acciones Preventiva'!P163</f>
        <v>1</v>
      </c>
      <c r="P163" s="225">
        <f>+'6 - Plan de Acciones Preventiva'!Q163</f>
        <v>1</v>
      </c>
      <c r="Q163" s="225">
        <f>+'6 - Plan de Acciones Preventiva'!R163</f>
        <v>1</v>
      </c>
      <c r="R163" s="225">
        <f>+'6 - Plan de Acciones Preventiva'!S163</f>
        <v>1</v>
      </c>
      <c r="S163" s="225">
        <f>+'6 - Plan de Acciones Preventiva'!T163</f>
        <v>1</v>
      </c>
      <c r="T163" s="225">
        <f>+'6 - Plan de Acciones Preventiva'!U163</f>
        <v>0</v>
      </c>
      <c r="U163" s="225">
        <f>+'6 - Plan de Acciones Preventiva'!V163</f>
        <v>0</v>
      </c>
      <c r="V163" s="186"/>
      <c r="W163" s="186"/>
      <c r="X163" s="186"/>
      <c r="Y163" s="186"/>
      <c r="Z163" s="186"/>
      <c r="AA163" s="186"/>
      <c r="AB163" s="186"/>
      <c r="AC163" s="186"/>
      <c r="AD163" s="186"/>
      <c r="AE163" s="186"/>
      <c r="AF163" s="186"/>
      <c r="AG163" s="186"/>
      <c r="AH163" s="186"/>
      <c r="AI163" s="186"/>
    </row>
    <row r="164" spans="2:35" ht="42.45" x14ac:dyDescent="0.4">
      <c r="B164" s="89" t="str">
        <f>+'6 - Plan de Acciones Preventiva'!B164</f>
        <v>GESTIÓN FINANCIERA</v>
      </c>
      <c r="C164" s="90" t="str">
        <f>+'6 - Plan de Acciones Preventiva'!C164</f>
        <v>R 66</v>
      </c>
      <c r="D164" s="89" t="str">
        <f>+'6 - Plan de Acciones Preventiva'!D164</f>
        <v>Imprecisión en el registro de la información financiera a nombre de terceros que presenten obligaciones a favor de la entidad.</v>
      </c>
      <c r="E164" s="90" t="str">
        <f>+'6 - Plan de Acciones Preventiva'!F164</f>
        <v>P 66.2</v>
      </c>
      <c r="F164" s="89" t="str">
        <f>+'6 - Plan de Acciones Preventiva'!G164</f>
        <v>Enviar de manera mensual el estado de cuenta a los terceros que presentan obligaciones a favor de la entidad.</v>
      </c>
      <c r="G164" s="94" t="str">
        <f>+'6 - Plan de Acciones Preventiva'!H164</f>
        <v>CARTERA
(SUBDIRECCIÓN ADMINISTRATIVA Y FINANCIERA)</v>
      </c>
      <c r="H164" s="89" t="str">
        <f>+'6 - Plan de Acciones Preventiva'!I164</f>
        <v xml:space="preserve">Reporte consolidado de los estados de cuenta </v>
      </c>
      <c r="I164" s="224">
        <f t="shared" si="2"/>
        <v>10</v>
      </c>
      <c r="J164" s="225">
        <f>+'6 - Plan de Acciones Preventiva'!K164</f>
        <v>1</v>
      </c>
      <c r="K164" s="225">
        <f>+'6 - Plan de Acciones Preventiva'!L164</f>
        <v>1</v>
      </c>
      <c r="L164" s="225">
        <f>+'6 - Plan de Acciones Preventiva'!M164</f>
        <v>1</v>
      </c>
      <c r="M164" s="225">
        <f>+'6 - Plan de Acciones Preventiva'!N164</f>
        <v>1</v>
      </c>
      <c r="N164" s="225">
        <f>+'6 - Plan de Acciones Preventiva'!O164</f>
        <v>1</v>
      </c>
      <c r="O164" s="225">
        <f>+'6 - Plan de Acciones Preventiva'!P164</f>
        <v>1</v>
      </c>
      <c r="P164" s="225">
        <f>+'6 - Plan de Acciones Preventiva'!Q164</f>
        <v>1</v>
      </c>
      <c r="Q164" s="225">
        <f>+'6 - Plan de Acciones Preventiva'!R164</f>
        <v>1</v>
      </c>
      <c r="R164" s="225">
        <f>+'6 - Plan de Acciones Preventiva'!S164</f>
        <v>1</v>
      </c>
      <c r="S164" s="225">
        <f>+'6 - Plan de Acciones Preventiva'!T164</f>
        <v>1</v>
      </c>
      <c r="T164" s="225">
        <f>+'6 - Plan de Acciones Preventiva'!U164</f>
        <v>0</v>
      </c>
      <c r="U164" s="225">
        <f>+'6 - Plan de Acciones Preventiva'!V164</f>
        <v>0</v>
      </c>
      <c r="V164" s="186"/>
      <c r="W164" s="186"/>
      <c r="X164" s="186"/>
      <c r="Y164" s="186"/>
      <c r="Z164" s="186"/>
      <c r="AA164" s="186"/>
      <c r="AB164" s="186"/>
      <c r="AC164" s="186"/>
      <c r="AD164" s="186"/>
      <c r="AE164" s="186"/>
      <c r="AF164" s="186"/>
      <c r="AG164" s="186"/>
      <c r="AH164" s="186"/>
      <c r="AI164" s="186"/>
    </row>
    <row r="165" spans="2:35" ht="56.6" x14ac:dyDescent="0.4">
      <c r="B165" s="89" t="str">
        <f>+'6 - Plan de Acciones Preventiva'!B165</f>
        <v>GESTIÓN FINANCIERA</v>
      </c>
      <c r="C165" s="90" t="str">
        <f>+'6 - Plan de Acciones Preventiva'!C165</f>
        <v>R 67</v>
      </c>
      <c r="D165" s="89" t="str">
        <f>+'6 - Plan de Acciones Preventiva'!D165</f>
        <v>Fallas en la ejecución de la reserva presupuestal constituida</v>
      </c>
      <c r="E165" s="90" t="str">
        <f>+'6 - Plan de Acciones Preventiva'!F165</f>
        <v>P 67.1</v>
      </c>
      <c r="F165" s="89" t="str">
        <f>+'6 - Plan de Acciones Preventiva'!G165</f>
        <v xml:space="preserve">Realizar socializaciones sobre el tramite de solicitudes de construcción y reducción de la reserva presupuestal con cada una de las dependencias </v>
      </c>
      <c r="G165" s="94" t="str">
        <f>+'6 - Plan de Acciones Preventiva'!H165</f>
        <v>EQUIPO DE PRESUPUESTO
(SUBDIRECCIÓN ADMINISTRATIVA Y FINANCIERA)</v>
      </c>
      <c r="H165" s="89" t="str">
        <f>+'6 - Plan de Acciones Preventiva'!I165</f>
        <v>Listado de asistencia de la socialización</v>
      </c>
      <c r="I165" s="224">
        <f t="shared" si="2"/>
        <v>1</v>
      </c>
      <c r="J165" s="225">
        <f>+'6 - Plan de Acciones Preventiva'!K165</f>
        <v>0</v>
      </c>
      <c r="K165" s="225">
        <f>+'6 - Plan de Acciones Preventiva'!L165</f>
        <v>0</v>
      </c>
      <c r="L165" s="225">
        <f>+'6 - Plan de Acciones Preventiva'!M165</f>
        <v>0</v>
      </c>
      <c r="M165" s="225">
        <f>+'6 - Plan de Acciones Preventiva'!N165</f>
        <v>0</v>
      </c>
      <c r="N165" s="225">
        <f>+'6 - Plan de Acciones Preventiva'!O165</f>
        <v>0</v>
      </c>
      <c r="O165" s="225">
        <f>+'6 - Plan de Acciones Preventiva'!P165</f>
        <v>0</v>
      </c>
      <c r="P165" s="225">
        <f>+'6 - Plan de Acciones Preventiva'!Q165</f>
        <v>0</v>
      </c>
      <c r="Q165" s="225">
        <f>+'6 - Plan de Acciones Preventiva'!R165</f>
        <v>0</v>
      </c>
      <c r="R165" s="225">
        <f>+'6 - Plan de Acciones Preventiva'!S165</f>
        <v>0</v>
      </c>
      <c r="S165" s="225">
        <f>+'6 - Plan de Acciones Preventiva'!T165</f>
        <v>0</v>
      </c>
      <c r="T165" s="225">
        <f>+'6 - Plan de Acciones Preventiva'!U165</f>
        <v>1</v>
      </c>
      <c r="U165" s="225">
        <f>+'6 - Plan de Acciones Preventiva'!V165</f>
        <v>0</v>
      </c>
      <c r="V165" s="186"/>
      <c r="W165" s="186"/>
      <c r="X165" s="186"/>
      <c r="Y165" s="186"/>
      <c r="Z165" s="186"/>
      <c r="AA165" s="186"/>
      <c r="AB165" s="186"/>
      <c r="AC165" s="186"/>
      <c r="AD165" s="186"/>
      <c r="AE165" s="186"/>
      <c r="AF165" s="186"/>
      <c r="AG165" s="186"/>
      <c r="AH165" s="186"/>
      <c r="AI165" s="186"/>
    </row>
    <row r="166" spans="2:35" ht="14.15" x14ac:dyDescent="0.4">
      <c r="B166" s="89" t="str">
        <f>+'6 - Plan de Acciones Preventiva'!B166</f>
        <v>GESTIÓN FINANCIERA</v>
      </c>
      <c r="C166" s="90" t="str">
        <f>+'6 - Plan de Acciones Preventiva'!C166</f>
        <v>R 67</v>
      </c>
      <c r="D166" s="89" t="str">
        <f>+'6 - Plan de Acciones Preventiva'!D166</f>
        <v>Fallas en la ejecución de la reserva presupuestal constituida</v>
      </c>
      <c r="E166" s="90" t="str">
        <f>+'6 - Plan de Acciones Preventiva'!F166</f>
        <v>P 67.2</v>
      </c>
      <c r="F166" s="227">
        <f>+'6 - Plan de Acciones Preventiva'!G166</f>
        <v>0</v>
      </c>
      <c r="G166" s="228" t="str">
        <f>+'6 - Plan de Acciones Preventiva'!H166</f>
        <v/>
      </c>
      <c r="H166" s="227">
        <f>+'6 - Plan de Acciones Preventiva'!I166</f>
        <v>0</v>
      </c>
      <c r="I166" s="229">
        <f t="shared" si="2"/>
        <v>0</v>
      </c>
      <c r="J166" s="230">
        <f>+'6 - Plan de Acciones Preventiva'!K166</f>
        <v>0</v>
      </c>
      <c r="K166" s="230">
        <f>+'6 - Plan de Acciones Preventiva'!L166</f>
        <v>0</v>
      </c>
      <c r="L166" s="230">
        <f>+'6 - Plan de Acciones Preventiva'!M166</f>
        <v>0</v>
      </c>
      <c r="M166" s="230">
        <f>+'6 - Plan de Acciones Preventiva'!N166</f>
        <v>0</v>
      </c>
      <c r="N166" s="230">
        <f>+'6 - Plan de Acciones Preventiva'!O166</f>
        <v>0</v>
      </c>
      <c r="O166" s="230">
        <f>+'6 - Plan de Acciones Preventiva'!P166</f>
        <v>0</v>
      </c>
      <c r="P166" s="230">
        <f>+'6 - Plan de Acciones Preventiva'!Q166</f>
        <v>0</v>
      </c>
      <c r="Q166" s="230">
        <f>+'6 - Plan de Acciones Preventiva'!R166</f>
        <v>0</v>
      </c>
      <c r="R166" s="230">
        <f>+'6 - Plan de Acciones Preventiva'!S166</f>
        <v>0</v>
      </c>
      <c r="S166" s="230">
        <f>+'6 - Plan de Acciones Preventiva'!T166</f>
        <v>0</v>
      </c>
      <c r="T166" s="230">
        <f>+'6 - Plan de Acciones Preventiva'!U166</f>
        <v>0</v>
      </c>
      <c r="U166" s="230">
        <f>+'6 - Plan de Acciones Preventiva'!V166</f>
        <v>0</v>
      </c>
      <c r="V166" s="186"/>
      <c r="W166" s="186"/>
      <c r="X166" s="186"/>
      <c r="Y166" s="186"/>
      <c r="Z166" s="186"/>
      <c r="AA166" s="186"/>
      <c r="AB166" s="186"/>
      <c r="AC166" s="186"/>
      <c r="AD166" s="186"/>
      <c r="AE166" s="186"/>
      <c r="AF166" s="186"/>
      <c r="AG166" s="186"/>
      <c r="AH166" s="186"/>
      <c r="AI166" s="186"/>
    </row>
    <row r="167" spans="2:35" ht="14.15" x14ac:dyDescent="0.4">
      <c r="B167" s="89" t="str">
        <f>+'6 - Plan de Acciones Preventiva'!B167</f>
        <v>GESTIÓN FINANCIERA</v>
      </c>
      <c r="C167" s="90" t="str">
        <f>+'6 - Plan de Acciones Preventiva'!C167</f>
        <v>R 67</v>
      </c>
      <c r="D167" s="89" t="str">
        <f>+'6 - Plan de Acciones Preventiva'!D167</f>
        <v>Fallas en la ejecución de la reserva presupuestal constituida</v>
      </c>
      <c r="E167" s="90" t="str">
        <f>+'6 - Plan de Acciones Preventiva'!F167</f>
        <v>P 67.3</v>
      </c>
      <c r="F167" s="227">
        <f>+'6 - Plan de Acciones Preventiva'!G167</f>
        <v>0</v>
      </c>
      <c r="G167" s="228" t="str">
        <f>+'6 - Plan de Acciones Preventiva'!H167</f>
        <v/>
      </c>
      <c r="H167" s="227">
        <f>+'6 - Plan de Acciones Preventiva'!I167</f>
        <v>0</v>
      </c>
      <c r="I167" s="229">
        <f t="shared" si="2"/>
        <v>0</v>
      </c>
      <c r="J167" s="230">
        <f>+'6 - Plan de Acciones Preventiva'!K167</f>
        <v>0</v>
      </c>
      <c r="K167" s="230">
        <f>+'6 - Plan de Acciones Preventiva'!L167</f>
        <v>0</v>
      </c>
      <c r="L167" s="230">
        <f>+'6 - Plan de Acciones Preventiva'!M167</f>
        <v>0</v>
      </c>
      <c r="M167" s="230">
        <f>+'6 - Plan de Acciones Preventiva'!N167</f>
        <v>0</v>
      </c>
      <c r="N167" s="230">
        <f>+'6 - Plan de Acciones Preventiva'!O167</f>
        <v>0</v>
      </c>
      <c r="O167" s="230">
        <f>+'6 - Plan de Acciones Preventiva'!P167</f>
        <v>0</v>
      </c>
      <c r="P167" s="230">
        <f>+'6 - Plan de Acciones Preventiva'!Q167</f>
        <v>0</v>
      </c>
      <c r="Q167" s="230">
        <f>+'6 - Plan de Acciones Preventiva'!R167</f>
        <v>0</v>
      </c>
      <c r="R167" s="230">
        <f>+'6 - Plan de Acciones Preventiva'!S167</f>
        <v>0</v>
      </c>
      <c r="S167" s="230">
        <f>+'6 - Plan de Acciones Preventiva'!T167</f>
        <v>0</v>
      </c>
      <c r="T167" s="230">
        <f>+'6 - Plan de Acciones Preventiva'!U167</f>
        <v>0</v>
      </c>
      <c r="U167" s="230">
        <f>+'6 - Plan de Acciones Preventiva'!V167</f>
        <v>0</v>
      </c>
      <c r="V167" s="186"/>
      <c r="W167" s="186"/>
      <c r="X167" s="186"/>
      <c r="Y167" s="186"/>
      <c r="Z167" s="186"/>
      <c r="AA167" s="186"/>
      <c r="AB167" s="186"/>
      <c r="AC167" s="186"/>
      <c r="AD167" s="186"/>
      <c r="AE167" s="186"/>
      <c r="AF167" s="186"/>
      <c r="AG167" s="186"/>
      <c r="AH167" s="186"/>
      <c r="AI167" s="186"/>
    </row>
    <row r="168" spans="2:35" ht="42.45" x14ac:dyDescent="0.4">
      <c r="B168" s="89" t="str">
        <f>+'6 - Plan de Acciones Preventiva'!B168</f>
        <v>GESTIÓN FINANCIERA</v>
      </c>
      <c r="C168" s="90" t="str">
        <f>+'6 - Plan de Acciones Preventiva'!C168</f>
        <v>R 68</v>
      </c>
      <c r="D168" s="89" t="str">
        <f>+'6 - Plan de Acciones Preventiva'!D168</f>
        <v>Falla en la formulación del anteproyecto de presupuesto en el rubro de Funcionamiento</v>
      </c>
      <c r="E168" s="90" t="str">
        <f>+'6 - Plan de Acciones Preventiva'!F168</f>
        <v>P 68.1</v>
      </c>
      <c r="F168" s="89" t="str">
        <f>+'6 - Plan de Acciones Preventiva'!G168</f>
        <v>Realizar mesa de trabajo para definición del presupuesto del anteproyecto</v>
      </c>
      <c r="G168" s="94" t="str">
        <f>+'6 - Plan de Acciones Preventiva'!H168</f>
        <v>EQUIPO DE PRESUPUESTO
(SUBDIRECCIÓN ADMINISTRATIVA Y FINANCIERA)</v>
      </c>
      <c r="H168" s="89" t="str">
        <f>+'6 - Plan de Acciones Preventiva'!I168</f>
        <v>Acta de mesa de trabajo para definición del presupuesto del anteproyecto</v>
      </c>
      <c r="I168" s="224">
        <f t="shared" si="2"/>
        <v>1</v>
      </c>
      <c r="J168" s="225">
        <f>+'6 - Plan de Acciones Preventiva'!K168</f>
        <v>0</v>
      </c>
      <c r="K168" s="225">
        <f>+'6 - Plan de Acciones Preventiva'!L168</f>
        <v>0</v>
      </c>
      <c r="L168" s="225">
        <f>+'6 - Plan de Acciones Preventiva'!M168</f>
        <v>0</v>
      </c>
      <c r="M168" s="225">
        <f>+'6 - Plan de Acciones Preventiva'!N168</f>
        <v>0</v>
      </c>
      <c r="N168" s="225">
        <f>+'6 - Plan de Acciones Preventiva'!O168</f>
        <v>0</v>
      </c>
      <c r="O168" s="225">
        <f>+'6 - Plan de Acciones Preventiva'!P168</f>
        <v>0</v>
      </c>
      <c r="P168" s="225">
        <f>+'6 - Plan de Acciones Preventiva'!Q168</f>
        <v>0</v>
      </c>
      <c r="Q168" s="225">
        <f>+'6 - Plan de Acciones Preventiva'!R168</f>
        <v>0</v>
      </c>
      <c r="R168" s="225">
        <f>+'6 - Plan de Acciones Preventiva'!S168</f>
        <v>0</v>
      </c>
      <c r="S168" s="225">
        <f>+'6 - Plan de Acciones Preventiva'!T168</f>
        <v>0</v>
      </c>
      <c r="T168" s="225">
        <f>+'6 - Plan de Acciones Preventiva'!U168</f>
        <v>1</v>
      </c>
      <c r="U168" s="225">
        <f>+'6 - Plan de Acciones Preventiva'!V168</f>
        <v>0</v>
      </c>
      <c r="V168" s="186"/>
      <c r="W168" s="186"/>
      <c r="X168" s="186"/>
      <c r="Y168" s="186"/>
      <c r="Z168" s="186"/>
      <c r="AA168" s="186"/>
      <c r="AB168" s="186"/>
      <c r="AC168" s="186"/>
      <c r="AD168" s="186"/>
      <c r="AE168" s="186"/>
      <c r="AF168" s="186"/>
      <c r="AG168" s="186"/>
      <c r="AH168" s="186"/>
      <c r="AI168" s="186"/>
    </row>
    <row r="169" spans="2:35" ht="28.3" x14ac:dyDescent="0.4">
      <c r="B169" s="89" t="str">
        <f>+'6 - Plan de Acciones Preventiva'!B169</f>
        <v>GESTIÓN FINANCIERA</v>
      </c>
      <c r="C169" s="90" t="str">
        <f>+'6 - Plan de Acciones Preventiva'!C169</f>
        <v>R 68</v>
      </c>
      <c r="D169" s="89" t="str">
        <f>+'6 - Plan de Acciones Preventiva'!D169</f>
        <v>Falla en la formulación del anteproyecto de presupuesto en el rubro de Funcionamiento</v>
      </c>
      <c r="E169" s="90" t="str">
        <f>+'6 - Plan de Acciones Preventiva'!F169</f>
        <v>P 68.2</v>
      </c>
      <c r="F169" s="227">
        <f>+'6 - Plan de Acciones Preventiva'!G169</f>
        <v>0</v>
      </c>
      <c r="G169" s="228" t="str">
        <f>+'6 - Plan de Acciones Preventiva'!H169</f>
        <v/>
      </c>
      <c r="H169" s="227">
        <f>+'6 - Plan de Acciones Preventiva'!I169</f>
        <v>0</v>
      </c>
      <c r="I169" s="229">
        <f t="shared" si="2"/>
        <v>0</v>
      </c>
      <c r="J169" s="230">
        <f>+'6 - Plan de Acciones Preventiva'!K169</f>
        <v>0</v>
      </c>
      <c r="K169" s="230">
        <f>+'6 - Plan de Acciones Preventiva'!L169</f>
        <v>0</v>
      </c>
      <c r="L169" s="230">
        <f>+'6 - Plan de Acciones Preventiva'!M169</f>
        <v>0</v>
      </c>
      <c r="M169" s="230">
        <f>+'6 - Plan de Acciones Preventiva'!N169</f>
        <v>0</v>
      </c>
      <c r="N169" s="230">
        <f>+'6 - Plan de Acciones Preventiva'!O169</f>
        <v>0</v>
      </c>
      <c r="O169" s="230">
        <f>+'6 - Plan de Acciones Preventiva'!P169</f>
        <v>0</v>
      </c>
      <c r="P169" s="230">
        <f>+'6 - Plan de Acciones Preventiva'!Q169</f>
        <v>0</v>
      </c>
      <c r="Q169" s="230">
        <f>+'6 - Plan de Acciones Preventiva'!R169</f>
        <v>0</v>
      </c>
      <c r="R169" s="230">
        <f>+'6 - Plan de Acciones Preventiva'!S169</f>
        <v>0</v>
      </c>
      <c r="S169" s="230">
        <f>+'6 - Plan de Acciones Preventiva'!T169</f>
        <v>0</v>
      </c>
      <c r="T169" s="230">
        <f>+'6 - Plan de Acciones Preventiva'!U169</f>
        <v>0</v>
      </c>
      <c r="U169" s="230">
        <f>+'6 - Plan de Acciones Preventiva'!V169</f>
        <v>0</v>
      </c>
      <c r="V169" s="186"/>
      <c r="W169" s="186"/>
      <c r="X169" s="186"/>
      <c r="Y169" s="186"/>
      <c r="Z169" s="186"/>
      <c r="AA169" s="186"/>
      <c r="AB169" s="186"/>
      <c r="AC169" s="186"/>
      <c r="AD169" s="186"/>
      <c r="AE169" s="186"/>
      <c r="AF169" s="186"/>
      <c r="AG169" s="186"/>
      <c r="AH169" s="186"/>
      <c r="AI169" s="186"/>
    </row>
    <row r="170" spans="2:35" ht="42.45" x14ac:dyDescent="0.4">
      <c r="B170" s="89" t="str">
        <f>+'6 - Plan de Acciones Preventiva'!B170</f>
        <v>GESTIÓN FINANCIERA</v>
      </c>
      <c r="C170" s="90" t="str">
        <f>+'6 - Plan de Acciones Preventiva'!C170</f>
        <v>R 69</v>
      </c>
      <c r="D170" s="89" t="str">
        <f>+'6 - Plan de Acciones Preventiva'!D170</f>
        <v>Falla en el registro de un Compromiso Presupuestal</v>
      </c>
      <c r="E170" s="90" t="str">
        <f>+'6 - Plan de Acciones Preventiva'!F170</f>
        <v>P 69.1</v>
      </c>
      <c r="F170" s="89" t="str">
        <f>+'6 - Plan de Acciones Preventiva'!G170</f>
        <v>Capacitaciones al personal de Presupuesto en el registro de los Registros Presupuestales</v>
      </c>
      <c r="G170" s="94" t="str">
        <f>+'6 - Plan de Acciones Preventiva'!H170</f>
        <v>EQUIPO DE PRESUPUESTO
(SUBDIRECCIÓN ADMINISTRATIVA Y FINANCIERA)</v>
      </c>
      <c r="H170" s="89" t="str">
        <f>+'6 - Plan de Acciones Preventiva'!I170</f>
        <v>Listado de asistencia de capacitación al personal de Presupuesto</v>
      </c>
      <c r="I170" s="224">
        <f t="shared" si="2"/>
        <v>1</v>
      </c>
      <c r="J170" s="225">
        <f>+'6 - Plan de Acciones Preventiva'!K170</f>
        <v>0</v>
      </c>
      <c r="K170" s="225">
        <f>+'6 - Plan de Acciones Preventiva'!L170</f>
        <v>0</v>
      </c>
      <c r="L170" s="225">
        <f>+'6 - Plan de Acciones Preventiva'!M170</f>
        <v>0</v>
      </c>
      <c r="M170" s="225">
        <f>+'6 - Plan de Acciones Preventiva'!N170</f>
        <v>0</v>
      </c>
      <c r="N170" s="225">
        <f>+'6 - Plan de Acciones Preventiva'!O170</f>
        <v>0</v>
      </c>
      <c r="O170" s="225">
        <f>+'6 - Plan de Acciones Preventiva'!P170</f>
        <v>0</v>
      </c>
      <c r="P170" s="225">
        <f>+'6 - Plan de Acciones Preventiva'!Q170</f>
        <v>0</v>
      </c>
      <c r="Q170" s="225">
        <f>+'6 - Plan de Acciones Preventiva'!R170</f>
        <v>0</v>
      </c>
      <c r="R170" s="225">
        <f>+'6 - Plan de Acciones Preventiva'!S170</f>
        <v>0</v>
      </c>
      <c r="S170" s="225">
        <f>+'6 - Plan de Acciones Preventiva'!T170</f>
        <v>0</v>
      </c>
      <c r="T170" s="225">
        <f>+'6 - Plan de Acciones Preventiva'!U170</f>
        <v>1</v>
      </c>
      <c r="U170" s="225">
        <f>+'6 - Plan de Acciones Preventiva'!V170</f>
        <v>0</v>
      </c>
      <c r="V170" s="186"/>
      <c r="W170" s="186"/>
      <c r="X170" s="186"/>
      <c r="Y170" s="186"/>
      <c r="Z170" s="186"/>
      <c r="AA170" s="186"/>
      <c r="AB170" s="186"/>
      <c r="AC170" s="186"/>
      <c r="AD170" s="186"/>
      <c r="AE170" s="186"/>
      <c r="AF170" s="186"/>
      <c r="AG170" s="186"/>
      <c r="AH170" s="186"/>
      <c r="AI170" s="186"/>
    </row>
    <row r="171" spans="2:35" ht="14.15" x14ac:dyDescent="0.4">
      <c r="B171" s="89" t="str">
        <f>+'6 - Plan de Acciones Preventiva'!B171</f>
        <v>GESTIÓN FINANCIERA</v>
      </c>
      <c r="C171" s="90" t="str">
        <f>+'6 - Plan de Acciones Preventiva'!C171</f>
        <v>R 69</v>
      </c>
      <c r="D171" s="89" t="str">
        <f>+'6 - Plan de Acciones Preventiva'!D171</f>
        <v>Falla en el registro de un Compromiso Presupuestal</v>
      </c>
      <c r="E171" s="90" t="str">
        <f>+'6 - Plan de Acciones Preventiva'!F171</f>
        <v>P 69.2</v>
      </c>
      <c r="F171" s="227">
        <f>+'6 - Plan de Acciones Preventiva'!G171</f>
        <v>0</v>
      </c>
      <c r="G171" s="228" t="str">
        <f>+'6 - Plan de Acciones Preventiva'!H171</f>
        <v/>
      </c>
      <c r="H171" s="227">
        <f>+'6 - Plan de Acciones Preventiva'!I171</f>
        <v>0</v>
      </c>
      <c r="I171" s="229">
        <f t="shared" si="2"/>
        <v>0</v>
      </c>
      <c r="J171" s="230">
        <f>+'6 - Plan de Acciones Preventiva'!K171</f>
        <v>0</v>
      </c>
      <c r="K171" s="230">
        <f>+'6 - Plan de Acciones Preventiva'!L171</f>
        <v>0</v>
      </c>
      <c r="L171" s="230">
        <f>+'6 - Plan de Acciones Preventiva'!M171</f>
        <v>0</v>
      </c>
      <c r="M171" s="230">
        <f>+'6 - Plan de Acciones Preventiva'!N171</f>
        <v>0</v>
      </c>
      <c r="N171" s="230">
        <f>+'6 - Plan de Acciones Preventiva'!O171</f>
        <v>0</v>
      </c>
      <c r="O171" s="230">
        <f>+'6 - Plan de Acciones Preventiva'!P171</f>
        <v>0</v>
      </c>
      <c r="P171" s="230">
        <f>+'6 - Plan de Acciones Preventiva'!Q171</f>
        <v>0</v>
      </c>
      <c r="Q171" s="230">
        <f>+'6 - Plan de Acciones Preventiva'!R171</f>
        <v>0</v>
      </c>
      <c r="R171" s="230">
        <f>+'6 - Plan de Acciones Preventiva'!S171</f>
        <v>0</v>
      </c>
      <c r="S171" s="230">
        <f>+'6 - Plan de Acciones Preventiva'!T171</f>
        <v>0</v>
      </c>
      <c r="T171" s="230">
        <f>+'6 - Plan de Acciones Preventiva'!U171</f>
        <v>0</v>
      </c>
      <c r="U171" s="230">
        <f>+'6 - Plan de Acciones Preventiva'!V171</f>
        <v>0</v>
      </c>
      <c r="V171" s="186"/>
      <c r="W171" s="186"/>
      <c r="X171" s="186"/>
      <c r="Y171" s="186"/>
      <c r="Z171" s="186"/>
      <c r="AA171" s="186"/>
      <c r="AB171" s="186"/>
      <c r="AC171" s="186"/>
      <c r="AD171" s="186"/>
      <c r="AE171" s="186"/>
      <c r="AF171" s="186"/>
      <c r="AG171" s="186"/>
      <c r="AH171" s="186"/>
      <c r="AI171" s="186"/>
    </row>
    <row r="172" spans="2:35" ht="42.45" x14ac:dyDescent="0.4">
      <c r="B172" s="89" t="str">
        <f>+'6 - Plan de Acciones Preventiva'!B172</f>
        <v>SEGUIMIENTO, EVALUACIÓN Y MEJORA</v>
      </c>
      <c r="C172" s="90" t="str">
        <f>+'6 - Plan de Acciones Preventiva'!C172</f>
        <v>R 70</v>
      </c>
      <c r="D172" s="89" t="str">
        <f>+'6 - Plan de Acciones Preventiva'!D172</f>
        <v xml:space="preserve">Incumplimiento y no conformidad de reportes e informes de avance de planes de acción y proyectos de inversión </v>
      </c>
      <c r="E172" s="90" t="str">
        <f>+'6 - Plan de Acciones Preventiva'!F172</f>
        <v>P 70.1</v>
      </c>
      <c r="F172" s="89" t="str">
        <f>+'6 - Plan de Acciones Preventiva'!G172</f>
        <v>Se realizará capacitación a las dependencias sobre el reporte de la Matriz de Seguimiento Estratégico</v>
      </c>
      <c r="G172" s="94" t="str">
        <f>+'6 - Plan de Acciones Preventiva'!H172</f>
        <v>OFICINA DE PLANEACIÓN</v>
      </c>
      <c r="H172" s="89" t="str">
        <f>+'6 - Plan de Acciones Preventiva'!I172</f>
        <v>Listas de asistencia de capacitación</v>
      </c>
      <c r="I172" s="224">
        <f t="shared" si="2"/>
        <v>2</v>
      </c>
      <c r="J172" s="225">
        <f>+'6 - Plan de Acciones Preventiva'!K172</f>
        <v>0</v>
      </c>
      <c r="K172" s="225">
        <f>+'6 - Plan de Acciones Preventiva'!L172</f>
        <v>0</v>
      </c>
      <c r="L172" s="225">
        <f>+'6 - Plan de Acciones Preventiva'!M172</f>
        <v>0</v>
      </c>
      <c r="M172" s="225">
        <f>+'6 - Plan de Acciones Preventiva'!N172</f>
        <v>0</v>
      </c>
      <c r="N172" s="225">
        <f>+'6 - Plan de Acciones Preventiva'!O172</f>
        <v>0</v>
      </c>
      <c r="O172" s="225">
        <f>+'6 - Plan de Acciones Preventiva'!P172</f>
        <v>0</v>
      </c>
      <c r="P172" s="225">
        <f>+'6 - Plan de Acciones Preventiva'!Q172</f>
        <v>1</v>
      </c>
      <c r="Q172" s="225">
        <f>+'6 - Plan de Acciones Preventiva'!R172</f>
        <v>0</v>
      </c>
      <c r="R172" s="225">
        <f>+'6 - Plan de Acciones Preventiva'!S172</f>
        <v>1</v>
      </c>
      <c r="S172" s="225">
        <f>+'6 - Plan de Acciones Preventiva'!T172</f>
        <v>0</v>
      </c>
      <c r="T172" s="225">
        <f>+'6 - Plan de Acciones Preventiva'!U172</f>
        <v>0</v>
      </c>
      <c r="U172" s="225">
        <f>+'6 - Plan de Acciones Preventiva'!V172</f>
        <v>0</v>
      </c>
      <c r="V172" s="186"/>
      <c r="W172" s="186"/>
      <c r="X172" s="186"/>
      <c r="Y172" s="186"/>
      <c r="Z172" s="186"/>
      <c r="AA172" s="186"/>
      <c r="AB172" s="186"/>
      <c r="AC172" s="186"/>
      <c r="AD172" s="186"/>
      <c r="AE172" s="186"/>
      <c r="AF172" s="186"/>
      <c r="AG172" s="186"/>
      <c r="AH172" s="186"/>
      <c r="AI172" s="186"/>
    </row>
    <row r="173" spans="2:35" ht="28.3" x14ac:dyDescent="0.4">
      <c r="B173" s="89" t="str">
        <f>+'6 - Plan de Acciones Preventiva'!B173</f>
        <v>SEGUIMIENTO, EVALUACIÓN Y MEJORA</v>
      </c>
      <c r="C173" s="90" t="str">
        <f>+'6 - Plan de Acciones Preventiva'!C173</f>
        <v>R 70</v>
      </c>
      <c r="D173" s="89" t="str">
        <f>+'6 - Plan de Acciones Preventiva'!D173</f>
        <v xml:space="preserve">Incumplimiento y no conformidad de reportes e informes de avance de planes de acción y proyectos de inversión </v>
      </c>
      <c r="E173" s="90" t="str">
        <f>+'6 - Plan de Acciones Preventiva'!F173</f>
        <v>P 70.2</v>
      </c>
      <c r="F173" s="227">
        <f>+'6 - Plan de Acciones Preventiva'!G173</f>
        <v>0</v>
      </c>
      <c r="G173" s="228" t="str">
        <f>+'6 - Plan de Acciones Preventiva'!H173</f>
        <v/>
      </c>
      <c r="H173" s="227">
        <f>+'6 - Plan de Acciones Preventiva'!I173</f>
        <v>0</v>
      </c>
      <c r="I173" s="229">
        <f t="shared" si="2"/>
        <v>0</v>
      </c>
      <c r="J173" s="230">
        <f>+'6 - Plan de Acciones Preventiva'!K173</f>
        <v>0</v>
      </c>
      <c r="K173" s="230">
        <f>+'6 - Plan de Acciones Preventiva'!L173</f>
        <v>0</v>
      </c>
      <c r="L173" s="230">
        <f>+'6 - Plan de Acciones Preventiva'!M173</f>
        <v>0</v>
      </c>
      <c r="M173" s="230">
        <f>+'6 - Plan de Acciones Preventiva'!N173</f>
        <v>0</v>
      </c>
      <c r="N173" s="230">
        <f>+'6 - Plan de Acciones Preventiva'!O173</f>
        <v>0</v>
      </c>
      <c r="O173" s="230">
        <f>+'6 - Plan de Acciones Preventiva'!P173</f>
        <v>0</v>
      </c>
      <c r="P173" s="230">
        <f>+'6 - Plan de Acciones Preventiva'!Q173</f>
        <v>0</v>
      </c>
      <c r="Q173" s="230">
        <f>+'6 - Plan de Acciones Preventiva'!R173</f>
        <v>0</v>
      </c>
      <c r="R173" s="230">
        <f>+'6 - Plan de Acciones Preventiva'!S173</f>
        <v>0</v>
      </c>
      <c r="S173" s="230">
        <f>+'6 - Plan de Acciones Preventiva'!T173</f>
        <v>0</v>
      </c>
      <c r="T173" s="230">
        <f>+'6 - Plan de Acciones Preventiva'!U173</f>
        <v>0</v>
      </c>
      <c r="U173" s="230">
        <f>+'6 - Plan de Acciones Preventiva'!V173</f>
        <v>0</v>
      </c>
      <c r="V173" s="186"/>
      <c r="W173" s="186"/>
      <c r="X173" s="186"/>
      <c r="Y173" s="186"/>
      <c r="Z173" s="186"/>
      <c r="AA173" s="186"/>
      <c r="AB173" s="186"/>
      <c r="AC173" s="186"/>
      <c r="AD173" s="186"/>
      <c r="AE173" s="186"/>
      <c r="AF173" s="186"/>
      <c r="AG173" s="186"/>
      <c r="AH173" s="186"/>
      <c r="AI173" s="186"/>
    </row>
    <row r="174" spans="2:35" ht="14.15" x14ac:dyDescent="0.4">
      <c r="B174" s="89" t="str">
        <f>+'6 - Plan de Acciones Preventiva'!B174</f>
        <v>SEGUIMIENTO, EVALUACIÓN Y MEJORA</v>
      </c>
      <c r="C174" s="90" t="str">
        <f>+'6 - Plan de Acciones Preventiva'!C174</f>
        <v>R 71</v>
      </c>
      <c r="D174" s="227">
        <f>+'6 - Plan de Acciones Preventiva'!D174</f>
        <v>0</v>
      </c>
      <c r="E174" s="90" t="str">
        <f>+'6 - Plan de Acciones Preventiva'!F174</f>
        <v>P 71.1</v>
      </c>
      <c r="F174" s="89">
        <f>+'6 - Plan de Acciones Preventiva'!G174</f>
        <v>0</v>
      </c>
      <c r="G174" s="94">
        <f>+'6 - Plan de Acciones Preventiva'!H174</f>
        <v>0</v>
      </c>
      <c r="H174" s="89">
        <f>+'6 - Plan de Acciones Preventiva'!I174</f>
        <v>0</v>
      </c>
      <c r="I174" s="224">
        <f t="shared" si="2"/>
        <v>0</v>
      </c>
      <c r="J174" s="225">
        <f>+'6 - Plan de Acciones Preventiva'!K174</f>
        <v>0</v>
      </c>
      <c r="K174" s="225">
        <f>+'6 - Plan de Acciones Preventiva'!L174</f>
        <v>0</v>
      </c>
      <c r="L174" s="225">
        <f>+'6 - Plan de Acciones Preventiva'!M174</f>
        <v>0</v>
      </c>
      <c r="M174" s="225">
        <f>+'6 - Plan de Acciones Preventiva'!N174</f>
        <v>0</v>
      </c>
      <c r="N174" s="225">
        <f>+'6 - Plan de Acciones Preventiva'!O174</f>
        <v>0</v>
      </c>
      <c r="O174" s="225">
        <f>+'6 - Plan de Acciones Preventiva'!P174</f>
        <v>0</v>
      </c>
      <c r="P174" s="225">
        <f>+'6 - Plan de Acciones Preventiva'!Q174</f>
        <v>0</v>
      </c>
      <c r="Q174" s="225">
        <f>+'6 - Plan de Acciones Preventiva'!R174</f>
        <v>0</v>
      </c>
      <c r="R174" s="225">
        <f>+'6 - Plan de Acciones Preventiva'!S174</f>
        <v>0</v>
      </c>
      <c r="S174" s="225">
        <f>+'6 - Plan de Acciones Preventiva'!T174</f>
        <v>0</v>
      </c>
      <c r="T174" s="225">
        <f>+'6 - Plan de Acciones Preventiva'!U174</f>
        <v>0</v>
      </c>
      <c r="U174" s="225">
        <f>+'6 - Plan de Acciones Preventiva'!V174</f>
        <v>0</v>
      </c>
      <c r="V174" s="186"/>
      <c r="W174" s="186"/>
      <c r="X174" s="186"/>
      <c r="Y174" s="186"/>
      <c r="Z174" s="186"/>
      <c r="AA174" s="186"/>
      <c r="AB174" s="186"/>
      <c r="AC174" s="186"/>
      <c r="AD174" s="186"/>
      <c r="AE174" s="186"/>
      <c r="AF174" s="186"/>
      <c r="AG174" s="186"/>
      <c r="AH174" s="186"/>
      <c r="AI174" s="186"/>
    </row>
    <row r="175" spans="2:35" ht="14.15" x14ac:dyDescent="0.4">
      <c r="B175" s="89" t="str">
        <f>+'6 - Plan de Acciones Preventiva'!B175</f>
        <v>SEGUIMIENTO, EVALUACIÓN Y MEJORA</v>
      </c>
      <c r="C175" s="90" t="str">
        <f>+'6 - Plan de Acciones Preventiva'!C175</f>
        <v>R 72</v>
      </c>
      <c r="D175" s="89" t="str">
        <f>+'6 - Plan de Acciones Preventiva'!D175</f>
        <v>Incumplimiento en la ejecución de los planes y proyectos Institucionales</v>
      </c>
      <c r="E175" s="90" t="str">
        <f>+'6 - Plan de Acciones Preventiva'!F175</f>
        <v>P 71.2</v>
      </c>
      <c r="F175" s="227">
        <f>+'6 - Plan de Acciones Preventiva'!G175</f>
        <v>0</v>
      </c>
      <c r="G175" s="228" t="str">
        <f>+'6 - Plan de Acciones Preventiva'!H175</f>
        <v/>
      </c>
      <c r="H175" s="227">
        <f>+'6 - Plan de Acciones Preventiva'!I175</f>
        <v>0</v>
      </c>
      <c r="I175" s="229">
        <f t="shared" si="2"/>
        <v>0</v>
      </c>
      <c r="J175" s="230">
        <f>+'6 - Plan de Acciones Preventiva'!K175</f>
        <v>0</v>
      </c>
      <c r="K175" s="230">
        <f>+'6 - Plan de Acciones Preventiva'!L175</f>
        <v>0</v>
      </c>
      <c r="L175" s="230">
        <f>+'6 - Plan de Acciones Preventiva'!M175</f>
        <v>0</v>
      </c>
      <c r="M175" s="230">
        <f>+'6 - Plan de Acciones Preventiva'!N175</f>
        <v>0</v>
      </c>
      <c r="N175" s="230">
        <f>+'6 - Plan de Acciones Preventiva'!O175</f>
        <v>0</v>
      </c>
      <c r="O175" s="230">
        <f>+'6 - Plan de Acciones Preventiva'!P175</f>
        <v>0</v>
      </c>
      <c r="P175" s="230">
        <f>+'6 - Plan de Acciones Preventiva'!Q175</f>
        <v>0</v>
      </c>
      <c r="Q175" s="230">
        <f>+'6 - Plan de Acciones Preventiva'!R175</f>
        <v>0</v>
      </c>
      <c r="R175" s="230">
        <f>+'6 - Plan de Acciones Preventiva'!S175</f>
        <v>0</v>
      </c>
      <c r="S175" s="230">
        <f>+'6 - Plan de Acciones Preventiva'!T175</f>
        <v>0</v>
      </c>
      <c r="T175" s="230">
        <f>+'6 - Plan de Acciones Preventiva'!U175</f>
        <v>0</v>
      </c>
      <c r="U175" s="230">
        <f>+'6 - Plan de Acciones Preventiva'!V175</f>
        <v>0</v>
      </c>
      <c r="V175" s="186"/>
      <c r="W175" s="186"/>
      <c r="X175" s="186"/>
      <c r="Y175" s="186"/>
      <c r="Z175" s="186"/>
      <c r="AA175" s="186"/>
      <c r="AB175" s="186"/>
      <c r="AC175" s="186"/>
      <c r="AD175" s="186"/>
      <c r="AE175" s="186"/>
      <c r="AF175" s="186"/>
      <c r="AG175" s="186"/>
      <c r="AH175" s="186"/>
      <c r="AI175" s="186"/>
    </row>
    <row r="176" spans="2:35" ht="56.6" x14ac:dyDescent="0.4">
      <c r="B176" s="89" t="str">
        <f>+'6 - Plan de Acciones Preventiva'!B176</f>
        <v>SEGUIMIENTO, EVALUACIÓN Y MEJORA</v>
      </c>
      <c r="C176" s="90" t="str">
        <f>+'6 - Plan de Acciones Preventiva'!C176</f>
        <v>R 72</v>
      </c>
      <c r="D176" s="89" t="str">
        <f>+'6 - Plan de Acciones Preventiva'!D176</f>
        <v>Incumplimiento en la ejecución de los planes y proyectos Institucionales</v>
      </c>
      <c r="E176" s="90" t="str">
        <f>+'6 - Plan de Acciones Preventiva'!F176</f>
        <v>P 72.1</v>
      </c>
      <c r="F176" s="89" t="str">
        <f>+'6 - Plan de Acciones Preventiva'!G176</f>
        <v xml:space="preserve">Actualizar el procedimiento SEGUIMIENTO AL CUMPLIMIENTO DE LA GESTIÓN INSTITUCIONAL SEYM-P-005 </v>
      </c>
      <c r="G176" s="94" t="str">
        <f>+'6 - Plan de Acciones Preventiva'!H176</f>
        <v>OFICINA DE PLANEACIÓN</v>
      </c>
      <c r="H176" s="89" t="str">
        <f>+'6 - Plan de Acciones Preventiva'!I176</f>
        <v>Procedimiento SEYM-P-005 publicado</v>
      </c>
      <c r="I176" s="224">
        <f t="shared" si="2"/>
        <v>1</v>
      </c>
      <c r="J176" s="225">
        <f>+'6 - Plan de Acciones Preventiva'!K176</f>
        <v>0</v>
      </c>
      <c r="K176" s="225">
        <f>+'6 - Plan de Acciones Preventiva'!L176</f>
        <v>0</v>
      </c>
      <c r="L176" s="225">
        <f>+'6 - Plan de Acciones Preventiva'!M176</f>
        <v>0</v>
      </c>
      <c r="M176" s="225">
        <f>+'6 - Plan de Acciones Preventiva'!N176</f>
        <v>0</v>
      </c>
      <c r="N176" s="225">
        <f>+'6 - Plan de Acciones Preventiva'!O176</f>
        <v>0</v>
      </c>
      <c r="O176" s="225">
        <f>+'6 - Plan de Acciones Preventiva'!P176</f>
        <v>0</v>
      </c>
      <c r="P176" s="225">
        <f>+'6 - Plan de Acciones Preventiva'!Q176</f>
        <v>0</v>
      </c>
      <c r="Q176" s="225">
        <f>+'6 - Plan de Acciones Preventiva'!R176</f>
        <v>0</v>
      </c>
      <c r="R176" s="225">
        <f>+'6 - Plan de Acciones Preventiva'!S176</f>
        <v>0</v>
      </c>
      <c r="S176" s="225">
        <f>+'6 - Plan de Acciones Preventiva'!T176</f>
        <v>0</v>
      </c>
      <c r="T176" s="225">
        <f>+'6 - Plan de Acciones Preventiva'!U176</f>
        <v>1</v>
      </c>
      <c r="U176" s="225">
        <f>+'6 - Plan de Acciones Preventiva'!V176</f>
        <v>0</v>
      </c>
      <c r="V176" s="186"/>
      <c r="W176" s="186"/>
      <c r="X176" s="186"/>
      <c r="Y176" s="186"/>
      <c r="Z176" s="186"/>
      <c r="AA176" s="186"/>
      <c r="AB176" s="186"/>
      <c r="AC176" s="186"/>
      <c r="AD176" s="186"/>
      <c r="AE176" s="186"/>
      <c r="AF176" s="186"/>
      <c r="AG176" s="186"/>
      <c r="AH176" s="186"/>
      <c r="AI176" s="186"/>
    </row>
    <row r="177" spans="2:35" ht="28.3" x14ac:dyDescent="0.4">
      <c r="B177" s="89" t="str">
        <f>+'6 - Plan de Acciones Preventiva'!B177</f>
        <v>SEGUIMIENTO, EVALUACIÓN Y MEJORA</v>
      </c>
      <c r="C177" s="90" t="str">
        <f>+'6 - Plan de Acciones Preventiva'!C177</f>
        <v>R 73</v>
      </c>
      <c r="D177" s="89" t="str">
        <f>+'6 - Plan de Acciones Preventiva'!D177</f>
        <v>Incumplimiento del Plan Anual de Auditoría Interna</v>
      </c>
      <c r="E177" s="90" t="str">
        <f>+'6 - Plan de Acciones Preventiva'!F177</f>
        <v>P 73.1</v>
      </c>
      <c r="F177" s="227" t="str">
        <f>+'6 - Plan de Acciones Preventiva'!G177</f>
        <v>Formular el Plan Anual de Auditoría de la vigencia</v>
      </c>
      <c r="G177" s="228" t="str">
        <f>+'6 - Plan de Acciones Preventiva'!H177</f>
        <v>OFICINA DE CONTROL INTERNO</v>
      </c>
      <c r="H177" s="227" t="str">
        <f>+'6 - Plan de Acciones Preventiva'!I177</f>
        <v>Plan Anual de Auditoría formulado</v>
      </c>
      <c r="I177" s="229">
        <f t="shared" si="2"/>
        <v>1</v>
      </c>
      <c r="J177" s="230">
        <f>+'6 - Plan de Acciones Preventiva'!K177</f>
        <v>1</v>
      </c>
      <c r="K177" s="230">
        <f>+'6 - Plan de Acciones Preventiva'!L177</f>
        <v>0</v>
      </c>
      <c r="L177" s="230">
        <f>+'6 - Plan de Acciones Preventiva'!M177</f>
        <v>0</v>
      </c>
      <c r="M177" s="230">
        <f>+'6 - Plan de Acciones Preventiva'!N177</f>
        <v>0</v>
      </c>
      <c r="N177" s="230">
        <f>+'6 - Plan de Acciones Preventiva'!O177</f>
        <v>0</v>
      </c>
      <c r="O177" s="230">
        <f>+'6 - Plan de Acciones Preventiva'!P177</f>
        <v>0</v>
      </c>
      <c r="P177" s="230">
        <f>+'6 - Plan de Acciones Preventiva'!Q177</f>
        <v>0</v>
      </c>
      <c r="Q177" s="230">
        <f>+'6 - Plan de Acciones Preventiva'!R177</f>
        <v>0</v>
      </c>
      <c r="R177" s="230">
        <f>+'6 - Plan de Acciones Preventiva'!S177</f>
        <v>0</v>
      </c>
      <c r="S177" s="230">
        <f>+'6 - Plan de Acciones Preventiva'!T177</f>
        <v>0</v>
      </c>
      <c r="T177" s="230">
        <f>+'6 - Plan de Acciones Preventiva'!U177</f>
        <v>0</v>
      </c>
      <c r="U177" s="230">
        <f>+'6 - Plan de Acciones Preventiva'!V177</f>
        <v>0</v>
      </c>
      <c r="V177" s="186"/>
      <c r="W177" s="186"/>
      <c r="X177" s="186"/>
      <c r="Y177" s="186"/>
      <c r="Z177" s="186"/>
      <c r="AA177" s="186"/>
      <c r="AB177" s="186"/>
      <c r="AC177" s="186"/>
      <c r="AD177" s="186"/>
      <c r="AE177" s="186"/>
      <c r="AF177" s="186"/>
      <c r="AG177" s="186"/>
      <c r="AH177" s="186"/>
      <c r="AI177" s="186"/>
    </row>
    <row r="178" spans="2:35" ht="42.45" x14ac:dyDescent="0.4">
      <c r="B178" s="89" t="str">
        <f>+'6 - Plan de Acciones Preventiva'!B178</f>
        <v>SEGUIMIENTO, EVALUACIÓN Y MEJORA</v>
      </c>
      <c r="C178" s="90" t="str">
        <f>+'6 - Plan de Acciones Preventiva'!C178</f>
        <v>R 73</v>
      </c>
      <c r="D178" s="89" t="str">
        <f>+'6 - Plan de Acciones Preventiva'!D178</f>
        <v>Incumplimiento del Plan Anual de Auditoría Interna</v>
      </c>
      <c r="E178" s="90" t="str">
        <f>+'6 - Plan de Acciones Preventiva'!F178</f>
        <v>P 73.2</v>
      </c>
      <c r="F178" s="89" t="str">
        <f>+'6 - Plan de Acciones Preventiva'!G178</f>
        <v>Socialización del Código de Ética y repercusiones disciplinarias para los auditores interno</v>
      </c>
      <c r="G178" s="94" t="str">
        <f>+'6 - Plan de Acciones Preventiva'!H178</f>
        <v>OFICINA DE CONTROL INTERNO</v>
      </c>
      <c r="H178" s="89" t="str">
        <f>+'6 - Plan de Acciones Preventiva'!I178</f>
        <v>Listado de asistencia a la socialización del Código de Ética y repercusiones disciplinarias para los auditores interno</v>
      </c>
      <c r="I178" s="224">
        <f t="shared" si="2"/>
        <v>2</v>
      </c>
      <c r="J178" s="225">
        <f>+'6 - Plan de Acciones Preventiva'!K178</f>
        <v>0</v>
      </c>
      <c r="K178" s="225">
        <f>+'6 - Plan de Acciones Preventiva'!L178</f>
        <v>0</v>
      </c>
      <c r="L178" s="225">
        <f>+'6 - Plan de Acciones Preventiva'!M178</f>
        <v>1</v>
      </c>
      <c r="M178" s="225">
        <f>+'6 - Plan de Acciones Preventiva'!N178</f>
        <v>0</v>
      </c>
      <c r="N178" s="225">
        <f>+'6 - Plan de Acciones Preventiva'!O178</f>
        <v>0</v>
      </c>
      <c r="O178" s="225">
        <f>+'6 - Plan de Acciones Preventiva'!P178</f>
        <v>0</v>
      </c>
      <c r="P178" s="225">
        <f>+'6 - Plan de Acciones Preventiva'!Q178</f>
        <v>0</v>
      </c>
      <c r="Q178" s="225">
        <f>+'6 - Plan de Acciones Preventiva'!R178</f>
        <v>0</v>
      </c>
      <c r="R178" s="225">
        <f>+'6 - Plan de Acciones Preventiva'!S178</f>
        <v>0</v>
      </c>
      <c r="S178" s="225">
        <f>+'6 - Plan de Acciones Preventiva'!T178</f>
        <v>1</v>
      </c>
      <c r="T178" s="225">
        <f>+'6 - Plan de Acciones Preventiva'!U178</f>
        <v>0</v>
      </c>
      <c r="U178" s="225">
        <f>+'6 - Plan de Acciones Preventiva'!V178</f>
        <v>0</v>
      </c>
      <c r="V178" s="186"/>
      <c r="W178" s="186"/>
      <c r="X178" s="186"/>
      <c r="Y178" s="186"/>
      <c r="Z178" s="186"/>
      <c r="AA178" s="186"/>
      <c r="AB178" s="186"/>
      <c r="AC178" s="186"/>
      <c r="AD178" s="186"/>
      <c r="AE178" s="186"/>
      <c r="AF178" s="186"/>
      <c r="AG178" s="186"/>
      <c r="AH178" s="186"/>
      <c r="AI178" s="186"/>
    </row>
    <row r="179" spans="2:35" ht="14.15" x14ac:dyDescent="0.4">
      <c r="B179" s="89" t="str">
        <f>+'6 - Plan de Acciones Preventiva'!B179</f>
        <v>SEGUIMIENTO, EVALUACIÓN Y MEJORA</v>
      </c>
      <c r="C179" s="90" t="str">
        <f>+'6 - Plan de Acciones Preventiva'!C179</f>
        <v>R 73</v>
      </c>
      <c r="D179" s="89" t="str">
        <f>+'6 - Plan de Acciones Preventiva'!D179</f>
        <v>Incumplimiento del Plan Anual de Auditoría Interna</v>
      </c>
      <c r="E179" s="90" t="str">
        <f>+'6 - Plan de Acciones Preventiva'!F179</f>
        <v>P 73.3</v>
      </c>
      <c r="F179" s="89">
        <f>+'6 - Plan de Acciones Preventiva'!G179</f>
        <v>0</v>
      </c>
      <c r="G179" s="94">
        <f>+'6 - Plan de Acciones Preventiva'!H179</f>
        <v>0</v>
      </c>
      <c r="H179" s="89">
        <f>+'6 - Plan de Acciones Preventiva'!I179</f>
        <v>0</v>
      </c>
      <c r="I179" s="224">
        <f t="shared" si="2"/>
        <v>0</v>
      </c>
      <c r="J179" s="225">
        <f>+'6 - Plan de Acciones Preventiva'!K179</f>
        <v>0</v>
      </c>
      <c r="K179" s="225">
        <f>+'6 - Plan de Acciones Preventiva'!L179</f>
        <v>0</v>
      </c>
      <c r="L179" s="225">
        <f>+'6 - Plan de Acciones Preventiva'!M179</f>
        <v>0</v>
      </c>
      <c r="M179" s="225">
        <f>+'6 - Plan de Acciones Preventiva'!N179</f>
        <v>0</v>
      </c>
      <c r="N179" s="225">
        <f>+'6 - Plan de Acciones Preventiva'!O179</f>
        <v>0</v>
      </c>
      <c r="O179" s="225">
        <f>+'6 - Plan de Acciones Preventiva'!P179</f>
        <v>0</v>
      </c>
      <c r="P179" s="225">
        <f>+'6 - Plan de Acciones Preventiva'!Q179</f>
        <v>0</v>
      </c>
      <c r="Q179" s="225">
        <f>+'6 - Plan de Acciones Preventiva'!R179</f>
        <v>0</v>
      </c>
      <c r="R179" s="225">
        <f>+'6 - Plan de Acciones Preventiva'!S179</f>
        <v>0</v>
      </c>
      <c r="S179" s="225">
        <f>+'6 - Plan de Acciones Preventiva'!T179</f>
        <v>0</v>
      </c>
      <c r="T179" s="225">
        <f>+'6 - Plan de Acciones Preventiva'!U179</f>
        <v>0</v>
      </c>
      <c r="U179" s="225">
        <f>+'6 - Plan de Acciones Preventiva'!V179</f>
        <v>0</v>
      </c>
      <c r="V179" s="186"/>
      <c r="W179" s="186"/>
      <c r="X179" s="186"/>
      <c r="Y179" s="186"/>
      <c r="Z179" s="186"/>
      <c r="AA179" s="186"/>
      <c r="AB179" s="186"/>
      <c r="AC179" s="186"/>
      <c r="AD179" s="186"/>
      <c r="AE179" s="186"/>
      <c r="AF179" s="186"/>
      <c r="AG179" s="186"/>
      <c r="AH179" s="186"/>
      <c r="AI179" s="186"/>
    </row>
    <row r="180" spans="2:35" ht="14.15" x14ac:dyDescent="0.4">
      <c r="B180" s="89" t="str">
        <f>+'6 - Plan de Acciones Preventiva'!B180</f>
        <v>SEGUIMIENTO, EVALUACIÓN Y MEJORA</v>
      </c>
      <c r="C180" s="90" t="str">
        <f>+'6 - Plan de Acciones Preventiva'!C180</f>
        <v>R 73</v>
      </c>
      <c r="D180" s="89" t="str">
        <f>+'6 - Plan de Acciones Preventiva'!D180</f>
        <v>Incumplimiento del Plan Anual de Auditoría Interna</v>
      </c>
      <c r="E180" s="90" t="str">
        <f>+'6 - Plan de Acciones Preventiva'!F180</f>
        <v>P 73.4</v>
      </c>
      <c r="F180" s="227">
        <f>+'6 - Plan de Acciones Preventiva'!G180</f>
        <v>0</v>
      </c>
      <c r="G180" s="228" t="str">
        <f>+'6 - Plan de Acciones Preventiva'!H180</f>
        <v/>
      </c>
      <c r="H180" s="227">
        <f>+'6 - Plan de Acciones Preventiva'!I180</f>
        <v>0</v>
      </c>
      <c r="I180" s="229">
        <f t="shared" si="2"/>
        <v>0</v>
      </c>
      <c r="J180" s="230">
        <f>+'6 - Plan de Acciones Preventiva'!K180</f>
        <v>0</v>
      </c>
      <c r="K180" s="230">
        <f>+'6 - Plan de Acciones Preventiva'!L180</f>
        <v>0</v>
      </c>
      <c r="L180" s="230">
        <f>+'6 - Plan de Acciones Preventiva'!M180</f>
        <v>0</v>
      </c>
      <c r="M180" s="230">
        <f>+'6 - Plan de Acciones Preventiva'!N180</f>
        <v>0</v>
      </c>
      <c r="N180" s="230">
        <f>+'6 - Plan de Acciones Preventiva'!O180</f>
        <v>0</v>
      </c>
      <c r="O180" s="230">
        <f>+'6 - Plan de Acciones Preventiva'!P180</f>
        <v>0</v>
      </c>
      <c r="P180" s="230">
        <f>+'6 - Plan de Acciones Preventiva'!Q180</f>
        <v>0</v>
      </c>
      <c r="Q180" s="230">
        <f>+'6 - Plan de Acciones Preventiva'!R180</f>
        <v>0</v>
      </c>
      <c r="R180" s="230">
        <f>+'6 - Plan de Acciones Preventiva'!S180</f>
        <v>0</v>
      </c>
      <c r="S180" s="230">
        <f>+'6 - Plan de Acciones Preventiva'!T180</f>
        <v>0</v>
      </c>
      <c r="T180" s="230">
        <f>+'6 - Plan de Acciones Preventiva'!U180</f>
        <v>0</v>
      </c>
      <c r="U180" s="230">
        <f>+'6 - Plan de Acciones Preventiva'!V180</f>
        <v>0</v>
      </c>
      <c r="V180" s="186"/>
      <c r="W180" s="186"/>
      <c r="X180" s="186"/>
      <c r="Y180" s="186"/>
      <c r="Z180" s="186"/>
      <c r="AA180" s="186"/>
      <c r="AB180" s="186"/>
      <c r="AC180" s="186"/>
      <c r="AD180" s="186"/>
      <c r="AE180" s="186"/>
      <c r="AF180" s="186"/>
      <c r="AG180" s="186"/>
      <c r="AH180" s="186"/>
      <c r="AI180" s="186"/>
    </row>
    <row r="181" spans="2:35" ht="28.3" x14ac:dyDescent="0.4">
      <c r="B181" s="89" t="str">
        <f>+'6 - Plan de Acciones Preventiva'!B181</f>
        <v>SEGUIMIENTO, EVALUACIÓN Y MEJORA</v>
      </c>
      <c r="C181" s="90" t="str">
        <f>+'6 - Plan de Acciones Preventiva'!C181</f>
        <v>R 74</v>
      </c>
      <c r="D181" s="89" t="str">
        <f>+'6 - Plan de Acciones Preventiva'!D181</f>
        <v>Incumplimiento en la ejecución del cronograma de monitoreo de los planes de mejoramiento</v>
      </c>
      <c r="E181" s="90" t="str">
        <f>+'6 - Plan de Acciones Preventiva'!F181</f>
        <v>P 74.1</v>
      </c>
      <c r="F181" s="89" t="str">
        <f>+'6 - Plan de Acciones Preventiva'!G181</f>
        <v>Divulgar piezas informativas para fomentar la cultura de autocontrol</v>
      </c>
      <c r="G181" s="94" t="str">
        <f>+'6 - Plan de Acciones Preventiva'!H181</f>
        <v>OFICINA DE CONTROL INTERNO</v>
      </c>
      <c r="H181" s="89" t="str">
        <f>+'6 - Plan de Acciones Preventiva'!I181</f>
        <v>Correo electrónico masivo (Píldoras informativas comunicadas)</v>
      </c>
      <c r="I181" s="224">
        <f t="shared" si="2"/>
        <v>6</v>
      </c>
      <c r="J181" s="225">
        <f>+'6 - Plan de Acciones Preventiva'!K181</f>
        <v>0</v>
      </c>
      <c r="K181" s="225">
        <f>+'6 - Plan de Acciones Preventiva'!L181</f>
        <v>0</v>
      </c>
      <c r="L181" s="225">
        <f>+'6 - Plan de Acciones Preventiva'!M181</f>
        <v>0</v>
      </c>
      <c r="M181" s="225">
        <f>+'6 - Plan de Acciones Preventiva'!N181</f>
        <v>0</v>
      </c>
      <c r="N181" s="225">
        <f>+'6 - Plan de Acciones Preventiva'!O181</f>
        <v>0</v>
      </c>
      <c r="O181" s="225">
        <f>+'6 - Plan de Acciones Preventiva'!P181</f>
        <v>1</v>
      </c>
      <c r="P181" s="225">
        <f>+'6 - Plan de Acciones Preventiva'!Q181</f>
        <v>1</v>
      </c>
      <c r="Q181" s="225">
        <f>+'6 - Plan de Acciones Preventiva'!R181</f>
        <v>1</v>
      </c>
      <c r="R181" s="225">
        <f>+'6 - Plan de Acciones Preventiva'!S181</f>
        <v>1</v>
      </c>
      <c r="S181" s="225">
        <f>+'6 - Plan de Acciones Preventiva'!T181</f>
        <v>1</v>
      </c>
      <c r="T181" s="225">
        <f>+'6 - Plan de Acciones Preventiva'!U181</f>
        <v>1</v>
      </c>
      <c r="U181" s="225">
        <f>+'6 - Plan de Acciones Preventiva'!V181</f>
        <v>0</v>
      </c>
      <c r="V181" s="186"/>
      <c r="W181" s="186"/>
      <c r="X181" s="186"/>
      <c r="Y181" s="186"/>
      <c r="Z181" s="186"/>
      <c r="AA181" s="186"/>
      <c r="AB181" s="186"/>
      <c r="AC181" s="186"/>
      <c r="AD181" s="186"/>
      <c r="AE181" s="186"/>
      <c r="AF181" s="186"/>
      <c r="AG181" s="186"/>
      <c r="AH181" s="186"/>
      <c r="AI181" s="186"/>
    </row>
    <row r="182" spans="2:35" ht="42.45" x14ac:dyDescent="0.4">
      <c r="B182" s="89" t="str">
        <f>+'6 - Plan de Acciones Preventiva'!B182</f>
        <v>SEGUIMIENTO, EVALUACIÓN Y MEJORA</v>
      </c>
      <c r="C182" s="90" t="str">
        <f>+'6 - Plan de Acciones Preventiva'!C182</f>
        <v>R 74</v>
      </c>
      <c r="D182" s="89" t="str">
        <f>+'6 - Plan de Acciones Preventiva'!D182</f>
        <v>Incumplimiento en la ejecución del cronograma de monitoreo de los planes de mejoramiento</v>
      </c>
      <c r="E182" s="90" t="str">
        <f>+'6 - Plan de Acciones Preventiva'!F182</f>
        <v>P 74.2</v>
      </c>
      <c r="F182" s="89" t="str">
        <f>+'6 - Plan de Acciones Preventiva'!G182</f>
        <v>Capacitar en la metodología para la formulación de planes de mejoramiento a las dependencias</v>
      </c>
      <c r="G182" s="94" t="str">
        <f>+'6 - Plan de Acciones Preventiva'!H182</f>
        <v>OFICINA DE CONTROL INTERNO</v>
      </c>
      <c r="H182" s="89" t="str">
        <f>+'6 - Plan de Acciones Preventiva'!I182</f>
        <v>Listado de asistencia a la capacitación en la metodología para la formulación de planes de mejoramiento a las dependencias</v>
      </c>
      <c r="I182" s="224">
        <f t="shared" si="2"/>
        <v>1</v>
      </c>
      <c r="J182" s="225">
        <f>+'6 - Plan de Acciones Preventiva'!K182</f>
        <v>0</v>
      </c>
      <c r="K182" s="225">
        <f>+'6 - Plan de Acciones Preventiva'!L182</f>
        <v>0</v>
      </c>
      <c r="L182" s="225">
        <f>+'6 - Plan de Acciones Preventiva'!M182</f>
        <v>0</v>
      </c>
      <c r="M182" s="225">
        <f>+'6 - Plan de Acciones Preventiva'!N182</f>
        <v>0</v>
      </c>
      <c r="N182" s="225">
        <f>+'6 - Plan de Acciones Preventiva'!O182</f>
        <v>0</v>
      </c>
      <c r="O182" s="225">
        <f>+'6 - Plan de Acciones Preventiva'!P182</f>
        <v>0</v>
      </c>
      <c r="P182" s="225">
        <f>+'6 - Plan de Acciones Preventiva'!Q182</f>
        <v>0</v>
      </c>
      <c r="Q182" s="225">
        <f>+'6 - Plan de Acciones Preventiva'!R182</f>
        <v>0</v>
      </c>
      <c r="R182" s="225">
        <f>+'6 - Plan de Acciones Preventiva'!S182</f>
        <v>0</v>
      </c>
      <c r="S182" s="225">
        <f>+'6 - Plan de Acciones Preventiva'!T182</f>
        <v>0</v>
      </c>
      <c r="T182" s="225">
        <f>+'6 - Plan de Acciones Preventiva'!U182</f>
        <v>1</v>
      </c>
      <c r="U182" s="225">
        <f>+'6 - Plan de Acciones Preventiva'!V182</f>
        <v>0</v>
      </c>
      <c r="V182" s="186"/>
      <c r="W182" s="186"/>
      <c r="X182" s="186"/>
      <c r="Y182" s="186"/>
      <c r="Z182" s="186"/>
      <c r="AA182" s="186"/>
      <c r="AB182" s="186"/>
      <c r="AC182" s="186"/>
      <c r="AD182" s="186"/>
      <c r="AE182" s="186"/>
      <c r="AF182" s="186"/>
      <c r="AG182" s="186"/>
      <c r="AH182" s="186"/>
      <c r="AI182" s="186"/>
    </row>
    <row r="183" spans="2:35" ht="42.45" x14ac:dyDescent="0.4">
      <c r="B183" s="89" t="str">
        <f>+'6 - Plan de Acciones Preventiva'!B183</f>
        <v>SEGUIMIENTO, EVALUACIÓN Y MEJORA</v>
      </c>
      <c r="C183" s="90" t="str">
        <f>+'6 - Plan de Acciones Preventiva'!C183</f>
        <v>R 74</v>
      </c>
      <c r="D183" s="89" t="str">
        <f>+'6 - Plan de Acciones Preventiva'!D183</f>
        <v>Incumplimiento en la ejecución del cronograma de monitoreo de los planes de mejoramiento</v>
      </c>
      <c r="E183" s="90" t="str">
        <f>+'6 - Plan de Acciones Preventiva'!F183</f>
        <v>P 74.3</v>
      </c>
      <c r="F183" s="89" t="str">
        <f>+'6 - Plan de Acciones Preventiva'!G183</f>
        <v>Comunicar los resultados alcanzados frente a la eficacia y/o efectividad de los Planes de mejoramiento</v>
      </c>
      <c r="G183" s="94" t="str">
        <f>+'6 - Plan de Acciones Preventiva'!H183</f>
        <v>OFICINA DE CONTROL INTERNO</v>
      </c>
      <c r="H183" s="89" t="str">
        <f>+'6 - Plan de Acciones Preventiva'!I183</f>
        <v>Memorando donde se comunica el Informe de resultados de la actividad ejecutada</v>
      </c>
      <c r="I183" s="224">
        <f t="shared" si="2"/>
        <v>4</v>
      </c>
      <c r="J183" s="225">
        <f>+'6 - Plan de Acciones Preventiva'!K183</f>
        <v>1</v>
      </c>
      <c r="K183" s="225">
        <f>+'6 - Plan de Acciones Preventiva'!L183</f>
        <v>0</v>
      </c>
      <c r="L183" s="225">
        <f>+'6 - Plan de Acciones Preventiva'!M183</f>
        <v>0</v>
      </c>
      <c r="M183" s="225">
        <f>+'6 - Plan de Acciones Preventiva'!N183</f>
        <v>1</v>
      </c>
      <c r="N183" s="225">
        <f>+'6 - Plan de Acciones Preventiva'!O183</f>
        <v>0</v>
      </c>
      <c r="O183" s="225">
        <f>+'6 - Plan de Acciones Preventiva'!P183</f>
        <v>0</v>
      </c>
      <c r="P183" s="225">
        <f>+'6 - Plan de Acciones Preventiva'!Q183</f>
        <v>1</v>
      </c>
      <c r="Q183" s="225">
        <f>+'6 - Plan de Acciones Preventiva'!R183</f>
        <v>0</v>
      </c>
      <c r="R183" s="225">
        <f>+'6 - Plan de Acciones Preventiva'!S183</f>
        <v>0</v>
      </c>
      <c r="S183" s="225">
        <f>+'6 - Plan de Acciones Preventiva'!T183</f>
        <v>1</v>
      </c>
      <c r="T183" s="225">
        <f>+'6 - Plan de Acciones Preventiva'!U183</f>
        <v>0</v>
      </c>
      <c r="U183" s="225">
        <f>+'6 - Plan de Acciones Preventiva'!V183</f>
        <v>0</v>
      </c>
      <c r="V183" s="186"/>
      <c r="W183" s="186"/>
      <c r="X183" s="186"/>
      <c r="Y183" s="186"/>
      <c r="Z183" s="186"/>
      <c r="AA183" s="186"/>
      <c r="AB183" s="186"/>
      <c r="AC183" s="186"/>
      <c r="AD183" s="186"/>
      <c r="AE183" s="186"/>
      <c r="AF183" s="186"/>
      <c r="AG183" s="186"/>
      <c r="AH183" s="186"/>
      <c r="AI183" s="186"/>
    </row>
    <row r="184" spans="2:35" ht="70.75" x14ac:dyDescent="0.4">
      <c r="B184" s="89" t="str">
        <f>+'6 - Plan de Acciones Preventiva'!B184</f>
        <v>ACCESO A LA PROPIEDAD DE LA TIERRA Y LOS TERRITORIOS</v>
      </c>
      <c r="C184" s="90" t="str">
        <f>+'6 - Plan de Acciones Preventiva'!C184</f>
        <v>R 75</v>
      </c>
      <c r="D184" s="89" t="str">
        <f>+'6 - Plan de Acciones Preventiva'!D184</f>
        <v>Posible afectación en el impulso de los procesos de formalización delegados a las UGTS</v>
      </c>
      <c r="E184" s="90" t="str">
        <f>+'6 - Plan de Acciones Preventiva'!F184</f>
        <v>P 75.1</v>
      </c>
      <c r="F184" s="89" t="str">
        <f>+'6 - Plan de Acciones Preventiva'!G184</f>
        <v xml:space="preserve">Elaborar Informe trimestral del seguimiento al Plan de trabajo de cada UGT donde haya delegación de casos de formalización.
</v>
      </c>
      <c r="G184" s="94" t="str">
        <f>+'6 - Plan de Acciones Preventiva'!H184</f>
        <v>SUBDIRECCIÓN DE ASUNTOS ÉTNICOS- COORDINACIÓN UGT´S</v>
      </c>
      <c r="H184" s="89" t="str">
        <f>+'6 - Plan de Acciones Preventiva'!I184</f>
        <v>Informes elaborados</v>
      </c>
      <c r="I184" s="224">
        <f t="shared" si="2"/>
        <v>2</v>
      </c>
      <c r="J184" s="225">
        <f>+'6 - Plan de Acciones Preventiva'!K184</f>
        <v>0</v>
      </c>
      <c r="K184" s="225">
        <f>+'6 - Plan de Acciones Preventiva'!L184</f>
        <v>0</v>
      </c>
      <c r="L184" s="225">
        <f>+'6 - Plan de Acciones Preventiva'!M184</f>
        <v>0</v>
      </c>
      <c r="M184" s="225">
        <f>+'6 - Plan de Acciones Preventiva'!N184</f>
        <v>0</v>
      </c>
      <c r="N184" s="225">
        <f>+'6 - Plan de Acciones Preventiva'!O184</f>
        <v>0</v>
      </c>
      <c r="O184" s="225">
        <f>+'6 - Plan de Acciones Preventiva'!P184</f>
        <v>0</v>
      </c>
      <c r="P184" s="225">
        <f>+'6 - Plan de Acciones Preventiva'!Q184</f>
        <v>0</v>
      </c>
      <c r="Q184" s="225">
        <f>+'6 - Plan de Acciones Preventiva'!R184</f>
        <v>0</v>
      </c>
      <c r="R184" s="225">
        <f>+'6 - Plan de Acciones Preventiva'!S184</f>
        <v>1</v>
      </c>
      <c r="S184" s="225">
        <f>+'6 - Plan de Acciones Preventiva'!T184</f>
        <v>0</v>
      </c>
      <c r="T184" s="225">
        <f>+'6 - Plan de Acciones Preventiva'!U184</f>
        <v>0</v>
      </c>
      <c r="U184" s="225">
        <f>+'6 - Plan de Acciones Preventiva'!V184</f>
        <v>1</v>
      </c>
      <c r="V184" s="186"/>
      <c r="W184" s="186"/>
      <c r="X184" s="186"/>
      <c r="Y184" s="186"/>
      <c r="Z184" s="186"/>
      <c r="AA184" s="186"/>
      <c r="AB184" s="186"/>
      <c r="AC184" s="186"/>
      <c r="AD184" s="186"/>
      <c r="AE184" s="186"/>
      <c r="AF184" s="186"/>
      <c r="AG184" s="186"/>
      <c r="AH184" s="186"/>
      <c r="AI184" s="186"/>
    </row>
    <row r="185" spans="2:35" ht="90" customHeight="1" x14ac:dyDescent="0.4">
      <c r="B185" s="396"/>
      <c r="C185" s="397"/>
      <c r="D185" s="397"/>
      <c r="E185" s="397"/>
      <c r="F185" s="397"/>
      <c r="G185" s="397"/>
      <c r="H185" s="397"/>
      <c r="I185" s="397"/>
      <c r="J185" s="397"/>
      <c r="K185" s="397"/>
      <c r="L185" s="397"/>
      <c r="M185" s="397"/>
      <c r="N185" s="397"/>
      <c r="O185" s="397"/>
      <c r="P185" s="397"/>
      <c r="Q185" s="397"/>
      <c r="R185" s="397"/>
      <c r="S185" s="397"/>
      <c r="T185" s="397"/>
      <c r="U185" s="397"/>
      <c r="V185" s="397"/>
      <c r="W185" s="397"/>
      <c r="X185" s="397"/>
      <c r="Y185" s="397"/>
      <c r="Z185" s="397"/>
      <c r="AA185" s="397"/>
      <c r="AB185" s="397"/>
      <c r="AC185" s="397"/>
      <c r="AD185" s="397"/>
      <c r="AE185" s="397"/>
      <c r="AF185" s="397"/>
      <c r="AG185" s="397"/>
      <c r="AH185" s="397"/>
      <c r="AI185" s="398"/>
    </row>
  </sheetData>
  <autoFilter ref="B8:AI184" xr:uid="{00000000-0001-0000-0A00-000000000000}">
    <sortState xmlns:xlrd2="http://schemas.microsoft.com/office/spreadsheetml/2017/richdata2" ref="B9:AI109">
      <sortCondition ref="C24:C109"/>
    </sortState>
  </autoFilter>
  <mergeCells count="10">
    <mergeCell ref="B185:AI185"/>
    <mergeCell ref="B2:B4"/>
    <mergeCell ref="D2:AG2"/>
    <mergeCell ref="D3:AG3"/>
    <mergeCell ref="D4:AG4"/>
    <mergeCell ref="B6:AI6"/>
    <mergeCell ref="B7:D7"/>
    <mergeCell ref="V7:AI7"/>
    <mergeCell ref="E7:U7"/>
    <mergeCell ref="B5:AI5"/>
  </mergeCells>
  <conditionalFormatting sqref="AI10:AI20 AI27:AI28">
    <cfRule type="cellIs" dxfId="928" priority="14" operator="equal">
      <formula>0</formula>
    </cfRule>
  </conditionalFormatting>
  <pageMargins left="0.7" right="0.7" top="0.75" bottom="0.75" header="0.3" footer="0.3"/>
  <ignoredErrors>
    <ignoredError sqref="J9:U184" unlockedFormula="1"/>
  </ignoredErrors>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FABE3-1D88-4D9E-8AC9-1F50AC1ED82B}">
  <dimension ref="B1:T250"/>
  <sheetViews>
    <sheetView zoomScaleNormal="100" workbookViewId="0"/>
  </sheetViews>
  <sheetFormatPr baseColWidth="10" defaultColWidth="11.4609375" defaultRowHeight="14.15" x14ac:dyDescent="0.4"/>
  <cols>
    <col min="1" max="1" width="2.07421875" style="13" customWidth="1"/>
    <col min="2" max="3" width="30.53515625" style="72" customWidth="1"/>
    <col min="4" max="5" width="60.53515625" style="13" customWidth="1"/>
    <col min="6" max="7" width="30.53515625" style="96" customWidth="1"/>
    <col min="8" max="8" width="30.53515625" style="13" customWidth="1"/>
    <col min="9" max="11" width="60.53515625" style="72" customWidth="1"/>
    <col min="12" max="12" width="60.53515625" style="13" customWidth="1"/>
    <col min="13" max="15" width="30.53515625" style="112" customWidth="1"/>
    <col min="16" max="16" width="30.53515625" style="96" customWidth="1"/>
    <col min="17" max="19" width="30.53515625" style="112" customWidth="1"/>
    <col min="20" max="20" width="60.53515625" style="112" customWidth="1"/>
    <col min="21" max="16384" width="11.4609375" style="13"/>
  </cols>
  <sheetData>
    <row r="1" spans="2:20" ht="15" customHeight="1" x14ac:dyDescent="0.4"/>
    <row r="2" spans="2:20" ht="30" customHeight="1" x14ac:dyDescent="0.4">
      <c r="B2" s="399"/>
      <c r="C2" s="401"/>
      <c r="D2" s="10" t="s">
        <v>30</v>
      </c>
      <c r="E2" s="484" t="s">
        <v>75</v>
      </c>
      <c r="F2" s="484"/>
      <c r="G2" s="484"/>
      <c r="H2" s="484"/>
      <c r="I2" s="484"/>
      <c r="J2" s="484"/>
      <c r="K2" s="484"/>
      <c r="L2" s="484"/>
      <c r="M2" s="484"/>
      <c r="N2" s="484"/>
      <c r="O2" s="484"/>
      <c r="P2" s="484"/>
      <c r="Q2" s="484"/>
      <c r="R2" s="484"/>
      <c r="S2" s="10" t="s">
        <v>31</v>
      </c>
      <c r="T2" s="137" t="s">
        <v>78</v>
      </c>
    </row>
    <row r="3" spans="2:20" ht="30" customHeight="1" x14ac:dyDescent="0.4">
      <c r="B3" s="402"/>
      <c r="C3" s="404"/>
      <c r="D3" s="10" t="s">
        <v>32</v>
      </c>
      <c r="E3" s="346" t="s">
        <v>76</v>
      </c>
      <c r="F3" s="346"/>
      <c r="G3" s="346"/>
      <c r="H3" s="346"/>
      <c r="I3" s="346"/>
      <c r="J3" s="346"/>
      <c r="K3" s="346"/>
      <c r="L3" s="346"/>
      <c r="M3" s="346"/>
      <c r="N3" s="346"/>
      <c r="O3" s="346"/>
      <c r="P3" s="346"/>
      <c r="Q3" s="346"/>
      <c r="R3" s="346"/>
      <c r="S3" s="10" t="s">
        <v>33</v>
      </c>
      <c r="T3" s="14">
        <v>3</v>
      </c>
    </row>
    <row r="4" spans="2:20" ht="30" customHeight="1" x14ac:dyDescent="0.4">
      <c r="B4" s="405"/>
      <c r="C4" s="407"/>
      <c r="D4" s="10" t="s">
        <v>34</v>
      </c>
      <c r="E4" s="485" t="s">
        <v>77</v>
      </c>
      <c r="F4" s="485"/>
      <c r="G4" s="485"/>
      <c r="H4" s="485"/>
      <c r="I4" s="485"/>
      <c r="J4" s="485"/>
      <c r="K4" s="485"/>
      <c r="L4" s="485"/>
      <c r="M4" s="485"/>
      <c r="N4" s="485"/>
      <c r="O4" s="485"/>
      <c r="P4" s="485"/>
      <c r="Q4" s="485"/>
      <c r="R4" s="485"/>
      <c r="S4" s="10" t="s">
        <v>104</v>
      </c>
      <c r="T4" s="83">
        <v>44320</v>
      </c>
    </row>
    <row r="5" spans="2:20" ht="30" customHeight="1" x14ac:dyDescent="0.4">
      <c r="B5" s="396"/>
      <c r="C5" s="397"/>
      <c r="D5" s="397"/>
      <c r="E5" s="397"/>
      <c r="F5" s="397"/>
      <c r="G5" s="397"/>
      <c r="H5" s="397"/>
      <c r="I5" s="397"/>
      <c r="J5" s="397"/>
      <c r="K5" s="397"/>
      <c r="L5" s="397"/>
      <c r="M5" s="397"/>
      <c r="N5" s="397"/>
      <c r="O5" s="397"/>
      <c r="P5" s="397"/>
      <c r="Q5" s="397"/>
      <c r="R5" s="397"/>
      <c r="S5" s="397"/>
      <c r="T5" s="397"/>
    </row>
    <row r="6" spans="2:20" ht="30" customHeight="1" x14ac:dyDescent="0.4">
      <c r="B6" s="515" t="s">
        <v>691</v>
      </c>
      <c r="C6" s="516"/>
      <c r="D6" s="516"/>
      <c r="E6" s="516"/>
      <c r="F6" s="516"/>
      <c r="G6" s="516"/>
      <c r="H6" s="516"/>
      <c r="I6" s="516"/>
      <c r="J6" s="516"/>
      <c r="K6" s="516"/>
      <c r="L6" s="516"/>
      <c r="M6" s="516"/>
      <c r="N6" s="516"/>
      <c r="O6" s="516"/>
      <c r="P6" s="516"/>
      <c r="Q6" s="516"/>
      <c r="R6" s="516"/>
      <c r="S6" s="516"/>
      <c r="T6" s="516"/>
    </row>
    <row r="7" spans="2:20" ht="30" customHeight="1" x14ac:dyDescent="0.4">
      <c r="B7" s="394" t="s">
        <v>110</v>
      </c>
      <c r="C7" s="394"/>
      <c r="D7" s="394"/>
      <c r="E7" s="394"/>
      <c r="F7" s="394"/>
      <c r="G7" s="394"/>
      <c r="H7" s="394"/>
      <c r="I7" s="394"/>
      <c r="J7" s="394"/>
      <c r="K7" s="394"/>
      <c r="L7" s="394"/>
      <c r="M7" s="394"/>
      <c r="N7" s="394"/>
      <c r="O7" s="394"/>
      <c r="P7" s="394"/>
      <c r="Q7" s="394"/>
      <c r="R7" s="394"/>
      <c r="S7" s="394"/>
      <c r="T7" s="394"/>
    </row>
    <row r="8" spans="2:20" ht="27.75" customHeight="1" x14ac:dyDescent="0.4">
      <c r="B8" s="514" t="s">
        <v>173</v>
      </c>
      <c r="C8" s="514"/>
      <c r="D8" s="514"/>
      <c r="E8" s="514"/>
      <c r="F8" s="514"/>
      <c r="G8" s="514"/>
      <c r="H8" s="514"/>
      <c r="I8" s="514"/>
      <c r="J8" s="514"/>
      <c r="K8" s="514"/>
      <c r="L8" s="514"/>
      <c r="M8" s="514"/>
      <c r="N8" s="514"/>
      <c r="O8" s="514"/>
      <c r="P8" s="514"/>
      <c r="Q8" s="514"/>
      <c r="R8" s="514"/>
      <c r="S8" s="514"/>
      <c r="T8" s="514"/>
    </row>
    <row r="9" spans="2:20" ht="150" customHeight="1" x14ac:dyDescent="0.4">
      <c r="B9" s="439" t="s">
        <v>34</v>
      </c>
      <c r="C9" s="517" t="s">
        <v>1910</v>
      </c>
      <c r="D9" s="451" t="s">
        <v>137</v>
      </c>
      <c r="E9" s="451" t="s">
        <v>595</v>
      </c>
      <c r="F9" s="317" t="s">
        <v>155</v>
      </c>
      <c r="G9" s="451" t="s">
        <v>1911</v>
      </c>
      <c r="H9" s="451"/>
      <c r="I9" s="451"/>
      <c r="J9" s="451"/>
      <c r="K9" s="451"/>
      <c r="L9" s="451"/>
      <c r="M9" s="427" t="s">
        <v>1912</v>
      </c>
      <c r="N9" s="427"/>
      <c r="O9" s="427"/>
      <c r="P9" s="427"/>
      <c r="Q9" s="427"/>
      <c r="R9" s="427"/>
      <c r="S9" s="427"/>
      <c r="T9" s="427"/>
    </row>
    <row r="10" spans="2:20" ht="180" customHeight="1" x14ac:dyDescent="0.4">
      <c r="B10" s="440"/>
      <c r="C10" s="517"/>
      <c r="D10" s="451"/>
      <c r="E10" s="451"/>
      <c r="F10" s="317"/>
      <c r="G10" s="63" t="s">
        <v>433</v>
      </c>
      <c r="H10" s="63" t="s">
        <v>1876</v>
      </c>
      <c r="I10" s="63" t="s">
        <v>1913</v>
      </c>
      <c r="J10" s="63" t="s">
        <v>1914</v>
      </c>
      <c r="K10" s="63" t="s">
        <v>1915</v>
      </c>
      <c r="L10" s="63" t="s">
        <v>624</v>
      </c>
      <c r="M10" s="63" t="s">
        <v>1877</v>
      </c>
      <c r="N10" s="116" t="s">
        <v>1878</v>
      </c>
      <c r="O10" s="116" t="s">
        <v>1879</v>
      </c>
      <c r="P10" s="63" t="s">
        <v>1880</v>
      </c>
      <c r="Q10" s="63" t="s">
        <v>1881</v>
      </c>
      <c r="R10" s="116" t="s">
        <v>1882</v>
      </c>
      <c r="S10" s="63" t="s">
        <v>1883</v>
      </c>
      <c r="T10" s="103" t="s">
        <v>1893</v>
      </c>
    </row>
    <row r="11" spans="2:20" s="96" customFormat="1" ht="150" customHeight="1" x14ac:dyDescent="0.4">
      <c r="B11" s="106"/>
      <c r="C11" s="245"/>
      <c r="D11" s="44"/>
      <c r="E11" s="245"/>
      <c r="F11" s="106"/>
      <c r="G11" s="106" t="s">
        <v>202</v>
      </c>
      <c r="H11" s="195"/>
      <c r="I11" s="195"/>
      <c r="J11" s="195"/>
      <c r="K11" s="195"/>
      <c r="L11" s="91" t="str">
        <f>CONCATENATE(H11," ",I11," ",J11," ",K11)</f>
        <v xml:space="preserve">   </v>
      </c>
      <c r="M11" s="195"/>
      <c r="N11" s="246" t="str">
        <f>IF(OR(M11="Correctivo",M11="Detectivo"),"Impacto",IF(M11="Preventivo","Probabilidad",""))</f>
        <v/>
      </c>
      <c r="O11" s="195"/>
      <c r="P11" s="246" t="str">
        <f t="shared" ref="P11:P75" si="0">IF(AND(M11="Preventivo",O11="Automático"),"50%",IF(AND(M11="Preventivo",O11="Manual"),"40%",IF(AND(M11="Detectivo",O11="Automático"),"40%",IF(AND(M11="Detectivo",O11="Manual"),"30%",IF(AND(M11="Correctivo",O11="Automático"),"35%",IF(AND(M11="Correctivo",O11="Manual"),"25%",""))))))</f>
        <v/>
      </c>
      <c r="Q11" s="195"/>
      <c r="R11" s="246"/>
      <c r="S11" s="195"/>
      <c r="T11" s="195"/>
    </row>
    <row r="12" spans="2:20" s="96" customFormat="1" ht="150" customHeight="1" x14ac:dyDescent="0.4">
      <c r="B12" s="106"/>
      <c r="C12" s="245"/>
      <c r="D12" s="44"/>
      <c r="E12" s="245"/>
      <c r="F12" s="106"/>
      <c r="G12" s="106" t="s">
        <v>203</v>
      </c>
      <c r="H12" s="195"/>
      <c r="I12" s="195"/>
      <c r="J12" s="195"/>
      <c r="K12" s="195"/>
      <c r="L12" s="91" t="str">
        <f t="shared" ref="L12:L75" si="1">CONCATENATE(H12," ",I12," ",J12," ",K12)</f>
        <v xml:space="preserve">   </v>
      </c>
      <c r="M12" s="195"/>
      <c r="N12" s="246" t="str">
        <f t="shared" ref="N12:N75" si="2">IF(OR(M12="Correctivo",M12="Detectivo"),"Impacto",IF(M12="Preventivo","Probabilidad",""))</f>
        <v/>
      </c>
      <c r="O12" s="195"/>
      <c r="P12" s="246" t="str">
        <f t="shared" si="0"/>
        <v/>
      </c>
      <c r="Q12" s="195"/>
      <c r="R12" s="246"/>
      <c r="S12" s="195"/>
      <c r="T12" s="195"/>
    </row>
    <row r="13" spans="2:20" s="96" customFormat="1" ht="150" customHeight="1" x14ac:dyDescent="0.4">
      <c r="B13" s="106"/>
      <c r="C13" s="245"/>
      <c r="D13" s="44"/>
      <c r="E13" s="245"/>
      <c r="F13" s="106"/>
      <c r="G13" s="106" t="s">
        <v>204</v>
      </c>
      <c r="H13" s="195"/>
      <c r="I13" s="195"/>
      <c r="J13" s="195"/>
      <c r="K13" s="195"/>
      <c r="L13" s="91" t="str">
        <f t="shared" si="1"/>
        <v xml:space="preserve">   </v>
      </c>
      <c r="M13" s="195"/>
      <c r="N13" s="246" t="str">
        <f t="shared" si="2"/>
        <v/>
      </c>
      <c r="O13" s="195"/>
      <c r="P13" s="246" t="str">
        <f t="shared" si="0"/>
        <v/>
      </c>
      <c r="Q13" s="195"/>
      <c r="R13" s="246"/>
      <c r="S13" s="195"/>
      <c r="T13" s="195"/>
    </row>
    <row r="14" spans="2:20" s="96" customFormat="1" ht="150" customHeight="1" x14ac:dyDescent="0.4">
      <c r="B14" s="106"/>
      <c r="C14" s="245"/>
      <c r="D14" s="44"/>
      <c r="E14" s="245"/>
      <c r="F14" s="106"/>
      <c r="G14" s="106" t="s">
        <v>205</v>
      </c>
      <c r="H14" s="195"/>
      <c r="I14" s="195"/>
      <c r="J14" s="195"/>
      <c r="K14" s="195"/>
      <c r="L14" s="91" t="str">
        <f t="shared" si="1"/>
        <v xml:space="preserve">   </v>
      </c>
      <c r="M14" s="195"/>
      <c r="N14" s="246" t="str">
        <f t="shared" si="2"/>
        <v/>
      </c>
      <c r="O14" s="195"/>
      <c r="P14" s="246" t="str">
        <f t="shared" si="0"/>
        <v/>
      </c>
      <c r="Q14" s="195"/>
      <c r="R14" s="246"/>
      <c r="S14" s="195"/>
      <c r="T14" s="195"/>
    </row>
    <row r="15" spans="2:20" s="96" customFormat="1" ht="150" customHeight="1" x14ac:dyDescent="0.4">
      <c r="B15" s="106"/>
      <c r="C15" s="245"/>
      <c r="D15" s="44"/>
      <c r="E15" s="245"/>
      <c r="F15" s="106"/>
      <c r="G15" s="106" t="s">
        <v>206</v>
      </c>
      <c r="H15" s="195"/>
      <c r="I15" s="195"/>
      <c r="J15" s="195"/>
      <c r="K15" s="195"/>
      <c r="L15" s="91" t="str">
        <f t="shared" si="1"/>
        <v xml:space="preserve">   </v>
      </c>
      <c r="M15" s="195"/>
      <c r="N15" s="246" t="str">
        <f t="shared" si="2"/>
        <v/>
      </c>
      <c r="O15" s="195"/>
      <c r="P15" s="246" t="str">
        <f t="shared" si="0"/>
        <v/>
      </c>
      <c r="Q15" s="195"/>
      <c r="R15" s="246"/>
      <c r="S15" s="195"/>
      <c r="T15" s="195"/>
    </row>
    <row r="16" spans="2:20" s="96" customFormat="1" ht="150" customHeight="1" x14ac:dyDescent="0.4">
      <c r="B16" s="106"/>
      <c r="C16" s="245"/>
      <c r="D16" s="44"/>
      <c r="E16" s="245"/>
      <c r="F16" s="106"/>
      <c r="G16" s="106" t="s">
        <v>207</v>
      </c>
      <c r="H16" s="195"/>
      <c r="I16" s="195"/>
      <c r="J16" s="195"/>
      <c r="K16" s="195"/>
      <c r="L16" s="91" t="str">
        <f t="shared" si="1"/>
        <v xml:space="preserve">   </v>
      </c>
      <c r="M16" s="195"/>
      <c r="N16" s="246" t="str">
        <f t="shared" si="2"/>
        <v/>
      </c>
      <c r="O16" s="195"/>
      <c r="P16" s="246" t="str">
        <f t="shared" si="0"/>
        <v/>
      </c>
      <c r="Q16" s="195"/>
      <c r="R16" s="246"/>
      <c r="S16" s="195"/>
      <c r="T16" s="195"/>
    </row>
    <row r="17" spans="2:20" s="96" customFormat="1" ht="150" customHeight="1" x14ac:dyDescent="0.4">
      <c r="B17" s="106"/>
      <c r="C17" s="245"/>
      <c r="D17" s="44"/>
      <c r="E17" s="245"/>
      <c r="F17" s="106"/>
      <c r="G17" s="106" t="s">
        <v>208</v>
      </c>
      <c r="H17" s="195"/>
      <c r="I17" s="195"/>
      <c r="J17" s="195"/>
      <c r="K17" s="195"/>
      <c r="L17" s="91" t="str">
        <f t="shared" si="1"/>
        <v xml:space="preserve">   </v>
      </c>
      <c r="M17" s="195"/>
      <c r="N17" s="246" t="str">
        <f t="shared" si="2"/>
        <v/>
      </c>
      <c r="O17" s="195"/>
      <c r="P17" s="246" t="str">
        <f t="shared" si="0"/>
        <v/>
      </c>
      <c r="Q17" s="195"/>
      <c r="R17" s="246"/>
      <c r="S17" s="195"/>
      <c r="T17" s="195"/>
    </row>
    <row r="18" spans="2:20" s="96" customFormat="1" ht="150" customHeight="1" x14ac:dyDescent="0.4">
      <c r="B18" s="106"/>
      <c r="C18" s="245"/>
      <c r="D18" s="44"/>
      <c r="E18" s="245"/>
      <c r="F18" s="106"/>
      <c r="G18" s="106" t="s">
        <v>209</v>
      </c>
      <c r="H18" s="195"/>
      <c r="I18" s="195"/>
      <c r="J18" s="195"/>
      <c r="K18" s="195"/>
      <c r="L18" s="91" t="str">
        <f t="shared" si="1"/>
        <v xml:space="preserve">   </v>
      </c>
      <c r="M18" s="195"/>
      <c r="N18" s="246" t="str">
        <f t="shared" si="2"/>
        <v/>
      </c>
      <c r="O18" s="195"/>
      <c r="P18" s="246" t="str">
        <f t="shared" si="0"/>
        <v/>
      </c>
      <c r="Q18" s="195"/>
      <c r="R18" s="246"/>
      <c r="S18" s="195"/>
      <c r="T18" s="195"/>
    </row>
    <row r="19" spans="2:20" s="96" customFormat="1" ht="150" customHeight="1" x14ac:dyDescent="0.4">
      <c r="B19" s="106"/>
      <c r="C19" s="245"/>
      <c r="D19" s="44"/>
      <c r="E19" s="245"/>
      <c r="F19" s="106"/>
      <c r="G19" s="106" t="s">
        <v>210</v>
      </c>
      <c r="H19" s="195"/>
      <c r="I19" s="195"/>
      <c r="J19" s="195"/>
      <c r="K19" s="195"/>
      <c r="L19" s="91" t="str">
        <f t="shared" si="1"/>
        <v xml:space="preserve">   </v>
      </c>
      <c r="M19" s="195"/>
      <c r="N19" s="246" t="str">
        <f t="shared" si="2"/>
        <v/>
      </c>
      <c r="O19" s="195"/>
      <c r="P19" s="246" t="str">
        <f t="shared" si="0"/>
        <v/>
      </c>
      <c r="Q19" s="195"/>
      <c r="R19" s="246"/>
      <c r="S19" s="195"/>
      <c r="T19" s="195"/>
    </row>
    <row r="20" spans="2:20" s="96" customFormat="1" ht="150" customHeight="1" x14ac:dyDescent="0.4">
      <c r="B20" s="106"/>
      <c r="C20" s="245"/>
      <c r="D20" s="44"/>
      <c r="E20" s="245"/>
      <c r="F20" s="106"/>
      <c r="G20" s="106" t="s">
        <v>211</v>
      </c>
      <c r="H20" s="195"/>
      <c r="I20" s="195"/>
      <c r="J20" s="195"/>
      <c r="K20" s="195"/>
      <c r="L20" s="91" t="str">
        <f t="shared" si="1"/>
        <v xml:space="preserve">   </v>
      </c>
      <c r="M20" s="195"/>
      <c r="N20" s="246" t="str">
        <f t="shared" si="2"/>
        <v/>
      </c>
      <c r="O20" s="195"/>
      <c r="P20" s="246" t="str">
        <f t="shared" si="0"/>
        <v/>
      </c>
      <c r="Q20" s="195"/>
      <c r="R20" s="246"/>
      <c r="S20" s="195"/>
      <c r="T20" s="195"/>
    </row>
    <row r="21" spans="2:20" s="96" customFormat="1" ht="150" customHeight="1" x14ac:dyDescent="0.4">
      <c r="B21" s="106"/>
      <c r="C21" s="245"/>
      <c r="D21" s="44"/>
      <c r="E21" s="245"/>
      <c r="F21" s="106"/>
      <c r="G21" s="106" t="s">
        <v>212</v>
      </c>
      <c r="H21" s="195"/>
      <c r="I21" s="195"/>
      <c r="J21" s="195"/>
      <c r="K21" s="195"/>
      <c r="L21" s="91" t="str">
        <f t="shared" si="1"/>
        <v xml:space="preserve">   </v>
      </c>
      <c r="M21" s="195"/>
      <c r="N21" s="246" t="str">
        <f t="shared" si="2"/>
        <v/>
      </c>
      <c r="O21" s="195"/>
      <c r="P21" s="246" t="str">
        <f t="shared" si="0"/>
        <v/>
      </c>
      <c r="Q21" s="195"/>
      <c r="R21" s="246"/>
      <c r="S21" s="195"/>
      <c r="T21" s="195"/>
    </row>
    <row r="22" spans="2:20" s="96" customFormat="1" ht="150" customHeight="1" x14ac:dyDescent="0.4">
      <c r="B22" s="106"/>
      <c r="C22" s="245"/>
      <c r="D22" s="44"/>
      <c r="E22" s="245"/>
      <c r="F22" s="106"/>
      <c r="G22" s="106" t="s">
        <v>213</v>
      </c>
      <c r="H22" s="195"/>
      <c r="I22" s="195"/>
      <c r="J22" s="195"/>
      <c r="K22" s="195"/>
      <c r="L22" s="91" t="str">
        <f t="shared" si="1"/>
        <v xml:space="preserve">   </v>
      </c>
      <c r="M22" s="195"/>
      <c r="N22" s="246" t="str">
        <f t="shared" si="2"/>
        <v/>
      </c>
      <c r="O22" s="195"/>
      <c r="P22" s="246" t="str">
        <f t="shared" si="0"/>
        <v/>
      </c>
      <c r="Q22" s="195"/>
      <c r="R22" s="246"/>
      <c r="S22" s="195"/>
      <c r="T22" s="195"/>
    </row>
    <row r="23" spans="2:20" s="96" customFormat="1" ht="150" customHeight="1" x14ac:dyDescent="0.4">
      <c r="B23" s="106"/>
      <c r="C23" s="245"/>
      <c r="D23" s="44"/>
      <c r="E23" s="245"/>
      <c r="F23" s="106"/>
      <c r="G23" s="106" t="s">
        <v>214</v>
      </c>
      <c r="H23" s="195"/>
      <c r="I23" s="195"/>
      <c r="J23" s="195"/>
      <c r="K23" s="195"/>
      <c r="L23" s="91" t="str">
        <f t="shared" si="1"/>
        <v xml:space="preserve">   </v>
      </c>
      <c r="M23" s="195"/>
      <c r="N23" s="246" t="str">
        <f t="shared" si="2"/>
        <v/>
      </c>
      <c r="O23" s="195"/>
      <c r="P23" s="246" t="str">
        <f t="shared" si="0"/>
        <v/>
      </c>
      <c r="Q23" s="195"/>
      <c r="R23" s="246"/>
      <c r="S23" s="195"/>
      <c r="T23" s="195"/>
    </row>
    <row r="24" spans="2:20" s="96" customFormat="1" ht="150" customHeight="1" x14ac:dyDescent="0.4">
      <c r="B24" s="106"/>
      <c r="C24" s="245"/>
      <c r="D24" s="44"/>
      <c r="E24" s="245"/>
      <c r="F24" s="106"/>
      <c r="G24" s="106" t="s">
        <v>215</v>
      </c>
      <c r="H24" s="195"/>
      <c r="I24" s="195"/>
      <c r="J24" s="195"/>
      <c r="K24" s="195"/>
      <c r="L24" s="91" t="str">
        <f t="shared" si="1"/>
        <v xml:space="preserve">   </v>
      </c>
      <c r="M24" s="195"/>
      <c r="N24" s="246" t="str">
        <f t="shared" si="2"/>
        <v/>
      </c>
      <c r="O24" s="195"/>
      <c r="P24" s="246" t="str">
        <f t="shared" si="0"/>
        <v/>
      </c>
      <c r="Q24" s="195"/>
      <c r="R24" s="246"/>
      <c r="S24" s="195"/>
      <c r="T24" s="195"/>
    </row>
    <row r="25" spans="2:20" s="96" customFormat="1" ht="150" customHeight="1" x14ac:dyDescent="0.4">
      <c r="B25" s="106"/>
      <c r="C25" s="245"/>
      <c r="D25" s="44"/>
      <c r="E25" s="245"/>
      <c r="F25" s="106"/>
      <c r="G25" s="106" t="s">
        <v>216</v>
      </c>
      <c r="H25" s="195"/>
      <c r="I25" s="195"/>
      <c r="J25" s="195"/>
      <c r="K25" s="195"/>
      <c r="L25" s="91" t="str">
        <f t="shared" si="1"/>
        <v xml:space="preserve">   </v>
      </c>
      <c r="M25" s="195"/>
      <c r="N25" s="246" t="str">
        <f t="shared" si="2"/>
        <v/>
      </c>
      <c r="O25" s="195"/>
      <c r="P25" s="246" t="str">
        <f t="shared" si="0"/>
        <v/>
      </c>
      <c r="Q25" s="195"/>
      <c r="R25" s="246"/>
      <c r="S25" s="195"/>
      <c r="T25" s="195"/>
    </row>
    <row r="26" spans="2:20" s="96" customFormat="1" ht="150" customHeight="1" x14ac:dyDescent="0.4">
      <c r="B26" s="106"/>
      <c r="C26" s="245"/>
      <c r="D26" s="44"/>
      <c r="E26" s="245"/>
      <c r="F26" s="106"/>
      <c r="G26" s="106" t="s">
        <v>217</v>
      </c>
      <c r="H26" s="195"/>
      <c r="I26" s="195"/>
      <c r="J26" s="195"/>
      <c r="K26" s="195"/>
      <c r="L26" s="91" t="str">
        <f t="shared" si="1"/>
        <v xml:space="preserve">   </v>
      </c>
      <c r="M26" s="195"/>
      <c r="N26" s="246" t="str">
        <f t="shared" si="2"/>
        <v/>
      </c>
      <c r="O26" s="195"/>
      <c r="P26" s="246" t="str">
        <f t="shared" si="0"/>
        <v/>
      </c>
      <c r="Q26" s="195"/>
      <c r="R26" s="246"/>
      <c r="S26" s="195"/>
      <c r="T26" s="195"/>
    </row>
    <row r="27" spans="2:20" s="96" customFormat="1" ht="150" customHeight="1" x14ac:dyDescent="0.4">
      <c r="B27" s="106"/>
      <c r="C27" s="245"/>
      <c r="D27" s="44"/>
      <c r="E27" s="245"/>
      <c r="F27" s="106"/>
      <c r="G27" s="106" t="s">
        <v>218</v>
      </c>
      <c r="H27" s="195"/>
      <c r="I27" s="195"/>
      <c r="J27" s="195"/>
      <c r="K27" s="195"/>
      <c r="L27" s="91" t="str">
        <f t="shared" si="1"/>
        <v xml:space="preserve">   </v>
      </c>
      <c r="M27" s="195"/>
      <c r="N27" s="246" t="str">
        <f t="shared" si="2"/>
        <v/>
      </c>
      <c r="O27" s="195"/>
      <c r="P27" s="246" t="str">
        <f t="shared" si="0"/>
        <v/>
      </c>
      <c r="Q27" s="195"/>
      <c r="R27" s="246"/>
      <c r="S27" s="195"/>
      <c r="T27" s="195"/>
    </row>
    <row r="28" spans="2:20" s="96" customFormat="1" ht="150" customHeight="1" x14ac:dyDescent="0.4">
      <c r="B28" s="106"/>
      <c r="C28" s="245"/>
      <c r="D28" s="44"/>
      <c r="E28" s="245"/>
      <c r="F28" s="106"/>
      <c r="G28" s="106" t="s">
        <v>219</v>
      </c>
      <c r="H28" s="195"/>
      <c r="I28" s="195"/>
      <c r="J28" s="195"/>
      <c r="K28" s="195"/>
      <c r="L28" s="91" t="str">
        <f t="shared" si="1"/>
        <v xml:space="preserve">   </v>
      </c>
      <c r="M28" s="195"/>
      <c r="N28" s="246" t="str">
        <f t="shared" si="2"/>
        <v/>
      </c>
      <c r="O28" s="195"/>
      <c r="P28" s="246" t="str">
        <f t="shared" si="0"/>
        <v/>
      </c>
      <c r="Q28" s="195"/>
      <c r="R28" s="246"/>
      <c r="S28" s="195"/>
      <c r="T28" s="195"/>
    </row>
    <row r="29" spans="2:20" s="96" customFormat="1" ht="150" customHeight="1" x14ac:dyDescent="0.4">
      <c r="B29" s="106"/>
      <c r="C29" s="245"/>
      <c r="D29" s="44"/>
      <c r="E29" s="245"/>
      <c r="F29" s="106"/>
      <c r="G29" s="106" t="s">
        <v>220</v>
      </c>
      <c r="H29" s="195"/>
      <c r="I29" s="195"/>
      <c r="J29" s="195"/>
      <c r="K29" s="195"/>
      <c r="L29" s="91" t="str">
        <f t="shared" si="1"/>
        <v xml:space="preserve">   </v>
      </c>
      <c r="M29" s="195"/>
      <c r="N29" s="246" t="str">
        <f t="shared" si="2"/>
        <v/>
      </c>
      <c r="O29" s="195"/>
      <c r="P29" s="246" t="str">
        <f t="shared" si="0"/>
        <v/>
      </c>
      <c r="Q29" s="195"/>
      <c r="R29" s="246"/>
      <c r="S29" s="195"/>
      <c r="T29" s="195"/>
    </row>
    <row r="30" spans="2:20" s="96" customFormat="1" ht="150" customHeight="1" x14ac:dyDescent="0.4">
      <c r="B30" s="106"/>
      <c r="C30" s="245"/>
      <c r="D30" s="44"/>
      <c r="E30" s="245"/>
      <c r="F30" s="106"/>
      <c r="G30" s="106" t="s">
        <v>221</v>
      </c>
      <c r="H30" s="195"/>
      <c r="I30" s="195"/>
      <c r="J30" s="195"/>
      <c r="K30" s="195"/>
      <c r="L30" s="91" t="str">
        <f t="shared" si="1"/>
        <v xml:space="preserve">   </v>
      </c>
      <c r="M30" s="195"/>
      <c r="N30" s="246" t="str">
        <f t="shared" si="2"/>
        <v/>
      </c>
      <c r="O30" s="195"/>
      <c r="P30" s="246" t="str">
        <f t="shared" si="0"/>
        <v/>
      </c>
      <c r="Q30" s="195"/>
      <c r="R30" s="246"/>
      <c r="S30" s="195"/>
      <c r="T30" s="195"/>
    </row>
    <row r="31" spans="2:20" s="96" customFormat="1" ht="150" customHeight="1" x14ac:dyDescent="0.4">
      <c r="B31" s="106"/>
      <c r="C31" s="245"/>
      <c r="D31" s="44"/>
      <c r="E31" s="245"/>
      <c r="F31" s="106"/>
      <c r="G31" s="106" t="s">
        <v>222</v>
      </c>
      <c r="H31" s="195"/>
      <c r="I31" s="195"/>
      <c r="J31" s="195"/>
      <c r="K31" s="195"/>
      <c r="L31" s="91" t="str">
        <f t="shared" si="1"/>
        <v xml:space="preserve">   </v>
      </c>
      <c r="M31" s="195"/>
      <c r="N31" s="246" t="str">
        <f t="shared" si="2"/>
        <v/>
      </c>
      <c r="O31" s="195"/>
      <c r="P31" s="246" t="str">
        <f t="shared" si="0"/>
        <v/>
      </c>
      <c r="Q31" s="195"/>
      <c r="R31" s="246"/>
      <c r="S31" s="195"/>
      <c r="T31" s="195"/>
    </row>
    <row r="32" spans="2:20" s="96" customFormat="1" ht="150" customHeight="1" x14ac:dyDescent="0.4">
      <c r="B32" s="106"/>
      <c r="C32" s="245"/>
      <c r="D32" s="44"/>
      <c r="E32" s="245"/>
      <c r="F32" s="106"/>
      <c r="G32" s="106" t="s">
        <v>223</v>
      </c>
      <c r="H32" s="195"/>
      <c r="I32" s="195"/>
      <c r="J32" s="195"/>
      <c r="K32" s="195"/>
      <c r="L32" s="91" t="str">
        <f t="shared" si="1"/>
        <v xml:space="preserve">   </v>
      </c>
      <c r="M32" s="195"/>
      <c r="N32" s="246" t="str">
        <f t="shared" si="2"/>
        <v/>
      </c>
      <c r="O32" s="195"/>
      <c r="P32" s="246" t="str">
        <f t="shared" si="0"/>
        <v/>
      </c>
      <c r="Q32" s="195"/>
      <c r="R32" s="246"/>
      <c r="S32" s="195"/>
      <c r="T32" s="195"/>
    </row>
    <row r="33" spans="2:20" s="96" customFormat="1" ht="150" customHeight="1" x14ac:dyDescent="0.4">
      <c r="B33" s="106"/>
      <c r="C33" s="245"/>
      <c r="D33" s="44"/>
      <c r="E33" s="245"/>
      <c r="F33" s="106"/>
      <c r="G33" s="106" t="s">
        <v>224</v>
      </c>
      <c r="H33" s="195"/>
      <c r="I33" s="195"/>
      <c r="J33" s="195"/>
      <c r="K33" s="195"/>
      <c r="L33" s="91" t="str">
        <f t="shared" si="1"/>
        <v xml:space="preserve">   </v>
      </c>
      <c r="M33" s="195"/>
      <c r="N33" s="246" t="str">
        <f t="shared" si="2"/>
        <v/>
      </c>
      <c r="O33" s="195"/>
      <c r="P33" s="246" t="str">
        <f t="shared" si="0"/>
        <v/>
      </c>
      <c r="Q33" s="195"/>
      <c r="R33" s="246"/>
      <c r="S33" s="195"/>
      <c r="T33" s="195"/>
    </row>
    <row r="34" spans="2:20" s="96" customFormat="1" ht="150" customHeight="1" x14ac:dyDescent="0.4">
      <c r="B34" s="106"/>
      <c r="C34" s="245"/>
      <c r="D34" s="44"/>
      <c r="E34" s="245"/>
      <c r="F34" s="106"/>
      <c r="G34" s="106" t="s">
        <v>225</v>
      </c>
      <c r="H34" s="195"/>
      <c r="I34" s="195"/>
      <c r="J34" s="195"/>
      <c r="K34" s="195"/>
      <c r="L34" s="91" t="str">
        <f t="shared" si="1"/>
        <v xml:space="preserve">   </v>
      </c>
      <c r="M34" s="195"/>
      <c r="N34" s="246" t="str">
        <f t="shared" si="2"/>
        <v/>
      </c>
      <c r="O34" s="195"/>
      <c r="P34" s="246" t="str">
        <f t="shared" si="0"/>
        <v/>
      </c>
      <c r="Q34" s="195"/>
      <c r="R34" s="246"/>
      <c r="S34" s="195"/>
      <c r="T34" s="195"/>
    </row>
    <row r="35" spans="2:20" s="96" customFormat="1" ht="150" customHeight="1" x14ac:dyDescent="0.4">
      <c r="B35" s="106"/>
      <c r="C35" s="245"/>
      <c r="D35" s="44"/>
      <c r="E35" s="245"/>
      <c r="F35" s="106"/>
      <c r="G35" s="106" t="s">
        <v>226</v>
      </c>
      <c r="H35" s="195"/>
      <c r="I35" s="195"/>
      <c r="J35" s="195"/>
      <c r="K35" s="195"/>
      <c r="L35" s="91" t="str">
        <f t="shared" si="1"/>
        <v xml:space="preserve">   </v>
      </c>
      <c r="M35" s="195"/>
      <c r="N35" s="246" t="str">
        <f t="shared" si="2"/>
        <v/>
      </c>
      <c r="O35" s="195"/>
      <c r="P35" s="246" t="str">
        <f t="shared" si="0"/>
        <v/>
      </c>
      <c r="Q35" s="195"/>
      <c r="R35" s="246"/>
      <c r="S35" s="195"/>
      <c r="T35" s="195"/>
    </row>
    <row r="36" spans="2:20" s="96" customFormat="1" ht="150" customHeight="1" x14ac:dyDescent="0.4">
      <c r="B36" s="106"/>
      <c r="C36" s="245"/>
      <c r="D36" s="44"/>
      <c r="E36" s="245"/>
      <c r="F36" s="106"/>
      <c r="G36" s="106" t="s">
        <v>227</v>
      </c>
      <c r="H36" s="195"/>
      <c r="I36" s="195"/>
      <c r="J36" s="195"/>
      <c r="K36" s="195"/>
      <c r="L36" s="91" t="str">
        <f t="shared" si="1"/>
        <v xml:space="preserve">   </v>
      </c>
      <c r="M36" s="195"/>
      <c r="N36" s="246" t="str">
        <f t="shared" si="2"/>
        <v/>
      </c>
      <c r="O36" s="195"/>
      <c r="P36" s="246" t="str">
        <f t="shared" si="0"/>
        <v/>
      </c>
      <c r="Q36" s="195"/>
      <c r="R36" s="246"/>
      <c r="S36" s="195"/>
      <c r="T36" s="195"/>
    </row>
    <row r="37" spans="2:20" s="96" customFormat="1" ht="150" customHeight="1" x14ac:dyDescent="0.4">
      <c r="B37" s="106"/>
      <c r="C37" s="245"/>
      <c r="D37" s="44"/>
      <c r="E37" s="245"/>
      <c r="F37" s="106"/>
      <c r="G37" s="106" t="s">
        <v>228</v>
      </c>
      <c r="H37" s="195"/>
      <c r="I37" s="195"/>
      <c r="J37" s="195"/>
      <c r="K37" s="195"/>
      <c r="L37" s="91" t="str">
        <f t="shared" si="1"/>
        <v xml:space="preserve">   </v>
      </c>
      <c r="M37" s="195"/>
      <c r="N37" s="246" t="str">
        <f t="shared" si="2"/>
        <v/>
      </c>
      <c r="O37" s="195"/>
      <c r="P37" s="246" t="str">
        <f t="shared" si="0"/>
        <v/>
      </c>
      <c r="Q37" s="195"/>
      <c r="R37" s="246"/>
      <c r="S37" s="195"/>
      <c r="T37" s="195"/>
    </row>
    <row r="38" spans="2:20" s="96" customFormat="1" ht="150" customHeight="1" x14ac:dyDescent="0.4">
      <c r="B38" s="106"/>
      <c r="C38" s="245"/>
      <c r="D38" s="44"/>
      <c r="E38" s="245"/>
      <c r="F38" s="106"/>
      <c r="G38" s="106" t="s">
        <v>229</v>
      </c>
      <c r="H38" s="195"/>
      <c r="I38" s="195"/>
      <c r="J38" s="195"/>
      <c r="K38" s="195"/>
      <c r="L38" s="91" t="str">
        <f t="shared" si="1"/>
        <v xml:space="preserve">   </v>
      </c>
      <c r="M38" s="195"/>
      <c r="N38" s="246" t="str">
        <f t="shared" si="2"/>
        <v/>
      </c>
      <c r="O38" s="195"/>
      <c r="P38" s="246" t="str">
        <f t="shared" si="0"/>
        <v/>
      </c>
      <c r="Q38" s="195"/>
      <c r="R38" s="246"/>
      <c r="S38" s="195"/>
      <c r="T38" s="195"/>
    </row>
    <row r="39" spans="2:20" s="96" customFormat="1" ht="150" customHeight="1" x14ac:dyDescent="0.4">
      <c r="B39" s="106"/>
      <c r="C39" s="245"/>
      <c r="D39" s="44"/>
      <c r="E39" s="245"/>
      <c r="F39" s="106"/>
      <c r="G39" s="106" t="s">
        <v>230</v>
      </c>
      <c r="H39" s="195"/>
      <c r="I39" s="195"/>
      <c r="J39" s="195"/>
      <c r="K39" s="195"/>
      <c r="L39" s="91" t="str">
        <f t="shared" si="1"/>
        <v xml:space="preserve">   </v>
      </c>
      <c r="M39" s="195"/>
      <c r="N39" s="246" t="str">
        <f t="shared" si="2"/>
        <v/>
      </c>
      <c r="O39" s="195"/>
      <c r="P39" s="246" t="str">
        <f t="shared" si="0"/>
        <v/>
      </c>
      <c r="Q39" s="195"/>
      <c r="R39" s="246"/>
      <c r="S39" s="195"/>
      <c r="T39" s="195"/>
    </row>
    <row r="40" spans="2:20" s="96" customFormat="1" ht="150" customHeight="1" x14ac:dyDescent="0.4">
      <c r="B40" s="106"/>
      <c r="C40" s="245"/>
      <c r="D40" s="44"/>
      <c r="E40" s="245"/>
      <c r="F40" s="106"/>
      <c r="G40" s="106" t="s">
        <v>231</v>
      </c>
      <c r="H40" s="195"/>
      <c r="I40" s="195"/>
      <c r="J40" s="195"/>
      <c r="K40" s="195"/>
      <c r="L40" s="91" t="str">
        <f t="shared" si="1"/>
        <v xml:space="preserve">   </v>
      </c>
      <c r="M40" s="195"/>
      <c r="N40" s="246" t="str">
        <f t="shared" si="2"/>
        <v/>
      </c>
      <c r="O40" s="195"/>
      <c r="P40" s="246" t="str">
        <f t="shared" si="0"/>
        <v/>
      </c>
      <c r="Q40" s="195"/>
      <c r="R40" s="246"/>
      <c r="S40" s="195"/>
      <c r="T40" s="195"/>
    </row>
    <row r="41" spans="2:20" s="96" customFormat="1" ht="150" customHeight="1" x14ac:dyDescent="0.4">
      <c r="B41" s="106"/>
      <c r="C41" s="245"/>
      <c r="D41" s="44"/>
      <c r="E41" s="245"/>
      <c r="F41" s="106"/>
      <c r="G41" s="106" t="s">
        <v>232</v>
      </c>
      <c r="H41" s="195"/>
      <c r="I41" s="195"/>
      <c r="J41" s="195"/>
      <c r="K41" s="195"/>
      <c r="L41" s="91" t="str">
        <f t="shared" si="1"/>
        <v xml:space="preserve">   </v>
      </c>
      <c r="M41" s="195"/>
      <c r="N41" s="246" t="str">
        <f t="shared" si="2"/>
        <v/>
      </c>
      <c r="O41" s="195"/>
      <c r="P41" s="246" t="str">
        <f t="shared" si="0"/>
        <v/>
      </c>
      <c r="Q41" s="195"/>
      <c r="R41" s="246"/>
      <c r="S41" s="195"/>
      <c r="T41" s="195"/>
    </row>
    <row r="42" spans="2:20" s="96" customFormat="1" ht="150" customHeight="1" x14ac:dyDescent="0.4">
      <c r="B42" s="106"/>
      <c r="C42" s="245"/>
      <c r="D42" s="44"/>
      <c r="E42" s="245"/>
      <c r="F42" s="106"/>
      <c r="G42" s="106" t="s">
        <v>233</v>
      </c>
      <c r="H42" s="195"/>
      <c r="I42" s="195"/>
      <c r="J42" s="195"/>
      <c r="K42" s="195"/>
      <c r="L42" s="91" t="str">
        <f t="shared" si="1"/>
        <v xml:space="preserve">   </v>
      </c>
      <c r="M42" s="195"/>
      <c r="N42" s="246" t="str">
        <f t="shared" si="2"/>
        <v/>
      </c>
      <c r="O42" s="195"/>
      <c r="P42" s="246" t="str">
        <f t="shared" si="0"/>
        <v/>
      </c>
      <c r="Q42" s="195"/>
      <c r="R42" s="246"/>
      <c r="S42" s="195"/>
      <c r="T42" s="195"/>
    </row>
    <row r="43" spans="2:20" s="96" customFormat="1" ht="150" customHeight="1" x14ac:dyDescent="0.4">
      <c r="B43" s="106"/>
      <c r="C43" s="245"/>
      <c r="D43" s="44"/>
      <c r="E43" s="245"/>
      <c r="F43" s="106"/>
      <c r="G43" s="106" t="s">
        <v>234</v>
      </c>
      <c r="H43" s="195"/>
      <c r="I43" s="195"/>
      <c r="J43" s="195"/>
      <c r="K43" s="195"/>
      <c r="L43" s="91" t="str">
        <f t="shared" si="1"/>
        <v xml:space="preserve">   </v>
      </c>
      <c r="M43" s="195"/>
      <c r="N43" s="246" t="str">
        <f t="shared" si="2"/>
        <v/>
      </c>
      <c r="O43" s="195"/>
      <c r="P43" s="246" t="str">
        <f t="shared" si="0"/>
        <v/>
      </c>
      <c r="Q43" s="195"/>
      <c r="R43" s="246"/>
      <c r="S43" s="195"/>
      <c r="T43" s="195"/>
    </row>
    <row r="44" spans="2:20" s="96" customFormat="1" ht="150" customHeight="1" x14ac:dyDescent="0.4">
      <c r="B44" s="106"/>
      <c r="C44" s="245"/>
      <c r="D44" s="44"/>
      <c r="E44" s="245"/>
      <c r="F44" s="106"/>
      <c r="G44" s="106" t="s">
        <v>235</v>
      </c>
      <c r="H44" s="195"/>
      <c r="I44" s="195"/>
      <c r="J44" s="195"/>
      <c r="K44" s="195"/>
      <c r="L44" s="91" t="str">
        <f t="shared" si="1"/>
        <v xml:space="preserve">   </v>
      </c>
      <c r="M44" s="195"/>
      <c r="N44" s="246" t="str">
        <f t="shared" si="2"/>
        <v/>
      </c>
      <c r="O44" s="195"/>
      <c r="P44" s="246" t="str">
        <f t="shared" si="0"/>
        <v/>
      </c>
      <c r="Q44" s="195"/>
      <c r="R44" s="246"/>
      <c r="S44" s="195"/>
      <c r="T44" s="195"/>
    </row>
    <row r="45" spans="2:20" s="96" customFormat="1" ht="150" customHeight="1" x14ac:dyDescent="0.4">
      <c r="B45" s="106"/>
      <c r="C45" s="245"/>
      <c r="D45" s="44"/>
      <c r="E45" s="245"/>
      <c r="F45" s="106"/>
      <c r="G45" s="106" t="s">
        <v>236</v>
      </c>
      <c r="H45" s="195"/>
      <c r="I45" s="195"/>
      <c r="J45" s="195"/>
      <c r="K45" s="195"/>
      <c r="L45" s="91" t="str">
        <f t="shared" si="1"/>
        <v xml:space="preserve">   </v>
      </c>
      <c r="M45" s="195"/>
      <c r="N45" s="246" t="str">
        <f t="shared" si="2"/>
        <v/>
      </c>
      <c r="O45" s="195"/>
      <c r="P45" s="246" t="str">
        <f t="shared" si="0"/>
        <v/>
      </c>
      <c r="Q45" s="195"/>
      <c r="R45" s="246"/>
      <c r="S45" s="195"/>
      <c r="T45" s="195"/>
    </row>
    <row r="46" spans="2:20" s="96" customFormat="1" ht="150" customHeight="1" x14ac:dyDescent="0.4">
      <c r="B46" s="106"/>
      <c r="C46" s="245"/>
      <c r="D46" s="44"/>
      <c r="E46" s="245"/>
      <c r="F46" s="106"/>
      <c r="G46" s="106" t="s">
        <v>237</v>
      </c>
      <c r="H46" s="195"/>
      <c r="I46" s="195"/>
      <c r="J46" s="195"/>
      <c r="K46" s="195"/>
      <c r="L46" s="91" t="str">
        <f t="shared" si="1"/>
        <v xml:space="preserve">   </v>
      </c>
      <c r="M46" s="195"/>
      <c r="N46" s="246" t="str">
        <f t="shared" si="2"/>
        <v/>
      </c>
      <c r="O46" s="195"/>
      <c r="P46" s="246" t="str">
        <f t="shared" si="0"/>
        <v/>
      </c>
      <c r="Q46" s="195"/>
      <c r="R46" s="246"/>
      <c r="S46" s="195"/>
      <c r="T46" s="195"/>
    </row>
    <row r="47" spans="2:20" s="96" customFormat="1" ht="150" customHeight="1" x14ac:dyDescent="0.4">
      <c r="B47" s="106"/>
      <c r="C47" s="245"/>
      <c r="D47" s="44"/>
      <c r="E47" s="245"/>
      <c r="F47" s="106"/>
      <c r="G47" s="106" t="s">
        <v>238</v>
      </c>
      <c r="H47" s="195"/>
      <c r="I47" s="195"/>
      <c r="J47" s="195"/>
      <c r="K47" s="195"/>
      <c r="L47" s="91" t="str">
        <f t="shared" si="1"/>
        <v xml:space="preserve">   </v>
      </c>
      <c r="M47" s="195"/>
      <c r="N47" s="246" t="str">
        <f t="shared" si="2"/>
        <v/>
      </c>
      <c r="O47" s="195"/>
      <c r="P47" s="246" t="str">
        <f t="shared" si="0"/>
        <v/>
      </c>
      <c r="Q47" s="195"/>
      <c r="R47" s="246"/>
      <c r="S47" s="195"/>
      <c r="T47" s="195"/>
    </row>
    <row r="48" spans="2:20" s="96" customFormat="1" ht="150" customHeight="1" x14ac:dyDescent="0.4">
      <c r="B48" s="106"/>
      <c r="C48" s="245"/>
      <c r="D48" s="44"/>
      <c r="E48" s="245"/>
      <c r="F48" s="106"/>
      <c r="G48" s="106" t="s">
        <v>239</v>
      </c>
      <c r="H48" s="195"/>
      <c r="I48" s="195"/>
      <c r="J48" s="195"/>
      <c r="K48" s="195"/>
      <c r="L48" s="91" t="str">
        <f t="shared" si="1"/>
        <v xml:space="preserve">   </v>
      </c>
      <c r="M48" s="195"/>
      <c r="N48" s="246" t="str">
        <f t="shared" si="2"/>
        <v/>
      </c>
      <c r="O48" s="195"/>
      <c r="P48" s="246" t="str">
        <f t="shared" si="0"/>
        <v/>
      </c>
      <c r="Q48" s="195"/>
      <c r="R48" s="246"/>
      <c r="S48" s="195"/>
      <c r="T48" s="195"/>
    </row>
    <row r="49" spans="2:20" s="96" customFormat="1" ht="150" customHeight="1" x14ac:dyDescent="0.4">
      <c r="B49" s="106"/>
      <c r="C49" s="245"/>
      <c r="D49" s="44"/>
      <c r="E49" s="245"/>
      <c r="F49" s="106"/>
      <c r="G49" s="106" t="s">
        <v>240</v>
      </c>
      <c r="H49" s="195"/>
      <c r="I49" s="195"/>
      <c r="J49" s="195"/>
      <c r="K49" s="195"/>
      <c r="L49" s="91" t="str">
        <f t="shared" si="1"/>
        <v xml:space="preserve">   </v>
      </c>
      <c r="M49" s="195"/>
      <c r="N49" s="246" t="str">
        <f t="shared" si="2"/>
        <v/>
      </c>
      <c r="O49" s="195"/>
      <c r="P49" s="246" t="str">
        <f t="shared" si="0"/>
        <v/>
      </c>
      <c r="Q49" s="195"/>
      <c r="R49" s="246"/>
      <c r="S49" s="195"/>
      <c r="T49" s="195"/>
    </row>
    <row r="50" spans="2:20" s="96" customFormat="1" ht="150" customHeight="1" x14ac:dyDescent="0.4">
      <c r="B50" s="106"/>
      <c r="C50" s="245"/>
      <c r="D50" s="44"/>
      <c r="E50" s="245"/>
      <c r="F50" s="106"/>
      <c r="G50" s="106" t="s">
        <v>241</v>
      </c>
      <c r="H50" s="195"/>
      <c r="I50" s="195"/>
      <c r="J50" s="195"/>
      <c r="K50" s="195"/>
      <c r="L50" s="91" t="str">
        <f t="shared" si="1"/>
        <v xml:space="preserve">   </v>
      </c>
      <c r="M50" s="195"/>
      <c r="N50" s="246" t="str">
        <f t="shared" si="2"/>
        <v/>
      </c>
      <c r="O50" s="195"/>
      <c r="P50" s="246" t="str">
        <f t="shared" si="0"/>
        <v/>
      </c>
      <c r="Q50" s="195"/>
      <c r="R50" s="246"/>
      <c r="S50" s="195"/>
      <c r="T50" s="195"/>
    </row>
    <row r="51" spans="2:20" s="96" customFormat="1" ht="150" customHeight="1" x14ac:dyDescent="0.4">
      <c r="B51" s="106"/>
      <c r="C51" s="245"/>
      <c r="D51" s="44"/>
      <c r="E51" s="245"/>
      <c r="F51" s="106"/>
      <c r="G51" s="106" t="s">
        <v>242</v>
      </c>
      <c r="H51" s="195"/>
      <c r="I51" s="195"/>
      <c r="J51" s="195"/>
      <c r="K51" s="195"/>
      <c r="L51" s="91" t="str">
        <f t="shared" si="1"/>
        <v xml:space="preserve">   </v>
      </c>
      <c r="M51" s="195"/>
      <c r="N51" s="246" t="str">
        <f t="shared" si="2"/>
        <v/>
      </c>
      <c r="O51" s="195"/>
      <c r="P51" s="246" t="str">
        <f t="shared" si="0"/>
        <v/>
      </c>
      <c r="Q51" s="195"/>
      <c r="R51" s="246"/>
      <c r="S51" s="195"/>
      <c r="T51" s="195"/>
    </row>
    <row r="52" spans="2:20" s="96" customFormat="1" ht="150" customHeight="1" x14ac:dyDescent="0.4">
      <c r="B52" s="106"/>
      <c r="C52" s="245"/>
      <c r="D52" s="44"/>
      <c r="E52" s="245"/>
      <c r="F52" s="106"/>
      <c r="G52" s="106" t="s">
        <v>243</v>
      </c>
      <c r="H52" s="195"/>
      <c r="I52" s="195"/>
      <c r="J52" s="195"/>
      <c r="K52" s="195"/>
      <c r="L52" s="91" t="str">
        <f t="shared" si="1"/>
        <v xml:space="preserve">   </v>
      </c>
      <c r="M52" s="195"/>
      <c r="N52" s="246" t="str">
        <f t="shared" si="2"/>
        <v/>
      </c>
      <c r="O52" s="195"/>
      <c r="P52" s="246" t="str">
        <f t="shared" si="0"/>
        <v/>
      </c>
      <c r="Q52" s="195"/>
      <c r="R52" s="246"/>
      <c r="S52" s="195"/>
      <c r="T52" s="195"/>
    </row>
    <row r="53" spans="2:20" s="96" customFormat="1" ht="150" customHeight="1" x14ac:dyDescent="0.4">
      <c r="B53" s="106"/>
      <c r="C53" s="245"/>
      <c r="D53" s="44"/>
      <c r="E53" s="245"/>
      <c r="F53" s="106"/>
      <c r="G53" s="106" t="s">
        <v>244</v>
      </c>
      <c r="H53" s="195"/>
      <c r="I53" s="195"/>
      <c r="J53" s="195"/>
      <c r="K53" s="195"/>
      <c r="L53" s="91" t="str">
        <f t="shared" si="1"/>
        <v xml:space="preserve">   </v>
      </c>
      <c r="M53" s="195"/>
      <c r="N53" s="246" t="str">
        <f t="shared" si="2"/>
        <v/>
      </c>
      <c r="O53" s="195"/>
      <c r="P53" s="246" t="str">
        <f t="shared" si="0"/>
        <v/>
      </c>
      <c r="Q53" s="195"/>
      <c r="R53" s="246"/>
      <c r="S53" s="195"/>
      <c r="T53" s="195"/>
    </row>
    <row r="54" spans="2:20" s="96" customFormat="1" ht="150" customHeight="1" x14ac:dyDescent="0.4">
      <c r="B54" s="106"/>
      <c r="C54" s="245"/>
      <c r="D54" s="44"/>
      <c r="E54" s="245"/>
      <c r="F54" s="106"/>
      <c r="G54" s="106" t="s">
        <v>245</v>
      </c>
      <c r="H54" s="195"/>
      <c r="I54" s="195"/>
      <c r="J54" s="195"/>
      <c r="K54" s="195"/>
      <c r="L54" s="91" t="str">
        <f t="shared" si="1"/>
        <v xml:space="preserve">   </v>
      </c>
      <c r="M54" s="195"/>
      <c r="N54" s="246" t="str">
        <f t="shared" si="2"/>
        <v/>
      </c>
      <c r="O54" s="195"/>
      <c r="P54" s="246" t="str">
        <f t="shared" si="0"/>
        <v/>
      </c>
      <c r="Q54" s="195"/>
      <c r="R54" s="246"/>
      <c r="S54" s="195"/>
      <c r="T54" s="195"/>
    </row>
    <row r="55" spans="2:20" s="96" customFormat="1" ht="150" customHeight="1" x14ac:dyDescent="0.4">
      <c r="B55" s="106"/>
      <c r="C55" s="245"/>
      <c r="D55" s="44"/>
      <c r="E55" s="245"/>
      <c r="F55" s="106"/>
      <c r="G55" s="106" t="s">
        <v>246</v>
      </c>
      <c r="H55" s="195"/>
      <c r="I55" s="195"/>
      <c r="J55" s="195"/>
      <c r="K55" s="195"/>
      <c r="L55" s="91" t="str">
        <f t="shared" si="1"/>
        <v xml:space="preserve">   </v>
      </c>
      <c r="M55" s="195"/>
      <c r="N55" s="246" t="str">
        <f t="shared" si="2"/>
        <v/>
      </c>
      <c r="O55" s="195"/>
      <c r="P55" s="246" t="str">
        <f t="shared" si="0"/>
        <v/>
      </c>
      <c r="Q55" s="195"/>
      <c r="R55" s="246"/>
      <c r="S55" s="195"/>
      <c r="T55" s="195"/>
    </row>
    <row r="56" spans="2:20" s="96" customFormat="1" ht="150" customHeight="1" x14ac:dyDescent="0.4">
      <c r="B56" s="106"/>
      <c r="C56" s="245"/>
      <c r="D56" s="44"/>
      <c r="E56" s="245"/>
      <c r="F56" s="106"/>
      <c r="G56" s="106" t="s">
        <v>247</v>
      </c>
      <c r="H56" s="195"/>
      <c r="I56" s="195"/>
      <c r="J56" s="195"/>
      <c r="K56" s="195"/>
      <c r="L56" s="91" t="str">
        <f t="shared" si="1"/>
        <v xml:space="preserve">   </v>
      </c>
      <c r="M56" s="195"/>
      <c r="N56" s="246" t="str">
        <f t="shared" si="2"/>
        <v/>
      </c>
      <c r="O56" s="195"/>
      <c r="P56" s="246" t="str">
        <f t="shared" si="0"/>
        <v/>
      </c>
      <c r="Q56" s="195"/>
      <c r="R56" s="246"/>
      <c r="S56" s="195"/>
      <c r="T56" s="195"/>
    </row>
    <row r="57" spans="2:20" s="96" customFormat="1" ht="150" customHeight="1" x14ac:dyDescent="0.4">
      <c r="B57" s="106"/>
      <c r="C57" s="245"/>
      <c r="D57" s="44"/>
      <c r="E57" s="245"/>
      <c r="F57" s="106"/>
      <c r="G57" s="106" t="s">
        <v>248</v>
      </c>
      <c r="H57" s="195"/>
      <c r="I57" s="195"/>
      <c r="J57" s="195"/>
      <c r="K57" s="195"/>
      <c r="L57" s="91" t="str">
        <f t="shared" si="1"/>
        <v xml:space="preserve">   </v>
      </c>
      <c r="M57" s="195"/>
      <c r="N57" s="246" t="str">
        <f t="shared" si="2"/>
        <v/>
      </c>
      <c r="O57" s="195"/>
      <c r="P57" s="246" t="str">
        <f t="shared" si="0"/>
        <v/>
      </c>
      <c r="Q57" s="195"/>
      <c r="R57" s="246"/>
      <c r="S57" s="195"/>
      <c r="T57" s="195"/>
    </row>
    <row r="58" spans="2:20" s="96" customFormat="1" ht="150" customHeight="1" x14ac:dyDescent="0.4">
      <c r="B58" s="106"/>
      <c r="C58" s="245"/>
      <c r="D58" s="44"/>
      <c r="E58" s="245"/>
      <c r="F58" s="106"/>
      <c r="G58" s="106" t="s">
        <v>249</v>
      </c>
      <c r="H58" s="195"/>
      <c r="I58" s="195"/>
      <c r="J58" s="195"/>
      <c r="K58" s="195"/>
      <c r="L58" s="91" t="str">
        <f t="shared" si="1"/>
        <v xml:space="preserve">   </v>
      </c>
      <c r="M58" s="195"/>
      <c r="N58" s="246" t="str">
        <f t="shared" si="2"/>
        <v/>
      </c>
      <c r="O58" s="195"/>
      <c r="P58" s="246" t="str">
        <f t="shared" si="0"/>
        <v/>
      </c>
      <c r="Q58" s="195"/>
      <c r="R58" s="246"/>
      <c r="S58" s="195"/>
      <c r="T58" s="195"/>
    </row>
    <row r="59" spans="2:20" s="96" customFormat="1" ht="150" customHeight="1" x14ac:dyDescent="0.4">
      <c r="B59" s="106"/>
      <c r="C59" s="245"/>
      <c r="D59" s="44"/>
      <c r="E59" s="245"/>
      <c r="F59" s="106"/>
      <c r="G59" s="106" t="s">
        <v>250</v>
      </c>
      <c r="H59" s="195"/>
      <c r="I59" s="195"/>
      <c r="J59" s="195"/>
      <c r="K59" s="195"/>
      <c r="L59" s="91" t="str">
        <f t="shared" si="1"/>
        <v xml:space="preserve">   </v>
      </c>
      <c r="M59" s="195"/>
      <c r="N59" s="246" t="str">
        <f t="shared" si="2"/>
        <v/>
      </c>
      <c r="O59" s="195"/>
      <c r="P59" s="246" t="str">
        <f t="shared" si="0"/>
        <v/>
      </c>
      <c r="Q59" s="195"/>
      <c r="R59" s="246"/>
      <c r="S59" s="195"/>
      <c r="T59" s="195"/>
    </row>
    <row r="60" spans="2:20" s="96" customFormat="1" ht="150" customHeight="1" x14ac:dyDescent="0.4">
      <c r="B60" s="106"/>
      <c r="C60" s="245"/>
      <c r="D60" s="44"/>
      <c r="E60" s="245"/>
      <c r="F60" s="106"/>
      <c r="G60" s="106" t="s">
        <v>251</v>
      </c>
      <c r="H60" s="195"/>
      <c r="I60" s="195"/>
      <c r="J60" s="195"/>
      <c r="K60" s="195"/>
      <c r="L60" s="91" t="str">
        <f t="shared" si="1"/>
        <v xml:space="preserve">   </v>
      </c>
      <c r="M60" s="195"/>
      <c r="N60" s="246" t="str">
        <f t="shared" si="2"/>
        <v/>
      </c>
      <c r="O60" s="195"/>
      <c r="P60" s="246" t="str">
        <f t="shared" si="0"/>
        <v/>
      </c>
      <c r="Q60" s="195"/>
      <c r="R60" s="246"/>
      <c r="S60" s="195"/>
      <c r="T60" s="195"/>
    </row>
    <row r="61" spans="2:20" s="96" customFormat="1" ht="150" customHeight="1" x14ac:dyDescent="0.4">
      <c r="B61" s="106"/>
      <c r="C61" s="245"/>
      <c r="D61" s="44"/>
      <c r="E61" s="245"/>
      <c r="F61" s="106"/>
      <c r="G61" s="106" t="s">
        <v>252</v>
      </c>
      <c r="H61" s="195"/>
      <c r="I61" s="195"/>
      <c r="J61" s="195"/>
      <c r="K61" s="195"/>
      <c r="L61" s="91" t="str">
        <f t="shared" si="1"/>
        <v xml:space="preserve">   </v>
      </c>
      <c r="M61" s="195"/>
      <c r="N61" s="246" t="str">
        <f t="shared" si="2"/>
        <v/>
      </c>
      <c r="O61" s="195"/>
      <c r="P61" s="246" t="str">
        <f t="shared" si="0"/>
        <v/>
      </c>
      <c r="Q61" s="195"/>
      <c r="R61" s="246"/>
      <c r="S61" s="195"/>
      <c r="T61" s="195"/>
    </row>
    <row r="62" spans="2:20" s="96" customFormat="1" ht="150" customHeight="1" x14ac:dyDescent="0.4">
      <c r="B62" s="106"/>
      <c r="C62" s="245"/>
      <c r="D62" s="44"/>
      <c r="E62" s="245"/>
      <c r="F62" s="106"/>
      <c r="G62" s="106" t="s">
        <v>253</v>
      </c>
      <c r="H62" s="195"/>
      <c r="I62" s="195"/>
      <c r="J62" s="195"/>
      <c r="K62" s="195"/>
      <c r="L62" s="91" t="str">
        <f t="shared" si="1"/>
        <v xml:space="preserve">   </v>
      </c>
      <c r="M62" s="195"/>
      <c r="N62" s="246" t="str">
        <f t="shared" si="2"/>
        <v/>
      </c>
      <c r="O62" s="195"/>
      <c r="P62" s="246" t="str">
        <f t="shared" si="0"/>
        <v/>
      </c>
      <c r="Q62" s="195"/>
      <c r="R62" s="246"/>
      <c r="S62" s="195"/>
      <c r="T62" s="195"/>
    </row>
    <row r="63" spans="2:20" s="96" customFormat="1" ht="150" customHeight="1" x14ac:dyDescent="0.4">
      <c r="B63" s="106"/>
      <c r="C63" s="245"/>
      <c r="D63" s="44"/>
      <c r="E63" s="245"/>
      <c r="F63" s="106"/>
      <c r="G63" s="106" t="s">
        <v>254</v>
      </c>
      <c r="H63" s="195"/>
      <c r="I63" s="195"/>
      <c r="J63" s="195"/>
      <c r="K63" s="195"/>
      <c r="L63" s="91" t="str">
        <f t="shared" si="1"/>
        <v xml:space="preserve">   </v>
      </c>
      <c r="M63" s="195"/>
      <c r="N63" s="246" t="str">
        <f t="shared" si="2"/>
        <v/>
      </c>
      <c r="O63" s="195"/>
      <c r="P63" s="246" t="str">
        <f t="shared" si="0"/>
        <v/>
      </c>
      <c r="Q63" s="195"/>
      <c r="R63" s="246"/>
      <c r="S63" s="195"/>
      <c r="T63" s="195"/>
    </row>
    <row r="64" spans="2:20" s="96" customFormat="1" ht="150" customHeight="1" x14ac:dyDescent="0.4">
      <c r="B64" s="106"/>
      <c r="C64" s="245"/>
      <c r="D64" s="44"/>
      <c r="E64" s="245"/>
      <c r="F64" s="106"/>
      <c r="G64" s="106" t="s">
        <v>255</v>
      </c>
      <c r="H64" s="195"/>
      <c r="I64" s="195"/>
      <c r="J64" s="195"/>
      <c r="K64" s="195"/>
      <c r="L64" s="91" t="str">
        <f t="shared" si="1"/>
        <v xml:space="preserve">   </v>
      </c>
      <c r="M64" s="195"/>
      <c r="N64" s="246" t="str">
        <f t="shared" si="2"/>
        <v/>
      </c>
      <c r="O64" s="195"/>
      <c r="P64" s="246" t="str">
        <f t="shared" si="0"/>
        <v/>
      </c>
      <c r="Q64" s="195"/>
      <c r="R64" s="246"/>
      <c r="S64" s="195"/>
      <c r="T64" s="195"/>
    </row>
    <row r="65" spans="2:20" s="96" customFormat="1" ht="150" customHeight="1" x14ac:dyDescent="0.4">
      <c r="B65" s="106"/>
      <c r="C65" s="245"/>
      <c r="D65" s="44"/>
      <c r="E65" s="245"/>
      <c r="F65" s="106"/>
      <c r="G65" s="106" t="s">
        <v>256</v>
      </c>
      <c r="H65" s="195"/>
      <c r="I65" s="195"/>
      <c r="J65" s="195"/>
      <c r="K65" s="195"/>
      <c r="L65" s="91" t="str">
        <f t="shared" si="1"/>
        <v xml:space="preserve">   </v>
      </c>
      <c r="M65" s="195"/>
      <c r="N65" s="246" t="str">
        <f t="shared" si="2"/>
        <v/>
      </c>
      <c r="O65" s="195"/>
      <c r="P65" s="246" t="str">
        <f t="shared" si="0"/>
        <v/>
      </c>
      <c r="Q65" s="195"/>
      <c r="R65" s="246"/>
      <c r="S65" s="195"/>
      <c r="T65" s="195"/>
    </row>
    <row r="66" spans="2:20" s="96" customFormat="1" ht="150" customHeight="1" x14ac:dyDescent="0.4">
      <c r="B66" s="106"/>
      <c r="C66" s="245"/>
      <c r="D66" s="44"/>
      <c r="E66" s="245"/>
      <c r="F66" s="106"/>
      <c r="G66" s="106" t="s">
        <v>257</v>
      </c>
      <c r="H66" s="195"/>
      <c r="I66" s="195"/>
      <c r="J66" s="195"/>
      <c r="K66" s="195"/>
      <c r="L66" s="91" t="str">
        <f t="shared" si="1"/>
        <v xml:space="preserve">   </v>
      </c>
      <c r="M66" s="195"/>
      <c r="N66" s="246" t="str">
        <f t="shared" si="2"/>
        <v/>
      </c>
      <c r="O66" s="195"/>
      <c r="P66" s="246" t="str">
        <f t="shared" si="0"/>
        <v/>
      </c>
      <c r="Q66" s="195"/>
      <c r="R66" s="246"/>
      <c r="S66" s="195"/>
      <c r="T66" s="195"/>
    </row>
    <row r="67" spans="2:20" s="96" customFormat="1" ht="150" customHeight="1" x14ac:dyDescent="0.4">
      <c r="B67" s="106"/>
      <c r="C67" s="245"/>
      <c r="D67" s="44"/>
      <c r="E67" s="245"/>
      <c r="F67" s="106"/>
      <c r="G67" s="106" t="s">
        <v>258</v>
      </c>
      <c r="H67" s="195"/>
      <c r="I67" s="195"/>
      <c r="J67" s="195"/>
      <c r="K67" s="195"/>
      <c r="L67" s="91" t="str">
        <f t="shared" si="1"/>
        <v xml:space="preserve">   </v>
      </c>
      <c r="M67" s="195"/>
      <c r="N67" s="246" t="str">
        <f t="shared" si="2"/>
        <v/>
      </c>
      <c r="O67" s="195"/>
      <c r="P67" s="246" t="str">
        <f t="shared" si="0"/>
        <v/>
      </c>
      <c r="Q67" s="195"/>
      <c r="R67" s="246"/>
      <c r="S67" s="195"/>
      <c r="T67" s="195"/>
    </row>
    <row r="68" spans="2:20" s="96" customFormat="1" ht="150" customHeight="1" x14ac:dyDescent="0.4">
      <c r="B68" s="106"/>
      <c r="C68" s="245"/>
      <c r="D68" s="44"/>
      <c r="E68" s="245"/>
      <c r="F68" s="106"/>
      <c r="G68" s="106" t="s">
        <v>259</v>
      </c>
      <c r="H68" s="195"/>
      <c r="I68" s="195"/>
      <c r="J68" s="195"/>
      <c r="K68" s="195"/>
      <c r="L68" s="91" t="str">
        <f t="shared" si="1"/>
        <v xml:space="preserve">   </v>
      </c>
      <c r="M68" s="195"/>
      <c r="N68" s="246" t="str">
        <f t="shared" si="2"/>
        <v/>
      </c>
      <c r="O68" s="195"/>
      <c r="P68" s="246" t="str">
        <f t="shared" si="0"/>
        <v/>
      </c>
      <c r="Q68" s="195"/>
      <c r="R68" s="246"/>
      <c r="S68" s="195"/>
      <c r="T68" s="195"/>
    </row>
    <row r="69" spans="2:20" s="96" customFormat="1" ht="150" customHeight="1" x14ac:dyDescent="0.4">
      <c r="B69" s="106"/>
      <c r="C69" s="245"/>
      <c r="D69" s="44"/>
      <c r="E69" s="245"/>
      <c r="F69" s="106"/>
      <c r="G69" s="106" t="s">
        <v>260</v>
      </c>
      <c r="H69" s="195"/>
      <c r="I69" s="195"/>
      <c r="J69" s="195"/>
      <c r="K69" s="195"/>
      <c r="L69" s="91" t="str">
        <f t="shared" si="1"/>
        <v xml:space="preserve">   </v>
      </c>
      <c r="M69" s="195"/>
      <c r="N69" s="246" t="str">
        <f t="shared" si="2"/>
        <v/>
      </c>
      <c r="O69" s="195"/>
      <c r="P69" s="246" t="str">
        <f t="shared" si="0"/>
        <v/>
      </c>
      <c r="Q69" s="195"/>
      <c r="R69" s="246"/>
      <c r="S69" s="195"/>
      <c r="T69" s="195"/>
    </row>
    <row r="70" spans="2:20" s="96" customFormat="1" ht="150" customHeight="1" x14ac:dyDescent="0.4">
      <c r="B70" s="106"/>
      <c r="C70" s="245"/>
      <c r="D70" s="44"/>
      <c r="E70" s="245"/>
      <c r="F70" s="106"/>
      <c r="G70" s="106" t="s">
        <v>261</v>
      </c>
      <c r="H70" s="195"/>
      <c r="I70" s="195"/>
      <c r="J70" s="195"/>
      <c r="K70" s="195"/>
      <c r="L70" s="91" t="str">
        <f t="shared" si="1"/>
        <v xml:space="preserve">   </v>
      </c>
      <c r="M70" s="195"/>
      <c r="N70" s="246" t="str">
        <f t="shared" si="2"/>
        <v/>
      </c>
      <c r="O70" s="195"/>
      <c r="P70" s="246" t="str">
        <f t="shared" si="0"/>
        <v/>
      </c>
      <c r="Q70" s="195"/>
      <c r="R70" s="246"/>
      <c r="S70" s="195"/>
      <c r="T70" s="195"/>
    </row>
    <row r="71" spans="2:20" s="96" customFormat="1" ht="150" customHeight="1" x14ac:dyDescent="0.4">
      <c r="B71" s="106"/>
      <c r="C71" s="245"/>
      <c r="D71" s="44"/>
      <c r="E71" s="245"/>
      <c r="F71" s="106"/>
      <c r="G71" s="106" t="s">
        <v>262</v>
      </c>
      <c r="H71" s="195"/>
      <c r="I71" s="195"/>
      <c r="J71" s="195"/>
      <c r="K71" s="195"/>
      <c r="L71" s="91" t="str">
        <f t="shared" si="1"/>
        <v xml:space="preserve">   </v>
      </c>
      <c r="M71" s="195"/>
      <c r="N71" s="246" t="str">
        <f t="shared" si="2"/>
        <v/>
      </c>
      <c r="O71" s="195"/>
      <c r="P71" s="246" t="str">
        <f t="shared" si="0"/>
        <v/>
      </c>
      <c r="Q71" s="195"/>
      <c r="R71" s="246"/>
      <c r="S71" s="195"/>
      <c r="T71" s="195"/>
    </row>
    <row r="72" spans="2:20" s="96" customFormat="1" ht="150" customHeight="1" x14ac:dyDescent="0.4">
      <c r="B72" s="106"/>
      <c r="C72" s="245"/>
      <c r="D72" s="44"/>
      <c r="E72" s="245"/>
      <c r="F72" s="106"/>
      <c r="G72" s="106" t="s">
        <v>263</v>
      </c>
      <c r="H72" s="195"/>
      <c r="I72" s="195"/>
      <c r="J72" s="195"/>
      <c r="K72" s="195"/>
      <c r="L72" s="91" t="str">
        <f t="shared" si="1"/>
        <v xml:space="preserve">   </v>
      </c>
      <c r="M72" s="195"/>
      <c r="N72" s="246" t="str">
        <f t="shared" si="2"/>
        <v/>
      </c>
      <c r="O72" s="195"/>
      <c r="P72" s="246" t="str">
        <f t="shared" si="0"/>
        <v/>
      </c>
      <c r="Q72" s="195"/>
      <c r="R72" s="246"/>
      <c r="S72" s="195"/>
      <c r="T72" s="195"/>
    </row>
    <row r="73" spans="2:20" s="96" customFormat="1" ht="150" customHeight="1" x14ac:dyDescent="0.4">
      <c r="B73" s="106"/>
      <c r="C73" s="245"/>
      <c r="D73" s="44"/>
      <c r="E73" s="245"/>
      <c r="F73" s="106"/>
      <c r="G73" s="106" t="s">
        <v>264</v>
      </c>
      <c r="H73" s="195"/>
      <c r="I73" s="195"/>
      <c r="J73" s="195"/>
      <c r="K73" s="195"/>
      <c r="L73" s="91" t="str">
        <f t="shared" si="1"/>
        <v xml:space="preserve">   </v>
      </c>
      <c r="M73" s="195"/>
      <c r="N73" s="246" t="str">
        <f t="shared" si="2"/>
        <v/>
      </c>
      <c r="O73" s="195"/>
      <c r="P73" s="246" t="str">
        <f t="shared" si="0"/>
        <v/>
      </c>
      <c r="Q73" s="195"/>
      <c r="R73" s="246"/>
      <c r="S73" s="195"/>
      <c r="T73" s="195"/>
    </row>
    <row r="74" spans="2:20" s="96" customFormat="1" ht="150" customHeight="1" x14ac:dyDescent="0.4">
      <c r="B74" s="106"/>
      <c r="C74" s="245"/>
      <c r="D74" s="44"/>
      <c r="E74" s="245"/>
      <c r="F74" s="106"/>
      <c r="G74" s="106" t="s">
        <v>265</v>
      </c>
      <c r="H74" s="195"/>
      <c r="I74" s="195"/>
      <c r="J74" s="195"/>
      <c r="K74" s="195"/>
      <c r="L74" s="91" t="str">
        <f t="shared" si="1"/>
        <v xml:space="preserve">   </v>
      </c>
      <c r="M74" s="195"/>
      <c r="N74" s="246" t="str">
        <f t="shared" si="2"/>
        <v/>
      </c>
      <c r="O74" s="195"/>
      <c r="P74" s="246" t="str">
        <f t="shared" si="0"/>
        <v/>
      </c>
      <c r="Q74" s="195"/>
      <c r="R74" s="246"/>
      <c r="S74" s="195"/>
      <c r="T74" s="195"/>
    </row>
    <row r="75" spans="2:20" s="96" customFormat="1" ht="150" customHeight="1" x14ac:dyDescent="0.4">
      <c r="B75" s="106"/>
      <c r="C75" s="245"/>
      <c r="D75" s="44"/>
      <c r="E75" s="245"/>
      <c r="F75" s="106"/>
      <c r="G75" s="106" t="s">
        <v>266</v>
      </c>
      <c r="H75" s="195"/>
      <c r="I75" s="195"/>
      <c r="J75" s="195"/>
      <c r="K75" s="195"/>
      <c r="L75" s="91" t="str">
        <f t="shared" si="1"/>
        <v xml:space="preserve">   </v>
      </c>
      <c r="M75" s="195"/>
      <c r="N75" s="246" t="str">
        <f t="shared" si="2"/>
        <v/>
      </c>
      <c r="O75" s="195"/>
      <c r="P75" s="246" t="str">
        <f t="shared" si="0"/>
        <v/>
      </c>
      <c r="Q75" s="195"/>
      <c r="R75" s="246"/>
      <c r="S75" s="195"/>
      <c r="T75" s="195"/>
    </row>
    <row r="76" spans="2:20" s="96" customFormat="1" ht="150" customHeight="1" x14ac:dyDescent="0.4">
      <c r="B76" s="106"/>
      <c r="C76" s="245"/>
      <c r="D76" s="44"/>
      <c r="E76" s="245"/>
      <c r="F76" s="106"/>
      <c r="G76" s="106" t="s">
        <v>267</v>
      </c>
      <c r="H76" s="195"/>
      <c r="I76" s="195"/>
      <c r="J76" s="195"/>
      <c r="K76" s="195"/>
      <c r="L76" s="91" t="str">
        <f t="shared" ref="L76:L139" si="3">CONCATENATE(H76," ",I76," ",J76," ",K76)</f>
        <v xml:space="preserve">   </v>
      </c>
      <c r="M76" s="195"/>
      <c r="N76" s="246" t="str">
        <f t="shared" ref="N76:N139" si="4">IF(OR(M76="Correctivo",M76="Detectivo"),"Impacto",IF(M76="Preventivo","Probabilidad",""))</f>
        <v/>
      </c>
      <c r="O76" s="195"/>
      <c r="P76" s="246" t="str">
        <f t="shared" ref="P76:P139" si="5">IF(AND(M76="Preventivo",O76="Automático"),"50%",IF(AND(M76="Preventivo",O76="Manual"),"40%",IF(AND(M76="Detectivo",O76="Automático"),"40%",IF(AND(M76="Detectivo",O76="Manual"),"30%",IF(AND(M76="Correctivo",O76="Automático"),"35%",IF(AND(M76="Correctivo",O76="Manual"),"25%",""))))))</f>
        <v/>
      </c>
      <c r="Q76" s="195"/>
      <c r="R76" s="246"/>
      <c r="S76" s="195"/>
      <c r="T76" s="195"/>
    </row>
    <row r="77" spans="2:20" s="96" customFormat="1" ht="150" customHeight="1" x14ac:dyDescent="0.4">
      <c r="B77" s="106"/>
      <c r="C77" s="245"/>
      <c r="D77" s="44"/>
      <c r="E77" s="245"/>
      <c r="F77" s="106"/>
      <c r="G77" s="106" t="s">
        <v>268</v>
      </c>
      <c r="H77" s="195"/>
      <c r="I77" s="195"/>
      <c r="J77" s="195"/>
      <c r="K77" s="195"/>
      <c r="L77" s="91" t="str">
        <f t="shared" si="3"/>
        <v xml:space="preserve">   </v>
      </c>
      <c r="M77" s="195"/>
      <c r="N77" s="246" t="str">
        <f t="shared" si="4"/>
        <v/>
      </c>
      <c r="O77" s="195"/>
      <c r="P77" s="246" t="str">
        <f t="shared" si="5"/>
        <v/>
      </c>
      <c r="Q77" s="195"/>
      <c r="R77" s="246"/>
      <c r="S77" s="195"/>
      <c r="T77" s="195"/>
    </row>
    <row r="78" spans="2:20" s="96" customFormat="1" ht="150" customHeight="1" x14ac:dyDescent="0.4">
      <c r="B78" s="106"/>
      <c r="C78" s="245"/>
      <c r="D78" s="44"/>
      <c r="E78" s="245"/>
      <c r="F78" s="106"/>
      <c r="G78" s="106" t="s">
        <v>269</v>
      </c>
      <c r="H78" s="195"/>
      <c r="I78" s="195"/>
      <c r="J78" s="195"/>
      <c r="K78" s="195"/>
      <c r="L78" s="91" t="str">
        <f t="shared" si="3"/>
        <v xml:space="preserve">   </v>
      </c>
      <c r="M78" s="195"/>
      <c r="N78" s="246" t="str">
        <f t="shared" si="4"/>
        <v/>
      </c>
      <c r="O78" s="195"/>
      <c r="P78" s="246" t="str">
        <f t="shared" si="5"/>
        <v/>
      </c>
      <c r="Q78" s="195"/>
      <c r="R78" s="246"/>
      <c r="S78" s="195"/>
      <c r="T78" s="195"/>
    </row>
    <row r="79" spans="2:20" s="96" customFormat="1" ht="150" customHeight="1" x14ac:dyDescent="0.4">
      <c r="B79" s="106"/>
      <c r="C79" s="245"/>
      <c r="D79" s="44"/>
      <c r="E79" s="245"/>
      <c r="F79" s="106"/>
      <c r="G79" s="106" t="s">
        <v>270</v>
      </c>
      <c r="H79" s="195"/>
      <c r="I79" s="195"/>
      <c r="J79" s="195"/>
      <c r="K79" s="195"/>
      <c r="L79" s="91" t="str">
        <f t="shared" si="3"/>
        <v xml:space="preserve">   </v>
      </c>
      <c r="M79" s="195"/>
      <c r="N79" s="246" t="str">
        <f t="shared" si="4"/>
        <v/>
      </c>
      <c r="O79" s="195"/>
      <c r="P79" s="246" t="str">
        <f t="shared" si="5"/>
        <v/>
      </c>
      <c r="Q79" s="195"/>
      <c r="R79" s="246"/>
      <c r="S79" s="195"/>
      <c r="T79" s="195"/>
    </row>
    <row r="80" spans="2:20" s="96" customFormat="1" ht="150" customHeight="1" x14ac:dyDescent="0.4">
      <c r="B80" s="106"/>
      <c r="C80" s="245"/>
      <c r="D80" s="44"/>
      <c r="E80" s="245"/>
      <c r="F80" s="106"/>
      <c r="G80" s="106" t="s">
        <v>271</v>
      </c>
      <c r="H80" s="195"/>
      <c r="I80" s="195"/>
      <c r="J80" s="195"/>
      <c r="K80" s="195"/>
      <c r="L80" s="91" t="str">
        <f t="shared" si="3"/>
        <v xml:space="preserve">   </v>
      </c>
      <c r="M80" s="195"/>
      <c r="N80" s="246" t="str">
        <f t="shared" si="4"/>
        <v/>
      </c>
      <c r="O80" s="195"/>
      <c r="P80" s="246" t="str">
        <f t="shared" si="5"/>
        <v/>
      </c>
      <c r="Q80" s="195"/>
      <c r="R80" s="246"/>
      <c r="S80" s="195"/>
      <c r="T80" s="195"/>
    </row>
    <row r="81" spans="2:20" s="96" customFormat="1" ht="150" customHeight="1" x14ac:dyDescent="0.4">
      <c r="B81" s="106"/>
      <c r="C81" s="245"/>
      <c r="D81" s="44"/>
      <c r="E81" s="245"/>
      <c r="F81" s="106"/>
      <c r="G81" s="106" t="s">
        <v>272</v>
      </c>
      <c r="H81" s="195"/>
      <c r="I81" s="195"/>
      <c r="J81" s="195"/>
      <c r="K81" s="195"/>
      <c r="L81" s="91" t="str">
        <f t="shared" si="3"/>
        <v xml:space="preserve">   </v>
      </c>
      <c r="M81" s="195"/>
      <c r="N81" s="246" t="str">
        <f t="shared" si="4"/>
        <v/>
      </c>
      <c r="O81" s="195"/>
      <c r="P81" s="246" t="str">
        <f t="shared" si="5"/>
        <v/>
      </c>
      <c r="Q81" s="195"/>
      <c r="R81" s="246"/>
      <c r="S81" s="195"/>
      <c r="T81" s="195"/>
    </row>
    <row r="82" spans="2:20" s="96" customFormat="1" ht="150" customHeight="1" x14ac:dyDescent="0.4">
      <c r="B82" s="106"/>
      <c r="C82" s="245"/>
      <c r="D82" s="44"/>
      <c r="E82" s="245"/>
      <c r="F82" s="106"/>
      <c r="G82" s="106" t="s">
        <v>273</v>
      </c>
      <c r="H82" s="195"/>
      <c r="I82" s="195"/>
      <c r="J82" s="195"/>
      <c r="K82" s="195"/>
      <c r="L82" s="91" t="str">
        <f t="shared" si="3"/>
        <v xml:space="preserve">   </v>
      </c>
      <c r="M82" s="195"/>
      <c r="N82" s="246" t="str">
        <f t="shared" si="4"/>
        <v/>
      </c>
      <c r="O82" s="195"/>
      <c r="P82" s="246" t="str">
        <f t="shared" si="5"/>
        <v/>
      </c>
      <c r="Q82" s="195"/>
      <c r="R82" s="246"/>
      <c r="S82" s="195"/>
      <c r="T82" s="195"/>
    </row>
    <row r="83" spans="2:20" s="96" customFormat="1" ht="150" customHeight="1" x14ac:dyDescent="0.4">
      <c r="B83" s="106"/>
      <c r="C83" s="245"/>
      <c r="D83" s="44"/>
      <c r="E83" s="245"/>
      <c r="F83" s="106"/>
      <c r="G83" s="106" t="s">
        <v>274</v>
      </c>
      <c r="H83" s="195"/>
      <c r="I83" s="195"/>
      <c r="J83" s="195"/>
      <c r="K83" s="195"/>
      <c r="L83" s="91" t="str">
        <f t="shared" si="3"/>
        <v xml:space="preserve">   </v>
      </c>
      <c r="M83" s="195"/>
      <c r="N83" s="246" t="str">
        <f t="shared" si="4"/>
        <v/>
      </c>
      <c r="O83" s="195"/>
      <c r="P83" s="246" t="str">
        <f t="shared" si="5"/>
        <v/>
      </c>
      <c r="Q83" s="195"/>
      <c r="R83" s="246"/>
      <c r="S83" s="195"/>
      <c r="T83" s="195"/>
    </row>
    <row r="84" spans="2:20" s="96" customFormat="1" ht="150" customHeight="1" x14ac:dyDescent="0.4">
      <c r="B84" s="106"/>
      <c r="C84" s="245"/>
      <c r="D84" s="44"/>
      <c r="E84" s="245"/>
      <c r="F84" s="106"/>
      <c r="G84" s="106" t="s">
        <v>275</v>
      </c>
      <c r="H84" s="195"/>
      <c r="I84" s="195"/>
      <c r="J84" s="195"/>
      <c r="K84" s="195"/>
      <c r="L84" s="91" t="str">
        <f t="shared" si="3"/>
        <v xml:space="preserve">   </v>
      </c>
      <c r="M84" s="195"/>
      <c r="N84" s="246" t="str">
        <f t="shared" si="4"/>
        <v/>
      </c>
      <c r="O84" s="195"/>
      <c r="P84" s="246" t="str">
        <f t="shared" si="5"/>
        <v/>
      </c>
      <c r="Q84" s="195"/>
      <c r="R84" s="246"/>
      <c r="S84" s="195"/>
      <c r="T84" s="195"/>
    </row>
    <row r="85" spans="2:20" s="96" customFormat="1" ht="150" customHeight="1" x14ac:dyDescent="0.4">
      <c r="B85" s="106"/>
      <c r="C85" s="245"/>
      <c r="D85" s="44"/>
      <c r="E85" s="245"/>
      <c r="F85" s="106"/>
      <c r="G85" s="106" t="s">
        <v>276</v>
      </c>
      <c r="H85" s="195"/>
      <c r="I85" s="195"/>
      <c r="J85" s="195"/>
      <c r="K85" s="195"/>
      <c r="L85" s="91" t="str">
        <f t="shared" si="3"/>
        <v xml:space="preserve">   </v>
      </c>
      <c r="M85" s="195"/>
      <c r="N85" s="246" t="str">
        <f t="shared" si="4"/>
        <v/>
      </c>
      <c r="O85" s="195"/>
      <c r="P85" s="246" t="str">
        <f t="shared" si="5"/>
        <v/>
      </c>
      <c r="Q85" s="195"/>
      <c r="R85" s="246"/>
      <c r="S85" s="195"/>
      <c r="T85" s="195"/>
    </row>
    <row r="86" spans="2:20" s="96" customFormat="1" ht="150" customHeight="1" x14ac:dyDescent="0.4">
      <c r="B86" s="106"/>
      <c r="C86" s="245"/>
      <c r="D86" s="44"/>
      <c r="E86" s="245"/>
      <c r="F86" s="106"/>
      <c r="G86" s="106" t="s">
        <v>277</v>
      </c>
      <c r="H86" s="195"/>
      <c r="I86" s="195"/>
      <c r="J86" s="195"/>
      <c r="K86" s="195"/>
      <c r="L86" s="91" t="str">
        <f t="shared" si="3"/>
        <v xml:space="preserve">   </v>
      </c>
      <c r="M86" s="195"/>
      <c r="N86" s="246" t="str">
        <f t="shared" si="4"/>
        <v/>
      </c>
      <c r="O86" s="195"/>
      <c r="P86" s="246" t="str">
        <f t="shared" si="5"/>
        <v/>
      </c>
      <c r="Q86" s="195"/>
      <c r="R86" s="246"/>
      <c r="S86" s="195"/>
      <c r="T86" s="195"/>
    </row>
    <row r="87" spans="2:20" s="96" customFormat="1" ht="150" customHeight="1" x14ac:dyDescent="0.4">
      <c r="B87" s="106"/>
      <c r="C87" s="245"/>
      <c r="D87" s="44"/>
      <c r="E87" s="245"/>
      <c r="F87" s="106"/>
      <c r="G87" s="106" t="s">
        <v>278</v>
      </c>
      <c r="H87" s="195"/>
      <c r="I87" s="195"/>
      <c r="J87" s="195"/>
      <c r="K87" s="195"/>
      <c r="L87" s="91" t="str">
        <f t="shared" si="3"/>
        <v xml:space="preserve">   </v>
      </c>
      <c r="M87" s="195"/>
      <c r="N87" s="246" t="str">
        <f t="shared" si="4"/>
        <v/>
      </c>
      <c r="O87" s="195"/>
      <c r="P87" s="246" t="str">
        <f t="shared" si="5"/>
        <v/>
      </c>
      <c r="Q87" s="195"/>
      <c r="R87" s="246"/>
      <c r="S87" s="195"/>
      <c r="T87" s="195"/>
    </row>
    <row r="88" spans="2:20" s="96" customFormat="1" ht="150" customHeight="1" x14ac:dyDescent="0.4">
      <c r="B88" s="106"/>
      <c r="C88" s="245"/>
      <c r="D88" s="44"/>
      <c r="E88" s="245"/>
      <c r="F88" s="106"/>
      <c r="G88" s="106" t="s">
        <v>279</v>
      </c>
      <c r="H88" s="195"/>
      <c r="I88" s="195"/>
      <c r="J88" s="195"/>
      <c r="K88" s="195"/>
      <c r="L88" s="91" t="str">
        <f t="shared" si="3"/>
        <v xml:space="preserve">   </v>
      </c>
      <c r="M88" s="195"/>
      <c r="N88" s="246" t="str">
        <f t="shared" si="4"/>
        <v/>
      </c>
      <c r="O88" s="195"/>
      <c r="P88" s="246" t="str">
        <f t="shared" si="5"/>
        <v/>
      </c>
      <c r="Q88" s="195"/>
      <c r="R88" s="246"/>
      <c r="S88" s="195"/>
      <c r="T88" s="195"/>
    </row>
    <row r="89" spans="2:20" s="96" customFormat="1" ht="150" customHeight="1" x14ac:dyDescent="0.4">
      <c r="B89" s="106"/>
      <c r="C89" s="245"/>
      <c r="D89" s="44"/>
      <c r="E89" s="245"/>
      <c r="F89" s="106"/>
      <c r="G89" s="106" t="s">
        <v>280</v>
      </c>
      <c r="H89" s="195"/>
      <c r="I89" s="195"/>
      <c r="J89" s="195"/>
      <c r="K89" s="195"/>
      <c r="L89" s="91" t="str">
        <f t="shared" si="3"/>
        <v xml:space="preserve">   </v>
      </c>
      <c r="M89" s="195"/>
      <c r="N89" s="246" t="str">
        <f t="shared" si="4"/>
        <v/>
      </c>
      <c r="O89" s="195"/>
      <c r="P89" s="246" t="str">
        <f t="shared" si="5"/>
        <v/>
      </c>
      <c r="Q89" s="195"/>
      <c r="R89" s="246"/>
      <c r="S89" s="195"/>
      <c r="T89" s="195"/>
    </row>
    <row r="90" spans="2:20" s="96" customFormat="1" ht="150" customHeight="1" x14ac:dyDescent="0.4">
      <c r="B90" s="106"/>
      <c r="C90" s="245"/>
      <c r="D90" s="44"/>
      <c r="E90" s="245"/>
      <c r="F90" s="106"/>
      <c r="G90" s="106" t="s">
        <v>281</v>
      </c>
      <c r="H90" s="195"/>
      <c r="I90" s="195"/>
      <c r="J90" s="195"/>
      <c r="K90" s="195"/>
      <c r="L90" s="91" t="str">
        <f t="shared" si="3"/>
        <v xml:space="preserve">   </v>
      </c>
      <c r="M90" s="195"/>
      <c r="N90" s="246" t="str">
        <f t="shared" si="4"/>
        <v/>
      </c>
      <c r="O90" s="195"/>
      <c r="P90" s="246" t="str">
        <f t="shared" si="5"/>
        <v/>
      </c>
      <c r="Q90" s="195"/>
      <c r="R90" s="246"/>
      <c r="S90" s="195"/>
      <c r="T90" s="195"/>
    </row>
    <row r="91" spans="2:20" s="96" customFormat="1" ht="150" customHeight="1" x14ac:dyDescent="0.4">
      <c r="B91" s="106"/>
      <c r="C91" s="245"/>
      <c r="D91" s="44"/>
      <c r="E91" s="245"/>
      <c r="F91" s="106"/>
      <c r="G91" s="106" t="s">
        <v>282</v>
      </c>
      <c r="H91" s="195"/>
      <c r="I91" s="195"/>
      <c r="J91" s="195"/>
      <c r="K91" s="195"/>
      <c r="L91" s="91" t="str">
        <f t="shared" si="3"/>
        <v xml:space="preserve">   </v>
      </c>
      <c r="M91" s="195"/>
      <c r="N91" s="246" t="str">
        <f t="shared" si="4"/>
        <v/>
      </c>
      <c r="O91" s="195"/>
      <c r="P91" s="246" t="str">
        <f t="shared" si="5"/>
        <v/>
      </c>
      <c r="Q91" s="195"/>
      <c r="R91" s="246"/>
      <c r="S91" s="195"/>
      <c r="T91" s="195"/>
    </row>
    <row r="92" spans="2:20" s="96" customFormat="1" ht="150" customHeight="1" x14ac:dyDescent="0.4">
      <c r="B92" s="106"/>
      <c r="C92" s="245"/>
      <c r="D92" s="44"/>
      <c r="E92" s="245"/>
      <c r="F92" s="106"/>
      <c r="G92" s="106" t="s">
        <v>283</v>
      </c>
      <c r="H92" s="195"/>
      <c r="I92" s="195"/>
      <c r="J92" s="195"/>
      <c r="K92" s="195"/>
      <c r="L92" s="91" t="str">
        <f t="shared" si="3"/>
        <v xml:space="preserve">   </v>
      </c>
      <c r="M92" s="195"/>
      <c r="N92" s="246" t="str">
        <f t="shared" si="4"/>
        <v/>
      </c>
      <c r="O92" s="195"/>
      <c r="P92" s="246" t="str">
        <f t="shared" si="5"/>
        <v/>
      </c>
      <c r="Q92" s="195"/>
      <c r="R92" s="246"/>
      <c r="S92" s="195"/>
      <c r="T92" s="195"/>
    </row>
    <row r="93" spans="2:20" s="96" customFormat="1" ht="150" customHeight="1" x14ac:dyDescent="0.4">
      <c r="B93" s="106"/>
      <c r="C93" s="245"/>
      <c r="D93" s="44"/>
      <c r="E93" s="245"/>
      <c r="F93" s="106"/>
      <c r="G93" s="106" t="s">
        <v>284</v>
      </c>
      <c r="H93" s="195"/>
      <c r="I93" s="195"/>
      <c r="J93" s="195"/>
      <c r="K93" s="195"/>
      <c r="L93" s="91" t="str">
        <f t="shared" si="3"/>
        <v xml:space="preserve">   </v>
      </c>
      <c r="M93" s="195"/>
      <c r="N93" s="246" t="str">
        <f t="shared" si="4"/>
        <v/>
      </c>
      <c r="O93" s="195"/>
      <c r="P93" s="246" t="str">
        <f t="shared" si="5"/>
        <v/>
      </c>
      <c r="Q93" s="195"/>
      <c r="R93" s="246"/>
      <c r="S93" s="195"/>
      <c r="T93" s="195"/>
    </row>
    <row r="94" spans="2:20" s="96" customFormat="1" ht="150" customHeight="1" x14ac:dyDescent="0.4">
      <c r="B94" s="106"/>
      <c r="C94" s="245"/>
      <c r="D94" s="44"/>
      <c r="E94" s="245"/>
      <c r="F94" s="106"/>
      <c r="G94" s="106" t="s">
        <v>285</v>
      </c>
      <c r="H94" s="195"/>
      <c r="I94" s="195"/>
      <c r="J94" s="195"/>
      <c r="K94" s="195"/>
      <c r="L94" s="91" t="str">
        <f t="shared" si="3"/>
        <v xml:space="preserve">   </v>
      </c>
      <c r="M94" s="195"/>
      <c r="N94" s="246" t="str">
        <f t="shared" si="4"/>
        <v/>
      </c>
      <c r="O94" s="195"/>
      <c r="P94" s="246" t="str">
        <f t="shared" si="5"/>
        <v/>
      </c>
      <c r="Q94" s="195"/>
      <c r="R94" s="246"/>
      <c r="S94" s="195"/>
      <c r="T94" s="195"/>
    </row>
    <row r="95" spans="2:20" s="96" customFormat="1" ht="150" customHeight="1" x14ac:dyDescent="0.4">
      <c r="B95" s="106"/>
      <c r="C95" s="245"/>
      <c r="D95" s="44"/>
      <c r="E95" s="245"/>
      <c r="F95" s="106"/>
      <c r="G95" s="106" t="s">
        <v>286</v>
      </c>
      <c r="H95" s="195"/>
      <c r="I95" s="195"/>
      <c r="J95" s="195"/>
      <c r="K95" s="195"/>
      <c r="L95" s="91" t="str">
        <f t="shared" si="3"/>
        <v xml:space="preserve">   </v>
      </c>
      <c r="M95" s="195"/>
      <c r="N95" s="246" t="str">
        <f t="shared" si="4"/>
        <v/>
      </c>
      <c r="O95" s="195"/>
      <c r="P95" s="246" t="str">
        <f t="shared" si="5"/>
        <v/>
      </c>
      <c r="Q95" s="195"/>
      <c r="R95" s="246"/>
      <c r="S95" s="195"/>
      <c r="T95" s="195"/>
    </row>
    <row r="96" spans="2:20" s="96" customFormat="1" ht="150" customHeight="1" x14ac:dyDescent="0.4">
      <c r="B96" s="106"/>
      <c r="C96" s="245"/>
      <c r="D96" s="44"/>
      <c r="E96" s="245"/>
      <c r="F96" s="106"/>
      <c r="G96" s="106" t="s">
        <v>287</v>
      </c>
      <c r="H96" s="195"/>
      <c r="I96" s="195"/>
      <c r="J96" s="195"/>
      <c r="K96" s="195"/>
      <c r="L96" s="91" t="str">
        <f t="shared" si="3"/>
        <v xml:space="preserve">   </v>
      </c>
      <c r="M96" s="195"/>
      <c r="N96" s="246" t="str">
        <f t="shared" si="4"/>
        <v/>
      </c>
      <c r="O96" s="195"/>
      <c r="P96" s="246" t="str">
        <f t="shared" si="5"/>
        <v/>
      </c>
      <c r="Q96" s="195"/>
      <c r="R96" s="246"/>
      <c r="S96" s="195"/>
      <c r="T96" s="195"/>
    </row>
    <row r="97" spans="2:20" s="96" customFormat="1" ht="150" customHeight="1" x14ac:dyDescent="0.4">
      <c r="B97" s="106"/>
      <c r="C97" s="245"/>
      <c r="D97" s="44"/>
      <c r="E97" s="245"/>
      <c r="F97" s="106"/>
      <c r="G97" s="106" t="s">
        <v>288</v>
      </c>
      <c r="H97" s="195"/>
      <c r="I97" s="195"/>
      <c r="J97" s="195"/>
      <c r="K97" s="195"/>
      <c r="L97" s="91" t="str">
        <f t="shared" si="3"/>
        <v xml:space="preserve">   </v>
      </c>
      <c r="M97" s="195"/>
      <c r="N97" s="246" t="str">
        <f t="shared" si="4"/>
        <v/>
      </c>
      <c r="O97" s="195"/>
      <c r="P97" s="246" t="str">
        <f t="shared" si="5"/>
        <v/>
      </c>
      <c r="Q97" s="195"/>
      <c r="R97" s="246"/>
      <c r="S97" s="195"/>
      <c r="T97" s="195"/>
    </row>
    <row r="98" spans="2:20" s="96" customFormat="1" ht="150" customHeight="1" x14ac:dyDescent="0.4">
      <c r="B98" s="106"/>
      <c r="C98" s="245"/>
      <c r="D98" s="44"/>
      <c r="E98" s="245"/>
      <c r="F98" s="106"/>
      <c r="G98" s="106" t="s">
        <v>289</v>
      </c>
      <c r="H98" s="195"/>
      <c r="I98" s="195"/>
      <c r="J98" s="195"/>
      <c r="K98" s="195"/>
      <c r="L98" s="91" t="str">
        <f t="shared" si="3"/>
        <v xml:space="preserve">   </v>
      </c>
      <c r="M98" s="195"/>
      <c r="N98" s="246" t="str">
        <f t="shared" si="4"/>
        <v/>
      </c>
      <c r="O98" s="195"/>
      <c r="P98" s="246" t="str">
        <f t="shared" si="5"/>
        <v/>
      </c>
      <c r="Q98" s="195"/>
      <c r="R98" s="246"/>
      <c r="S98" s="195"/>
      <c r="T98" s="195"/>
    </row>
    <row r="99" spans="2:20" s="96" customFormat="1" ht="150" customHeight="1" x14ac:dyDescent="0.4">
      <c r="B99" s="106"/>
      <c r="C99" s="245"/>
      <c r="D99" s="44"/>
      <c r="E99" s="245"/>
      <c r="F99" s="106"/>
      <c r="G99" s="106" t="s">
        <v>290</v>
      </c>
      <c r="H99" s="195"/>
      <c r="I99" s="195"/>
      <c r="J99" s="195"/>
      <c r="K99" s="195"/>
      <c r="L99" s="91" t="str">
        <f t="shared" si="3"/>
        <v xml:space="preserve">   </v>
      </c>
      <c r="M99" s="195"/>
      <c r="N99" s="246" t="str">
        <f t="shared" si="4"/>
        <v/>
      </c>
      <c r="O99" s="195"/>
      <c r="P99" s="246" t="str">
        <f t="shared" si="5"/>
        <v/>
      </c>
      <c r="Q99" s="195"/>
      <c r="R99" s="246"/>
      <c r="S99" s="195"/>
      <c r="T99" s="195"/>
    </row>
    <row r="100" spans="2:20" s="96" customFormat="1" ht="150" customHeight="1" x14ac:dyDescent="0.4">
      <c r="B100" s="106"/>
      <c r="C100" s="245"/>
      <c r="D100" s="44"/>
      <c r="E100" s="245"/>
      <c r="F100" s="106"/>
      <c r="G100" s="106" t="s">
        <v>291</v>
      </c>
      <c r="H100" s="195"/>
      <c r="I100" s="195"/>
      <c r="J100" s="195"/>
      <c r="K100" s="195"/>
      <c r="L100" s="91" t="str">
        <f t="shared" si="3"/>
        <v xml:space="preserve">   </v>
      </c>
      <c r="M100" s="195"/>
      <c r="N100" s="246" t="str">
        <f t="shared" si="4"/>
        <v/>
      </c>
      <c r="O100" s="195"/>
      <c r="P100" s="246" t="str">
        <f t="shared" si="5"/>
        <v/>
      </c>
      <c r="Q100" s="195"/>
      <c r="R100" s="246"/>
      <c r="S100" s="195"/>
      <c r="T100" s="195"/>
    </row>
    <row r="101" spans="2:20" s="96" customFormat="1" ht="150" customHeight="1" x14ac:dyDescent="0.4">
      <c r="B101" s="106"/>
      <c r="C101" s="245"/>
      <c r="D101" s="44"/>
      <c r="E101" s="245"/>
      <c r="F101" s="106"/>
      <c r="G101" s="106" t="s">
        <v>292</v>
      </c>
      <c r="H101" s="195"/>
      <c r="I101" s="195"/>
      <c r="J101" s="195"/>
      <c r="K101" s="195"/>
      <c r="L101" s="91" t="str">
        <f t="shared" si="3"/>
        <v xml:space="preserve">   </v>
      </c>
      <c r="M101" s="195"/>
      <c r="N101" s="246" t="str">
        <f t="shared" si="4"/>
        <v/>
      </c>
      <c r="O101" s="195"/>
      <c r="P101" s="246" t="str">
        <f t="shared" si="5"/>
        <v/>
      </c>
      <c r="Q101" s="195"/>
      <c r="R101" s="246"/>
      <c r="S101" s="195"/>
      <c r="T101" s="195"/>
    </row>
    <row r="102" spans="2:20" s="96" customFormat="1" ht="150" customHeight="1" x14ac:dyDescent="0.4">
      <c r="B102" s="106"/>
      <c r="C102" s="245"/>
      <c r="D102" s="44"/>
      <c r="E102" s="245"/>
      <c r="F102" s="106"/>
      <c r="G102" s="106" t="s">
        <v>293</v>
      </c>
      <c r="H102" s="195"/>
      <c r="I102" s="195"/>
      <c r="J102" s="195"/>
      <c r="K102" s="195"/>
      <c r="L102" s="91" t="str">
        <f t="shared" si="3"/>
        <v xml:space="preserve">   </v>
      </c>
      <c r="M102" s="195"/>
      <c r="N102" s="246" t="str">
        <f t="shared" si="4"/>
        <v/>
      </c>
      <c r="O102" s="195"/>
      <c r="P102" s="246" t="str">
        <f t="shared" si="5"/>
        <v/>
      </c>
      <c r="Q102" s="195"/>
      <c r="R102" s="246"/>
      <c r="S102" s="195"/>
      <c r="T102" s="195"/>
    </row>
    <row r="103" spans="2:20" s="96" customFormat="1" ht="150" customHeight="1" x14ac:dyDescent="0.4">
      <c r="B103" s="106"/>
      <c r="C103" s="245"/>
      <c r="D103" s="44"/>
      <c r="E103" s="245"/>
      <c r="F103" s="106"/>
      <c r="G103" s="106" t="s">
        <v>294</v>
      </c>
      <c r="H103" s="195"/>
      <c r="I103" s="195"/>
      <c r="J103" s="195"/>
      <c r="K103" s="195"/>
      <c r="L103" s="91" t="str">
        <f t="shared" si="3"/>
        <v xml:space="preserve">   </v>
      </c>
      <c r="M103" s="195"/>
      <c r="N103" s="246" t="str">
        <f t="shared" si="4"/>
        <v/>
      </c>
      <c r="O103" s="195"/>
      <c r="P103" s="246" t="str">
        <f t="shared" si="5"/>
        <v/>
      </c>
      <c r="Q103" s="195"/>
      <c r="R103" s="246"/>
      <c r="S103" s="195"/>
      <c r="T103" s="195"/>
    </row>
    <row r="104" spans="2:20" s="96" customFormat="1" ht="150" customHeight="1" x14ac:dyDescent="0.4">
      <c r="B104" s="106"/>
      <c r="C104" s="245"/>
      <c r="D104" s="44"/>
      <c r="E104" s="245"/>
      <c r="F104" s="106"/>
      <c r="G104" s="106" t="s">
        <v>295</v>
      </c>
      <c r="H104" s="195"/>
      <c r="I104" s="195"/>
      <c r="J104" s="195"/>
      <c r="K104" s="195"/>
      <c r="L104" s="91" t="str">
        <f t="shared" si="3"/>
        <v xml:space="preserve">   </v>
      </c>
      <c r="M104" s="195"/>
      <c r="N104" s="246" t="str">
        <f t="shared" si="4"/>
        <v/>
      </c>
      <c r="O104" s="195"/>
      <c r="P104" s="246" t="str">
        <f t="shared" si="5"/>
        <v/>
      </c>
      <c r="Q104" s="195"/>
      <c r="R104" s="246"/>
      <c r="S104" s="195"/>
      <c r="T104" s="195"/>
    </row>
    <row r="105" spans="2:20" s="96" customFormat="1" ht="150" customHeight="1" x14ac:dyDescent="0.4">
      <c r="B105" s="106"/>
      <c r="C105" s="245"/>
      <c r="D105" s="44"/>
      <c r="E105" s="245"/>
      <c r="F105" s="106"/>
      <c r="G105" s="106" t="s">
        <v>296</v>
      </c>
      <c r="H105" s="195"/>
      <c r="I105" s="195"/>
      <c r="J105" s="195"/>
      <c r="K105" s="195"/>
      <c r="L105" s="91" t="str">
        <f t="shared" si="3"/>
        <v xml:space="preserve">   </v>
      </c>
      <c r="M105" s="195"/>
      <c r="N105" s="246" t="str">
        <f t="shared" si="4"/>
        <v/>
      </c>
      <c r="O105" s="195"/>
      <c r="P105" s="246" t="str">
        <f t="shared" si="5"/>
        <v/>
      </c>
      <c r="Q105" s="195"/>
      <c r="R105" s="246"/>
      <c r="S105" s="195"/>
      <c r="T105" s="195"/>
    </row>
    <row r="106" spans="2:20" s="96" customFormat="1" ht="150" customHeight="1" x14ac:dyDescent="0.4">
      <c r="B106" s="106"/>
      <c r="C106" s="245"/>
      <c r="D106" s="44"/>
      <c r="E106" s="245"/>
      <c r="F106" s="106"/>
      <c r="G106" s="106" t="s">
        <v>297</v>
      </c>
      <c r="H106" s="195"/>
      <c r="I106" s="195"/>
      <c r="J106" s="195"/>
      <c r="K106" s="195"/>
      <c r="L106" s="91" t="str">
        <f t="shared" si="3"/>
        <v xml:space="preserve">   </v>
      </c>
      <c r="M106" s="195"/>
      <c r="N106" s="246" t="str">
        <f t="shared" si="4"/>
        <v/>
      </c>
      <c r="O106" s="195"/>
      <c r="P106" s="246" t="str">
        <f t="shared" si="5"/>
        <v/>
      </c>
      <c r="Q106" s="195"/>
      <c r="R106" s="246"/>
      <c r="S106" s="195"/>
      <c r="T106" s="195"/>
    </row>
    <row r="107" spans="2:20" s="96" customFormat="1" ht="150" customHeight="1" x14ac:dyDescent="0.4">
      <c r="B107" s="106"/>
      <c r="C107" s="245"/>
      <c r="D107" s="44"/>
      <c r="E107" s="245"/>
      <c r="F107" s="106"/>
      <c r="G107" s="106" t="s">
        <v>298</v>
      </c>
      <c r="H107" s="195"/>
      <c r="I107" s="195"/>
      <c r="J107" s="195"/>
      <c r="K107" s="195"/>
      <c r="L107" s="91" t="str">
        <f t="shared" si="3"/>
        <v xml:space="preserve">   </v>
      </c>
      <c r="M107" s="195"/>
      <c r="N107" s="246" t="str">
        <f t="shared" si="4"/>
        <v/>
      </c>
      <c r="O107" s="195"/>
      <c r="P107" s="246" t="str">
        <f t="shared" si="5"/>
        <v/>
      </c>
      <c r="Q107" s="195"/>
      <c r="R107" s="246"/>
      <c r="S107" s="195"/>
      <c r="T107" s="195"/>
    </row>
    <row r="108" spans="2:20" s="96" customFormat="1" ht="150" customHeight="1" x14ac:dyDescent="0.4">
      <c r="B108" s="106"/>
      <c r="C108" s="245"/>
      <c r="D108" s="44"/>
      <c r="E108" s="245"/>
      <c r="F108" s="106"/>
      <c r="G108" s="106" t="s">
        <v>299</v>
      </c>
      <c r="H108" s="195"/>
      <c r="I108" s="195"/>
      <c r="J108" s="195"/>
      <c r="K108" s="195"/>
      <c r="L108" s="91" t="str">
        <f t="shared" si="3"/>
        <v xml:space="preserve">   </v>
      </c>
      <c r="M108" s="195"/>
      <c r="N108" s="246" t="str">
        <f t="shared" si="4"/>
        <v/>
      </c>
      <c r="O108" s="195"/>
      <c r="P108" s="246" t="str">
        <f t="shared" si="5"/>
        <v/>
      </c>
      <c r="Q108" s="195"/>
      <c r="R108" s="246"/>
      <c r="S108" s="195"/>
      <c r="T108" s="195"/>
    </row>
    <row r="109" spans="2:20" s="96" customFormat="1" ht="150" customHeight="1" x14ac:dyDescent="0.4">
      <c r="B109" s="106"/>
      <c r="C109" s="245"/>
      <c r="D109" s="44"/>
      <c r="E109" s="245"/>
      <c r="F109" s="106"/>
      <c r="G109" s="106" t="s">
        <v>300</v>
      </c>
      <c r="H109" s="195"/>
      <c r="I109" s="195"/>
      <c r="J109" s="195"/>
      <c r="K109" s="195"/>
      <c r="L109" s="91" t="str">
        <f t="shared" si="3"/>
        <v xml:space="preserve">   </v>
      </c>
      <c r="M109" s="195"/>
      <c r="N109" s="246" t="str">
        <f t="shared" si="4"/>
        <v/>
      </c>
      <c r="O109" s="195"/>
      <c r="P109" s="246" t="str">
        <f t="shared" si="5"/>
        <v/>
      </c>
      <c r="Q109" s="195"/>
      <c r="R109" s="246"/>
      <c r="S109" s="195"/>
      <c r="T109" s="195"/>
    </row>
    <row r="110" spans="2:20" s="96" customFormat="1" ht="150" customHeight="1" x14ac:dyDescent="0.4">
      <c r="B110" s="106"/>
      <c r="C110" s="245"/>
      <c r="D110" s="44"/>
      <c r="E110" s="245"/>
      <c r="F110" s="106"/>
      <c r="G110" s="106" t="s">
        <v>301</v>
      </c>
      <c r="H110" s="195"/>
      <c r="I110" s="195"/>
      <c r="J110" s="195"/>
      <c r="K110" s="195"/>
      <c r="L110" s="91" t="str">
        <f t="shared" si="3"/>
        <v xml:space="preserve">   </v>
      </c>
      <c r="M110" s="195"/>
      <c r="N110" s="246" t="str">
        <f t="shared" si="4"/>
        <v/>
      </c>
      <c r="O110" s="195"/>
      <c r="P110" s="246" t="str">
        <f t="shared" si="5"/>
        <v/>
      </c>
      <c r="Q110" s="195"/>
      <c r="R110" s="246"/>
      <c r="S110" s="195"/>
      <c r="T110" s="195"/>
    </row>
    <row r="111" spans="2:20" s="96" customFormat="1" ht="150" customHeight="1" x14ac:dyDescent="0.4">
      <c r="B111" s="106"/>
      <c r="C111" s="245"/>
      <c r="D111" s="44"/>
      <c r="E111" s="245"/>
      <c r="F111" s="106"/>
      <c r="G111" s="106" t="s">
        <v>302</v>
      </c>
      <c r="H111" s="195"/>
      <c r="I111" s="195"/>
      <c r="J111" s="195"/>
      <c r="K111" s="195"/>
      <c r="L111" s="91" t="str">
        <f t="shared" si="3"/>
        <v xml:space="preserve">   </v>
      </c>
      <c r="M111" s="195"/>
      <c r="N111" s="246" t="str">
        <f t="shared" si="4"/>
        <v/>
      </c>
      <c r="O111" s="195"/>
      <c r="P111" s="246" t="str">
        <f t="shared" si="5"/>
        <v/>
      </c>
      <c r="Q111" s="195"/>
      <c r="R111" s="246"/>
      <c r="S111" s="195"/>
      <c r="T111" s="195"/>
    </row>
    <row r="112" spans="2:20" s="96" customFormat="1" ht="150" customHeight="1" x14ac:dyDescent="0.4">
      <c r="B112" s="106"/>
      <c r="C112" s="245"/>
      <c r="D112" s="44"/>
      <c r="E112" s="245"/>
      <c r="F112" s="106"/>
      <c r="G112" s="106" t="s">
        <v>303</v>
      </c>
      <c r="H112" s="195"/>
      <c r="I112" s="195"/>
      <c r="J112" s="195"/>
      <c r="K112" s="195"/>
      <c r="L112" s="91" t="str">
        <f t="shared" si="3"/>
        <v xml:space="preserve">   </v>
      </c>
      <c r="M112" s="195"/>
      <c r="N112" s="246" t="str">
        <f t="shared" si="4"/>
        <v/>
      </c>
      <c r="O112" s="195"/>
      <c r="P112" s="246" t="str">
        <f t="shared" si="5"/>
        <v/>
      </c>
      <c r="Q112" s="195"/>
      <c r="R112" s="246"/>
      <c r="S112" s="195"/>
      <c r="T112" s="195"/>
    </row>
    <row r="113" spans="2:20" s="96" customFormat="1" ht="150" customHeight="1" x14ac:dyDescent="0.4">
      <c r="B113" s="106"/>
      <c r="C113" s="245"/>
      <c r="D113" s="44"/>
      <c r="E113" s="245"/>
      <c r="F113" s="106"/>
      <c r="G113" s="106" t="s">
        <v>304</v>
      </c>
      <c r="H113" s="195"/>
      <c r="I113" s="195"/>
      <c r="J113" s="195"/>
      <c r="K113" s="195"/>
      <c r="L113" s="91" t="str">
        <f t="shared" si="3"/>
        <v xml:space="preserve">   </v>
      </c>
      <c r="M113" s="195"/>
      <c r="N113" s="246" t="str">
        <f t="shared" si="4"/>
        <v/>
      </c>
      <c r="O113" s="195"/>
      <c r="P113" s="246" t="str">
        <f t="shared" si="5"/>
        <v/>
      </c>
      <c r="Q113" s="195"/>
      <c r="R113" s="246"/>
      <c r="S113" s="195"/>
      <c r="T113" s="195"/>
    </row>
    <row r="114" spans="2:20" s="96" customFormat="1" ht="150" customHeight="1" x14ac:dyDescent="0.4">
      <c r="B114" s="106"/>
      <c r="C114" s="245"/>
      <c r="D114" s="44"/>
      <c r="E114" s="245"/>
      <c r="F114" s="106"/>
      <c r="G114" s="106" t="s">
        <v>305</v>
      </c>
      <c r="H114" s="195"/>
      <c r="I114" s="195"/>
      <c r="J114" s="195"/>
      <c r="K114" s="195"/>
      <c r="L114" s="91" t="str">
        <f t="shared" si="3"/>
        <v xml:space="preserve">   </v>
      </c>
      <c r="M114" s="195"/>
      <c r="N114" s="246" t="str">
        <f t="shared" si="4"/>
        <v/>
      </c>
      <c r="O114" s="195"/>
      <c r="P114" s="246" t="str">
        <f t="shared" si="5"/>
        <v/>
      </c>
      <c r="Q114" s="195"/>
      <c r="R114" s="246"/>
      <c r="S114" s="195"/>
      <c r="T114" s="195"/>
    </row>
    <row r="115" spans="2:20" s="96" customFormat="1" ht="150" customHeight="1" x14ac:dyDescent="0.4">
      <c r="B115" s="106"/>
      <c r="C115" s="245"/>
      <c r="D115" s="44"/>
      <c r="E115" s="245"/>
      <c r="F115" s="106"/>
      <c r="G115" s="106" t="s">
        <v>306</v>
      </c>
      <c r="H115" s="195"/>
      <c r="I115" s="195"/>
      <c r="J115" s="195"/>
      <c r="K115" s="195"/>
      <c r="L115" s="91" t="str">
        <f t="shared" si="3"/>
        <v xml:space="preserve">   </v>
      </c>
      <c r="M115" s="195"/>
      <c r="N115" s="246" t="str">
        <f t="shared" si="4"/>
        <v/>
      </c>
      <c r="O115" s="195"/>
      <c r="P115" s="246" t="str">
        <f t="shared" si="5"/>
        <v/>
      </c>
      <c r="Q115" s="195"/>
      <c r="R115" s="246"/>
      <c r="S115" s="195"/>
      <c r="T115" s="195"/>
    </row>
    <row r="116" spans="2:20" s="96" customFormat="1" ht="150" customHeight="1" x14ac:dyDescent="0.4">
      <c r="B116" s="106"/>
      <c r="C116" s="245"/>
      <c r="D116" s="44"/>
      <c r="E116" s="245"/>
      <c r="F116" s="106"/>
      <c r="G116" s="106" t="s">
        <v>307</v>
      </c>
      <c r="H116" s="195"/>
      <c r="I116" s="195"/>
      <c r="J116" s="195"/>
      <c r="K116" s="195"/>
      <c r="L116" s="91" t="str">
        <f t="shared" si="3"/>
        <v xml:space="preserve">   </v>
      </c>
      <c r="M116" s="195"/>
      <c r="N116" s="246" t="str">
        <f t="shared" si="4"/>
        <v/>
      </c>
      <c r="O116" s="195"/>
      <c r="P116" s="246" t="str">
        <f t="shared" si="5"/>
        <v/>
      </c>
      <c r="Q116" s="195"/>
      <c r="R116" s="246"/>
      <c r="S116" s="195"/>
      <c r="T116" s="195"/>
    </row>
    <row r="117" spans="2:20" s="96" customFormat="1" ht="150" customHeight="1" x14ac:dyDescent="0.4">
      <c r="B117" s="106"/>
      <c r="C117" s="245"/>
      <c r="D117" s="44"/>
      <c r="E117" s="245"/>
      <c r="F117" s="106"/>
      <c r="G117" s="106" t="s">
        <v>308</v>
      </c>
      <c r="H117" s="195"/>
      <c r="I117" s="195"/>
      <c r="J117" s="195"/>
      <c r="K117" s="195"/>
      <c r="L117" s="91" t="str">
        <f t="shared" si="3"/>
        <v xml:space="preserve">   </v>
      </c>
      <c r="M117" s="195"/>
      <c r="N117" s="246" t="str">
        <f t="shared" si="4"/>
        <v/>
      </c>
      <c r="O117" s="195"/>
      <c r="P117" s="246" t="str">
        <f t="shared" si="5"/>
        <v/>
      </c>
      <c r="Q117" s="195"/>
      <c r="R117" s="246"/>
      <c r="S117" s="195"/>
      <c r="T117" s="195"/>
    </row>
    <row r="118" spans="2:20" s="96" customFormat="1" ht="150" customHeight="1" x14ac:dyDescent="0.4">
      <c r="B118" s="106"/>
      <c r="C118" s="245"/>
      <c r="D118" s="44"/>
      <c r="E118" s="245"/>
      <c r="F118" s="106"/>
      <c r="G118" s="106" t="s">
        <v>309</v>
      </c>
      <c r="H118" s="195"/>
      <c r="I118" s="195"/>
      <c r="J118" s="195"/>
      <c r="K118" s="195"/>
      <c r="L118" s="91" t="str">
        <f t="shared" si="3"/>
        <v xml:space="preserve">   </v>
      </c>
      <c r="M118" s="195"/>
      <c r="N118" s="246" t="str">
        <f t="shared" si="4"/>
        <v/>
      </c>
      <c r="O118" s="195"/>
      <c r="P118" s="246" t="str">
        <f t="shared" si="5"/>
        <v/>
      </c>
      <c r="Q118" s="195"/>
      <c r="R118" s="246"/>
      <c r="S118" s="195"/>
      <c r="T118" s="195"/>
    </row>
    <row r="119" spans="2:20" s="96" customFormat="1" ht="150" customHeight="1" x14ac:dyDescent="0.4">
      <c r="B119" s="106"/>
      <c r="C119" s="245"/>
      <c r="D119" s="44"/>
      <c r="E119" s="245"/>
      <c r="F119" s="106"/>
      <c r="G119" s="106" t="s">
        <v>310</v>
      </c>
      <c r="H119" s="195"/>
      <c r="I119" s="195"/>
      <c r="J119" s="195"/>
      <c r="K119" s="195"/>
      <c r="L119" s="91" t="str">
        <f t="shared" si="3"/>
        <v xml:space="preserve">   </v>
      </c>
      <c r="M119" s="195"/>
      <c r="N119" s="246" t="str">
        <f t="shared" si="4"/>
        <v/>
      </c>
      <c r="O119" s="195"/>
      <c r="P119" s="246" t="str">
        <f t="shared" si="5"/>
        <v/>
      </c>
      <c r="Q119" s="195"/>
      <c r="R119" s="246"/>
      <c r="S119" s="195"/>
      <c r="T119" s="195"/>
    </row>
    <row r="120" spans="2:20" s="96" customFormat="1" ht="150" customHeight="1" x14ac:dyDescent="0.4">
      <c r="B120" s="106"/>
      <c r="C120" s="245"/>
      <c r="D120" s="44"/>
      <c r="E120" s="245"/>
      <c r="F120" s="106"/>
      <c r="G120" s="106" t="s">
        <v>311</v>
      </c>
      <c r="H120" s="195"/>
      <c r="I120" s="195"/>
      <c r="J120" s="195"/>
      <c r="K120" s="195"/>
      <c r="L120" s="91" t="str">
        <f t="shared" si="3"/>
        <v xml:space="preserve">   </v>
      </c>
      <c r="M120" s="195"/>
      <c r="N120" s="246" t="str">
        <f t="shared" si="4"/>
        <v/>
      </c>
      <c r="O120" s="195"/>
      <c r="P120" s="246" t="str">
        <f t="shared" si="5"/>
        <v/>
      </c>
      <c r="Q120" s="195"/>
      <c r="R120" s="246"/>
      <c r="S120" s="195"/>
      <c r="T120" s="195"/>
    </row>
    <row r="121" spans="2:20" s="96" customFormat="1" ht="150" customHeight="1" x14ac:dyDescent="0.4">
      <c r="B121" s="106"/>
      <c r="C121" s="245"/>
      <c r="D121" s="44"/>
      <c r="E121" s="245"/>
      <c r="F121" s="106"/>
      <c r="G121" s="106" t="s">
        <v>312</v>
      </c>
      <c r="H121" s="195"/>
      <c r="I121" s="195"/>
      <c r="J121" s="195"/>
      <c r="K121" s="195"/>
      <c r="L121" s="91" t="str">
        <f t="shared" si="3"/>
        <v xml:space="preserve">   </v>
      </c>
      <c r="M121" s="195"/>
      <c r="N121" s="246" t="str">
        <f t="shared" si="4"/>
        <v/>
      </c>
      <c r="O121" s="195"/>
      <c r="P121" s="246" t="str">
        <f t="shared" si="5"/>
        <v/>
      </c>
      <c r="Q121" s="195"/>
      <c r="R121" s="246"/>
      <c r="S121" s="195"/>
      <c r="T121" s="195"/>
    </row>
    <row r="122" spans="2:20" s="96" customFormat="1" ht="150" customHeight="1" x14ac:dyDescent="0.4">
      <c r="B122" s="106"/>
      <c r="C122" s="245"/>
      <c r="D122" s="44"/>
      <c r="E122" s="245"/>
      <c r="F122" s="106"/>
      <c r="G122" s="106" t="s">
        <v>313</v>
      </c>
      <c r="H122" s="195"/>
      <c r="I122" s="195"/>
      <c r="J122" s="195"/>
      <c r="K122" s="195"/>
      <c r="L122" s="91" t="str">
        <f t="shared" si="3"/>
        <v xml:space="preserve">   </v>
      </c>
      <c r="M122" s="195"/>
      <c r="N122" s="246" t="str">
        <f t="shared" si="4"/>
        <v/>
      </c>
      <c r="O122" s="195"/>
      <c r="P122" s="246" t="str">
        <f t="shared" si="5"/>
        <v/>
      </c>
      <c r="Q122" s="195"/>
      <c r="R122" s="246"/>
      <c r="S122" s="195"/>
      <c r="T122" s="195"/>
    </row>
    <row r="123" spans="2:20" s="96" customFormat="1" ht="150" customHeight="1" x14ac:dyDescent="0.4">
      <c r="B123" s="106"/>
      <c r="C123" s="245"/>
      <c r="D123" s="44"/>
      <c r="E123" s="245"/>
      <c r="F123" s="106"/>
      <c r="G123" s="106" t="s">
        <v>314</v>
      </c>
      <c r="H123" s="195"/>
      <c r="I123" s="195"/>
      <c r="J123" s="195"/>
      <c r="K123" s="195"/>
      <c r="L123" s="91" t="str">
        <f t="shared" si="3"/>
        <v xml:space="preserve">   </v>
      </c>
      <c r="M123" s="195"/>
      <c r="N123" s="246" t="str">
        <f t="shared" si="4"/>
        <v/>
      </c>
      <c r="O123" s="195"/>
      <c r="P123" s="246" t="str">
        <f t="shared" si="5"/>
        <v/>
      </c>
      <c r="Q123" s="195"/>
      <c r="R123" s="246"/>
      <c r="S123" s="195"/>
      <c r="T123" s="195"/>
    </row>
    <row r="124" spans="2:20" s="96" customFormat="1" ht="150" customHeight="1" x14ac:dyDescent="0.4">
      <c r="B124" s="106"/>
      <c r="C124" s="245"/>
      <c r="D124" s="44"/>
      <c r="E124" s="245"/>
      <c r="F124" s="106"/>
      <c r="G124" s="106" t="s">
        <v>315</v>
      </c>
      <c r="H124" s="195"/>
      <c r="I124" s="195"/>
      <c r="J124" s="195"/>
      <c r="K124" s="195"/>
      <c r="L124" s="91" t="str">
        <f t="shared" si="3"/>
        <v xml:space="preserve">   </v>
      </c>
      <c r="M124" s="195"/>
      <c r="N124" s="246" t="str">
        <f t="shared" si="4"/>
        <v/>
      </c>
      <c r="O124" s="195"/>
      <c r="P124" s="246" t="str">
        <f t="shared" si="5"/>
        <v/>
      </c>
      <c r="Q124" s="195"/>
      <c r="R124" s="246"/>
      <c r="S124" s="195"/>
      <c r="T124" s="195"/>
    </row>
    <row r="125" spans="2:20" s="96" customFormat="1" ht="150" customHeight="1" x14ac:dyDescent="0.4">
      <c r="B125" s="106"/>
      <c r="C125" s="245"/>
      <c r="D125" s="44"/>
      <c r="E125" s="245"/>
      <c r="F125" s="106"/>
      <c r="G125" s="106" t="s">
        <v>316</v>
      </c>
      <c r="H125" s="195"/>
      <c r="I125" s="195"/>
      <c r="J125" s="195"/>
      <c r="K125" s="195"/>
      <c r="L125" s="91" t="str">
        <f t="shared" si="3"/>
        <v xml:space="preserve">   </v>
      </c>
      <c r="M125" s="195"/>
      <c r="N125" s="246" t="str">
        <f t="shared" si="4"/>
        <v/>
      </c>
      <c r="O125" s="195"/>
      <c r="P125" s="246" t="str">
        <f t="shared" si="5"/>
        <v/>
      </c>
      <c r="Q125" s="195"/>
      <c r="R125" s="246"/>
      <c r="S125" s="195"/>
      <c r="T125" s="195"/>
    </row>
    <row r="126" spans="2:20" s="96" customFormat="1" ht="150" customHeight="1" x14ac:dyDescent="0.4">
      <c r="B126" s="106"/>
      <c r="C126" s="245"/>
      <c r="D126" s="44"/>
      <c r="E126" s="245"/>
      <c r="F126" s="106"/>
      <c r="G126" s="106" t="s">
        <v>317</v>
      </c>
      <c r="H126" s="195"/>
      <c r="I126" s="195"/>
      <c r="J126" s="195"/>
      <c r="K126" s="195"/>
      <c r="L126" s="91" t="str">
        <f t="shared" si="3"/>
        <v xml:space="preserve">   </v>
      </c>
      <c r="M126" s="195"/>
      <c r="N126" s="246" t="str">
        <f t="shared" si="4"/>
        <v/>
      </c>
      <c r="O126" s="195"/>
      <c r="P126" s="246" t="str">
        <f t="shared" si="5"/>
        <v/>
      </c>
      <c r="Q126" s="195"/>
      <c r="R126" s="246"/>
      <c r="S126" s="195"/>
      <c r="T126" s="195"/>
    </row>
    <row r="127" spans="2:20" s="96" customFormat="1" ht="150" customHeight="1" x14ac:dyDescent="0.4">
      <c r="B127" s="106"/>
      <c r="C127" s="245"/>
      <c r="D127" s="44"/>
      <c r="E127" s="245"/>
      <c r="F127" s="106"/>
      <c r="G127" s="106" t="s">
        <v>318</v>
      </c>
      <c r="H127" s="195"/>
      <c r="I127" s="195"/>
      <c r="J127" s="195"/>
      <c r="K127" s="195"/>
      <c r="L127" s="91" t="str">
        <f t="shared" si="3"/>
        <v xml:space="preserve">   </v>
      </c>
      <c r="M127" s="195"/>
      <c r="N127" s="246" t="str">
        <f t="shared" si="4"/>
        <v/>
      </c>
      <c r="O127" s="195"/>
      <c r="P127" s="246" t="str">
        <f t="shared" si="5"/>
        <v/>
      </c>
      <c r="Q127" s="195"/>
      <c r="R127" s="246"/>
      <c r="S127" s="195"/>
      <c r="T127" s="195"/>
    </row>
    <row r="128" spans="2:20" s="96" customFormat="1" ht="150" customHeight="1" x14ac:dyDescent="0.4">
      <c r="B128" s="106"/>
      <c r="C128" s="245"/>
      <c r="D128" s="44"/>
      <c r="E128" s="245"/>
      <c r="F128" s="106"/>
      <c r="G128" s="106" t="s">
        <v>319</v>
      </c>
      <c r="H128" s="195"/>
      <c r="I128" s="195"/>
      <c r="J128" s="195"/>
      <c r="K128" s="195"/>
      <c r="L128" s="91" t="str">
        <f t="shared" si="3"/>
        <v xml:space="preserve">   </v>
      </c>
      <c r="M128" s="195"/>
      <c r="N128" s="246" t="str">
        <f t="shared" si="4"/>
        <v/>
      </c>
      <c r="O128" s="195"/>
      <c r="P128" s="246" t="str">
        <f t="shared" si="5"/>
        <v/>
      </c>
      <c r="Q128" s="195"/>
      <c r="R128" s="246"/>
      <c r="S128" s="195"/>
      <c r="T128" s="195"/>
    </row>
    <row r="129" spans="2:20" s="96" customFormat="1" ht="150" customHeight="1" x14ac:dyDescent="0.4">
      <c r="B129" s="106"/>
      <c r="C129" s="245"/>
      <c r="D129" s="44"/>
      <c r="E129" s="245"/>
      <c r="F129" s="106"/>
      <c r="G129" s="106" t="s">
        <v>320</v>
      </c>
      <c r="H129" s="195"/>
      <c r="I129" s="195"/>
      <c r="J129" s="195"/>
      <c r="K129" s="195"/>
      <c r="L129" s="91" t="str">
        <f t="shared" si="3"/>
        <v xml:space="preserve">   </v>
      </c>
      <c r="M129" s="195"/>
      <c r="N129" s="246" t="str">
        <f t="shared" si="4"/>
        <v/>
      </c>
      <c r="O129" s="195"/>
      <c r="P129" s="246" t="str">
        <f t="shared" si="5"/>
        <v/>
      </c>
      <c r="Q129" s="195"/>
      <c r="R129" s="246"/>
      <c r="S129" s="195"/>
      <c r="T129" s="195"/>
    </row>
    <row r="130" spans="2:20" s="96" customFormat="1" ht="150" customHeight="1" x14ac:dyDescent="0.4">
      <c r="B130" s="106"/>
      <c r="C130" s="245"/>
      <c r="D130" s="44"/>
      <c r="E130" s="245"/>
      <c r="F130" s="106"/>
      <c r="G130" s="106" t="s">
        <v>321</v>
      </c>
      <c r="H130" s="195"/>
      <c r="I130" s="195"/>
      <c r="J130" s="195"/>
      <c r="K130" s="195"/>
      <c r="L130" s="91" t="str">
        <f t="shared" si="3"/>
        <v xml:space="preserve">   </v>
      </c>
      <c r="M130" s="195"/>
      <c r="N130" s="246" t="str">
        <f t="shared" si="4"/>
        <v/>
      </c>
      <c r="O130" s="195"/>
      <c r="P130" s="246" t="str">
        <f t="shared" si="5"/>
        <v/>
      </c>
      <c r="Q130" s="195"/>
      <c r="R130" s="246"/>
      <c r="S130" s="195"/>
      <c r="T130" s="195"/>
    </row>
    <row r="131" spans="2:20" s="96" customFormat="1" ht="150" customHeight="1" x14ac:dyDescent="0.4">
      <c r="B131" s="106"/>
      <c r="C131" s="245"/>
      <c r="D131" s="44"/>
      <c r="E131" s="245"/>
      <c r="F131" s="106"/>
      <c r="G131" s="106" t="s">
        <v>322</v>
      </c>
      <c r="H131" s="195"/>
      <c r="I131" s="195"/>
      <c r="J131" s="195"/>
      <c r="K131" s="195"/>
      <c r="L131" s="91" t="str">
        <f t="shared" si="3"/>
        <v xml:space="preserve">   </v>
      </c>
      <c r="M131" s="195"/>
      <c r="N131" s="246" t="str">
        <f t="shared" si="4"/>
        <v/>
      </c>
      <c r="O131" s="195"/>
      <c r="P131" s="246" t="str">
        <f t="shared" si="5"/>
        <v/>
      </c>
      <c r="Q131" s="195"/>
      <c r="R131" s="246"/>
      <c r="S131" s="195"/>
      <c r="T131" s="195"/>
    </row>
    <row r="132" spans="2:20" s="96" customFormat="1" ht="150" customHeight="1" x14ac:dyDescent="0.4">
      <c r="B132" s="106"/>
      <c r="C132" s="245"/>
      <c r="D132" s="44"/>
      <c r="E132" s="245"/>
      <c r="F132" s="106"/>
      <c r="G132" s="106" t="s">
        <v>323</v>
      </c>
      <c r="H132" s="195"/>
      <c r="I132" s="195"/>
      <c r="J132" s="195"/>
      <c r="K132" s="195"/>
      <c r="L132" s="91" t="str">
        <f t="shared" si="3"/>
        <v xml:space="preserve">   </v>
      </c>
      <c r="M132" s="195"/>
      <c r="N132" s="246" t="str">
        <f t="shared" si="4"/>
        <v/>
      </c>
      <c r="O132" s="195"/>
      <c r="P132" s="246" t="str">
        <f t="shared" si="5"/>
        <v/>
      </c>
      <c r="Q132" s="195"/>
      <c r="R132" s="246"/>
      <c r="S132" s="195"/>
      <c r="T132" s="195"/>
    </row>
    <row r="133" spans="2:20" s="96" customFormat="1" ht="150" customHeight="1" x14ac:dyDescent="0.4">
      <c r="B133" s="106"/>
      <c r="C133" s="245"/>
      <c r="D133" s="44"/>
      <c r="E133" s="245"/>
      <c r="F133" s="106"/>
      <c r="G133" s="106" t="s">
        <v>324</v>
      </c>
      <c r="H133" s="195"/>
      <c r="I133" s="195"/>
      <c r="J133" s="195"/>
      <c r="K133" s="195"/>
      <c r="L133" s="91" t="str">
        <f t="shared" si="3"/>
        <v xml:space="preserve">   </v>
      </c>
      <c r="M133" s="195"/>
      <c r="N133" s="246" t="str">
        <f t="shared" si="4"/>
        <v/>
      </c>
      <c r="O133" s="195"/>
      <c r="P133" s="246" t="str">
        <f t="shared" si="5"/>
        <v/>
      </c>
      <c r="Q133" s="195"/>
      <c r="R133" s="246"/>
      <c r="S133" s="195"/>
      <c r="T133" s="195"/>
    </row>
    <row r="134" spans="2:20" s="96" customFormat="1" ht="150" customHeight="1" x14ac:dyDescent="0.4">
      <c r="B134" s="106"/>
      <c r="C134" s="245"/>
      <c r="D134" s="44"/>
      <c r="E134" s="245"/>
      <c r="F134" s="106"/>
      <c r="G134" s="106" t="s">
        <v>325</v>
      </c>
      <c r="H134" s="195"/>
      <c r="I134" s="195"/>
      <c r="J134" s="195"/>
      <c r="K134" s="195"/>
      <c r="L134" s="91" t="str">
        <f t="shared" si="3"/>
        <v xml:space="preserve">   </v>
      </c>
      <c r="M134" s="195"/>
      <c r="N134" s="246" t="str">
        <f t="shared" si="4"/>
        <v/>
      </c>
      <c r="O134" s="195"/>
      <c r="P134" s="246" t="str">
        <f t="shared" si="5"/>
        <v/>
      </c>
      <c r="Q134" s="195"/>
      <c r="R134" s="246"/>
      <c r="S134" s="195"/>
      <c r="T134" s="195"/>
    </row>
    <row r="135" spans="2:20" s="96" customFormat="1" ht="150" customHeight="1" x14ac:dyDescent="0.4">
      <c r="B135" s="106"/>
      <c r="C135" s="245"/>
      <c r="D135" s="44"/>
      <c r="E135" s="245"/>
      <c r="F135" s="106"/>
      <c r="G135" s="106" t="s">
        <v>326</v>
      </c>
      <c r="H135" s="195"/>
      <c r="I135" s="195"/>
      <c r="J135" s="195"/>
      <c r="K135" s="195"/>
      <c r="L135" s="91" t="str">
        <f t="shared" si="3"/>
        <v xml:space="preserve">   </v>
      </c>
      <c r="M135" s="195"/>
      <c r="N135" s="246" t="str">
        <f t="shared" si="4"/>
        <v/>
      </c>
      <c r="O135" s="195"/>
      <c r="P135" s="246" t="str">
        <f t="shared" si="5"/>
        <v/>
      </c>
      <c r="Q135" s="195"/>
      <c r="R135" s="246"/>
      <c r="S135" s="195"/>
      <c r="T135" s="195"/>
    </row>
    <row r="136" spans="2:20" s="96" customFormat="1" ht="150" customHeight="1" x14ac:dyDescent="0.4">
      <c r="B136" s="106"/>
      <c r="C136" s="245"/>
      <c r="D136" s="44"/>
      <c r="E136" s="245"/>
      <c r="F136" s="106"/>
      <c r="G136" s="106" t="s">
        <v>327</v>
      </c>
      <c r="H136" s="195"/>
      <c r="I136" s="195"/>
      <c r="J136" s="195"/>
      <c r="K136" s="195"/>
      <c r="L136" s="91" t="str">
        <f t="shared" si="3"/>
        <v xml:space="preserve">   </v>
      </c>
      <c r="M136" s="195"/>
      <c r="N136" s="246" t="str">
        <f t="shared" si="4"/>
        <v/>
      </c>
      <c r="O136" s="195"/>
      <c r="P136" s="246" t="str">
        <f t="shared" si="5"/>
        <v/>
      </c>
      <c r="Q136" s="195"/>
      <c r="R136" s="246"/>
      <c r="S136" s="195"/>
      <c r="T136" s="195"/>
    </row>
    <row r="137" spans="2:20" s="96" customFormat="1" ht="150" customHeight="1" x14ac:dyDescent="0.4">
      <c r="B137" s="106"/>
      <c r="C137" s="245"/>
      <c r="D137" s="44"/>
      <c r="E137" s="245"/>
      <c r="F137" s="106"/>
      <c r="G137" s="106" t="s">
        <v>328</v>
      </c>
      <c r="H137" s="195"/>
      <c r="I137" s="195"/>
      <c r="J137" s="195"/>
      <c r="K137" s="195"/>
      <c r="L137" s="91" t="str">
        <f t="shared" si="3"/>
        <v xml:space="preserve">   </v>
      </c>
      <c r="M137" s="195"/>
      <c r="N137" s="246" t="str">
        <f t="shared" si="4"/>
        <v/>
      </c>
      <c r="O137" s="195"/>
      <c r="P137" s="246" t="str">
        <f t="shared" si="5"/>
        <v/>
      </c>
      <c r="Q137" s="195"/>
      <c r="R137" s="246"/>
      <c r="S137" s="195"/>
      <c r="T137" s="195"/>
    </row>
    <row r="138" spans="2:20" s="96" customFormat="1" ht="150" customHeight="1" x14ac:dyDescent="0.4">
      <c r="B138" s="106"/>
      <c r="C138" s="245"/>
      <c r="D138" s="44"/>
      <c r="E138" s="245"/>
      <c r="F138" s="106"/>
      <c r="G138" s="106" t="s">
        <v>329</v>
      </c>
      <c r="H138" s="195"/>
      <c r="I138" s="195"/>
      <c r="J138" s="195"/>
      <c r="K138" s="195"/>
      <c r="L138" s="91" t="str">
        <f t="shared" si="3"/>
        <v xml:space="preserve">   </v>
      </c>
      <c r="M138" s="195"/>
      <c r="N138" s="246" t="str">
        <f t="shared" si="4"/>
        <v/>
      </c>
      <c r="O138" s="195"/>
      <c r="P138" s="246" t="str">
        <f t="shared" si="5"/>
        <v/>
      </c>
      <c r="Q138" s="195"/>
      <c r="R138" s="246"/>
      <c r="S138" s="195"/>
      <c r="T138" s="195"/>
    </row>
    <row r="139" spans="2:20" s="96" customFormat="1" ht="150" customHeight="1" x14ac:dyDescent="0.4">
      <c r="B139" s="106"/>
      <c r="C139" s="245"/>
      <c r="D139" s="44"/>
      <c r="E139" s="245"/>
      <c r="F139" s="106"/>
      <c r="G139" s="106" t="s">
        <v>330</v>
      </c>
      <c r="H139" s="195"/>
      <c r="I139" s="195"/>
      <c r="J139" s="195"/>
      <c r="K139" s="195"/>
      <c r="L139" s="91" t="str">
        <f t="shared" si="3"/>
        <v xml:space="preserve">   </v>
      </c>
      <c r="M139" s="195"/>
      <c r="N139" s="246" t="str">
        <f t="shared" si="4"/>
        <v/>
      </c>
      <c r="O139" s="195"/>
      <c r="P139" s="246" t="str">
        <f t="shared" si="5"/>
        <v/>
      </c>
      <c r="Q139" s="195"/>
      <c r="R139" s="246"/>
      <c r="S139" s="195"/>
      <c r="T139" s="195"/>
    </row>
    <row r="140" spans="2:20" s="96" customFormat="1" ht="150" customHeight="1" x14ac:dyDescent="0.4">
      <c r="B140" s="106"/>
      <c r="C140" s="245"/>
      <c r="D140" s="44"/>
      <c r="E140" s="245"/>
      <c r="F140" s="106"/>
      <c r="G140" s="106" t="s">
        <v>331</v>
      </c>
      <c r="H140" s="195"/>
      <c r="I140" s="195"/>
      <c r="J140" s="195"/>
      <c r="K140" s="195"/>
      <c r="L140" s="91" t="str">
        <f t="shared" ref="L140:L203" si="6">CONCATENATE(H140," ",I140," ",J140," ",K140)</f>
        <v xml:space="preserve">   </v>
      </c>
      <c r="M140" s="195"/>
      <c r="N140" s="246" t="str">
        <f t="shared" ref="N140:N203" si="7">IF(OR(M140="Correctivo",M140="Detectivo"),"Impacto",IF(M140="Preventivo","Probabilidad",""))</f>
        <v/>
      </c>
      <c r="O140" s="195"/>
      <c r="P140" s="246" t="str">
        <f t="shared" ref="P140:P203" si="8">IF(AND(M140="Preventivo",O140="Automático"),"50%",IF(AND(M140="Preventivo",O140="Manual"),"40%",IF(AND(M140="Detectivo",O140="Automático"),"40%",IF(AND(M140="Detectivo",O140="Manual"),"30%",IF(AND(M140="Correctivo",O140="Automático"),"35%",IF(AND(M140="Correctivo",O140="Manual"),"25%",""))))))</f>
        <v/>
      </c>
      <c r="Q140" s="195"/>
      <c r="R140" s="246"/>
      <c r="S140" s="195"/>
      <c r="T140" s="195"/>
    </row>
    <row r="141" spans="2:20" s="96" customFormat="1" ht="150" customHeight="1" x14ac:dyDescent="0.4">
      <c r="B141" s="106"/>
      <c r="C141" s="245"/>
      <c r="D141" s="44"/>
      <c r="E141" s="245"/>
      <c r="F141" s="106"/>
      <c r="G141" s="106" t="s">
        <v>332</v>
      </c>
      <c r="H141" s="195"/>
      <c r="I141" s="195"/>
      <c r="J141" s="195"/>
      <c r="K141" s="195"/>
      <c r="L141" s="91" t="str">
        <f t="shared" si="6"/>
        <v xml:space="preserve">   </v>
      </c>
      <c r="M141" s="195"/>
      <c r="N141" s="246" t="str">
        <f t="shared" si="7"/>
        <v/>
      </c>
      <c r="O141" s="195"/>
      <c r="P141" s="246" t="str">
        <f t="shared" si="8"/>
        <v/>
      </c>
      <c r="Q141" s="195"/>
      <c r="R141" s="246"/>
      <c r="S141" s="195"/>
      <c r="T141" s="195"/>
    </row>
    <row r="142" spans="2:20" s="96" customFormat="1" ht="150" customHeight="1" x14ac:dyDescent="0.4">
      <c r="B142" s="106"/>
      <c r="C142" s="245"/>
      <c r="D142" s="44"/>
      <c r="E142" s="245"/>
      <c r="F142" s="106"/>
      <c r="G142" s="106" t="s">
        <v>333</v>
      </c>
      <c r="H142" s="195"/>
      <c r="I142" s="195"/>
      <c r="J142" s="195"/>
      <c r="K142" s="195"/>
      <c r="L142" s="91" t="str">
        <f t="shared" si="6"/>
        <v xml:space="preserve">   </v>
      </c>
      <c r="M142" s="195"/>
      <c r="N142" s="246" t="str">
        <f t="shared" si="7"/>
        <v/>
      </c>
      <c r="O142" s="195"/>
      <c r="P142" s="246" t="str">
        <f t="shared" si="8"/>
        <v/>
      </c>
      <c r="Q142" s="195"/>
      <c r="R142" s="246"/>
      <c r="S142" s="195"/>
      <c r="T142" s="195"/>
    </row>
    <row r="143" spans="2:20" s="96" customFormat="1" ht="150" customHeight="1" x14ac:dyDescent="0.4">
      <c r="B143" s="106"/>
      <c r="C143" s="245"/>
      <c r="D143" s="44"/>
      <c r="E143" s="245"/>
      <c r="F143" s="106"/>
      <c r="G143" s="106" t="s">
        <v>334</v>
      </c>
      <c r="H143" s="195"/>
      <c r="I143" s="195"/>
      <c r="J143" s="195"/>
      <c r="K143" s="195"/>
      <c r="L143" s="91" t="str">
        <f t="shared" si="6"/>
        <v xml:space="preserve">   </v>
      </c>
      <c r="M143" s="195"/>
      <c r="N143" s="246" t="str">
        <f t="shared" si="7"/>
        <v/>
      </c>
      <c r="O143" s="195"/>
      <c r="P143" s="246" t="str">
        <f t="shared" si="8"/>
        <v/>
      </c>
      <c r="Q143" s="195"/>
      <c r="R143" s="246"/>
      <c r="S143" s="195"/>
      <c r="T143" s="195"/>
    </row>
    <row r="144" spans="2:20" s="96" customFormat="1" ht="150" customHeight="1" x14ac:dyDescent="0.4">
      <c r="B144" s="106"/>
      <c r="C144" s="245"/>
      <c r="D144" s="44"/>
      <c r="E144" s="245"/>
      <c r="F144" s="106"/>
      <c r="G144" s="106" t="s">
        <v>335</v>
      </c>
      <c r="H144" s="195"/>
      <c r="I144" s="195"/>
      <c r="J144" s="195"/>
      <c r="K144" s="195"/>
      <c r="L144" s="91" t="str">
        <f t="shared" si="6"/>
        <v xml:space="preserve">   </v>
      </c>
      <c r="M144" s="195"/>
      <c r="N144" s="246" t="str">
        <f t="shared" si="7"/>
        <v/>
      </c>
      <c r="O144" s="195"/>
      <c r="P144" s="246" t="str">
        <f t="shared" si="8"/>
        <v/>
      </c>
      <c r="Q144" s="195"/>
      <c r="R144" s="246"/>
      <c r="S144" s="195"/>
      <c r="T144" s="195"/>
    </row>
    <row r="145" spans="2:20" s="96" customFormat="1" ht="150" customHeight="1" x14ac:dyDescent="0.4">
      <c r="B145" s="106"/>
      <c r="C145" s="245"/>
      <c r="D145" s="44"/>
      <c r="E145" s="245"/>
      <c r="F145" s="106"/>
      <c r="G145" s="106" t="s">
        <v>336</v>
      </c>
      <c r="H145" s="195"/>
      <c r="I145" s="195"/>
      <c r="J145" s="195"/>
      <c r="K145" s="195"/>
      <c r="L145" s="91" t="str">
        <f t="shared" si="6"/>
        <v xml:space="preserve">   </v>
      </c>
      <c r="M145" s="195"/>
      <c r="N145" s="246" t="str">
        <f t="shared" si="7"/>
        <v/>
      </c>
      <c r="O145" s="195"/>
      <c r="P145" s="246" t="str">
        <f t="shared" si="8"/>
        <v/>
      </c>
      <c r="Q145" s="195"/>
      <c r="R145" s="246"/>
      <c r="S145" s="195"/>
      <c r="T145" s="195"/>
    </row>
    <row r="146" spans="2:20" s="96" customFormat="1" ht="150" customHeight="1" x14ac:dyDescent="0.4">
      <c r="B146" s="106"/>
      <c r="C146" s="245"/>
      <c r="D146" s="44"/>
      <c r="E146" s="245"/>
      <c r="F146" s="106"/>
      <c r="G146" s="106" t="s">
        <v>337</v>
      </c>
      <c r="H146" s="195"/>
      <c r="I146" s="195"/>
      <c r="J146" s="195"/>
      <c r="K146" s="195"/>
      <c r="L146" s="91" t="str">
        <f t="shared" si="6"/>
        <v xml:space="preserve">   </v>
      </c>
      <c r="M146" s="195"/>
      <c r="N146" s="246" t="str">
        <f t="shared" si="7"/>
        <v/>
      </c>
      <c r="O146" s="195"/>
      <c r="P146" s="246" t="str">
        <f t="shared" si="8"/>
        <v/>
      </c>
      <c r="Q146" s="195"/>
      <c r="R146" s="246"/>
      <c r="S146" s="195"/>
      <c r="T146" s="195"/>
    </row>
    <row r="147" spans="2:20" s="96" customFormat="1" ht="150" customHeight="1" x14ac:dyDescent="0.4">
      <c r="B147" s="106"/>
      <c r="C147" s="245"/>
      <c r="D147" s="44"/>
      <c r="E147" s="245"/>
      <c r="F147" s="106"/>
      <c r="G147" s="106" t="s">
        <v>338</v>
      </c>
      <c r="H147" s="195"/>
      <c r="I147" s="195"/>
      <c r="J147" s="195"/>
      <c r="K147" s="195"/>
      <c r="L147" s="91" t="str">
        <f t="shared" si="6"/>
        <v xml:space="preserve">   </v>
      </c>
      <c r="M147" s="195"/>
      <c r="N147" s="246" t="str">
        <f t="shared" si="7"/>
        <v/>
      </c>
      <c r="O147" s="195"/>
      <c r="P147" s="246" t="str">
        <f t="shared" si="8"/>
        <v/>
      </c>
      <c r="Q147" s="195"/>
      <c r="R147" s="246"/>
      <c r="S147" s="195"/>
      <c r="T147" s="195"/>
    </row>
    <row r="148" spans="2:20" s="96" customFormat="1" ht="150" customHeight="1" x14ac:dyDescent="0.4">
      <c r="B148" s="106"/>
      <c r="C148" s="245"/>
      <c r="D148" s="44"/>
      <c r="E148" s="245"/>
      <c r="F148" s="106"/>
      <c r="G148" s="106" t="s">
        <v>339</v>
      </c>
      <c r="H148" s="195"/>
      <c r="I148" s="195"/>
      <c r="J148" s="195"/>
      <c r="K148" s="195"/>
      <c r="L148" s="91" t="str">
        <f t="shared" si="6"/>
        <v xml:space="preserve">   </v>
      </c>
      <c r="M148" s="195"/>
      <c r="N148" s="246" t="str">
        <f t="shared" si="7"/>
        <v/>
      </c>
      <c r="O148" s="195"/>
      <c r="P148" s="246" t="str">
        <f t="shared" si="8"/>
        <v/>
      </c>
      <c r="Q148" s="195"/>
      <c r="R148" s="246"/>
      <c r="S148" s="195"/>
      <c r="T148" s="195"/>
    </row>
    <row r="149" spans="2:20" s="96" customFormat="1" ht="150" customHeight="1" x14ac:dyDescent="0.4">
      <c r="B149" s="106"/>
      <c r="C149" s="245"/>
      <c r="D149" s="44"/>
      <c r="E149" s="245"/>
      <c r="F149" s="106"/>
      <c r="G149" s="106" t="s">
        <v>340</v>
      </c>
      <c r="H149" s="195"/>
      <c r="I149" s="195"/>
      <c r="J149" s="195"/>
      <c r="K149" s="195"/>
      <c r="L149" s="91" t="str">
        <f t="shared" si="6"/>
        <v xml:space="preserve">   </v>
      </c>
      <c r="M149" s="195"/>
      <c r="N149" s="246" t="str">
        <f t="shared" si="7"/>
        <v/>
      </c>
      <c r="O149" s="195"/>
      <c r="P149" s="246" t="str">
        <f t="shared" si="8"/>
        <v/>
      </c>
      <c r="Q149" s="195"/>
      <c r="R149" s="246"/>
      <c r="S149" s="195"/>
      <c r="T149" s="195"/>
    </row>
    <row r="150" spans="2:20" s="96" customFormat="1" ht="150" customHeight="1" x14ac:dyDescent="0.4">
      <c r="B150" s="106"/>
      <c r="C150" s="245"/>
      <c r="D150" s="44"/>
      <c r="E150" s="245"/>
      <c r="F150" s="106"/>
      <c r="G150" s="106" t="s">
        <v>341</v>
      </c>
      <c r="H150" s="195"/>
      <c r="I150" s="195"/>
      <c r="J150" s="195"/>
      <c r="K150" s="195"/>
      <c r="L150" s="91" t="str">
        <f t="shared" si="6"/>
        <v xml:space="preserve">   </v>
      </c>
      <c r="M150" s="195"/>
      <c r="N150" s="246" t="str">
        <f t="shared" si="7"/>
        <v/>
      </c>
      <c r="O150" s="195"/>
      <c r="P150" s="246" t="str">
        <f t="shared" si="8"/>
        <v/>
      </c>
      <c r="Q150" s="195"/>
      <c r="R150" s="246"/>
      <c r="S150" s="195"/>
      <c r="T150" s="195"/>
    </row>
    <row r="151" spans="2:20" s="96" customFormat="1" ht="150" customHeight="1" x14ac:dyDescent="0.4">
      <c r="B151" s="106"/>
      <c r="C151" s="245"/>
      <c r="D151" s="44"/>
      <c r="E151" s="245"/>
      <c r="F151" s="106"/>
      <c r="G151" s="106" t="s">
        <v>342</v>
      </c>
      <c r="H151" s="195"/>
      <c r="I151" s="195"/>
      <c r="J151" s="195"/>
      <c r="K151" s="195"/>
      <c r="L151" s="91" t="str">
        <f t="shared" si="6"/>
        <v xml:space="preserve">   </v>
      </c>
      <c r="M151" s="195"/>
      <c r="N151" s="246" t="str">
        <f t="shared" si="7"/>
        <v/>
      </c>
      <c r="O151" s="195"/>
      <c r="P151" s="246" t="str">
        <f t="shared" si="8"/>
        <v/>
      </c>
      <c r="Q151" s="195"/>
      <c r="R151" s="246"/>
      <c r="S151" s="195"/>
      <c r="T151" s="195"/>
    </row>
    <row r="152" spans="2:20" s="96" customFormat="1" ht="150" customHeight="1" x14ac:dyDescent="0.4">
      <c r="B152" s="106"/>
      <c r="C152" s="245"/>
      <c r="D152" s="44"/>
      <c r="E152" s="245"/>
      <c r="F152" s="106"/>
      <c r="G152" s="106" t="s">
        <v>343</v>
      </c>
      <c r="H152" s="195"/>
      <c r="I152" s="195"/>
      <c r="J152" s="195"/>
      <c r="K152" s="195"/>
      <c r="L152" s="91" t="str">
        <f t="shared" si="6"/>
        <v xml:space="preserve">   </v>
      </c>
      <c r="M152" s="195"/>
      <c r="N152" s="246" t="str">
        <f t="shared" si="7"/>
        <v/>
      </c>
      <c r="O152" s="195"/>
      <c r="P152" s="246" t="str">
        <f t="shared" si="8"/>
        <v/>
      </c>
      <c r="Q152" s="195"/>
      <c r="R152" s="246"/>
      <c r="S152" s="195"/>
      <c r="T152" s="195"/>
    </row>
    <row r="153" spans="2:20" s="96" customFormat="1" ht="150" customHeight="1" x14ac:dyDescent="0.4">
      <c r="B153" s="106"/>
      <c r="C153" s="245"/>
      <c r="D153" s="44"/>
      <c r="E153" s="245"/>
      <c r="F153" s="106"/>
      <c r="G153" s="106" t="s">
        <v>344</v>
      </c>
      <c r="H153" s="195"/>
      <c r="I153" s="195"/>
      <c r="J153" s="195"/>
      <c r="K153" s="195"/>
      <c r="L153" s="91" t="str">
        <f t="shared" si="6"/>
        <v xml:space="preserve">   </v>
      </c>
      <c r="M153" s="195"/>
      <c r="N153" s="246" t="str">
        <f t="shared" si="7"/>
        <v/>
      </c>
      <c r="O153" s="195"/>
      <c r="P153" s="246" t="str">
        <f t="shared" si="8"/>
        <v/>
      </c>
      <c r="Q153" s="195"/>
      <c r="R153" s="246"/>
      <c r="S153" s="195"/>
      <c r="T153" s="195"/>
    </row>
    <row r="154" spans="2:20" s="96" customFormat="1" ht="150" customHeight="1" x14ac:dyDescent="0.4">
      <c r="B154" s="106"/>
      <c r="C154" s="245"/>
      <c r="D154" s="44"/>
      <c r="E154" s="245"/>
      <c r="F154" s="106"/>
      <c r="G154" s="106" t="s">
        <v>345</v>
      </c>
      <c r="H154" s="195"/>
      <c r="I154" s="195"/>
      <c r="J154" s="195"/>
      <c r="K154" s="195"/>
      <c r="L154" s="91" t="str">
        <f t="shared" si="6"/>
        <v xml:space="preserve">   </v>
      </c>
      <c r="M154" s="195"/>
      <c r="N154" s="246" t="str">
        <f t="shared" si="7"/>
        <v/>
      </c>
      <c r="O154" s="195"/>
      <c r="P154" s="246" t="str">
        <f t="shared" si="8"/>
        <v/>
      </c>
      <c r="Q154" s="195"/>
      <c r="R154" s="246"/>
      <c r="S154" s="195"/>
      <c r="T154" s="195"/>
    </row>
    <row r="155" spans="2:20" s="96" customFormat="1" ht="150" customHeight="1" x14ac:dyDescent="0.4">
      <c r="B155" s="106"/>
      <c r="C155" s="245"/>
      <c r="D155" s="44"/>
      <c r="E155" s="245"/>
      <c r="F155" s="106"/>
      <c r="G155" s="106" t="s">
        <v>346</v>
      </c>
      <c r="H155" s="195"/>
      <c r="I155" s="195"/>
      <c r="J155" s="195"/>
      <c r="K155" s="195"/>
      <c r="L155" s="91" t="str">
        <f t="shared" si="6"/>
        <v xml:space="preserve">   </v>
      </c>
      <c r="M155" s="195"/>
      <c r="N155" s="246" t="str">
        <f t="shared" si="7"/>
        <v/>
      </c>
      <c r="O155" s="195"/>
      <c r="P155" s="246" t="str">
        <f t="shared" si="8"/>
        <v/>
      </c>
      <c r="Q155" s="195"/>
      <c r="R155" s="246"/>
      <c r="S155" s="195"/>
      <c r="T155" s="195"/>
    </row>
    <row r="156" spans="2:20" s="96" customFormat="1" ht="150" customHeight="1" x14ac:dyDescent="0.4">
      <c r="B156" s="106"/>
      <c r="C156" s="245"/>
      <c r="D156" s="44"/>
      <c r="E156" s="245"/>
      <c r="F156" s="106"/>
      <c r="G156" s="106" t="s">
        <v>347</v>
      </c>
      <c r="H156" s="195"/>
      <c r="I156" s="195"/>
      <c r="J156" s="195"/>
      <c r="K156" s="195"/>
      <c r="L156" s="91" t="str">
        <f t="shared" si="6"/>
        <v xml:space="preserve">   </v>
      </c>
      <c r="M156" s="195"/>
      <c r="N156" s="246" t="str">
        <f t="shared" si="7"/>
        <v/>
      </c>
      <c r="O156" s="195"/>
      <c r="P156" s="246" t="str">
        <f t="shared" si="8"/>
        <v/>
      </c>
      <c r="Q156" s="195"/>
      <c r="R156" s="246"/>
      <c r="S156" s="195"/>
      <c r="T156" s="195"/>
    </row>
    <row r="157" spans="2:20" s="96" customFormat="1" ht="150" customHeight="1" x14ac:dyDescent="0.4">
      <c r="B157" s="106"/>
      <c r="C157" s="245"/>
      <c r="D157" s="44"/>
      <c r="E157" s="245"/>
      <c r="F157" s="106"/>
      <c r="G157" s="106" t="s">
        <v>348</v>
      </c>
      <c r="H157" s="195"/>
      <c r="I157" s="195"/>
      <c r="J157" s="195"/>
      <c r="K157" s="195"/>
      <c r="L157" s="91" t="str">
        <f t="shared" si="6"/>
        <v xml:space="preserve">   </v>
      </c>
      <c r="M157" s="195"/>
      <c r="N157" s="246" t="str">
        <f t="shared" si="7"/>
        <v/>
      </c>
      <c r="O157" s="195"/>
      <c r="P157" s="246" t="str">
        <f t="shared" si="8"/>
        <v/>
      </c>
      <c r="Q157" s="195"/>
      <c r="R157" s="246"/>
      <c r="S157" s="195"/>
      <c r="T157" s="195"/>
    </row>
    <row r="158" spans="2:20" s="96" customFormat="1" ht="150" customHeight="1" x14ac:dyDescent="0.4">
      <c r="B158" s="106"/>
      <c r="C158" s="245"/>
      <c r="D158" s="44"/>
      <c r="E158" s="245"/>
      <c r="F158" s="106"/>
      <c r="G158" s="106" t="s">
        <v>349</v>
      </c>
      <c r="H158" s="195"/>
      <c r="I158" s="195"/>
      <c r="J158" s="195"/>
      <c r="K158" s="195"/>
      <c r="L158" s="91" t="str">
        <f t="shared" si="6"/>
        <v xml:space="preserve">   </v>
      </c>
      <c r="M158" s="195"/>
      <c r="N158" s="246" t="str">
        <f t="shared" si="7"/>
        <v/>
      </c>
      <c r="O158" s="195"/>
      <c r="P158" s="246" t="str">
        <f t="shared" si="8"/>
        <v/>
      </c>
      <c r="Q158" s="195"/>
      <c r="R158" s="246"/>
      <c r="S158" s="195"/>
      <c r="T158" s="195"/>
    </row>
    <row r="159" spans="2:20" s="96" customFormat="1" ht="150" customHeight="1" x14ac:dyDescent="0.4">
      <c r="B159" s="106"/>
      <c r="C159" s="245"/>
      <c r="D159" s="44"/>
      <c r="E159" s="245"/>
      <c r="F159" s="106"/>
      <c r="G159" s="106" t="s">
        <v>350</v>
      </c>
      <c r="H159" s="195"/>
      <c r="I159" s="195"/>
      <c r="J159" s="195"/>
      <c r="K159" s="195"/>
      <c r="L159" s="91" t="str">
        <f t="shared" si="6"/>
        <v xml:space="preserve">   </v>
      </c>
      <c r="M159" s="195"/>
      <c r="N159" s="246" t="str">
        <f t="shared" si="7"/>
        <v/>
      </c>
      <c r="O159" s="195"/>
      <c r="P159" s="246" t="str">
        <f t="shared" si="8"/>
        <v/>
      </c>
      <c r="Q159" s="195"/>
      <c r="R159" s="246"/>
      <c r="S159" s="195"/>
      <c r="T159" s="195"/>
    </row>
    <row r="160" spans="2:20" s="96" customFormat="1" ht="150" customHeight="1" x14ac:dyDescent="0.4">
      <c r="B160" s="106"/>
      <c r="C160" s="245"/>
      <c r="D160" s="44"/>
      <c r="E160" s="245"/>
      <c r="F160" s="106"/>
      <c r="G160" s="106" t="s">
        <v>351</v>
      </c>
      <c r="H160" s="195"/>
      <c r="I160" s="195"/>
      <c r="J160" s="195"/>
      <c r="K160" s="195"/>
      <c r="L160" s="91" t="str">
        <f t="shared" si="6"/>
        <v xml:space="preserve">   </v>
      </c>
      <c r="M160" s="195"/>
      <c r="N160" s="246" t="str">
        <f t="shared" si="7"/>
        <v/>
      </c>
      <c r="O160" s="195"/>
      <c r="P160" s="246" t="str">
        <f t="shared" si="8"/>
        <v/>
      </c>
      <c r="Q160" s="195"/>
      <c r="R160" s="246"/>
      <c r="S160" s="195"/>
      <c r="T160" s="195"/>
    </row>
    <row r="161" spans="2:20" s="96" customFormat="1" ht="150" customHeight="1" x14ac:dyDescent="0.4">
      <c r="B161" s="106"/>
      <c r="C161" s="245"/>
      <c r="D161" s="44"/>
      <c r="E161" s="245"/>
      <c r="F161" s="106"/>
      <c r="G161" s="106" t="s">
        <v>352</v>
      </c>
      <c r="H161" s="195"/>
      <c r="I161" s="195"/>
      <c r="J161" s="195"/>
      <c r="K161" s="195"/>
      <c r="L161" s="91" t="str">
        <f t="shared" si="6"/>
        <v xml:space="preserve">   </v>
      </c>
      <c r="M161" s="195"/>
      <c r="N161" s="246" t="str">
        <f t="shared" si="7"/>
        <v/>
      </c>
      <c r="O161" s="195"/>
      <c r="P161" s="246" t="str">
        <f t="shared" si="8"/>
        <v/>
      </c>
      <c r="Q161" s="195"/>
      <c r="R161" s="246"/>
      <c r="S161" s="195"/>
      <c r="T161" s="195"/>
    </row>
    <row r="162" spans="2:20" s="96" customFormat="1" ht="150" customHeight="1" x14ac:dyDescent="0.4">
      <c r="B162" s="106"/>
      <c r="C162" s="245"/>
      <c r="D162" s="44"/>
      <c r="E162" s="245"/>
      <c r="F162" s="106"/>
      <c r="G162" s="106" t="s">
        <v>353</v>
      </c>
      <c r="H162" s="195"/>
      <c r="I162" s="195"/>
      <c r="J162" s="195"/>
      <c r="K162" s="195"/>
      <c r="L162" s="91" t="str">
        <f t="shared" si="6"/>
        <v xml:space="preserve">   </v>
      </c>
      <c r="M162" s="195"/>
      <c r="N162" s="246" t="str">
        <f t="shared" si="7"/>
        <v/>
      </c>
      <c r="O162" s="195"/>
      <c r="P162" s="246" t="str">
        <f t="shared" si="8"/>
        <v/>
      </c>
      <c r="Q162" s="195"/>
      <c r="R162" s="246"/>
      <c r="S162" s="195"/>
      <c r="T162" s="195"/>
    </row>
    <row r="163" spans="2:20" s="96" customFormat="1" ht="150" customHeight="1" x14ac:dyDescent="0.4">
      <c r="B163" s="106"/>
      <c r="C163" s="245"/>
      <c r="D163" s="44"/>
      <c r="E163" s="245"/>
      <c r="F163" s="106"/>
      <c r="G163" s="106" t="s">
        <v>354</v>
      </c>
      <c r="H163" s="195"/>
      <c r="I163" s="195"/>
      <c r="J163" s="195"/>
      <c r="K163" s="195"/>
      <c r="L163" s="91" t="str">
        <f t="shared" si="6"/>
        <v xml:space="preserve">   </v>
      </c>
      <c r="M163" s="195"/>
      <c r="N163" s="246" t="str">
        <f t="shared" si="7"/>
        <v/>
      </c>
      <c r="O163" s="195"/>
      <c r="P163" s="246" t="str">
        <f t="shared" si="8"/>
        <v/>
      </c>
      <c r="Q163" s="195"/>
      <c r="R163" s="246"/>
      <c r="S163" s="195"/>
      <c r="T163" s="195"/>
    </row>
    <row r="164" spans="2:20" s="96" customFormat="1" ht="150" customHeight="1" x14ac:dyDescent="0.4">
      <c r="B164" s="106"/>
      <c r="C164" s="245"/>
      <c r="D164" s="44"/>
      <c r="E164" s="245"/>
      <c r="F164" s="106"/>
      <c r="G164" s="106" t="s">
        <v>355</v>
      </c>
      <c r="H164" s="195"/>
      <c r="I164" s="195"/>
      <c r="J164" s="195"/>
      <c r="K164" s="195"/>
      <c r="L164" s="91" t="str">
        <f t="shared" si="6"/>
        <v xml:space="preserve">   </v>
      </c>
      <c r="M164" s="195"/>
      <c r="N164" s="246" t="str">
        <f t="shared" si="7"/>
        <v/>
      </c>
      <c r="O164" s="195"/>
      <c r="P164" s="246" t="str">
        <f t="shared" si="8"/>
        <v/>
      </c>
      <c r="Q164" s="195"/>
      <c r="R164" s="246"/>
      <c r="S164" s="195"/>
      <c r="T164" s="195"/>
    </row>
    <row r="165" spans="2:20" s="96" customFormat="1" ht="150" customHeight="1" x14ac:dyDescent="0.4">
      <c r="B165" s="106"/>
      <c r="C165" s="245"/>
      <c r="D165" s="44"/>
      <c r="E165" s="245"/>
      <c r="F165" s="106"/>
      <c r="G165" s="106" t="s">
        <v>356</v>
      </c>
      <c r="H165" s="195"/>
      <c r="I165" s="195"/>
      <c r="J165" s="195"/>
      <c r="K165" s="195"/>
      <c r="L165" s="91" t="str">
        <f t="shared" si="6"/>
        <v xml:space="preserve">   </v>
      </c>
      <c r="M165" s="195"/>
      <c r="N165" s="246" t="str">
        <f t="shared" si="7"/>
        <v/>
      </c>
      <c r="O165" s="195"/>
      <c r="P165" s="246" t="str">
        <f t="shared" si="8"/>
        <v/>
      </c>
      <c r="Q165" s="195"/>
      <c r="R165" s="246"/>
      <c r="S165" s="195"/>
      <c r="T165" s="195"/>
    </row>
    <row r="166" spans="2:20" s="96" customFormat="1" ht="150" customHeight="1" x14ac:dyDescent="0.4">
      <c r="B166" s="106"/>
      <c r="C166" s="245"/>
      <c r="D166" s="44"/>
      <c r="E166" s="245"/>
      <c r="F166" s="106"/>
      <c r="G166" s="106" t="s">
        <v>357</v>
      </c>
      <c r="H166" s="195"/>
      <c r="I166" s="195"/>
      <c r="J166" s="195"/>
      <c r="K166" s="195"/>
      <c r="L166" s="91" t="str">
        <f t="shared" si="6"/>
        <v xml:space="preserve">   </v>
      </c>
      <c r="M166" s="195"/>
      <c r="N166" s="246" t="str">
        <f t="shared" si="7"/>
        <v/>
      </c>
      <c r="O166" s="195"/>
      <c r="P166" s="246" t="str">
        <f t="shared" si="8"/>
        <v/>
      </c>
      <c r="Q166" s="195"/>
      <c r="R166" s="246"/>
      <c r="S166" s="195"/>
      <c r="T166" s="195"/>
    </row>
    <row r="167" spans="2:20" s="96" customFormat="1" ht="150" customHeight="1" x14ac:dyDescent="0.4">
      <c r="B167" s="106"/>
      <c r="C167" s="245"/>
      <c r="D167" s="44"/>
      <c r="E167" s="245"/>
      <c r="F167" s="106"/>
      <c r="G167" s="106" t="s">
        <v>358</v>
      </c>
      <c r="H167" s="195"/>
      <c r="I167" s="195"/>
      <c r="J167" s="195"/>
      <c r="K167" s="195"/>
      <c r="L167" s="91" t="str">
        <f t="shared" si="6"/>
        <v xml:space="preserve">   </v>
      </c>
      <c r="M167" s="195"/>
      <c r="N167" s="246" t="str">
        <f t="shared" si="7"/>
        <v/>
      </c>
      <c r="O167" s="195"/>
      <c r="P167" s="246" t="str">
        <f t="shared" si="8"/>
        <v/>
      </c>
      <c r="Q167" s="195"/>
      <c r="R167" s="246"/>
      <c r="S167" s="195"/>
      <c r="T167" s="195"/>
    </row>
    <row r="168" spans="2:20" s="96" customFormat="1" ht="150" customHeight="1" x14ac:dyDescent="0.4">
      <c r="B168" s="106"/>
      <c r="C168" s="245"/>
      <c r="D168" s="44"/>
      <c r="E168" s="245"/>
      <c r="F168" s="106"/>
      <c r="G168" s="106" t="s">
        <v>359</v>
      </c>
      <c r="H168" s="195"/>
      <c r="I168" s="195"/>
      <c r="J168" s="195"/>
      <c r="K168" s="195"/>
      <c r="L168" s="91" t="str">
        <f t="shared" si="6"/>
        <v xml:space="preserve">   </v>
      </c>
      <c r="M168" s="195"/>
      <c r="N168" s="246" t="str">
        <f t="shared" si="7"/>
        <v/>
      </c>
      <c r="O168" s="195"/>
      <c r="P168" s="246" t="str">
        <f t="shared" si="8"/>
        <v/>
      </c>
      <c r="Q168" s="195"/>
      <c r="R168" s="246"/>
      <c r="S168" s="195"/>
      <c r="T168" s="195"/>
    </row>
    <row r="169" spans="2:20" s="96" customFormat="1" ht="150" customHeight="1" x14ac:dyDescent="0.4">
      <c r="B169" s="106"/>
      <c r="C169" s="245"/>
      <c r="D169" s="44"/>
      <c r="E169" s="245"/>
      <c r="F169" s="106"/>
      <c r="G169" s="106" t="s">
        <v>360</v>
      </c>
      <c r="H169" s="195"/>
      <c r="I169" s="195"/>
      <c r="J169" s="195"/>
      <c r="K169" s="195"/>
      <c r="L169" s="91" t="str">
        <f t="shared" si="6"/>
        <v xml:space="preserve">   </v>
      </c>
      <c r="M169" s="195"/>
      <c r="N169" s="246" t="str">
        <f t="shared" si="7"/>
        <v/>
      </c>
      <c r="O169" s="195"/>
      <c r="P169" s="246" t="str">
        <f t="shared" si="8"/>
        <v/>
      </c>
      <c r="Q169" s="195"/>
      <c r="R169" s="246"/>
      <c r="S169" s="195"/>
      <c r="T169" s="195"/>
    </row>
    <row r="170" spans="2:20" s="96" customFormat="1" ht="150" customHeight="1" x14ac:dyDescent="0.4">
      <c r="B170" s="106"/>
      <c r="C170" s="245"/>
      <c r="D170" s="44"/>
      <c r="E170" s="245"/>
      <c r="F170" s="106"/>
      <c r="G170" s="106" t="s">
        <v>361</v>
      </c>
      <c r="H170" s="195"/>
      <c r="I170" s="195"/>
      <c r="J170" s="195"/>
      <c r="K170" s="195"/>
      <c r="L170" s="91" t="str">
        <f t="shared" si="6"/>
        <v xml:space="preserve">   </v>
      </c>
      <c r="M170" s="195"/>
      <c r="N170" s="246" t="str">
        <f t="shared" si="7"/>
        <v/>
      </c>
      <c r="O170" s="195"/>
      <c r="P170" s="246" t="str">
        <f t="shared" si="8"/>
        <v/>
      </c>
      <c r="Q170" s="195"/>
      <c r="R170" s="246"/>
      <c r="S170" s="195"/>
      <c r="T170" s="195"/>
    </row>
    <row r="171" spans="2:20" s="96" customFormat="1" ht="150" customHeight="1" x14ac:dyDescent="0.4">
      <c r="B171" s="106"/>
      <c r="C171" s="245"/>
      <c r="D171" s="44"/>
      <c r="E171" s="245"/>
      <c r="F171" s="106"/>
      <c r="G171" s="106" t="s">
        <v>362</v>
      </c>
      <c r="H171" s="195"/>
      <c r="I171" s="195"/>
      <c r="J171" s="195"/>
      <c r="K171" s="195"/>
      <c r="L171" s="91" t="str">
        <f t="shared" si="6"/>
        <v xml:space="preserve">   </v>
      </c>
      <c r="M171" s="195"/>
      <c r="N171" s="246" t="str">
        <f t="shared" si="7"/>
        <v/>
      </c>
      <c r="O171" s="195"/>
      <c r="P171" s="246" t="str">
        <f t="shared" si="8"/>
        <v/>
      </c>
      <c r="Q171" s="195"/>
      <c r="R171" s="246"/>
      <c r="S171" s="195"/>
      <c r="T171" s="195"/>
    </row>
    <row r="172" spans="2:20" s="96" customFormat="1" ht="150" customHeight="1" x14ac:dyDescent="0.4">
      <c r="B172" s="106"/>
      <c r="C172" s="245"/>
      <c r="D172" s="44"/>
      <c r="E172" s="245"/>
      <c r="F172" s="106"/>
      <c r="G172" s="106" t="s">
        <v>363</v>
      </c>
      <c r="H172" s="195"/>
      <c r="I172" s="195"/>
      <c r="J172" s="195"/>
      <c r="K172" s="195"/>
      <c r="L172" s="91" t="str">
        <f t="shared" si="6"/>
        <v xml:space="preserve">   </v>
      </c>
      <c r="M172" s="195"/>
      <c r="N172" s="246" t="str">
        <f t="shared" si="7"/>
        <v/>
      </c>
      <c r="O172" s="195"/>
      <c r="P172" s="246" t="str">
        <f t="shared" si="8"/>
        <v/>
      </c>
      <c r="Q172" s="195"/>
      <c r="R172" s="246"/>
      <c r="S172" s="195"/>
      <c r="T172" s="195"/>
    </row>
    <row r="173" spans="2:20" s="96" customFormat="1" ht="150" customHeight="1" x14ac:dyDescent="0.4">
      <c r="B173" s="106"/>
      <c r="C173" s="245"/>
      <c r="D173" s="44"/>
      <c r="E173" s="245"/>
      <c r="F173" s="106"/>
      <c r="G173" s="106" t="s">
        <v>364</v>
      </c>
      <c r="H173" s="195"/>
      <c r="I173" s="195"/>
      <c r="J173" s="195"/>
      <c r="K173" s="195"/>
      <c r="L173" s="91" t="str">
        <f t="shared" si="6"/>
        <v xml:space="preserve">   </v>
      </c>
      <c r="M173" s="195"/>
      <c r="N173" s="246" t="str">
        <f t="shared" si="7"/>
        <v/>
      </c>
      <c r="O173" s="195"/>
      <c r="P173" s="246" t="str">
        <f t="shared" si="8"/>
        <v/>
      </c>
      <c r="Q173" s="195"/>
      <c r="R173" s="246"/>
      <c r="S173" s="195"/>
      <c r="T173" s="195"/>
    </row>
    <row r="174" spans="2:20" s="96" customFormat="1" ht="150" customHeight="1" x14ac:dyDescent="0.4">
      <c r="B174" s="106"/>
      <c r="C174" s="245"/>
      <c r="D174" s="44"/>
      <c r="E174" s="245"/>
      <c r="F174" s="106"/>
      <c r="G174" s="106" t="s">
        <v>365</v>
      </c>
      <c r="H174" s="195"/>
      <c r="I174" s="195"/>
      <c r="J174" s="195"/>
      <c r="K174" s="195"/>
      <c r="L174" s="91" t="str">
        <f t="shared" si="6"/>
        <v xml:space="preserve">   </v>
      </c>
      <c r="M174" s="195"/>
      <c r="N174" s="246" t="str">
        <f t="shared" si="7"/>
        <v/>
      </c>
      <c r="O174" s="195"/>
      <c r="P174" s="246" t="str">
        <f t="shared" si="8"/>
        <v/>
      </c>
      <c r="Q174" s="195"/>
      <c r="R174" s="246"/>
      <c r="S174" s="195"/>
      <c r="T174" s="195"/>
    </row>
    <row r="175" spans="2:20" s="96" customFormat="1" ht="150" customHeight="1" x14ac:dyDescent="0.4">
      <c r="B175" s="106"/>
      <c r="C175" s="245"/>
      <c r="D175" s="44"/>
      <c r="E175" s="245"/>
      <c r="F175" s="106"/>
      <c r="G175" s="106" t="s">
        <v>366</v>
      </c>
      <c r="H175" s="195"/>
      <c r="I175" s="195"/>
      <c r="J175" s="195"/>
      <c r="K175" s="195"/>
      <c r="L175" s="91" t="str">
        <f t="shared" si="6"/>
        <v xml:space="preserve">   </v>
      </c>
      <c r="M175" s="195"/>
      <c r="N175" s="246" t="str">
        <f t="shared" si="7"/>
        <v/>
      </c>
      <c r="O175" s="195"/>
      <c r="P175" s="246" t="str">
        <f t="shared" si="8"/>
        <v/>
      </c>
      <c r="Q175" s="195"/>
      <c r="R175" s="246"/>
      <c r="S175" s="195"/>
      <c r="T175" s="195"/>
    </row>
    <row r="176" spans="2:20" s="96" customFormat="1" ht="150" customHeight="1" x14ac:dyDescent="0.4">
      <c r="B176" s="106"/>
      <c r="C176" s="245"/>
      <c r="D176" s="44"/>
      <c r="E176" s="245"/>
      <c r="F176" s="106"/>
      <c r="G176" s="106" t="s">
        <v>367</v>
      </c>
      <c r="H176" s="195"/>
      <c r="I176" s="195"/>
      <c r="J176" s="195"/>
      <c r="K176" s="195"/>
      <c r="L176" s="91" t="str">
        <f t="shared" si="6"/>
        <v xml:space="preserve">   </v>
      </c>
      <c r="M176" s="195"/>
      <c r="N176" s="246" t="str">
        <f t="shared" si="7"/>
        <v/>
      </c>
      <c r="O176" s="195"/>
      <c r="P176" s="246" t="str">
        <f t="shared" si="8"/>
        <v/>
      </c>
      <c r="Q176" s="195"/>
      <c r="R176" s="246"/>
      <c r="S176" s="195"/>
      <c r="T176" s="195"/>
    </row>
    <row r="177" spans="2:20" s="96" customFormat="1" ht="150" customHeight="1" x14ac:dyDescent="0.4">
      <c r="B177" s="106"/>
      <c r="C177" s="245"/>
      <c r="D177" s="44"/>
      <c r="E177" s="245"/>
      <c r="F177" s="106"/>
      <c r="G177" s="106" t="s">
        <v>368</v>
      </c>
      <c r="H177" s="195"/>
      <c r="I177" s="195"/>
      <c r="J177" s="195"/>
      <c r="K177" s="195"/>
      <c r="L177" s="91" t="str">
        <f t="shared" si="6"/>
        <v xml:space="preserve">   </v>
      </c>
      <c r="M177" s="195"/>
      <c r="N177" s="246" t="str">
        <f t="shared" si="7"/>
        <v/>
      </c>
      <c r="O177" s="195"/>
      <c r="P177" s="246" t="str">
        <f t="shared" si="8"/>
        <v/>
      </c>
      <c r="Q177" s="195"/>
      <c r="R177" s="246"/>
      <c r="S177" s="195"/>
      <c r="T177" s="195"/>
    </row>
    <row r="178" spans="2:20" s="96" customFormat="1" ht="150" customHeight="1" x14ac:dyDescent="0.4">
      <c r="B178" s="106"/>
      <c r="C178" s="245"/>
      <c r="D178" s="44"/>
      <c r="E178" s="245"/>
      <c r="F178" s="106"/>
      <c r="G178" s="106" t="s">
        <v>369</v>
      </c>
      <c r="H178" s="195"/>
      <c r="I178" s="195"/>
      <c r="J178" s="195"/>
      <c r="K178" s="195"/>
      <c r="L178" s="91" t="str">
        <f t="shared" si="6"/>
        <v xml:space="preserve">   </v>
      </c>
      <c r="M178" s="195"/>
      <c r="N178" s="246" t="str">
        <f t="shared" si="7"/>
        <v/>
      </c>
      <c r="O178" s="195"/>
      <c r="P178" s="246" t="str">
        <f t="shared" si="8"/>
        <v/>
      </c>
      <c r="Q178" s="195"/>
      <c r="R178" s="246"/>
      <c r="S178" s="195"/>
      <c r="T178" s="195"/>
    </row>
    <row r="179" spans="2:20" s="96" customFormat="1" ht="150" customHeight="1" x14ac:dyDescent="0.4">
      <c r="B179" s="106"/>
      <c r="C179" s="245"/>
      <c r="D179" s="44"/>
      <c r="E179" s="245"/>
      <c r="F179" s="106"/>
      <c r="G179" s="106" t="s">
        <v>370</v>
      </c>
      <c r="H179" s="195"/>
      <c r="I179" s="195"/>
      <c r="J179" s="195"/>
      <c r="K179" s="195"/>
      <c r="L179" s="91" t="str">
        <f t="shared" si="6"/>
        <v xml:space="preserve">   </v>
      </c>
      <c r="M179" s="195"/>
      <c r="N179" s="246" t="str">
        <f t="shared" si="7"/>
        <v/>
      </c>
      <c r="O179" s="195"/>
      <c r="P179" s="246" t="str">
        <f t="shared" si="8"/>
        <v/>
      </c>
      <c r="Q179" s="195"/>
      <c r="R179" s="246"/>
      <c r="S179" s="195"/>
      <c r="T179" s="195"/>
    </row>
    <row r="180" spans="2:20" s="96" customFormat="1" ht="150" customHeight="1" x14ac:dyDescent="0.4">
      <c r="B180" s="106"/>
      <c r="C180" s="245"/>
      <c r="D180" s="44"/>
      <c r="E180" s="245"/>
      <c r="F180" s="106"/>
      <c r="G180" s="106" t="s">
        <v>371</v>
      </c>
      <c r="H180" s="195"/>
      <c r="I180" s="195"/>
      <c r="J180" s="195"/>
      <c r="K180" s="195"/>
      <c r="L180" s="91" t="str">
        <f t="shared" si="6"/>
        <v xml:space="preserve">   </v>
      </c>
      <c r="M180" s="195"/>
      <c r="N180" s="246" t="str">
        <f t="shared" si="7"/>
        <v/>
      </c>
      <c r="O180" s="195"/>
      <c r="P180" s="246" t="str">
        <f t="shared" si="8"/>
        <v/>
      </c>
      <c r="Q180" s="195"/>
      <c r="R180" s="246"/>
      <c r="S180" s="195"/>
      <c r="T180" s="195"/>
    </row>
    <row r="181" spans="2:20" s="96" customFormat="1" ht="150" customHeight="1" x14ac:dyDescent="0.4">
      <c r="B181" s="106"/>
      <c r="C181" s="245"/>
      <c r="D181" s="44"/>
      <c r="E181" s="245"/>
      <c r="F181" s="106"/>
      <c r="G181" s="106" t="s">
        <v>372</v>
      </c>
      <c r="H181" s="195"/>
      <c r="I181" s="195"/>
      <c r="J181" s="195"/>
      <c r="K181" s="195"/>
      <c r="L181" s="91" t="str">
        <f t="shared" si="6"/>
        <v xml:space="preserve">   </v>
      </c>
      <c r="M181" s="195"/>
      <c r="N181" s="246" t="str">
        <f t="shared" si="7"/>
        <v/>
      </c>
      <c r="O181" s="195"/>
      <c r="P181" s="246" t="str">
        <f t="shared" si="8"/>
        <v/>
      </c>
      <c r="Q181" s="195"/>
      <c r="R181" s="246"/>
      <c r="S181" s="195"/>
      <c r="T181" s="195"/>
    </row>
    <row r="182" spans="2:20" s="96" customFormat="1" ht="150" customHeight="1" x14ac:dyDescent="0.4">
      <c r="B182" s="106"/>
      <c r="C182" s="245"/>
      <c r="D182" s="44"/>
      <c r="E182" s="245"/>
      <c r="F182" s="106"/>
      <c r="G182" s="106" t="s">
        <v>373</v>
      </c>
      <c r="H182" s="195"/>
      <c r="I182" s="195"/>
      <c r="J182" s="195"/>
      <c r="K182" s="195"/>
      <c r="L182" s="91" t="str">
        <f t="shared" si="6"/>
        <v xml:space="preserve">   </v>
      </c>
      <c r="M182" s="195"/>
      <c r="N182" s="246" t="str">
        <f t="shared" si="7"/>
        <v/>
      </c>
      <c r="O182" s="195"/>
      <c r="P182" s="246" t="str">
        <f t="shared" si="8"/>
        <v/>
      </c>
      <c r="Q182" s="195"/>
      <c r="R182" s="246"/>
      <c r="S182" s="195"/>
      <c r="T182" s="195"/>
    </row>
    <row r="183" spans="2:20" s="96" customFormat="1" ht="150" customHeight="1" x14ac:dyDescent="0.4">
      <c r="B183" s="106"/>
      <c r="C183" s="245"/>
      <c r="D183" s="44"/>
      <c r="E183" s="245"/>
      <c r="F183" s="106"/>
      <c r="G183" s="106" t="s">
        <v>374</v>
      </c>
      <c r="H183" s="195"/>
      <c r="I183" s="195"/>
      <c r="J183" s="195"/>
      <c r="K183" s="195"/>
      <c r="L183" s="91" t="str">
        <f t="shared" si="6"/>
        <v xml:space="preserve">   </v>
      </c>
      <c r="M183" s="195"/>
      <c r="N183" s="246" t="str">
        <f t="shared" si="7"/>
        <v/>
      </c>
      <c r="O183" s="195"/>
      <c r="P183" s="246" t="str">
        <f t="shared" si="8"/>
        <v/>
      </c>
      <c r="Q183" s="195"/>
      <c r="R183" s="246"/>
      <c r="S183" s="195"/>
      <c r="T183" s="195"/>
    </row>
    <row r="184" spans="2:20" s="96" customFormat="1" ht="150" customHeight="1" x14ac:dyDescent="0.4">
      <c r="B184" s="106"/>
      <c r="C184" s="245"/>
      <c r="D184" s="44"/>
      <c r="E184" s="245"/>
      <c r="F184" s="106"/>
      <c r="G184" s="106" t="s">
        <v>375</v>
      </c>
      <c r="H184" s="195"/>
      <c r="I184" s="195"/>
      <c r="J184" s="195"/>
      <c r="K184" s="195"/>
      <c r="L184" s="91" t="str">
        <f t="shared" si="6"/>
        <v xml:space="preserve">   </v>
      </c>
      <c r="M184" s="195"/>
      <c r="N184" s="246" t="str">
        <f t="shared" si="7"/>
        <v/>
      </c>
      <c r="O184" s="195"/>
      <c r="P184" s="246" t="str">
        <f t="shared" si="8"/>
        <v/>
      </c>
      <c r="Q184" s="195"/>
      <c r="R184" s="246"/>
      <c r="S184" s="195"/>
      <c r="T184" s="195"/>
    </row>
    <row r="185" spans="2:20" s="96" customFormat="1" ht="150" customHeight="1" x14ac:dyDescent="0.4">
      <c r="B185" s="106"/>
      <c r="C185" s="245"/>
      <c r="D185" s="44"/>
      <c r="E185" s="245"/>
      <c r="F185" s="106"/>
      <c r="G185" s="106" t="s">
        <v>376</v>
      </c>
      <c r="H185" s="195"/>
      <c r="I185" s="195"/>
      <c r="J185" s="195"/>
      <c r="K185" s="195"/>
      <c r="L185" s="91" t="str">
        <f t="shared" si="6"/>
        <v xml:space="preserve">   </v>
      </c>
      <c r="M185" s="195"/>
      <c r="N185" s="246" t="str">
        <f t="shared" si="7"/>
        <v/>
      </c>
      <c r="O185" s="195"/>
      <c r="P185" s="246" t="str">
        <f t="shared" si="8"/>
        <v/>
      </c>
      <c r="Q185" s="195"/>
      <c r="R185" s="246"/>
      <c r="S185" s="195"/>
      <c r="T185" s="195"/>
    </row>
    <row r="186" spans="2:20" s="96" customFormat="1" ht="150" customHeight="1" x14ac:dyDescent="0.4">
      <c r="B186" s="106"/>
      <c r="C186" s="245"/>
      <c r="D186" s="44"/>
      <c r="E186" s="245"/>
      <c r="F186" s="106"/>
      <c r="G186" s="106" t="s">
        <v>377</v>
      </c>
      <c r="H186" s="195"/>
      <c r="I186" s="195"/>
      <c r="J186" s="195"/>
      <c r="K186" s="195"/>
      <c r="L186" s="91" t="str">
        <f t="shared" si="6"/>
        <v xml:space="preserve">   </v>
      </c>
      <c r="M186" s="195"/>
      <c r="N186" s="246" t="str">
        <f t="shared" si="7"/>
        <v/>
      </c>
      <c r="O186" s="195"/>
      <c r="P186" s="246" t="str">
        <f t="shared" si="8"/>
        <v/>
      </c>
      <c r="Q186" s="195"/>
      <c r="R186" s="246"/>
      <c r="S186" s="195"/>
      <c r="T186" s="195"/>
    </row>
    <row r="187" spans="2:20" s="96" customFormat="1" ht="150" customHeight="1" x14ac:dyDescent="0.4">
      <c r="B187" s="106"/>
      <c r="C187" s="245"/>
      <c r="D187" s="44"/>
      <c r="E187" s="245"/>
      <c r="F187" s="106"/>
      <c r="G187" s="106" t="s">
        <v>378</v>
      </c>
      <c r="H187" s="195"/>
      <c r="I187" s="195"/>
      <c r="J187" s="195"/>
      <c r="K187" s="195"/>
      <c r="L187" s="91" t="str">
        <f t="shared" si="6"/>
        <v xml:space="preserve">   </v>
      </c>
      <c r="M187" s="195"/>
      <c r="N187" s="246" t="str">
        <f t="shared" si="7"/>
        <v/>
      </c>
      <c r="O187" s="195"/>
      <c r="P187" s="246" t="str">
        <f t="shared" si="8"/>
        <v/>
      </c>
      <c r="Q187" s="195"/>
      <c r="R187" s="246"/>
      <c r="S187" s="195"/>
      <c r="T187" s="195"/>
    </row>
    <row r="188" spans="2:20" s="96" customFormat="1" ht="150" customHeight="1" x14ac:dyDescent="0.4">
      <c r="B188" s="106"/>
      <c r="C188" s="245"/>
      <c r="D188" s="44"/>
      <c r="E188" s="245"/>
      <c r="F188" s="106"/>
      <c r="G188" s="106" t="s">
        <v>379</v>
      </c>
      <c r="H188" s="195"/>
      <c r="I188" s="195"/>
      <c r="J188" s="195"/>
      <c r="K188" s="195"/>
      <c r="L188" s="91" t="str">
        <f t="shared" si="6"/>
        <v xml:space="preserve">   </v>
      </c>
      <c r="M188" s="195"/>
      <c r="N188" s="246" t="str">
        <f t="shared" si="7"/>
        <v/>
      </c>
      <c r="O188" s="195"/>
      <c r="P188" s="246" t="str">
        <f t="shared" si="8"/>
        <v/>
      </c>
      <c r="Q188" s="195"/>
      <c r="R188" s="246"/>
      <c r="S188" s="195"/>
      <c r="T188" s="195"/>
    </row>
    <row r="189" spans="2:20" s="96" customFormat="1" ht="150" customHeight="1" x14ac:dyDescent="0.4">
      <c r="B189" s="106"/>
      <c r="C189" s="245"/>
      <c r="D189" s="44"/>
      <c r="E189" s="245"/>
      <c r="F189" s="106"/>
      <c r="G189" s="106" t="s">
        <v>380</v>
      </c>
      <c r="H189" s="195"/>
      <c r="I189" s="195"/>
      <c r="J189" s="195"/>
      <c r="K189" s="195"/>
      <c r="L189" s="91" t="str">
        <f t="shared" si="6"/>
        <v xml:space="preserve">   </v>
      </c>
      <c r="M189" s="195"/>
      <c r="N189" s="246" t="str">
        <f t="shared" si="7"/>
        <v/>
      </c>
      <c r="O189" s="195"/>
      <c r="P189" s="246" t="str">
        <f t="shared" si="8"/>
        <v/>
      </c>
      <c r="Q189" s="195"/>
      <c r="R189" s="246"/>
      <c r="S189" s="195"/>
      <c r="T189" s="195"/>
    </row>
    <row r="190" spans="2:20" s="96" customFormat="1" ht="150" customHeight="1" x14ac:dyDescent="0.4">
      <c r="B190" s="106"/>
      <c r="C190" s="245"/>
      <c r="D190" s="44"/>
      <c r="E190" s="245"/>
      <c r="F190" s="106"/>
      <c r="G190" s="106" t="s">
        <v>381</v>
      </c>
      <c r="H190" s="195"/>
      <c r="I190" s="195"/>
      <c r="J190" s="195"/>
      <c r="K190" s="195"/>
      <c r="L190" s="91" t="str">
        <f t="shared" si="6"/>
        <v xml:space="preserve">   </v>
      </c>
      <c r="M190" s="195"/>
      <c r="N190" s="246" t="str">
        <f t="shared" si="7"/>
        <v/>
      </c>
      <c r="O190" s="195"/>
      <c r="P190" s="246" t="str">
        <f t="shared" si="8"/>
        <v/>
      </c>
      <c r="Q190" s="195"/>
      <c r="R190" s="246"/>
      <c r="S190" s="195"/>
      <c r="T190" s="195"/>
    </row>
    <row r="191" spans="2:20" s="96" customFormat="1" ht="150" customHeight="1" x14ac:dyDescent="0.4">
      <c r="B191" s="106"/>
      <c r="C191" s="245"/>
      <c r="D191" s="44"/>
      <c r="E191" s="245"/>
      <c r="F191" s="106"/>
      <c r="G191" s="106" t="s">
        <v>382</v>
      </c>
      <c r="H191" s="195"/>
      <c r="I191" s="195"/>
      <c r="J191" s="195"/>
      <c r="K191" s="195"/>
      <c r="L191" s="91" t="str">
        <f t="shared" si="6"/>
        <v xml:space="preserve">   </v>
      </c>
      <c r="M191" s="195"/>
      <c r="N191" s="246" t="str">
        <f t="shared" si="7"/>
        <v/>
      </c>
      <c r="O191" s="195"/>
      <c r="P191" s="246" t="str">
        <f t="shared" si="8"/>
        <v/>
      </c>
      <c r="Q191" s="195"/>
      <c r="R191" s="246"/>
      <c r="S191" s="195"/>
      <c r="T191" s="195"/>
    </row>
    <row r="192" spans="2:20" s="96" customFormat="1" ht="150" customHeight="1" x14ac:dyDescent="0.4">
      <c r="B192" s="106"/>
      <c r="C192" s="245"/>
      <c r="D192" s="44"/>
      <c r="E192" s="245"/>
      <c r="F192" s="106"/>
      <c r="G192" s="106" t="s">
        <v>383</v>
      </c>
      <c r="H192" s="195"/>
      <c r="I192" s="195"/>
      <c r="J192" s="195"/>
      <c r="K192" s="195"/>
      <c r="L192" s="91" t="str">
        <f t="shared" si="6"/>
        <v xml:space="preserve">   </v>
      </c>
      <c r="M192" s="195"/>
      <c r="N192" s="246" t="str">
        <f t="shared" si="7"/>
        <v/>
      </c>
      <c r="O192" s="195"/>
      <c r="P192" s="246" t="str">
        <f t="shared" si="8"/>
        <v/>
      </c>
      <c r="Q192" s="195"/>
      <c r="R192" s="246"/>
      <c r="S192" s="195"/>
      <c r="T192" s="195"/>
    </row>
    <row r="193" spans="2:20" s="96" customFormat="1" ht="150" customHeight="1" x14ac:dyDescent="0.4">
      <c r="B193" s="106"/>
      <c r="C193" s="245"/>
      <c r="D193" s="44"/>
      <c r="E193" s="245"/>
      <c r="F193" s="106"/>
      <c r="G193" s="106" t="s">
        <v>384</v>
      </c>
      <c r="H193" s="195"/>
      <c r="I193" s="195"/>
      <c r="J193" s="195"/>
      <c r="K193" s="195"/>
      <c r="L193" s="91" t="str">
        <f t="shared" si="6"/>
        <v xml:space="preserve">   </v>
      </c>
      <c r="M193" s="195"/>
      <c r="N193" s="246" t="str">
        <f t="shared" si="7"/>
        <v/>
      </c>
      <c r="O193" s="195"/>
      <c r="P193" s="246" t="str">
        <f t="shared" si="8"/>
        <v/>
      </c>
      <c r="Q193" s="195"/>
      <c r="R193" s="246"/>
      <c r="S193" s="195"/>
      <c r="T193" s="195"/>
    </row>
    <row r="194" spans="2:20" s="96" customFormat="1" ht="150" customHeight="1" x14ac:dyDescent="0.4">
      <c r="B194" s="106"/>
      <c r="C194" s="245"/>
      <c r="D194" s="44"/>
      <c r="E194" s="245"/>
      <c r="F194" s="106"/>
      <c r="G194" s="106" t="s">
        <v>385</v>
      </c>
      <c r="H194" s="195"/>
      <c r="I194" s="195"/>
      <c r="J194" s="195"/>
      <c r="K194" s="195"/>
      <c r="L194" s="91" t="str">
        <f t="shared" si="6"/>
        <v xml:space="preserve">   </v>
      </c>
      <c r="M194" s="195"/>
      <c r="N194" s="246" t="str">
        <f t="shared" si="7"/>
        <v/>
      </c>
      <c r="O194" s="195"/>
      <c r="P194" s="246" t="str">
        <f t="shared" si="8"/>
        <v/>
      </c>
      <c r="Q194" s="195"/>
      <c r="R194" s="246"/>
      <c r="S194" s="195"/>
      <c r="T194" s="195"/>
    </row>
    <row r="195" spans="2:20" s="96" customFormat="1" ht="150" customHeight="1" x14ac:dyDescent="0.4">
      <c r="B195" s="106"/>
      <c r="C195" s="245"/>
      <c r="D195" s="44"/>
      <c r="E195" s="245"/>
      <c r="F195" s="106"/>
      <c r="G195" s="106" t="s">
        <v>386</v>
      </c>
      <c r="H195" s="195"/>
      <c r="I195" s="195"/>
      <c r="J195" s="195"/>
      <c r="K195" s="195"/>
      <c r="L195" s="91" t="str">
        <f t="shared" si="6"/>
        <v xml:space="preserve">   </v>
      </c>
      <c r="M195" s="195"/>
      <c r="N195" s="246" t="str">
        <f t="shared" si="7"/>
        <v/>
      </c>
      <c r="O195" s="195"/>
      <c r="P195" s="246" t="str">
        <f t="shared" si="8"/>
        <v/>
      </c>
      <c r="Q195" s="195"/>
      <c r="R195" s="246"/>
      <c r="S195" s="195"/>
      <c r="T195" s="195"/>
    </row>
    <row r="196" spans="2:20" s="96" customFormat="1" ht="150" customHeight="1" x14ac:dyDescent="0.4">
      <c r="B196" s="106"/>
      <c r="C196" s="245"/>
      <c r="D196" s="44"/>
      <c r="E196" s="245"/>
      <c r="F196" s="106"/>
      <c r="G196" s="106" t="s">
        <v>387</v>
      </c>
      <c r="H196" s="195"/>
      <c r="I196" s="195"/>
      <c r="J196" s="195"/>
      <c r="K196" s="195"/>
      <c r="L196" s="91" t="str">
        <f t="shared" si="6"/>
        <v xml:space="preserve">   </v>
      </c>
      <c r="M196" s="195"/>
      <c r="N196" s="246" t="str">
        <f t="shared" si="7"/>
        <v/>
      </c>
      <c r="O196" s="195"/>
      <c r="P196" s="246" t="str">
        <f t="shared" si="8"/>
        <v/>
      </c>
      <c r="Q196" s="195"/>
      <c r="R196" s="246"/>
      <c r="S196" s="195"/>
      <c r="T196" s="195"/>
    </row>
    <row r="197" spans="2:20" s="96" customFormat="1" ht="150" customHeight="1" x14ac:dyDescent="0.4">
      <c r="B197" s="106"/>
      <c r="C197" s="245"/>
      <c r="D197" s="44"/>
      <c r="E197" s="245"/>
      <c r="F197" s="106"/>
      <c r="G197" s="106" t="s">
        <v>388</v>
      </c>
      <c r="H197" s="195"/>
      <c r="I197" s="195"/>
      <c r="J197" s="195"/>
      <c r="K197" s="195"/>
      <c r="L197" s="91" t="str">
        <f t="shared" si="6"/>
        <v xml:space="preserve">   </v>
      </c>
      <c r="M197" s="195"/>
      <c r="N197" s="246" t="str">
        <f t="shared" si="7"/>
        <v/>
      </c>
      <c r="O197" s="195"/>
      <c r="P197" s="246" t="str">
        <f t="shared" si="8"/>
        <v/>
      </c>
      <c r="Q197" s="195"/>
      <c r="R197" s="246"/>
      <c r="S197" s="195"/>
      <c r="T197" s="195"/>
    </row>
    <row r="198" spans="2:20" s="96" customFormat="1" ht="150" customHeight="1" x14ac:dyDescent="0.4">
      <c r="B198" s="106"/>
      <c r="C198" s="245"/>
      <c r="D198" s="44"/>
      <c r="E198" s="245"/>
      <c r="F198" s="106"/>
      <c r="G198" s="106" t="s">
        <v>389</v>
      </c>
      <c r="H198" s="195"/>
      <c r="I198" s="195"/>
      <c r="J198" s="195"/>
      <c r="K198" s="195"/>
      <c r="L198" s="91" t="str">
        <f t="shared" si="6"/>
        <v xml:space="preserve">   </v>
      </c>
      <c r="M198" s="195"/>
      <c r="N198" s="246" t="str">
        <f t="shared" si="7"/>
        <v/>
      </c>
      <c r="O198" s="195"/>
      <c r="P198" s="246" t="str">
        <f t="shared" si="8"/>
        <v/>
      </c>
      <c r="Q198" s="195"/>
      <c r="R198" s="246"/>
      <c r="S198" s="195"/>
      <c r="T198" s="195"/>
    </row>
    <row r="199" spans="2:20" s="96" customFormat="1" ht="150" customHeight="1" x14ac:dyDescent="0.4">
      <c r="B199" s="106"/>
      <c r="C199" s="245"/>
      <c r="D199" s="44"/>
      <c r="E199" s="245"/>
      <c r="F199" s="106"/>
      <c r="G199" s="106" t="s">
        <v>390</v>
      </c>
      <c r="H199" s="195"/>
      <c r="I199" s="195"/>
      <c r="J199" s="195"/>
      <c r="K199" s="195"/>
      <c r="L199" s="91" t="str">
        <f t="shared" si="6"/>
        <v xml:space="preserve">   </v>
      </c>
      <c r="M199" s="195"/>
      <c r="N199" s="246" t="str">
        <f t="shared" si="7"/>
        <v/>
      </c>
      <c r="O199" s="195"/>
      <c r="P199" s="246" t="str">
        <f t="shared" si="8"/>
        <v/>
      </c>
      <c r="Q199" s="195"/>
      <c r="R199" s="246"/>
      <c r="S199" s="195"/>
      <c r="T199" s="195"/>
    </row>
    <row r="200" spans="2:20" s="96" customFormat="1" ht="150" customHeight="1" x14ac:dyDescent="0.4">
      <c r="B200" s="106"/>
      <c r="C200" s="245"/>
      <c r="D200" s="44"/>
      <c r="E200" s="245"/>
      <c r="F200" s="106"/>
      <c r="G200" s="106" t="s">
        <v>391</v>
      </c>
      <c r="H200" s="195"/>
      <c r="I200" s="195"/>
      <c r="J200" s="195"/>
      <c r="K200" s="195"/>
      <c r="L200" s="91" t="str">
        <f t="shared" si="6"/>
        <v xml:space="preserve">   </v>
      </c>
      <c r="M200" s="195"/>
      <c r="N200" s="246" t="str">
        <f t="shared" si="7"/>
        <v/>
      </c>
      <c r="O200" s="195"/>
      <c r="P200" s="246" t="str">
        <f t="shared" si="8"/>
        <v/>
      </c>
      <c r="Q200" s="195"/>
      <c r="R200" s="246"/>
      <c r="S200" s="195"/>
      <c r="T200" s="195"/>
    </row>
    <row r="201" spans="2:20" s="96" customFormat="1" ht="150" customHeight="1" x14ac:dyDescent="0.4">
      <c r="B201" s="106"/>
      <c r="C201" s="245"/>
      <c r="D201" s="44"/>
      <c r="E201" s="245"/>
      <c r="F201" s="106"/>
      <c r="G201" s="106" t="s">
        <v>392</v>
      </c>
      <c r="H201" s="195"/>
      <c r="I201" s="195"/>
      <c r="J201" s="195"/>
      <c r="K201" s="195"/>
      <c r="L201" s="91" t="str">
        <f t="shared" si="6"/>
        <v xml:space="preserve">   </v>
      </c>
      <c r="M201" s="195"/>
      <c r="N201" s="246" t="str">
        <f t="shared" si="7"/>
        <v/>
      </c>
      <c r="O201" s="195"/>
      <c r="P201" s="246" t="str">
        <f t="shared" si="8"/>
        <v/>
      </c>
      <c r="Q201" s="195"/>
      <c r="R201" s="246"/>
      <c r="S201" s="195"/>
      <c r="T201" s="195"/>
    </row>
    <row r="202" spans="2:20" s="96" customFormat="1" ht="150" customHeight="1" x14ac:dyDescent="0.4">
      <c r="B202" s="106"/>
      <c r="C202" s="245"/>
      <c r="D202" s="44"/>
      <c r="E202" s="245"/>
      <c r="F202" s="106"/>
      <c r="G202" s="106" t="s">
        <v>393</v>
      </c>
      <c r="H202" s="195"/>
      <c r="I202" s="195"/>
      <c r="J202" s="195"/>
      <c r="K202" s="195"/>
      <c r="L202" s="91" t="str">
        <f t="shared" si="6"/>
        <v xml:space="preserve">   </v>
      </c>
      <c r="M202" s="195"/>
      <c r="N202" s="246" t="str">
        <f t="shared" si="7"/>
        <v/>
      </c>
      <c r="O202" s="195"/>
      <c r="P202" s="246" t="str">
        <f t="shared" si="8"/>
        <v/>
      </c>
      <c r="Q202" s="195"/>
      <c r="R202" s="246"/>
      <c r="S202" s="195"/>
      <c r="T202" s="195"/>
    </row>
    <row r="203" spans="2:20" s="96" customFormat="1" ht="150" customHeight="1" x14ac:dyDescent="0.4">
      <c r="B203" s="106"/>
      <c r="C203" s="245"/>
      <c r="D203" s="44"/>
      <c r="E203" s="245"/>
      <c r="F203" s="106"/>
      <c r="G203" s="106" t="s">
        <v>394</v>
      </c>
      <c r="H203" s="195"/>
      <c r="I203" s="195"/>
      <c r="J203" s="195"/>
      <c r="K203" s="195"/>
      <c r="L203" s="91" t="str">
        <f t="shared" si="6"/>
        <v xml:space="preserve">   </v>
      </c>
      <c r="M203" s="195"/>
      <c r="N203" s="246" t="str">
        <f t="shared" si="7"/>
        <v/>
      </c>
      <c r="O203" s="195"/>
      <c r="P203" s="246" t="str">
        <f t="shared" si="8"/>
        <v/>
      </c>
      <c r="Q203" s="195"/>
      <c r="R203" s="246"/>
      <c r="S203" s="195"/>
      <c r="T203" s="195"/>
    </row>
    <row r="204" spans="2:20" s="96" customFormat="1" ht="150" customHeight="1" x14ac:dyDescent="0.4">
      <c r="B204" s="106"/>
      <c r="C204" s="245"/>
      <c r="D204" s="44"/>
      <c r="E204" s="245"/>
      <c r="F204" s="106"/>
      <c r="G204" s="106" t="s">
        <v>395</v>
      </c>
      <c r="H204" s="195"/>
      <c r="I204" s="195"/>
      <c r="J204" s="195"/>
      <c r="K204" s="195"/>
      <c r="L204" s="91" t="str">
        <f t="shared" ref="L204:L241" si="9">CONCATENATE(H204," ",I204," ",J204," ",K204)</f>
        <v xml:space="preserve">   </v>
      </c>
      <c r="M204" s="195"/>
      <c r="N204" s="246" t="str">
        <f t="shared" ref="N204:N241" si="10">IF(OR(M204="Correctivo",M204="Detectivo"),"Impacto",IF(M204="Preventivo","Probabilidad",""))</f>
        <v/>
      </c>
      <c r="O204" s="195"/>
      <c r="P204" s="246" t="str">
        <f t="shared" ref="P204:P241" si="11">IF(AND(M204="Preventivo",O204="Automático"),"50%",IF(AND(M204="Preventivo",O204="Manual"),"40%",IF(AND(M204="Detectivo",O204="Automático"),"40%",IF(AND(M204="Detectivo",O204="Manual"),"30%",IF(AND(M204="Correctivo",O204="Automático"),"35%",IF(AND(M204="Correctivo",O204="Manual"),"25%",""))))))</f>
        <v/>
      </c>
      <c r="Q204" s="195"/>
      <c r="R204" s="246"/>
      <c r="S204" s="195"/>
      <c r="T204" s="195"/>
    </row>
    <row r="205" spans="2:20" s="96" customFormat="1" ht="150" customHeight="1" x14ac:dyDescent="0.4">
      <c r="B205" s="106"/>
      <c r="C205" s="245"/>
      <c r="D205" s="44"/>
      <c r="E205" s="245"/>
      <c r="F205" s="106"/>
      <c r="G205" s="106" t="s">
        <v>396</v>
      </c>
      <c r="H205" s="195"/>
      <c r="I205" s="195"/>
      <c r="J205" s="195"/>
      <c r="K205" s="195"/>
      <c r="L205" s="91" t="str">
        <f t="shared" si="9"/>
        <v xml:space="preserve">   </v>
      </c>
      <c r="M205" s="195"/>
      <c r="N205" s="246" t="str">
        <f t="shared" si="10"/>
        <v/>
      </c>
      <c r="O205" s="195"/>
      <c r="P205" s="246" t="str">
        <f t="shared" si="11"/>
        <v/>
      </c>
      <c r="Q205" s="195"/>
      <c r="R205" s="246"/>
      <c r="S205" s="195"/>
      <c r="T205" s="195"/>
    </row>
    <row r="206" spans="2:20" s="96" customFormat="1" ht="150" customHeight="1" x14ac:dyDescent="0.4">
      <c r="B206" s="106"/>
      <c r="C206" s="245"/>
      <c r="D206" s="44"/>
      <c r="E206" s="245"/>
      <c r="F206" s="106"/>
      <c r="G206" s="106" t="s">
        <v>397</v>
      </c>
      <c r="H206" s="195"/>
      <c r="I206" s="195"/>
      <c r="J206" s="195"/>
      <c r="K206" s="195"/>
      <c r="L206" s="91" t="str">
        <f t="shared" si="9"/>
        <v xml:space="preserve">   </v>
      </c>
      <c r="M206" s="195"/>
      <c r="N206" s="246" t="str">
        <f t="shared" si="10"/>
        <v/>
      </c>
      <c r="O206" s="195"/>
      <c r="P206" s="246" t="str">
        <f t="shared" si="11"/>
        <v/>
      </c>
      <c r="Q206" s="195"/>
      <c r="R206" s="246"/>
      <c r="S206" s="195"/>
      <c r="T206" s="195"/>
    </row>
    <row r="207" spans="2:20" s="96" customFormat="1" ht="150" customHeight="1" x14ac:dyDescent="0.4">
      <c r="B207" s="106"/>
      <c r="C207" s="245"/>
      <c r="D207" s="44"/>
      <c r="E207" s="245"/>
      <c r="F207" s="106"/>
      <c r="G207" s="106" t="s">
        <v>398</v>
      </c>
      <c r="H207" s="195"/>
      <c r="I207" s="195"/>
      <c r="J207" s="195"/>
      <c r="K207" s="195"/>
      <c r="L207" s="91" t="str">
        <f t="shared" si="9"/>
        <v xml:space="preserve">   </v>
      </c>
      <c r="M207" s="195"/>
      <c r="N207" s="246" t="str">
        <f t="shared" si="10"/>
        <v/>
      </c>
      <c r="O207" s="195"/>
      <c r="P207" s="246" t="str">
        <f t="shared" si="11"/>
        <v/>
      </c>
      <c r="Q207" s="195"/>
      <c r="R207" s="246"/>
      <c r="S207" s="195"/>
      <c r="T207" s="195"/>
    </row>
    <row r="208" spans="2:20" s="96" customFormat="1" ht="150" customHeight="1" x14ac:dyDescent="0.4">
      <c r="B208" s="106"/>
      <c r="C208" s="245"/>
      <c r="D208" s="44"/>
      <c r="E208" s="245"/>
      <c r="F208" s="106"/>
      <c r="G208" s="106" t="s">
        <v>399</v>
      </c>
      <c r="H208" s="195"/>
      <c r="I208" s="195"/>
      <c r="J208" s="195"/>
      <c r="K208" s="195"/>
      <c r="L208" s="91" t="str">
        <f t="shared" si="9"/>
        <v xml:space="preserve">   </v>
      </c>
      <c r="M208" s="195"/>
      <c r="N208" s="246" t="str">
        <f t="shared" si="10"/>
        <v/>
      </c>
      <c r="O208" s="195"/>
      <c r="P208" s="246" t="str">
        <f t="shared" si="11"/>
        <v/>
      </c>
      <c r="Q208" s="195"/>
      <c r="R208" s="246"/>
      <c r="S208" s="195"/>
      <c r="T208" s="195"/>
    </row>
    <row r="209" spans="2:20" s="96" customFormat="1" ht="150" customHeight="1" x14ac:dyDescent="0.4">
      <c r="B209" s="106"/>
      <c r="C209" s="245"/>
      <c r="D209" s="44"/>
      <c r="E209" s="245"/>
      <c r="F209" s="106"/>
      <c r="G209" s="106" t="s">
        <v>400</v>
      </c>
      <c r="H209" s="195"/>
      <c r="I209" s="195"/>
      <c r="J209" s="195"/>
      <c r="K209" s="195"/>
      <c r="L209" s="91" t="str">
        <f t="shared" si="9"/>
        <v xml:space="preserve">   </v>
      </c>
      <c r="M209" s="195"/>
      <c r="N209" s="246" t="str">
        <f t="shared" si="10"/>
        <v/>
      </c>
      <c r="O209" s="195"/>
      <c r="P209" s="246" t="str">
        <f t="shared" si="11"/>
        <v/>
      </c>
      <c r="Q209" s="195"/>
      <c r="R209" s="246"/>
      <c r="S209" s="195"/>
      <c r="T209" s="195"/>
    </row>
    <row r="210" spans="2:20" s="96" customFormat="1" ht="150" customHeight="1" x14ac:dyDescent="0.4">
      <c r="B210" s="106"/>
      <c r="C210" s="245"/>
      <c r="D210" s="44"/>
      <c r="E210" s="245"/>
      <c r="F210" s="106"/>
      <c r="G210" s="106" t="s">
        <v>401</v>
      </c>
      <c r="H210" s="195"/>
      <c r="I210" s="195"/>
      <c r="J210" s="195"/>
      <c r="K210" s="195"/>
      <c r="L210" s="91" t="str">
        <f t="shared" si="9"/>
        <v xml:space="preserve">   </v>
      </c>
      <c r="M210" s="195"/>
      <c r="N210" s="246" t="str">
        <f t="shared" si="10"/>
        <v/>
      </c>
      <c r="O210" s="195"/>
      <c r="P210" s="246" t="str">
        <f t="shared" si="11"/>
        <v/>
      </c>
      <c r="Q210" s="195"/>
      <c r="R210" s="246"/>
      <c r="S210" s="195"/>
      <c r="T210" s="195"/>
    </row>
    <row r="211" spans="2:20" s="96" customFormat="1" ht="150" customHeight="1" x14ac:dyDescent="0.4">
      <c r="B211" s="106"/>
      <c r="C211" s="245"/>
      <c r="D211" s="44"/>
      <c r="E211" s="245"/>
      <c r="F211" s="106"/>
      <c r="G211" s="106" t="s">
        <v>402</v>
      </c>
      <c r="H211" s="195"/>
      <c r="I211" s="195"/>
      <c r="J211" s="195"/>
      <c r="K211" s="195"/>
      <c r="L211" s="91" t="str">
        <f t="shared" si="9"/>
        <v xml:space="preserve">   </v>
      </c>
      <c r="M211" s="195"/>
      <c r="N211" s="246" t="str">
        <f t="shared" si="10"/>
        <v/>
      </c>
      <c r="O211" s="195"/>
      <c r="P211" s="246" t="str">
        <f t="shared" si="11"/>
        <v/>
      </c>
      <c r="Q211" s="195"/>
      <c r="R211" s="246"/>
      <c r="S211" s="195"/>
      <c r="T211" s="195"/>
    </row>
    <row r="212" spans="2:20" s="96" customFormat="1" ht="150" customHeight="1" x14ac:dyDescent="0.4">
      <c r="B212" s="106"/>
      <c r="C212" s="245"/>
      <c r="D212" s="44"/>
      <c r="E212" s="245"/>
      <c r="F212" s="106"/>
      <c r="G212" s="106" t="s">
        <v>403</v>
      </c>
      <c r="H212" s="195"/>
      <c r="I212" s="195"/>
      <c r="J212" s="195"/>
      <c r="K212" s="195"/>
      <c r="L212" s="91" t="str">
        <f t="shared" si="9"/>
        <v xml:space="preserve">   </v>
      </c>
      <c r="M212" s="195"/>
      <c r="N212" s="246" t="str">
        <f t="shared" si="10"/>
        <v/>
      </c>
      <c r="O212" s="195"/>
      <c r="P212" s="246" t="str">
        <f t="shared" si="11"/>
        <v/>
      </c>
      <c r="Q212" s="195"/>
      <c r="R212" s="246"/>
      <c r="S212" s="195"/>
      <c r="T212" s="195"/>
    </row>
    <row r="213" spans="2:20" s="96" customFormat="1" ht="150" customHeight="1" x14ac:dyDescent="0.4">
      <c r="B213" s="106"/>
      <c r="C213" s="245"/>
      <c r="D213" s="44"/>
      <c r="E213" s="245"/>
      <c r="F213" s="106"/>
      <c r="G213" s="106" t="s">
        <v>404</v>
      </c>
      <c r="H213" s="195"/>
      <c r="I213" s="195"/>
      <c r="J213" s="195"/>
      <c r="K213" s="195"/>
      <c r="L213" s="91" t="str">
        <f t="shared" si="9"/>
        <v xml:space="preserve">   </v>
      </c>
      <c r="M213" s="195"/>
      <c r="N213" s="246" t="str">
        <f t="shared" si="10"/>
        <v/>
      </c>
      <c r="O213" s="195"/>
      <c r="P213" s="246" t="str">
        <f t="shared" si="11"/>
        <v/>
      </c>
      <c r="Q213" s="195"/>
      <c r="R213" s="246"/>
      <c r="S213" s="195"/>
      <c r="T213" s="195"/>
    </row>
    <row r="214" spans="2:20" s="96" customFormat="1" ht="150" customHeight="1" x14ac:dyDescent="0.4">
      <c r="B214" s="106"/>
      <c r="C214" s="245"/>
      <c r="D214" s="44"/>
      <c r="E214" s="245"/>
      <c r="F214" s="106"/>
      <c r="G214" s="106" t="s">
        <v>405</v>
      </c>
      <c r="H214" s="195"/>
      <c r="I214" s="195"/>
      <c r="J214" s="195"/>
      <c r="K214" s="195"/>
      <c r="L214" s="91" t="str">
        <f t="shared" si="9"/>
        <v xml:space="preserve">   </v>
      </c>
      <c r="M214" s="195"/>
      <c r="N214" s="246" t="str">
        <f t="shared" si="10"/>
        <v/>
      </c>
      <c r="O214" s="195"/>
      <c r="P214" s="246" t="str">
        <f t="shared" si="11"/>
        <v/>
      </c>
      <c r="Q214" s="195"/>
      <c r="R214" s="246"/>
      <c r="S214" s="195"/>
      <c r="T214" s="195"/>
    </row>
    <row r="215" spans="2:20" s="96" customFormat="1" ht="150" customHeight="1" x14ac:dyDescent="0.4">
      <c r="B215" s="106"/>
      <c r="C215" s="245"/>
      <c r="D215" s="44"/>
      <c r="E215" s="245"/>
      <c r="F215" s="106"/>
      <c r="G215" s="106" t="s">
        <v>406</v>
      </c>
      <c r="H215" s="195"/>
      <c r="I215" s="195"/>
      <c r="J215" s="195"/>
      <c r="K215" s="195"/>
      <c r="L215" s="91" t="str">
        <f t="shared" si="9"/>
        <v xml:space="preserve">   </v>
      </c>
      <c r="M215" s="195"/>
      <c r="N215" s="246" t="str">
        <f t="shared" si="10"/>
        <v/>
      </c>
      <c r="O215" s="195"/>
      <c r="P215" s="246" t="str">
        <f t="shared" si="11"/>
        <v/>
      </c>
      <c r="Q215" s="195"/>
      <c r="R215" s="246"/>
      <c r="S215" s="195"/>
      <c r="T215" s="195"/>
    </row>
    <row r="216" spans="2:20" s="96" customFormat="1" ht="150" customHeight="1" x14ac:dyDescent="0.4">
      <c r="B216" s="106"/>
      <c r="C216" s="245"/>
      <c r="D216" s="44"/>
      <c r="E216" s="245"/>
      <c r="F216" s="106"/>
      <c r="G216" s="106" t="s">
        <v>407</v>
      </c>
      <c r="H216" s="195"/>
      <c r="I216" s="195"/>
      <c r="J216" s="195"/>
      <c r="K216" s="195"/>
      <c r="L216" s="91" t="str">
        <f t="shared" si="9"/>
        <v xml:space="preserve">   </v>
      </c>
      <c r="M216" s="195"/>
      <c r="N216" s="246" t="str">
        <f t="shared" si="10"/>
        <v/>
      </c>
      <c r="O216" s="195"/>
      <c r="P216" s="246" t="str">
        <f t="shared" si="11"/>
        <v/>
      </c>
      <c r="Q216" s="195"/>
      <c r="R216" s="246"/>
      <c r="S216" s="195"/>
      <c r="T216" s="195"/>
    </row>
    <row r="217" spans="2:20" s="96" customFormat="1" ht="150" customHeight="1" x14ac:dyDescent="0.4">
      <c r="B217" s="106"/>
      <c r="C217" s="245"/>
      <c r="D217" s="44"/>
      <c r="E217" s="245"/>
      <c r="F217" s="106"/>
      <c r="G217" s="106" t="s">
        <v>408</v>
      </c>
      <c r="H217" s="195"/>
      <c r="I217" s="195"/>
      <c r="J217" s="195"/>
      <c r="K217" s="195"/>
      <c r="L217" s="91" t="str">
        <f t="shared" si="9"/>
        <v xml:space="preserve">   </v>
      </c>
      <c r="M217" s="195"/>
      <c r="N217" s="246" t="str">
        <f t="shared" si="10"/>
        <v/>
      </c>
      <c r="O217" s="195"/>
      <c r="P217" s="246" t="str">
        <f t="shared" si="11"/>
        <v/>
      </c>
      <c r="Q217" s="195"/>
      <c r="R217" s="246"/>
      <c r="S217" s="195"/>
      <c r="T217" s="195"/>
    </row>
    <row r="218" spans="2:20" s="96" customFormat="1" ht="150" customHeight="1" x14ac:dyDescent="0.4">
      <c r="B218" s="106"/>
      <c r="C218" s="245"/>
      <c r="D218" s="44"/>
      <c r="E218" s="245"/>
      <c r="F218" s="106"/>
      <c r="G218" s="106" t="s">
        <v>409</v>
      </c>
      <c r="H218" s="195"/>
      <c r="I218" s="195"/>
      <c r="J218" s="195"/>
      <c r="K218" s="195"/>
      <c r="L218" s="91" t="str">
        <f t="shared" si="9"/>
        <v xml:space="preserve">   </v>
      </c>
      <c r="M218" s="195"/>
      <c r="N218" s="246" t="str">
        <f t="shared" si="10"/>
        <v/>
      </c>
      <c r="O218" s="195"/>
      <c r="P218" s="246" t="str">
        <f t="shared" si="11"/>
        <v/>
      </c>
      <c r="Q218" s="195"/>
      <c r="R218" s="246"/>
      <c r="S218" s="195"/>
      <c r="T218" s="195"/>
    </row>
    <row r="219" spans="2:20" s="96" customFormat="1" ht="150" customHeight="1" x14ac:dyDescent="0.4">
      <c r="B219" s="106"/>
      <c r="C219" s="245"/>
      <c r="D219" s="44"/>
      <c r="E219" s="245"/>
      <c r="F219" s="106"/>
      <c r="G219" s="106" t="s">
        <v>410</v>
      </c>
      <c r="H219" s="195"/>
      <c r="I219" s="195"/>
      <c r="J219" s="195"/>
      <c r="K219" s="195"/>
      <c r="L219" s="91" t="str">
        <f t="shared" si="9"/>
        <v xml:space="preserve">   </v>
      </c>
      <c r="M219" s="195"/>
      <c r="N219" s="246" t="str">
        <f t="shared" si="10"/>
        <v/>
      </c>
      <c r="O219" s="195"/>
      <c r="P219" s="246" t="str">
        <f t="shared" si="11"/>
        <v/>
      </c>
      <c r="Q219" s="195"/>
      <c r="R219" s="246"/>
      <c r="S219" s="195"/>
      <c r="T219" s="195"/>
    </row>
    <row r="220" spans="2:20" s="96" customFormat="1" ht="150" customHeight="1" x14ac:dyDescent="0.4">
      <c r="B220" s="106"/>
      <c r="C220" s="245"/>
      <c r="D220" s="44"/>
      <c r="E220" s="245"/>
      <c r="F220" s="106"/>
      <c r="G220" s="106" t="s">
        <v>411</v>
      </c>
      <c r="H220" s="195"/>
      <c r="I220" s="195"/>
      <c r="J220" s="195"/>
      <c r="K220" s="195"/>
      <c r="L220" s="91" t="str">
        <f t="shared" si="9"/>
        <v xml:space="preserve">   </v>
      </c>
      <c r="M220" s="195"/>
      <c r="N220" s="246" t="str">
        <f t="shared" si="10"/>
        <v/>
      </c>
      <c r="O220" s="195"/>
      <c r="P220" s="246" t="str">
        <f t="shared" si="11"/>
        <v/>
      </c>
      <c r="Q220" s="195"/>
      <c r="R220" s="246"/>
      <c r="S220" s="195"/>
      <c r="T220" s="195"/>
    </row>
    <row r="221" spans="2:20" s="96" customFormat="1" ht="150" customHeight="1" x14ac:dyDescent="0.4">
      <c r="B221" s="106"/>
      <c r="C221" s="245"/>
      <c r="D221" s="44"/>
      <c r="E221" s="245"/>
      <c r="F221" s="106"/>
      <c r="G221" s="106" t="s">
        <v>412</v>
      </c>
      <c r="H221" s="195"/>
      <c r="I221" s="195"/>
      <c r="J221" s="195"/>
      <c r="K221" s="195"/>
      <c r="L221" s="91" t="str">
        <f t="shared" si="9"/>
        <v xml:space="preserve">   </v>
      </c>
      <c r="M221" s="195"/>
      <c r="N221" s="246" t="str">
        <f t="shared" si="10"/>
        <v/>
      </c>
      <c r="O221" s="195"/>
      <c r="P221" s="246" t="str">
        <f t="shared" si="11"/>
        <v/>
      </c>
      <c r="Q221" s="195"/>
      <c r="R221" s="246"/>
      <c r="S221" s="195"/>
      <c r="T221" s="195"/>
    </row>
    <row r="222" spans="2:20" s="96" customFormat="1" ht="150" customHeight="1" x14ac:dyDescent="0.4">
      <c r="B222" s="106"/>
      <c r="C222" s="245"/>
      <c r="D222" s="44"/>
      <c r="E222" s="245"/>
      <c r="F222" s="106"/>
      <c r="G222" s="106" t="s">
        <v>413</v>
      </c>
      <c r="H222" s="195"/>
      <c r="I222" s="195"/>
      <c r="J222" s="195"/>
      <c r="K222" s="195"/>
      <c r="L222" s="91" t="str">
        <f t="shared" si="9"/>
        <v xml:space="preserve">   </v>
      </c>
      <c r="M222" s="195"/>
      <c r="N222" s="246" t="str">
        <f t="shared" si="10"/>
        <v/>
      </c>
      <c r="O222" s="195"/>
      <c r="P222" s="246" t="str">
        <f t="shared" si="11"/>
        <v/>
      </c>
      <c r="Q222" s="195"/>
      <c r="R222" s="246"/>
      <c r="S222" s="195"/>
      <c r="T222" s="195"/>
    </row>
    <row r="223" spans="2:20" s="96" customFormat="1" ht="150" customHeight="1" x14ac:dyDescent="0.4">
      <c r="B223" s="106"/>
      <c r="C223" s="245"/>
      <c r="D223" s="44"/>
      <c r="E223" s="245"/>
      <c r="F223" s="106"/>
      <c r="G223" s="106" t="s">
        <v>414</v>
      </c>
      <c r="H223" s="195"/>
      <c r="I223" s="195"/>
      <c r="J223" s="195"/>
      <c r="K223" s="195"/>
      <c r="L223" s="91" t="str">
        <f t="shared" si="9"/>
        <v xml:space="preserve">   </v>
      </c>
      <c r="M223" s="195"/>
      <c r="N223" s="246" t="str">
        <f t="shared" si="10"/>
        <v/>
      </c>
      <c r="O223" s="195"/>
      <c r="P223" s="246" t="str">
        <f t="shared" si="11"/>
        <v/>
      </c>
      <c r="Q223" s="195"/>
      <c r="R223" s="246"/>
      <c r="S223" s="195"/>
      <c r="T223" s="195"/>
    </row>
    <row r="224" spans="2:20" s="96" customFormat="1" ht="150" customHeight="1" x14ac:dyDescent="0.4">
      <c r="B224" s="106"/>
      <c r="C224" s="245"/>
      <c r="D224" s="44"/>
      <c r="E224" s="245"/>
      <c r="F224" s="106"/>
      <c r="G224" s="106" t="s">
        <v>415</v>
      </c>
      <c r="H224" s="195"/>
      <c r="I224" s="195"/>
      <c r="J224" s="195"/>
      <c r="K224" s="195"/>
      <c r="L224" s="91" t="str">
        <f t="shared" si="9"/>
        <v xml:space="preserve">   </v>
      </c>
      <c r="M224" s="195"/>
      <c r="N224" s="246" t="str">
        <f t="shared" si="10"/>
        <v/>
      </c>
      <c r="O224" s="195"/>
      <c r="P224" s="246" t="str">
        <f t="shared" si="11"/>
        <v/>
      </c>
      <c r="Q224" s="195"/>
      <c r="R224" s="246"/>
      <c r="S224" s="195"/>
      <c r="T224" s="195"/>
    </row>
    <row r="225" spans="2:20" s="96" customFormat="1" ht="150" customHeight="1" x14ac:dyDescent="0.4">
      <c r="B225" s="106"/>
      <c r="C225" s="245"/>
      <c r="D225" s="44"/>
      <c r="E225" s="245"/>
      <c r="F225" s="106"/>
      <c r="G225" s="106" t="s">
        <v>416</v>
      </c>
      <c r="H225" s="195"/>
      <c r="I225" s="195"/>
      <c r="J225" s="195"/>
      <c r="K225" s="195"/>
      <c r="L225" s="91" t="str">
        <f t="shared" si="9"/>
        <v xml:space="preserve">   </v>
      </c>
      <c r="M225" s="195"/>
      <c r="N225" s="246" t="str">
        <f t="shared" si="10"/>
        <v/>
      </c>
      <c r="O225" s="195"/>
      <c r="P225" s="246" t="str">
        <f t="shared" si="11"/>
        <v/>
      </c>
      <c r="Q225" s="195"/>
      <c r="R225" s="246"/>
      <c r="S225" s="195"/>
      <c r="T225" s="195"/>
    </row>
    <row r="226" spans="2:20" s="96" customFormat="1" ht="150" customHeight="1" x14ac:dyDescent="0.4">
      <c r="B226" s="106"/>
      <c r="C226" s="245"/>
      <c r="D226" s="44"/>
      <c r="E226" s="245"/>
      <c r="F226" s="106"/>
      <c r="G226" s="106" t="s">
        <v>417</v>
      </c>
      <c r="H226" s="195"/>
      <c r="I226" s="195"/>
      <c r="J226" s="195"/>
      <c r="K226" s="195"/>
      <c r="L226" s="91" t="str">
        <f t="shared" si="9"/>
        <v xml:space="preserve">   </v>
      </c>
      <c r="M226" s="195"/>
      <c r="N226" s="246" t="str">
        <f t="shared" si="10"/>
        <v/>
      </c>
      <c r="O226" s="195"/>
      <c r="P226" s="246" t="str">
        <f t="shared" si="11"/>
        <v/>
      </c>
      <c r="Q226" s="195"/>
      <c r="R226" s="246"/>
      <c r="S226" s="195"/>
      <c r="T226" s="195"/>
    </row>
    <row r="227" spans="2:20" s="96" customFormat="1" ht="150" customHeight="1" x14ac:dyDescent="0.4">
      <c r="B227" s="106"/>
      <c r="C227" s="245"/>
      <c r="D227" s="44"/>
      <c r="E227" s="245"/>
      <c r="F227" s="106"/>
      <c r="G227" s="106" t="s">
        <v>418</v>
      </c>
      <c r="H227" s="195"/>
      <c r="I227" s="195"/>
      <c r="J227" s="195"/>
      <c r="K227" s="195"/>
      <c r="L227" s="91" t="str">
        <f t="shared" si="9"/>
        <v xml:space="preserve">   </v>
      </c>
      <c r="M227" s="195"/>
      <c r="N227" s="246" t="str">
        <f t="shared" si="10"/>
        <v/>
      </c>
      <c r="O227" s="195"/>
      <c r="P227" s="246" t="str">
        <f t="shared" si="11"/>
        <v/>
      </c>
      <c r="Q227" s="195"/>
      <c r="R227" s="246"/>
      <c r="S227" s="195"/>
      <c r="T227" s="195"/>
    </row>
    <row r="228" spans="2:20" s="96" customFormat="1" ht="150" customHeight="1" x14ac:dyDescent="0.4">
      <c r="B228" s="106"/>
      <c r="C228" s="245"/>
      <c r="D228" s="44"/>
      <c r="E228" s="245"/>
      <c r="F228" s="106"/>
      <c r="G228" s="106" t="s">
        <v>419</v>
      </c>
      <c r="H228" s="195"/>
      <c r="I228" s="195"/>
      <c r="J228" s="195"/>
      <c r="K228" s="195"/>
      <c r="L228" s="91" t="str">
        <f t="shared" si="9"/>
        <v xml:space="preserve">   </v>
      </c>
      <c r="M228" s="195"/>
      <c r="N228" s="246" t="str">
        <f t="shared" si="10"/>
        <v/>
      </c>
      <c r="O228" s="195"/>
      <c r="P228" s="246" t="str">
        <f t="shared" si="11"/>
        <v/>
      </c>
      <c r="Q228" s="195"/>
      <c r="R228" s="246"/>
      <c r="S228" s="195"/>
      <c r="T228" s="195"/>
    </row>
    <row r="229" spans="2:20" s="96" customFormat="1" ht="150" customHeight="1" x14ac:dyDescent="0.4">
      <c r="B229" s="106"/>
      <c r="C229" s="245"/>
      <c r="D229" s="44"/>
      <c r="E229" s="245"/>
      <c r="F229" s="106"/>
      <c r="G229" s="106" t="s">
        <v>420</v>
      </c>
      <c r="H229" s="195"/>
      <c r="I229" s="195"/>
      <c r="J229" s="195"/>
      <c r="K229" s="195"/>
      <c r="L229" s="91" t="str">
        <f t="shared" si="9"/>
        <v xml:space="preserve">   </v>
      </c>
      <c r="M229" s="195"/>
      <c r="N229" s="246" t="str">
        <f t="shared" si="10"/>
        <v/>
      </c>
      <c r="O229" s="195"/>
      <c r="P229" s="246" t="str">
        <f t="shared" si="11"/>
        <v/>
      </c>
      <c r="Q229" s="195"/>
      <c r="R229" s="246"/>
      <c r="S229" s="195"/>
      <c r="T229" s="195"/>
    </row>
    <row r="230" spans="2:20" s="96" customFormat="1" ht="150" customHeight="1" x14ac:dyDescent="0.4">
      <c r="B230" s="106"/>
      <c r="C230" s="245"/>
      <c r="D230" s="44"/>
      <c r="E230" s="245"/>
      <c r="F230" s="106"/>
      <c r="G230" s="106" t="s">
        <v>421</v>
      </c>
      <c r="H230" s="195"/>
      <c r="I230" s="195"/>
      <c r="J230" s="195"/>
      <c r="K230" s="195"/>
      <c r="L230" s="91" t="str">
        <f t="shared" si="9"/>
        <v xml:space="preserve">   </v>
      </c>
      <c r="M230" s="195"/>
      <c r="N230" s="246" t="str">
        <f t="shared" si="10"/>
        <v/>
      </c>
      <c r="O230" s="195"/>
      <c r="P230" s="246" t="str">
        <f t="shared" si="11"/>
        <v/>
      </c>
      <c r="Q230" s="195"/>
      <c r="R230" s="246"/>
      <c r="S230" s="195"/>
      <c r="T230" s="195"/>
    </row>
    <row r="231" spans="2:20" s="96" customFormat="1" ht="150" customHeight="1" x14ac:dyDescent="0.4">
      <c r="B231" s="106"/>
      <c r="C231" s="245"/>
      <c r="D231" s="44"/>
      <c r="E231" s="245"/>
      <c r="F231" s="106"/>
      <c r="G231" s="106" t="s">
        <v>422</v>
      </c>
      <c r="H231" s="195"/>
      <c r="I231" s="195"/>
      <c r="J231" s="195"/>
      <c r="K231" s="195"/>
      <c r="L231" s="91" t="str">
        <f t="shared" si="9"/>
        <v xml:space="preserve">   </v>
      </c>
      <c r="M231" s="195"/>
      <c r="N231" s="246" t="str">
        <f t="shared" si="10"/>
        <v/>
      </c>
      <c r="O231" s="195"/>
      <c r="P231" s="246" t="str">
        <f t="shared" si="11"/>
        <v/>
      </c>
      <c r="Q231" s="195"/>
      <c r="R231" s="246"/>
      <c r="S231" s="195"/>
      <c r="T231" s="195"/>
    </row>
    <row r="232" spans="2:20" s="96" customFormat="1" ht="150" customHeight="1" x14ac:dyDescent="0.4">
      <c r="B232" s="106"/>
      <c r="C232" s="245"/>
      <c r="D232" s="44"/>
      <c r="E232" s="245"/>
      <c r="F232" s="106"/>
      <c r="G232" s="106" t="s">
        <v>423</v>
      </c>
      <c r="H232" s="195"/>
      <c r="I232" s="195"/>
      <c r="J232" s="195"/>
      <c r="K232" s="195"/>
      <c r="L232" s="91" t="str">
        <f t="shared" si="9"/>
        <v xml:space="preserve">   </v>
      </c>
      <c r="M232" s="195"/>
      <c r="N232" s="246" t="str">
        <f t="shared" si="10"/>
        <v/>
      </c>
      <c r="O232" s="195"/>
      <c r="P232" s="246" t="str">
        <f t="shared" si="11"/>
        <v/>
      </c>
      <c r="Q232" s="195"/>
      <c r="R232" s="246"/>
      <c r="S232" s="195"/>
      <c r="T232" s="195"/>
    </row>
    <row r="233" spans="2:20" s="96" customFormat="1" ht="150" customHeight="1" x14ac:dyDescent="0.4">
      <c r="B233" s="106"/>
      <c r="C233" s="245"/>
      <c r="D233" s="44"/>
      <c r="E233" s="245"/>
      <c r="F233" s="106"/>
      <c r="G233" s="106" t="s">
        <v>424</v>
      </c>
      <c r="H233" s="195"/>
      <c r="I233" s="195"/>
      <c r="J233" s="195"/>
      <c r="K233" s="195"/>
      <c r="L233" s="91" t="str">
        <f t="shared" si="9"/>
        <v xml:space="preserve">   </v>
      </c>
      <c r="M233" s="195"/>
      <c r="N233" s="246" t="str">
        <f t="shared" si="10"/>
        <v/>
      </c>
      <c r="O233" s="195"/>
      <c r="P233" s="246" t="str">
        <f t="shared" si="11"/>
        <v/>
      </c>
      <c r="Q233" s="195"/>
      <c r="R233" s="246"/>
      <c r="S233" s="195"/>
      <c r="T233" s="195"/>
    </row>
    <row r="234" spans="2:20" s="96" customFormat="1" ht="150" customHeight="1" x14ac:dyDescent="0.4">
      <c r="B234" s="106"/>
      <c r="C234" s="245"/>
      <c r="D234" s="44"/>
      <c r="E234" s="245"/>
      <c r="F234" s="106"/>
      <c r="G234" s="106" t="s">
        <v>425</v>
      </c>
      <c r="H234" s="195"/>
      <c r="I234" s="195"/>
      <c r="J234" s="195"/>
      <c r="K234" s="195"/>
      <c r="L234" s="91" t="str">
        <f t="shared" si="9"/>
        <v xml:space="preserve">   </v>
      </c>
      <c r="M234" s="195"/>
      <c r="N234" s="246" t="str">
        <f t="shared" si="10"/>
        <v/>
      </c>
      <c r="O234" s="195"/>
      <c r="P234" s="246" t="str">
        <f t="shared" si="11"/>
        <v/>
      </c>
      <c r="Q234" s="195"/>
      <c r="R234" s="246"/>
      <c r="S234" s="195"/>
      <c r="T234" s="195"/>
    </row>
    <row r="235" spans="2:20" s="96" customFormat="1" ht="150" customHeight="1" x14ac:dyDescent="0.4">
      <c r="B235" s="106"/>
      <c r="C235" s="245"/>
      <c r="D235" s="44"/>
      <c r="E235" s="245"/>
      <c r="F235" s="106"/>
      <c r="G235" s="106" t="s">
        <v>426</v>
      </c>
      <c r="H235" s="195"/>
      <c r="I235" s="195"/>
      <c r="J235" s="195"/>
      <c r="K235" s="195"/>
      <c r="L235" s="91" t="str">
        <f t="shared" si="9"/>
        <v xml:space="preserve">   </v>
      </c>
      <c r="M235" s="195"/>
      <c r="N235" s="246" t="str">
        <f t="shared" si="10"/>
        <v/>
      </c>
      <c r="O235" s="195"/>
      <c r="P235" s="246" t="str">
        <f t="shared" si="11"/>
        <v/>
      </c>
      <c r="Q235" s="195"/>
      <c r="R235" s="246"/>
      <c r="S235" s="195"/>
      <c r="T235" s="195"/>
    </row>
    <row r="236" spans="2:20" s="96" customFormat="1" ht="150" customHeight="1" x14ac:dyDescent="0.4">
      <c r="B236" s="106"/>
      <c r="C236" s="245"/>
      <c r="D236" s="44"/>
      <c r="E236" s="245"/>
      <c r="F236" s="106"/>
      <c r="G236" s="106" t="s">
        <v>427</v>
      </c>
      <c r="H236" s="195"/>
      <c r="I236" s="195"/>
      <c r="J236" s="195"/>
      <c r="K236" s="195"/>
      <c r="L236" s="91" t="str">
        <f t="shared" si="9"/>
        <v xml:space="preserve">   </v>
      </c>
      <c r="M236" s="195"/>
      <c r="N236" s="246" t="str">
        <f t="shared" si="10"/>
        <v/>
      </c>
      <c r="O236" s="195"/>
      <c r="P236" s="246" t="str">
        <f t="shared" si="11"/>
        <v/>
      </c>
      <c r="Q236" s="195"/>
      <c r="R236" s="246"/>
      <c r="S236" s="195"/>
      <c r="T236" s="195"/>
    </row>
    <row r="237" spans="2:20" s="96" customFormat="1" ht="150" customHeight="1" x14ac:dyDescent="0.4">
      <c r="B237" s="106"/>
      <c r="C237" s="245"/>
      <c r="D237" s="44"/>
      <c r="E237" s="245"/>
      <c r="F237" s="106"/>
      <c r="G237" s="106" t="s">
        <v>428</v>
      </c>
      <c r="H237" s="195"/>
      <c r="I237" s="195"/>
      <c r="J237" s="195"/>
      <c r="K237" s="195"/>
      <c r="L237" s="91" t="str">
        <f t="shared" si="9"/>
        <v xml:space="preserve">   </v>
      </c>
      <c r="M237" s="195"/>
      <c r="N237" s="246" t="str">
        <f t="shared" si="10"/>
        <v/>
      </c>
      <c r="O237" s="195"/>
      <c r="P237" s="246" t="str">
        <f t="shared" si="11"/>
        <v/>
      </c>
      <c r="Q237" s="195"/>
      <c r="R237" s="246"/>
      <c r="S237" s="195"/>
      <c r="T237" s="195"/>
    </row>
    <row r="238" spans="2:20" s="96" customFormat="1" ht="150" customHeight="1" x14ac:dyDescent="0.4">
      <c r="B238" s="106"/>
      <c r="C238" s="245"/>
      <c r="D238" s="44"/>
      <c r="E238" s="245"/>
      <c r="F238" s="106"/>
      <c r="G238" s="106" t="s">
        <v>429</v>
      </c>
      <c r="H238" s="195"/>
      <c r="I238" s="195"/>
      <c r="J238" s="195"/>
      <c r="K238" s="195"/>
      <c r="L238" s="91" t="str">
        <f t="shared" si="9"/>
        <v xml:space="preserve">   </v>
      </c>
      <c r="M238" s="195"/>
      <c r="N238" s="246" t="str">
        <f t="shared" si="10"/>
        <v/>
      </c>
      <c r="O238" s="195"/>
      <c r="P238" s="246" t="str">
        <f t="shared" si="11"/>
        <v/>
      </c>
      <c r="Q238" s="195"/>
      <c r="R238" s="246"/>
      <c r="S238" s="195"/>
      <c r="T238" s="195"/>
    </row>
    <row r="239" spans="2:20" s="96" customFormat="1" ht="150" customHeight="1" x14ac:dyDescent="0.4">
      <c r="B239" s="247"/>
      <c r="C239" s="248"/>
      <c r="D239" s="44"/>
      <c r="E239" s="245"/>
      <c r="F239" s="106"/>
      <c r="G239" s="106" t="s">
        <v>430</v>
      </c>
      <c r="H239" s="195"/>
      <c r="I239" s="195"/>
      <c r="J239" s="195"/>
      <c r="K239" s="195"/>
      <c r="L239" s="91" t="str">
        <f t="shared" si="9"/>
        <v xml:space="preserve">   </v>
      </c>
      <c r="M239" s="195"/>
      <c r="N239" s="246" t="str">
        <f t="shared" si="10"/>
        <v/>
      </c>
      <c r="O239" s="195"/>
      <c r="P239" s="246" t="str">
        <f t="shared" si="11"/>
        <v/>
      </c>
      <c r="Q239" s="195"/>
      <c r="R239" s="246"/>
      <c r="S239" s="195"/>
      <c r="T239" s="195"/>
    </row>
    <row r="240" spans="2:20" s="96" customFormat="1" ht="150" customHeight="1" x14ac:dyDescent="0.4">
      <c r="B240" s="247"/>
      <c r="C240" s="248"/>
      <c r="D240" s="44"/>
      <c r="E240" s="245"/>
      <c r="F240" s="106"/>
      <c r="G240" s="106" t="s">
        <v>431</v>
      </c>
      <c r="H240" s="195"/>
      <c r="I240" s="195"/>
      <c r="J240" s="195"/>
      <c r="K240" s="195"/>
      <c r="L240" s="91" t="str">
        <f t="shared" si="9"/>
        <v xml:space="preserve">   </v>
      </c>
      <c r="M240" s="195"/>
      <c r="N240" s="246" t="str">
        <f t="shared" si="10"/>
        <v/>
      </c>
      <c r="O240" s="195"/>
      <c r="P240" s="246" t="str">
        <f t="shared" si="11"/>
        <v/>
      </c>
      <c r="Q240" s="195"/>
      <c r="R240" s="246"/>
      <c r="S240" s="195"/>
      <c r="T240" s="195"/>
    </row>
    <row r="241" spans="2:20" s="96" customFormat="1" ht="150" customHeight="1" x14ac:dyDescent="0.4">
      <c r="B241" s="247"/>
      <c r="C241" s="248"/>
      <c r="D241" s="44"/>
      <c r="E241" s="245"/>
      <c r="F241" s="106"/>
      <c r="G241" s="106" t="s">
        <v>432</v>
      </c>
      <c r="H241" s="195"/>
      <c r="I241" s="195"/>
      <c r="J241" s="195"/>
      <c r="K241" s="195"/>
      <c r="L241" s="91" t="str">
        <f t="shared" si="9"/>
        <v xml:space="preserve">   </v>
      </c>
      <c r="M241" s="195"/>
      <c r="N241" s="246" t="str">
        <f t="shared" si="10"/>
        <v/>
      </c>
      <c r="O241" s="195"/>
      <c r="P241" s="246" t="str">
        <f t="shared" si="11"/>
        <v/>
      </c>
      <c r="Q241" s="195"/>
      <c r="R241" s="246"/>
      <c r="S241" s="195"/>
      <c r="T241" s="195"/>
    </row>
    <row r="242" spans="2:20" x14ac:dyDescent="0.4">
      <c r="B242" s="399"/>
      <c r="C242" s="400"/>
      <c r="D242" s="400"/>
      <c r="E242" s="400"/>
      <c r="F242" s="400"/>
      <c r="G242" s="400"/>
      <c r="H242" s="400"/>
      <c r="I242" s="400"/>
      <c r="J242" s="400"/>
      <c r="K242" s="400"/>
      <c r="L242" s="400"/>
      <c r="M242" s="400"/>
      <c r="N242" s="400"/>
      <c r="O242" s="400"/>
      <c r="P242" s="400"/>
      <c r="Q242" s="400"/>
      <c r="R242" s="400"/>
      <c r="S242" s="400"/>
      <c r="T242" s="401"/>
    </row>
    <row r="243" spans="2:20" x14ac:dyDescent="0.4">
      <c r="B243" s="402"/>
      <c r="C243" s="403"/>
      <c r="D243" s="403"/>
      <c r="E243" s="403"/>
      <c r="F243" s="403"/>
      <c r="G243" s="403"/>
      <c r="H243" s="403"/>
      <c r="I243" s="403"/>
      <c r="J243" s="403"/>
      <c r="K243" s="403"/>
      <c r="L243" s="403"/>
      <c r="M243" s="403"/>
      <c r="N243" s="403"/>
      <c r="O243" s="403"/>
      <c r="P243" s="403"/>
      <c r="Q243" s="403"/>
      <c r="R243" s="403"/>
      <c r="S243" s="403"/>
      <c r="T243" s="404"/>
    </row>
    <row r="244" spans="2:20" x14ac:dyDescent="0.4">
      <c r="B244" s="402"/>
      <c r="C244" s="403"/>
      <c r="D244" s="403"/>
      <c r="E244" s="403"/>
      <c r="F244" s="403"/>
      <c r="G244" s="403"/>
      <c r="H244" s="403"/>
      <c r="I244" s="403"/>
      <c r="J244" s="403"/>
      <c r="K244" s="403"/>
      <c r="L244" s="403"/>
      <c r="M244" s="403"/>
      <c r="N244" s="403"/>
      <c r="O244" s="403"/>
      <c r="P244" s="403"/>
      <c r="Q244" s="403"/>
      <c r="R244" s="403"/>
      <c r="S244" s="403"/>
      <c r="T244" s="404"/>
    </row>
    <row r="245" spans="2:20" x14ac:dyDescent="0.4">
      <c r="B245" s="402"/>
      <c r="C245" s="403"/>
      <c r="D245" s="403"/>
      <c r="E245" s="403"/>
      <c r="F245" s="403"/>
      <c r="G245" s="403"/>
      <c r="H245" s="403"/>
      <c r="I245" s="403"/>
      <c r="J245" s="403"/>
      <c r="K245" s="403"/>
      <c r="L245" s="403"/>
      <c r="M245" s="403"/>
      <c r="N245" s="403"/>
      <c r="O245" s="403"/>
      <c r="P245" s="403"/>
      <c r="Q245" s="403"/>
      <c r="R245" s="403"/>
      <c r="S245" s="403"/>
      <c r="T245" s="404"/>
    </row>
    <row r="246" spans="2:20" x14ac:dyDescent="0.4">
      <c r="B246" s="402"/>
      <c r="C246" s="403"/>
      <c r="D246" s="403"/>
      <c r="E246" s="403"/>
      <c r="F246" s="403"/>
      <c r="G246" s="403"/>
      <c r="H246" s="403"/>
      <c r="I246" s="403"/>
      <c r="J246" s="403"/>
      <c r="K246" s="403"/>
      <c r="L246" s="403"/>
      <c r="M246" s="403"/>
      <c r="N246" s="403"/>
      <c r="O246" s="403"/>
      <c r="P246" s="403"/>
      <c r="Q246" s="403"/>
      <c r="R246" s="403"/>
      <c r="S246" s="403"/>
      <c r="T246" s="404"/>
    </row>
    <row r="247" spans="2:20" x14ac:dyDescent="0.4">
      <c r="B247" s="402"/>
      <c r="C247" s="403"/>
      <c r="D247" s="403"/>
      <c r="E247" s="403"/>
      <c r="F247" s="403"/>
      <c r="G247" s="403"/>
      <c r="H247" s="403"/>
      <c r="I247" s="403"/>
      <c r="J247" s="403"/>
      <c r="K247" s="403"/>
      <c r="L247" s="403"/>
      <c r="M247" s="403"/>
      <c r="N247" s="403"/>
      <c r="O247" s="403"/>
      <c r="P247" s="403"/>
      <c r="Q247" s="403"/>
      <c r="R247" s="403"/>
      <c r="S247" s="403"/>
      <c r="T247" s="404"/>
    </row>
    <row r="248" spans="2:20" x14ac:dyDescent="0.4">
      <c r="B248" s="402"/>
      <c r="C248" s="403"/>
      <c r="D248" s="403"/>
      <c r="E248" s="403"/>
      <c r="F248" s="403"/>
      <c r="G248" s="403"/>
      <c r="H248" s="403"/>
      <c r="I248" s="403"/>
      <c r="J248" s="403"/>
      <c r="K248" s="403"/>
      <c r="L248" s="403"/>
      <c r="M248" s="403"/>
      <c r="N248" s="403"/>
      <c r="O248" s="403"/>
      <c r="P248" s="403"/>
      <c r="Q248" s="403"/>
      <c r="R248" s="403"/>
      <c r="S248" s="403"/>
      <c r="T248" s="404"/>
    </row>
    <row r="249" spans="2:20" x14ac:dyDescent="0.4">
      <c r="B249" s="402"/>
      <c r="C249" s="403"/>
      <c r="D249" s="403"/>
      <c r="E249" s="403"/>
      <c r="F249" s="403"/>
      <c r="G249" s="403"/>
      <c r="H249" s="403"/>
      <c r="I249" s="403"/>
      <c r="J249" s="403"/>
      <c r="K249" s="403"/>
      <c r="L249" s="403"/>
      <c r="M249" s="403"/>
      <c r="N249" s="403"/>
      <c r="O249" s="403"/>
      <c r="P249" s="403"/>
      <c r="Q249" s="403"/>
      <c r="R249" s="403"/>
      <c r="S249" s="403"/>
      <c r="T249" s="404"/>
    </row>
    <row r="250" spans="2:20" x14ac:dyDescent="0.4">
      <c r="B250" s="405"/>
      <c r="C250" s="406"/>
      <c r="D250" s="406"/>
      <c r="E250" s="406"/>
      <c r="F250" s="406"/>
      <c r="G250" s="406"/>
      <c r="H250" s="406"/>
      <c r="I250" s="406"/>
      <c r="J250" s="406"/>
      <c r="K250" s="406"/>
      <c r="L250" s="406"/>
      <c r="M250" s="406"/>
      <c r="N250" s="406"/>
      <c r="O250" s="406"/>
      <c r="P250" s="406"/>
      <c r="Q250" s="406"/>
      <c r="R250" s="406"/>
      <c r="S250" s="406"/>
      <c r="T250" s="407"/>
    </row>
  </sheetData>
  <sheetProtection autoFilter="0" pivotTables="0"/>
  <autoFilter ref="B10:S241" xr:uid="{E78F0D57-4CC8-4BD6-AEF0-BDE085C4E3AF}"/>
  <dataConsolidate/>
  <mergeCells count="16">
    <mergeCell ref="B242:T250"/>
    <mergeCell ref="G9:L9"/>
    <mergeCell ref="B8:T8"/>
    <mergeCell ref="M9:T9"/>
    <mergeCell ref="B2:C4"/>
    <mergeCell ref="E2:R2"/>
    <mergeCell ref="E3:R3"/>
    <mergeCell ref="E4:R4"/>
    <mergeCell ref="B6:T6"/>
    <mergeCell ref="B7:T7"/>
    <mergeCell ref="D9:D10"/>
    <mergeCell ref="C9:C10"/>
    <mergeCell ref="E9:E10"/>
    <mergeCell ref="F9:F10"/>
    <mergeCell ref="B9:B10"/>
    <mergeCell ref="B5:T5"/>
  </mergeCells>
  <conditionalFormatting sqref="H11:K11">
    <cfRule type="containsBlanks" dxfId="927" priority="1548">
      <formula>LEN(TRIM(H11))=0</formula>
    </cfRule>
  </conditionalFormatting>
  <conditionalFormatting sqref="H14:K14">
    <cfRule type="containsBlanks" dxfId="926" priority="15">
      <formula>LEN(TRIM(H14))=0</formula>
    </cfRule>
  </conditionalFormatting>
  <conditionalFormatting sqref="H17:K17">
    <cfRule type="containsBlanks" dxfId="925" priority="1539">
      <formula>LEN(TRIM(H17))=0</formula>
    </cfRule>
  </conditionalFormatting>
  <conditionalFormatting sqref="H20:K20">
    <cfRule type="containsBlanks" dxfId="924" priority="1530">
      <formula>LEN(TRIM(H20))=0</formula>
    </cfRule>
  </conditionalFormatting>
  <conditionalFormatting sqref="H23:K23">
    <cfRule type="containsBlanks" dxfId="923" priority="1521">
      <formula>LEN(TRIM(H23))=0</formula>
    </cfRule>
  </conditionalFormatting>
  <conditionalFormatting sqref="H26:K26">
    <cfRule type="containsBlanks" dxfId="922" priority="1512">
      <formula>LEN(TRIM(H26))=0</formula>
    </cfRule>
  </conditionalFormatting>
  <conditionalFormatting sqref="H29:K29">
    <cfRule type="containsBlanks" dxfId="921" priority="1503">
      <formula>LEN(TRIM(H29))=0</formula>
    </cfRule>
  </conditionalFormatting>
  <conditionalFormatting sqref="H32:K32">
    <cfRule type="containsBlanks" dxfId="920" priority="1494">
      <formula>LEN(TRIM(H32))=0</formula>
    </cfRule>
  </conditionalFormatting>
  <conditionalFormatting sqref="H35:K35">
    <cfRule type="containsBlanks" dxfId="919" priority="1485">
      <formula>LEN(TRIM(H35))=0</formula>
    </cfRule>
  </conditionalFormatting>
  <conditionalFormatting sqref="H38:K38">
    <cfRule type="containsBlanks" dxfId="918" priority="1476">
      <formula>LEN(TRIM(H38))=0</formula>
    </cfRule>
  </conditionalFormatting>
  <conditionalFormatting sqref="H41:K41">
    <cfRule type="containsBlanks" dxfId="917" priority="1467">
      <formula>LEN(TRIM(H41))=0</formula>
    </cfRule>
  </conditionalFormatting>
  <conditionalFormatting sqref="H44:K44">
    <cfRule type="containsBlanks" dxfId="916" priority="1458">
      <formula>LEN(TRIM(H44))=0</formula>
    </cfRule>
  </conditionalFormatting>
  <conditionalFormatting sqref="H47:K47">
    <cfRule type="containsBlanks" dxfId="915" priority="1449">
      <formula>LEN(TRIM(H47))=0</formula>
    </cfRule>
  </conditionalFormatting>
  <conditionalFormatting sqref="H50:K50">
    <cfRule type="containsBlanks" dxfId="914" priority="1440">
      <formula>LEN(TRIM(H50))=0</formula>
    </cfRule>
  </conditionalFormatting>
  <conditionalFormatting sqref="H53:K53">
    <cfRule type="containsBlanks" dxfId="913" priority="1431">
      <formula>LEN(TRIM(H53))=0</formula>
    </cfRule>
  </conditionalFormatting>
  <conditionalFormatting sqref="H56:K56">
    <cfRule type="containsBlanks" dxfId="912" priority="1422">
      <formula>LEN(TRIM(H56))=0</formula>
    </cfRule>
  </conditionalFormatting>
  <conditionalFormatting sqref="H59:K59">
    <cfRule type="containsBlanks" dxfId="911" priority="1413">
      <formula>LEN(TRIM(H59))=0</formula>
    </cfRule>
  </conditionalFormatting>
  <conditionalFormatting sqref="H62:K62">
    <cfRule type="containsBlanks" dxfId="910" priority="1404">
      <formula>LEN(TRIM(H62))=0</formula>
    </cfRule>
  </conditionalFormatting>
  <conditionalFormatting sqref="H65:K65">
    <cfRule type="containsBlanks" dxfId="909" priority="1395">
      <formula>LEN(TRIM(H65))=0</formula>
    </cfRule>
  </conditionalFormatting>
  <conditionalFormatting sqref="H68:K68">
    <cfRule type="containsBlanks" dxfId="908" priority="1386">
      <formula>LEN(TRIM(H68))=0</formula>
    </cfRule>
  </conditionalFormatting>
  <conditionalFormatting sqref="H71:K71">
    <cfRule type="containsBlanks" dxfId="907" priority="1377">
      <formula>LEN(TRIM(H71))=0</formula>
    </cfRule>
  </conditionalFormatting>
  <conditionalFormatting sqref="H74:K74">
    <cfRule type="containsBlanks" dxfId="906" priority="1368">
      <formula>LEN(TRIM(H74))=0</formula>
    </cfRule>
  </conditionalFormatting>
  <conditionalFormatting sqref="H77:K77">
    <cfRule type="containsBlanks" dxfId="905" priority="1359">
      <formula>LEN(TRIM(H77))=0</formula>
    </cfRule>
  </conditionalFormatting>
  <conditionalFormatting sqref="H80:K80">
    <cfRule type="containsBlanks" dxfId="904" priority="1350">
      <formula>LEN(TRIM(H80))=0</formula>
    </cfRule>
  </conditionalFormatting>
  <conditionalFormatting sqref="H83:K83">
    <cfRule type="containsBlanks" dxfId="903" priority="1341">
      <formula>LEN(TRIM(H83))=0</formula>
    </cfRule>
  </conditionalFormatting>
  <conditionalFormatting sqref="H86:K86">
    <cfRule type="containsBlanks" dxfId="902" priority="1332">
      <formula>LEN(TRIM(H86))=0</formula>
    </cfRule>
  </conditionalFormatting>
  <conditionalFormatting sqref="H89:K89">
    <cfRule type="containsBlanks" dxfId="901" priority="1323">
      <formula>LEN(TRIM(H89))=0</formula>
    </cfRule>
  </conditionalFormatting>
  <conditionalFormatting sqref="H92:K92">
    <cfRule type="containsBlanks" dxfId="900" priority="1314">
      <formula>LEN(TRIM(H92))=0</formula>
    </cfRule>
  </conditionalFormatting>
  <conditionalFormatting sqref="H95:K95">
    <cfRule type="containsBlanks" dxfId="899" priority="1305">
      <formula>LEN(TRIM(H95))=0</formula>
    </cfRule>
  </conditionalFormatting>
  <conditionalFormatting sqref="H98:K98">
    <cfRule type="containsBlanks" dxfId="898" priority="1296">
      <formula>LEN(TRIM(H98))=0</formula>
    </cfRule>
  </conditionalFormatting>
  <conditionalFormatting sqref="H101:K101">
    <cfRule type="containsBlanks" dxfId="897" priority="1287">
      <formula>LEN(TRIM(H101))=0</formula>
    </cfRule>
  </conditionalFormatting>
  <conditionalFormatting sqref="H104:K104">
    <cfRule type="containsBlanks" dxfId="896" priority="1278">
      <formula>LEN(TRIM(H104))=0</formula>
    </cfRule>
  </conditionalFormatting>
  <conditionalFormatting sqref="H107:K107">
    <cfRule type="containsBlanks" dxfId="895" priority="1269">
      <formula>LEN(TRIM(H107))=0</formula>
    </cfRule>
  </conditionalFormatting>
  <conditionalFormatting sqref="H110:K110">
    <cfRule type="containsBlanks" dxfId="894" priority="1260">
      <formula>LEN(TRIM(H110))=0</formula>
    </cfRule>
  </conditionalFormatting>
  <conditionalFormatting sqref="H113:K113">
    <cfRule type="containsBlanks" dxfId="893" priority="1251">
      <formula>LEN(TRIM(H113))=0</formula>
    </cfRule>
  </conditionalFormatting>
  <conditionalFormatting sqref="H116:K116">
    <cfRule type="containsBlanks" dxfId="892" priority="1242">
      <formula>LEN(TRIM(H116))=0</formula>
    </cfRule>
  </conditionalFormatting>
  <conditionalFormatting sqref="H119:K119">
    <cfRule type="containsBlanks" dxfId="891" priority="1233">
      <formula>LEN(TRIM(H119))=0</formula>
    </cfRule>
  </conditionalFormatting>
  <conditionalFormatting sqref="H122:K122">
    <cfRule type="containsBlanks" dxfId="890" priority="1224">
      <formula>LEN(TRIM(H122))=0</formula>
    </cfRule>
  </conditionalFormatting>
  <conditionalFormatting sqref="H125:K125">
    <cfRule type="containsBlanks" dxfId="889" priority="1215">
      <formula>LEN(TRIM(H125))=0</formula>
    </cfRule>
  </conditionalFormatting>
  <conditionalFormatting sqref="H128:K128">
    <cfRule type="containsBlanks" dxfId="888" priority="1206">
      <formula>LEN(TRIM(H128))=0</formula>
    </cfRule>
  </conditionalFormatting>
  <conditionalFormatting sqref="H131:K131">
    <cfRule type="containsBlanks" dxfId="887" priority="1197">
      <formula>LEN(TRIM(H131))=0</formula>
    </cfRule>
  </conditionalFormatting>
  <conditionalFormatting sqref="H134:K134">
    <cfRule type="containsBlanks" dxfId="886" priority="1188">
      <formula>LEN(TRIM(H134))=0</formula>
    </cfRule>
  </conditionalFormatting>
  <conditionalFormatting sqref="H137:K137">
    <cfRule type="containsBlanks" dxfId="885" priority="1179">
      <formula>LEN(TRIM(H137))=0</formula>
    </cfRule>
  </conditionalFormatting>
  <conditionalFormatting sqref="H140:K140">
    <cfRule type="containsBlanks" dxfId="884" priority="1170">
      <formula>LEN(TRIM(H140))=0</formula>
    </cfRule>
  </conditionalFormatting>
  <conditionalFormatting sqref="H143:K143">
    <cfRule type="containsBlanks" dxfId="883" priority="1161">
      <formula>LEN(TRIM(H143))=0</formula>
    </cfRule>
  </conditionalFormatting>
  <conditionalFormatting sqref="H146:K146">
    <cfRule type="containsBlanks" dxfId="882" priority="1152">
      <formula>LEN(TRIM(H146))=0</formula>
    </cfRule>
  </conditionalFormatting>
  <conditionalFormatting sqref="H149:K149">
    <cfRule type="containsBlanks" dxfId="881" priority="1143">
      <formula>LEN(TRIM(H149))=0</formula>
    </cfRule>
  </conditionalFormatting>
  <conditionalFormatting sqref="H152:K152">
    <cfRule type="containsBlanks" dxfId="880" priority="1134">
      <formula>LEN(TRIM(H152))=0</formula>
    </cfRule>
  </conditionalFormatting>
  <conditionalFormatting sqref="H155:K155">
    <cfRule type="containsBlanks" dxfId="879" priority="1125">
      <formula>LEN(TRIM(H155))=0</formula>
    </cfRule>
  </conditionalFormatting>
  <conditionalFormatting sqref="H158:K158">
    <cfRule type="containsBlanks" dxfId="878" priority="1116">
      <formula>LEN(TRIM(H158))=0</formula>
    </cfRule>
  </conditionalFormatting>
  <conditionalFormatting sqref="H161:K161">
    <cfRule type="containsBlanks" dxfId="877" priority="1107">
      <formula>LEN(TRIM(H161))=0</formula>
    </cfRule>
  </conditionalFormatting>
  <conditionalFormatting sqref="H164:K164">
    <cfRule type="containsBlanks" dxfId="876" priority="1098">
      <formula>LEN(TRIM(H164))=0</formula>
    </cfRule>
  </conditionalFormatting>
  <conditionalFormatting sqref="H167:K167">
    <cfRule type="containsBlanks" dxfId="875" priority="1089">
      <formula>LEN(TRIM(H167))=0</formula>
    </cfRule>
  </conditionalFormatting>
  <conditionalFormatting sqref="H170:K170">
    <cfRule type="containsBlanks" dxfId="874" priority="1080">
      <formula>LEN(TRIM(H170))=0</formula>
    </cfRule>
  </conditionalFormatting>
  <conditionalFormatting sqref="H173:K173">
    <cfRule type="containsBlanks" dxfId="873" priority="1071">
      <formula>LEN(TRIM(H173))=0</formula>
    </cfRule>
  </conditionalFormatting>
  <conditionalFormatting sqref="H176:K176">
    <cfRule type="containsBlanks" dxfId="872" priority="1062">
      <formula>LEN(TRIM(H176))=0</formula>
    </cfRule>
  </conditionalFormatting>
  <conditionalFormatting sqref="H179:K179">
    <cfRule type="containsBlanks" dxfId="871" priority="1053">
      <formula>LEN(TRIM(H179))=0</formula>
    </cfRule>
  </conditionalFormatting>
  <conditionalFormatting sqref="H182:K182">
    <cfRule type="containsBlanks" dxfId="870" priority="1044">
      <formula>LEN(TRIM(H182))=0</formula>
    </cfRule>
  </conditionalFormatting>
  <conditionalFormatting sqref="H185:K185">
    <cfRule type="containsBlanks" dxfId="869" priority="1035">
      <formula>LEN(TRIM(H185))=0</formula>
    </cfRule>
  </conditionalFormatting>
  <conditionalFormatting sqref="H188:K188">
    <cfRule type="containsBlanks" dxfId="868" priority="1026">
      <formula>LEN(TRIM(H188))=0</formula>
    </cfRule>
  </conditionalFormatting>
  <conditionalFormatting sqref="H191:K191">
    <cfRule type="containsBlanks" dxfId="867" priority="1017">
      <formula>LEN(TRIM(H191))=0</formula>
    </cfRule>
  </conditionalFormatting>
  <conditionalFormatting sqref="H194:K194">
    <cfRule type="containsBlanks" dxfId="866" priority="1008">
      <formula>LEN(TRIM(H194))=0</formula>
    </cfRule>
  </conditionalFormatting>
  <conditionalFormatting sqref="H197:K197">
    <cfRule type="containsBlanks" dxfId="865" priority="999">
      <formula>LEN(TRIM(H197))=0</formula>
    </cfRule>
  </conditionalFormatting>
  <conditionalFormatting sqref="H200:K200">
    <cfRule type="containsBlanks" dxfId="864" priority="990">
      <formula>LEN(TRIM(H200))=0</formula>
    </cfRule>
  </conditionalFormatting>
  <conditionalFormatting sqref="H203:K203">
    <cfRule type="containsBlanks" dxfId="863" priority="981">
      <formula>LEN(TRIM(H203))=0</formula>
    </cfRule>
  </conditionalFormatting>
  <conditionalFormatting sqref="H206:K206">
    <cfRule type="containsBlanks" dxfId="862" priority="972">
      <formula>LEN(TRIM(H206))=0</formula>
    </cfRule>
  </conditionalFormatting>
  <conditionalFormatting sqref="H209:K209">
    <cfRule type="containsBlanks" dxfId="861" priority="963">
      <formula>LEN(TRIM(H209))=0</formula>
    </cfRule>
  </conditionalFormatting>
  <conditionalFormatting sqref="H212:K212">
    <cfRule type="containsBlanks" dxfId="860" priority="954">
      <formula>LEN(TRIM(H212))=0</formula>
    </cfRule>
  </conditionalFormatting>
  <conditionalFormatting sqref="H215:K215">
    <cfRule type="containsBlanks" dxfId="859" priority="945">
      <formula>LEN(TRIM(H215))=0</formula>
    </cfRule>
  </conditionalFormatting>
  <conditionalFormatting sqref="H218:K218">
    <cfRule type="containsBlanks" dxfId="858" priority="936">
      <formula>LEN(TRIM(H218))=0</formula>
    </cfRule>
  </conditionalFormatting>
  <conditionalFormatting sqref="H221:K221">
    <cfRule type="containsBlanks" dxfId="857" priority="927">
      <formula>LEN(TRIM(H221))=0</formula>
    </cfRule>
  </conditionalFormatting>
  <conditionalFormatting sqref="H224:K224">
    <cfRule type="containsBlanks" dxfId="856" priority="918">
      <formula>LEN(TRIM(H224))=0</formula>
    </cfRule>
  </conditionalFormatting>
  <conditionalFormatting sqref="H227:K227">
    <cfRule type="containsBlanks" dxfId="855" priority="909">
      <formula>LEN(TRIM(H227))=0</formula>
    </cfRule>
  </conditionalFormatting>
  <conditionalFormatting sqref="H230:K230">
    <cfRule type="containsBlanks" dxfId="854" priority="900">
      <formula>LEN(TRIM(H230))=0</formula>
    </cfRule>
  </conditionalFormatting>
  <conditionalFormatting sqref="H233:K233">
    <cfRule type="containsBlanks" dxfId="853" priority="891">
      <formula>LEN(TRIM(H233))=0</formula>
    </cfRule>
  </conditionalFormatting>
  <conditionalFormatting sqref="H236:K236">
    <cfRule type="containsBlanks" dxfId="852" priority="882">
      <formula>LEN(TRIM(H236))=0</formula>
    </cfRule>
  </conditionalFormatting>
  <conditionalFormatting sqref="H239:K239">
    <cfRule type="containsBlanks" dxfId="851" priority="873">
      <formula>LEN(TRIM(H239))=0</formula>
    </cfRule>
  </conditionalFormatting>
  <conditionalFormatting sqref="I12:J13">
    <cfRule type="cellIs" dxfId="850" priority="1542" operator="notEqual">
      <formula>H12</formula>
    </cfRule>
  </conditionalFormatting>
  <conditionalFormatting sqref="I15:J16">
    <cfRule type="cellIs" dxfId="849" priority="9" operator="notEqual">
      <formula>H15</formula>
    </cfRule>
  </conditionalFormatting>
  <conditionalFormatting sqref="I18:J19">
    <cfRule type="cellIs" dxfId="848" priority="1533" operator="notEqual">
      <formula>H18</formula>
    </cfRule>
  </conditionalFormatting>
  <conditionalFormatting sqref="I21:J22">
    <cfRule type="cellIs" dxfId="847" priority="1524" operator="notEqual">
      <formula>H21</formula>
    </cfRule>
  </conditionalFormatting>
  <conditionalFormatting sqref="I24:J25">
    <cfRule type="cellIs" dxfId="846" priority="1515" operator="notEqual">
      <formula>H24</formula>
    </cfRule>
  </conditionalFormatting>
  <conditionalFormatting sqref="I27:J28">
    <cfRule type="cellIs" dxfId="845" priority="1506" operator="notEqual">
      <formula>H27</formula>
    </cfRule>
  </conditionalFormatting>
  <conditionalFormatting sqref="I30:J31">
    <cfRule type="cellIs" dxfId="844" priority="1497" operator="notEqual">
      <formula>H30</formula>
    </cfRule>
  </conditionalFormatting>
  <conditionalFormatting sqref="I33:J34">
    <cfRule type="cellIs" dxfId="843" priority="1488" operator="notEqual">
      <formula>H33</formula>
    </cfRule>
  </conditionalFormatting>
  <conditionalFormatting sqref="I36:J37">
    <cfRule type="cellIs" dxfId="842" priority="1479" operator="notEqual">
      <formula>H36</formula>
    </cfRule>
  </conditionalFormatting>
  <conditionalFormatting sqref="I39:J40">
    <cfRule type="cellIs" dxfId="841" priority="1470" operator="notEqual">
      <formula>H39</formula>
    </cfRule>
  </conditionalFormatting>
  <conditionalFormatting sqref="I42:J43">
    <cfRule type="cellIs" dxfId="840" priority="1461" operator="notEqual">
      <formula>H42</formula>
    </cfRule>
  </conditionalFormatting>
  <conditionalFormatting sqref="I45:J46">
    <cfRule type="cellIs" dxfId="839" priority="1452" operator="notEqual">
      <formula>H45</formula>
    </cfRule>
  </conditionalFormatting>
  <conditionalFormatting sqref="I48:J49">
    <cfRule type="cellIs" dxfId="838" priority="1443" operator="notEqual">
      <formula>H48</formula>
    </cfRule>
  </conditionalFormatting>
  <conditionalFormatting sqref="I51:J52">
    <cfRule type="cellIs" dxfId="837" priority="1434" operator="notEqual">
      <formula>H51</formula>
    </cfRule>
  </conditionalFormatting>
  <conditionalFormatting sqref="I54:J55">
    <cfRule type="cellIs" dxfId="836" priority="1425" operator="notEqual">
      <formula>H54</formula>
    </cfRule>
  </conditionalFormatting>
  <conditionalFormatting sqref="I57:J58">
    <cfRule type="cellIs" dxfId="835" priority="1416" operator="notEqual">
      <formula>H57</formula>
    </cfRule>
  </conditionalFormatting>
  <conditionalFormatting sqref="I60:J61">
    <cfRule type="cellIs" dxfId="834" priority="1407" operator="notEqual">
      <formula>H60</formula>
    </cfRule>
  </conditionalFormatting>
  <conditionalFormatting sqref="I63:J64">
    <cfRule type="cellIs" dxfId="833" priority="1398" operator="notEqual">
      <formula>H63</formula>
    </cfRule>
  </conditionalFormatting>
  <conditionalFormatting sqref="I66:J67">
    <cfRule type="cellIs" dxfId="832" priority="1389" operator="notEqual">
      <formula>H66</formula>
    </cfRule>
  </conditionalFormatting>
  <conditionalFormatting sqref="I69:J70">
    <cfRule type="cellIs" dxfId="831" priority="1380" operator="notEqual">
      <formula>H69</formula>
    </cfRule>
  </conditionalFormatting>
  <conditionalFormatting sqref="I72:J73">
    <cfRule type="cellIs" dxfId="830" priority="1371" operator="notEqual">
      <formula>H72</formula>
    </cfRule>
  </conditionalFormatting>
  <conditionalFormatting sqref="I75:J76">
    <cfRule type="cellIs" dxfId="829" priority="1362" operator="notEqual">
      <formula>H75</formula>
    </cfRule>
  </conditionalFormatting>
  <conditionalFormatting sqref="I78:J79">
    <cfRule type="cellIs" dxfId="828" priority="1353" operator="notEqual">
      <formula>H78</formula>
    </cfRule>
  </conditionalFormatting>
  <conditionalFormatting sqref="I81:J82">
    <cfRule type="cellIs" dxfId="827" priority="1344" operator="notEqual">
      <formula>H81</formula>
    </cfRule>
  </conditionalFormatting>
  <conditionalFormatting sqref="I84:J85">
    <cfRule type="cellIs" dxfId="826" priority="1335" operator="notEqual">
      <formula>H84</formula>
    </cfRule>
  </conditionalFormatting>
  <conditionalFormatting sqref="I87:J88">
    <cfRule type="cellIs" dxfId="825" priority="1326" operator="notEqual">
      <formula>H87</formula>
    </cfRule>
  </conditionalFormatting>
  <conditionalFormatting sqref="I90:J91">
    <cfRule type="cellIs" dxfId="824" priority="1317" operator="notEqual">
      <formula>H90</formula>
    </cfRule>
  </conditionalFormatting>
  <conditionalFormatting sqref="I93:J94">
    <cfRule type="cellIs" dxfId="823" priority="1308" operator="notEqual">
      <formula>H93</formula>
    </cfRule>
  </conditionalFormatting>
  <conditionalFormatting sqref="I96:J97">
    <cfRule type="cellIs" dxfId="822" priority="1299" operator="notEqual">
      <formula>H96</formula>
    </cfRule>
  </conditionalFormatting>
  <conditionalFormatting sqref="I99:J100">
    <cfRule type="cellIs" dxfId="821" priority="1290" operator="notEqual">
      <formula>H99</formula>
    </cfRule>
  </conditionalFormatting>
  <conditionalFormatting sqref="I102:J103">
    <cfRule type="cellIs" dxfId="820" priority="1281" operator="notEqual">
      <formula>H102</formula>
    </cfRule>
  </conditionalFormatting>
  <conditionalFormatting sqref="I105:J106">
    <cfRule type="cellIs" dxfId="819" priority="1272" operator="notEqual">
      <formula>H105</formula>
    </cfRule>
  </conditionalFormatting>
  <conditionalFormatting sqref="I108:J109">
    <cfRule type="cellIs" dxfId="818" priority="1263" operator="notEqual">
      <formula>H108</formula>
    </cfRule>
  </conditionalFormatting>
  <conditionalFormatting sqref="I111:J112">
    <cfRule type="cellIs" dxfId="817" priority="1254" operator="notEqual">
      <formula>H111</formula>
    </cfRule>
  </conditionalFormatting>
  <conditionalFormatting sqref="I114:J115">
    <cfRule type="cellIs" dxfId="816" priority="1245" operator="notEqual">
      <formula>H114</formula>
    </cfRule>
  </conditionalFormatting>
  <conditionalFormatting sqref="I117:J118">
    <cfRule type="cellIs" dxfId="815" priority="1236" operator="notEqual">
      <formula>H117</formula>
    </cfRule>
  </conditionalFormatting>
  <conditionalFormatting sqref="I120:J121">
    <cfRule type="cellIs" dxfId="814" priority="1227" operator="notEqual">
      <formula>H120</formula>
    </cfRule>
  </conditionalFormatting>
  <conditionalFormatting sqref="I123:J124">
    <cfRule type="cellIs" dxfId="813" priority="1218" operator="notEqual">
      <formula>H123</formula>
    </cfRule>
  </conditionalFormatting>
  <conditionalFormatting sqref="I126:J127">
    <cfRule type="cellIs" dxfId="812" priority="1209" operator="notEqual">
      <formula>H126</formula>
    </cfRule>
  </conditionalFormatting>
  <conditionalFormatting sqref="I129:J130">
    <cfRule type="cellIs" dxfId="811" priority="1200" operator="notEqual">
      <formula>H129</formula>
    </cfRule>
  </conditionalFormatting>
  <conditionalFormatting sqref="I132:J133">
    <cfRule type="cellIs" dxfId="810" priority="1191" operator="notEqual">
      <formula>H132</formula>
    </cfRule>
  </conditionalFormatting>
  <conditionalFormatting sqref="I135:J136">
    <cfRule type="cellIs" dxfId="809" priority="1182" operator="notEqual">
      <formula>H135</formula>
    </cfRule>
  </conditionalFormatting>
  <conditionalFormatting sqref="I138:J139">
    <cfRule type="cellIs" dxfId="808" priority="1173" operator="notEqual">
      <formula>H138</formula>
    </cfRule>
  </conditionalFormatting>
  <conditionalFormatting sqref="I141:J142">
    <cfRule type="cellIs" dxfId="807" priority="1164" operator="notEqual">
      <formula>H141</formula>
    </cfRule>
  </conditionalFormatting>
  <conditionalFormatting sqref="I144:J145">
    <cfRule type="cellIs" dxfId="806" priority="1155" operator="notEqual">
      <formula>H144</formula>
    </cfRule>
  </conditionalFormatting>
  <conditionalFormatting sqref="I147:J148">
    <cfRule type="cellIs" dxfId="805" priority="1146" operator="notEqual">
      <formula>H147</formula>
    </cfRule>
  </conditionalFormatting>
  <conditionalFormatting sqref="I150:J151">
    <cfRule type="cellIs" dxfId="804" priority="1137" operator="notEqual">
      <formula>H150</formula>
    </cfRule>
  </conditionalFormatting>
  <conditionalFormatting sqref="I153:J154">
    <cfRule type="cellIs" dxfId="803" priority="1128" operator="notEqual">
      <formula>H153</formula>
    </cfRule>
  </conditionalFormatting>
  <conditionalFormatting sqref="I156:J157">
    <cfRule type="cellIs" dxfId="802" priority="1119" operator="notEqual">
      <formula>H156</formula>
    </cfRule>
  </conditionalFormatting>
  <conditionalFormatting sqref="I159:J160">
    <cfRule type="cellIs" dxfId="801" priority="1110" operator="notEqual">
      <formula>H159</formula>
    </cfRule>
  </conditionalFormatting>
  <conditionalFormatting sqref="I162:J163">
    <cfRule type="cellIs" dxfId="800" priority="1101" operator="notEqual">
      <formula>H162</formula>
    </cfRule>
  </conditionalFormatting>
  <conditionalFormatting sqref="I165:J166">
    <cfRule type="cellIs" dxfId="799" priority="1092" operator="notEqual">
      <formula>H165</formula>
    </cfRule>
  </conditionalFormatting>
  <conditionalFormatting sqref="I168:J169">
    <cfRule type="cellIs" dxfId="798" priority="1083" operator="notEqual">
      <formula>H168</formula>
    </cfRule>
  </conditionalFormatting>
  <conditionalFormatting sqref="I171:J172">
    <cfRule type="cellIs" dxfId="797" priority="1074" operator="notEqual">
      <formula>H171</formula>
    </cfRule>
  </conditionalFormatting>
  <conditionalFormatting sqref="I174:J175">
    <cfRule type="cellIs" dxfId="796" priority="1065" operator="notEqual">
      <formula>H174</formula>
    </cfRule>
  </conditionalFormatting>
  <conditionalFormatting sqref="I177:J178">
    <cfRule type="cellIs" dxfId="795" priority="1056" operator="notEqual">
      <formula>H177</formula>
    </cfRule>
  </conditionalFormatting>
  <conditionalFormatting sqref="I180:J181">
    <cfRule type="cellIs" dxfId="794" priority="1047" operator="notEqual">
      <formula>H180</formula>
    </cfRule>
  </conditionalFormatting>
  <conditionalFormatting sqref="I183:J184">
    <cfRule type="cellIs" dxfId="793" priority="1038" operator="notEqual">
      <formula>H183</formula>
    </cfRule>
  </conditionalFormatting>
  <conditionalFormatting sqref="I186:J187">
    <cfRule type="cellIs" dxfId="792" priority="1029" operator="notEqual">
      <formula>H186</formula>
    </cfRule>
  </conditionalFormatting>
  <conditionalFormatting sqref="I189:J190">
    <cfRule type="cellIs" dxfId="791" priority="1020" operator="notEqual">
      <formula>H189</formula>
    </cfRule>
  </conditionalFormatting>
  <conditionalFormatting sqref="I192:J193">
    <cfRule type="cellIs" dxfId="790" priority="1011" operator="notEqual">
      <formula>H192</formula>
    </cfRule>
  </conditionalFormatting>
  <conditionalFormatting sqref="I195:J196">
    <cfRule type="cellIs" dxfId="789" priority="1002" operator="notEqual">
      <formula>H195</formula>
    </cfRule>
  </conditionalFormatting>
  <conditionalFormatting sqref="I198:J199">
    <cfRule type="cellIs" dxfId="788" priority="993" operator="notEqual">
      <formula>H198</formula>
    </cfRule>
  </conditionalFormatting>
  <conditionalFormatting sqref="I201:J202">
    <cfRule type="cellIs" dxfId="787" priority="984" operator="notEqual">
      <formula>H201</formula>
    </cfRule>
  </conditionalFormatting>
  <conditionalFormatting sqref="I204:J205">
    <cfRule type="cellIs" dxfId="786" priority="975" operator="notEqual">
      <formula>H204</formula>
    </cfRule>
  </conditionalFormatting>
  <conditionalFormatting sqref="I207:J208">
    <cfRule type="cellIs" dxfId="785" priority="966" operator="notEqual">
      <formula>H207</formula>
    </cfRule>
  </conditionalFormatting>
  <conditionalFormatting sqref="I210:J211">
    <cfRule type="cellIs" dxfId="784" priority="957" operator="notEqual">
      <formula>H210</formula>
    </cfRule>
  </conditionalFormatting>
  <conditionalFormatting sqref="I213:J214">
    <cfRule type="cellIs" dxfId="783" priority="948" operator="notEqual">
      <formula>H213</formula>
    </cfRule>
  </conditionalFormatting>
  <conditionalFormatting sqref="I216:J217">
    <cfRule type="cellIs" dxfId="782" priority="939" operator="notEqual">
      <formula>H216</formula>
    </cfRule>
  </conditionalFormatting>
  <conditionalFormatting sqref="I219:J220">
    <cfRule type="cellIs" dxfId="781" priority="930" operator="notEqual">
      <formula>H219</formula>
    </cfRule>
  </conditionalFormatting>
  <conditionalFormatting sqref="I222:J223">
    <cfRule type="cellIs" dxfId="780" priority="921" operator="notEqual">
      <formula>H222</formula>
    </cfRule>
  </conditionalFormatting>
  <conditionalFormatting sqref="I225:J226">
    <cfRule type="cellIs" dxfId="779" priority="912" operator="notEqual">
      <formula>H225</formula>
    </cfRule>
  </conditionalFormatting>
  <conditionalFormatting sqref="I228:J229">
    <cfRule type="cellIs" dxfId="778" priority="903" operator="notEqual">
      <formula>H228</formula>
    </cfRule>
  </conditionalFormatting>
  <conditionalFormatting sqref="I231:J232">
    <cfRule type="cellIs" dxfId="777" priority="894" operator="notEqual">
      <formula>H231</formula>
    </cfRule>
  </conditionalFormatting>
  <conditionalFormatting sqref="I234:J235">
    <cfRule type="cellIs" dxfId="776" priority="885" operator="notEqual">
      <formula>H234</formula>
    </cfRule>
  </conditionalFormatting>
  <conditionalFormatting sqref="I237:J238">
    <cfRule type="cellIs" dxfId="775" priority="876" operator="notEqual">
      <formula>H237</formula>
    </cfRule>
  </conditionalFormatting>
  <conditionalFormatting sqref="I240:J241">
    <cfRule type="cellIs" dxfId="774" priority="867" operator="notEqual">
      <formula>H240</formula>
    </cfRule>
  </conditionalFormatting>
  <conditionalFormatting sqref="I12:S16">
    <cfRule type="notContainsBlanks" dxfId="773" priority="7">
      <formula>LEN(TRIM(I12))&gt;0</formula>
    </cfRule>
  </conditionalFormatting>
  <conditionalFormatting sqref="I18:S19">
    <cfRule type="notContainsBlanks" dxfId="772" priority="239">
      <formula>LEN(TRIM(I18))&gt;0</formula>
    </cfRule>
  </conditionalFormatting>
  <conditionalFormatting sqref="I21:S22">
    <cfRule type="notContainsBlanks" dxfId="771" priority="236">
      <formula>LEN(TRIM(I21))&gt;0</formula>
    </cfRule>
  </conditionalFormatting>
  <conditionalFormatting sqref="I24:S25">
    <cfRule type="notContainsBlanks" dxfId="770" priority="233">
      <formula>LEN(TRIM(I24))&gt;0</formula>
    </cfRule>
  </conditionalFormatting>
  <conditionalFormatting sqref="I27:S28">
    <cfRule type="notContainsBlanks" dxfId="769" priority="230">
      <formula>LEN(TRIM(I27))&gt;0</formula>
    </cfRule>
  </conditionalFormatting>
  <conditionalFormatting sqref="I30:S31">
    <cfRule type="notContainsBlanks" dxfId="768" priority="227">
      <formula>LEN(TRIM(I30))&gt;0</formula>
    </cfRule>
  </conditionalFormatting>
  <conditionalFormatting sqref="I33:S34">
    <cfRule type="notContainsBlanks" dxfId="767" priority="224">
      <formula>LEN(TRIM(I33))&gt;0</formula>
    </cfRule>
  </conditionalFormatting>
  <conditionalFormatting sqref="I36:S37">
    <cfRule type="notContainsBlanks" dxfId="766" priority="221">
      <formula>LEN(TRIM(I36))&gt;0</formula>
    </cfRule>
  </conditionalFormatting>
  <conditionalFormatting sqref="I39:S40">
    <cfRule type="notContainsBlanks" dxfId="765" priority="218">
      <formula>LEN(TRIM(I39))&gt;0</formula>
    </cfRule>
  </conditionalFormatting>
  <conditionalFormatting sqref="I42:S43">
    <cfRule type="notContainsBlanks" dxfId="764" priority="215">
      <formula>LEN(TRIM(I42))&gt;0</formula>
    </cfRule>
  </conditionalFormatting>
  <conditionalFormatting sqref="I45:S46">
    <cfRule type="notContainsBlanks" dxfId="763" priority="212">
      <formula>LEN(TRIM(I45))&gt;0</formula>
    </cfRule>
  </conditionalFormatting>
  <conditionalFormatting sqref="I48:S49">
    <cfRule type="notContainsBlanks" dxfId="762" priority="209">
      <formula>LEN(TRIM(I48))&gt;0</formula>
    </cfRule>
  </conditionalFormatting>
  <conditionalFormatting sqref="I51:S52">
    <cfRule type="notContainsBlanks" dxfId="761" priority="206">
      <formula>LEN(TRIM(I51))&gt;0</formula>
    </cfRule>
  </conditionalFormatting>
  <conditionalFormatting sqref="I54:S55">
    <cfRule type="notContainsBlanks" dxfId="760" priority="203">
      <formula>LEN(TRIM(I54))&gt;0</formula>
    </cfRule>
  </conditionalFormatting>
  <conditionalFormatting sqref="I57:S58">
    <cfRule type="notContainsBlanks" dxfId="759" priority="200">
      <formula>LEN(TRIM(I57))&gt;0</formula>
    </cfRule>
  </conditionalFormatting>
  <conditionalFormatting sqref="I60:S61">
    <cfRule type="notContainsBlanks" dxfId="758" priority="197">
      <formula>LEN(TRIM(I60))&gt;0</formula>
    </cfRule>
  </conditionalFormatting>
  <conditionalFormatting sqref="I63:S64">
    <cfRule type="notContainsBlanks" dxfId="757" priority="194">
      <formula>LEN(TRIM(I63))&gt;0</formula>
    </cfRule>
  </conditionalFormatting>
  <conditionalFormatting sqref="I66:S67">
    <cfRule type="notContainsBlanks" dxfId="756" priority="191">
      <formula>LEN(TRIM(I66))&gt;0</formula>
    </cfRule>
  </conditionalFormatting>
  <conditionalFormatting sqref="I69:S70">
    <cfRule type="notContainsBlanks" dxfId="755" priority="188">
      <formula>LEN(TRIM(I69))&gt;0</formula>
    </cfRule>
  </conditionalFormatting>
  <conditionalFormatting sqref="I72:S73">
    <cfRule type="notContainsBlanks" dxfId="754" priority="185">
      <formula>LEN(TRIM(I72))&gt;0</formula>
    </cfRule>
  </conditionalFormatting>
  <conditionalFormatting sqref="I75:S76">
    <cfRule type="notContainsBlanks" dxfId="753" priority="182">
      <formula>LEN(TRIM(I75))&gt;0</formula>
    </cfRule>
  </conditionalFormatting>
  <conditionalFormatting sqref="I78:S79">
    <cfRule type="notContainsBlanks" dxfId="752" priority="179">
      <formula>LEN(TRIM(I78))&gt;0</formula>
    </cfRule>
  </conditionalFormatting>
  <conditionalFormatting sqref="I81:S82">
    <cfRule type="notContainsBlanks" dxfId="751" priority="176">
      <formula>LEN(TRIM(I81))&gt;0</formula>
    </cfRule>
  </conditionalFormatting>
  <conditionalFormatting sqref="I84:S85">
    <cfRule type="notContainsBlanks" dxfId="750" priority="173">
      <formula>LEN(TRIM(I84))&gt;0</formula>
    </cfRule>
  </conditionalFormatting>
  <conditionalFormatting sqref="I87:S88">
    <cfRule type="notContainsBlanks" dxfId="749" priority="170">
      <formula>LEN(TRIM(I87))&gt;0</formula>
    </cfRule>
  </conditionalFormatting>
  <conditionalFormatting sqref="I90:S91">
    <cfRule type="notContainsBlanks" dxfId="748" priority="167">
      <formula>LEN(TRIM(I90))&gt;0</formula>
    </cfRule>
  </conditionalFormatting>
  <conditionalFormatting sqref="I93:S94">
    <cfRule type="notContainsBlanks" dxfId="747" priority="164">
      <formula>LEN(TRIM(I93))&gt;0</formula>
    </cfRule>
  </conditionalFormatting>
  <conditionalFormatting sqref="I96:S97">
    <cfRule type="notContainsBlanks" dxfId="746" priority="161">
      <formula>LEN(TRIM(I96))&gt;0</formula>
    </cfRule>
  </conditionalFormatting>
  <conditionalFormatting sqref="I99:S100">
    <cfRule type="notContainsBlanks" dxfId="745" priority="158">
      <formula>LEN(TRIM(I99))&gt;0</formula>
    </cfRule>
  </conditionalFormatting>
  <conditionalFormatting sqref="I102:S103">
    <cfRule type="notContainsBlanks" dxfId="744" priority="155">
      <formula>LEN(TRIM(I102))&gt;0</formula>
    </cfRule>
  </conditionalFormatting>
  <conditionalFormatting sqref="I105:S106">
    <cfRule type="notContainsBlanks" dxfId="743" priority="152">
      <formula>LEN(TRIM(I105))&gt;0</formula>
    </cfRule>
  </conditionalFormatting>
  <conditionalFormatting sqref="I108:S109">
    <cfRule type="notContainsBlanks" dxfId="742" priority="149">
      <formula>LEN(TRIM(I108))&gt;0</formula>
    </cfRule>
  </conditionalFormatting>
  <conditionalFormatting sqref="I111:S112">
    <cfRule type="notContainsBlanks" dxfId="741" priority="146">
      <formula>LEN(TRIM(I111))&gt;0</formula>
    </cfRule>
  </conditionalFormatting>
  <conditionalFormatting sqref="I114:S115">
    <cfRule type="notContainsBlanks" dxfId="740" priority="143">
      <formula>LEN(TRIM(I114))&gt;0</formula>
    </cfRule>
  </conditionalFormatting>
  <conditionalFormatting sqref="I117:S118">
    <cfRule type="notContainsBlanks" dxfId="739" priority="140">
      <formula>LEN(TRIM(I117))&gt;0</formula>
    </cfRule>
  </conditionalFormatting>
  <conditionalFormatting sqref="I120:S121">
    <cfRule type="notContainsBlanks" dxfId="738" priority="137">
      <formula>LEN(TRIM(I120))&gt;0</formula>
    </cfRule>
  </conditionalFormatting>
  <conditionalFormatting sqref="I123:S124">
    <cfRule type="notContainsBlanks" dxfId="737" priority="134">
      <formula>LEN(TRIM(I123))&gt;0</formula>
    </cfRule>
  </conditionalFormatting>
  <conditionalFormatting sqref="I126:S127">
    <cfRule type="notContainsBlanks" dxfId="736" priority="131">
      <formula>LEN(TRIM(I126))&gt;0</formula>
    </cfRule>
  </conditionalFormatting>
  <conditionalFormatting sqref="I129:S130">
    <cfRule type="notContainsBlanks" dxfId="735" priority="128">
      <formula>LEN(TRIM(I129))&gt;0</formula>
    </cfRule>
  </conditionalFormatting>
  <conditionalFormatting sqref="I132:S133">
    <cfRule type="notContainsBlanks" dxfId="734" priority="125">
      <formula>LEN(TRIM(I132))&gt;0</formula>
    </cfRule>
  </conditionalFormatting>
  <conditionalFormatting sqref="I135:S136">
    <cfRule type="notContainsBlanks" dxfId="733" priority="122">
      <formula>LEN(TRIM(I135))&gt;0</formula>
    </cfRule>
  </conditionalFormatting>
  <conditionalFormatting sqref="I138:S139">
    <cfRule type="notContainsBlanks" dxfId="732" priority="119">
      <formula>LEN(TRIM(I138))&gt;0</formula>
    </cfRule>
  </conditionalFormatting>
  <conditionalFormatting sqref="I141:S142">
    <cfRule type="notContainsBlanks" dxfId="731" priority="116">
      <formula>LEN(TRIM(I141))&gt;0</formula>
    </cfRule>
  </conditionalFormatting>
  <conditionalFormatting sqref="I144:S145">
    <cfRule type="notContainsBlanks" dxfId="730" priority="113">
      <formula>LEN(TRIM(I144))&gt;0</formula>
    </cfRule>
  </conditionalFormatting>
  <conditionalFormatting sqref="I147:S148">
    <cfRule type="notContainsBlanks" dxfId="729" priority="110">
      <formula>LEN(TRIM(I147))&gt;0</formula>
    </cfRule>
  </conditionalFormatting>
  <conditionalFormatting sqref="I150:S151">
    <cfRule type="notContainsBlanks" dxfId="728" priority="107">
      <formula>LEN(TRIM(I150))&gt;0</formula>
    </cfRule>
  </conditionalFormatting>
  <conditionalFormatting sqref="I153:S154">
    <cfRule type="notContainsBlanks" dxfId="727" priority="104">
      <formula>LEN(TRIM(I153))&gt;0</formula>
    </cfRule>
  </conditionalFormatting>
  <conditionalFormatting sqref="I156:S157">
    <cfRule type="notContainsBlanks" dxfId="726" priority="101">
      <formula>LEN(TRIM(I156))&gt;0</formula>
    </cfRule>
  </conditionalFormatting>
  <conditionalFormatting sqref="I159:S160">
    <cfRule type="notContainsBlanks" dxfId="725" priority="98">
      <formula>LEN(TRIM(I159))&gt;0</formula>
    </cfRule>
  </conditionalFormatting>
  <conditionalFormatting sqref="I162:S163">
    <cfRule type="notContainsBlanks" dxfId="724" priority="95">
      <formula>LEN(TRIM(I162))&gt;0</formula>
    </cfRule>
  </conditionalFormatting>
  <conditionalFormatting sqref="I165:S166">
    <cfRule type="notContainsBlanks" dxfId="723" priority="92">
      <formula>LEN(TRIM(I165))&gt;0</formula>
    </cfRule>
  </conditionalFormatting>
  <conditionalFormatting sqref="I168:S169">
    <cfRule type="notContainsBlanks" dxfId="722" priority="89">
      <formula>LEN(TRIM(I168))&gt;0</formula>
    </cfRule>
  </conditionalFormatting>
  <conditionalFormatting sqref="I171:S172">
    <cfRule type="notContainsBlanks" dxfId="721" priority="86">
      <formula>LEN(TRIM(I171))&gt;0</formula>
    </cfRule>
  </conditionalFormatting>
  <conditionalFormatting sqref="I174:S175">
    <cfRule type="notContainsBlanks" dxfId="720" priority="83">
      <formula>LEN(TRIM(I174))&gt;0</formula>
    </cfRule>
  </conditionalFormatting>
  <conditionalFormatting sqref="I177:S178">
    <cfRule type="notContainsBlanks" dxfId="719" priority="80">
      <formula>LEN(TRIM(I177))&gt;0</formula>
    </cfRule>
  </conditionalFormatting>
  <conditionalFormatting sqref="I180:S181">
    <cfRule type="notContainsBlanks" dxfId="718" priority="77">
      <formula>LEN(TRIM(I180))&gt;0</formula>
    </cfRule>
  </conditionalFormatting>
  <conditionalFormatting sqref="I183:S184">
    <cfRule type="notContainsBlanks" dxfId="717" priority="74">
      <formula>LEN(TRIM(I183))&gt;0</formula>
    </cfRule>
  </conditionalFormatting>
  <conditionalFormatting sqref="I186:S187">
    <cfRule type="notContainsBlanks" dxfId="716" priority="71">
      <formula>LEN(TRIM(I186))&gt;0</formula>
    </cfRule>
  </conditionalFormatting>
  <conditionalFormatting sqref="I189:S190">
    <cfRule type="notContainsBlanks" dxfId="715" priority="68">
      <formula>LEN(TRIM(I189))&gt;0</formula>
    </cfRule>
  </conditionalFormatting>
  <conditionalFormatting sqref="I192:S193">
    <cfRule type="notContainsBlanks" dxfId="714" priority="65">
      <formula>LEN(TRIM(I192))&gt;0</formula>
    </cfRule>
  </conditionalFormatting>
  <conditionalFormatting sqref="I195:S196">
    <cfRule type="notContainsBlanks" dxfId="713" priority="62">
      <formula>LEN(TRIM(I195))&gt;0</formula>
    </cfRule>
  </conditionalFormatting>
  <conditionalFormatting sqref="I198:S199">
    <cfRule type="notContainsBlanks" dxfId="712" priority="59">
      <formula>LEN(TRIM(I198))&gt;0</formula>
    </cfRule>
  </conditionalFormatting>
  <conditionalFormatting sqref="I201:S202">
    <cfRule type="notContainsBlanks" dxfId="711" priority="56">
      <formula>LEN(TRIM(I201))&gt;0</formula>
    </cfRule>
  </conditionalFormatting>
  <conditionalFormatting sqref="I204:S205">
    <cfRule type="notContainsBlanks" dxfId="710" priority="53">
      <formula>LEN(TRIM(I204))&gt;0</formula>
    </cfRule>
  </conditionalFormatting>
  <conditionalFormatting sqref="I207:S208">
    <cfRule type="notContainsBlanks" dxfId="709" priority="50">
      <formula>LEN(TRIM(I207))&gt;0</formula>
    </cfRule>
  </conditionalFormatting>
  <conditionalFormatting sqref="I210:S211">
    <cfRule type="notContainsBlanks" dxfId="708" priority="47">
      <formula>LEN(TRIM(I210))&gt;0</formula>
    </cfRule>
  </conditionalFormatting>
  <conditionalFormatting sqref="I213:S214">
    <cfRule type="notContainsBlanks" dxfId="707" priority="44">
      <formula>LEN(TRIM(I213))&gt;0</formula>
    </cfRule>
  </conditionalFormatting>
  <conditionalFormatting sqref="I216:S217">
    <cfRule type="notContainsBlanks" dxfId="706" priority="41">
      <formula>LEN(TRIM(I216))&gt;0</formula>
    </cfRule>
  </conditionalFormatting>
  <conditionalFormatting sqref="I219:S220">
    <cfRule type="notContainsBlanks" dxfId="705" priority="38">
      <formula>LEN(TRIM(I219))&gt;0</formula>
    </cfRule>
  </conditionalFormatting>
  <conditionalFormatting sqref="I222:S223">
    <cfRule type="notContainsBlanks" dxfId="704" priority="35">
      <formula>LEN(TRIM(I222))&gt;0</formula>
    </cfRule>
  </conditionalFormatting>
  <conditionalFormatting sqref="I225:S226">
    <cfRule type="notContainsBlanks" dxfId="703" priority="32">
      <formula>LEN(TRIM(I225))&gt;0</formula>
    </cfRule>
  </conditionalFormatting>
  <conditionalFormatting sqref="I228:S229">
    <cfRule type="notContainsBlanks" dxfId="702" priority="29">
      <formula>LEN(TRIM(I228))&gt;0</formula>
    </cfRule>
  </conditionalFormatting>
  <conditionalFormatting sqref="I231:S232">
    <cfRule type="notContainsBlanks" dxfId="701" priority="26">
      <formula>LEN(TRIM(I231))&gt;0</formula>
    </cfRule>
  </conditionalFormatting>
  <conditionalFormatting sqref="I234:S235">
    <cfRule type="notContainsBlanks" dxfId="700" priority="23">
      <formula>LEN(TRIM(I234))&gt;0</formula>
    </cfRule>
  </conditionalFormatting>
  <conditionalFormatting sqref="I237:S238">
    <cfRule type="notContainsBlanks" dxfId="699" priority="20">
      <formula>LEN(TRIM(I237))&gt;0</formula>
    </cfRule>
  </conditionalFormatting>
  <conditionalFormatting sqref="I240:S241">
    <cfRule type="notContainsBlanks" dxfId="698" priority="17">
      <formula>LEN(TRIM(I240))&gt;0</formula>
    </cfRule>
  </conditionalFormatting>
  <conditionalFormatting sqref="K12:K13">
    <cfRule type="cellIs" dxfId="697" priority="1543" operator="notEqual">
      <formula>H12</formula>
    </cfRule>
  </conditionalFormatting>
  <conditionalFormatting sqref="K15:K16">
    <cfRule type="cellIs" dxfId="696" priority="10" operator="notEqual">
      <formula>H15</formula>
    </cfRule>
  </conditionalFormatting>
  <conditionalFormatting sqref="K18:K19">
    <cfRule type="cellIs" dxfId="695" priority="1534" operator="notEqual">
      <formula>H18</formula>
    </cfRule>
  </conditionalFormatting>
  <conditionalFormatting sqref="K21:K22">
    <cfRule type="cellIs" dxfId="694" priority="1525" operator="notEqual">
      <formula>H21</formula>
    </cfRule>
  </conditionalFormatting>
  <conditionalFormatting sqref="K24:K25">
    <cfRule type="cellIs" dxfId="693" priority="1516" operator="notEqual">
      <formula>H24</formula>
    </cfRule>
  </conditionalFormatting>
  <conditionalFormatting sqref="K27:K28">
    <cfRule type="cellIs" dxfId="692" priority="1507" operator="notEqual">
      <formula>H27</formula>
    </cfRule>
  </conditionalFormatting>
  <conditionalFormatting sqref="K30:K31">
    <cfRule type="cellIs" dxfId="691" priority="1498" operator="notEqual">
      <formula>H30</formula>
    </cfRule>
  </conditionalFormatting>
  <conditionalFormatting sqref="K33:K34">
    <cfRule type="cellIs" dxfId="690" priority="1489" operator="notEqual">
      <formula>H33</formula>
    </cfRule>
  </conditionalFormatting>
  <conditionalFormatting sqref="K36:K37">
    <cfRule type="cellIs" dxfId="689" priority="1480" operator="notEqual">
      <formula>H36</formula>
    </cfRule>
  </conditionalFormatting>
  <conditionalFormatting sqref="K39:K40">
    <cfRule type="cellIs" dxfId="688" priority="1471" operator="notEqual">
      <formula>H39</formula>
    </cfRule>
  </conditionalFormatting>
  <conditionalFormatting sqref="K42:K43">
    <cfRule type="cellIs" dxfId="687" priority="1462" operator="notEqual">
      <formula>H42</formula>
    </cfRule>
  </conditionalFormatting>
  <conditionalFormatting sqref="K45:K46">
    <cfRule type="cellIs" dxfId="686" priority="1453" operator="notEqual">
      <formula>H45</formula>
    </cfRule>
  </conditionalFormatting>
  <conditionalFormatting sqref="K48:K49">
    <cfRule type="cellIs" dxfId="685" priority="1444" operator="notEqual">
      <formula>H48</formula>
    </cfRule>
  </conditionalFormatting>
  <conditionalFormatting sqref="K51:K52">
    <cfRule type="cellIs" dxfId="684" priority="1435" operator="notEqual">
      <formula>H51</formula>
    </cfRule>
  </conditionalFormatting>
  <conditionalFormatting sqref="K54:K55">
    <cfRule type="cellIs" dxfId="683" priority="1426" operator="notEqual">
      <formula>H54</formula>
    </cfRule>
  </conditionalFormatting>
  <conditionalFormatting sqref="K57:K58">
    <cfRule type="cellIs" dxfId="682" priority="1417" operator="notEqual">
      <formula>H57</formula>
    </cfRule>
  </conditionalFormatting>
  <conditionalFormatting sqref="K60:K61">
    <cfRule type="cellIs" dxfId="681" priority="1408" operator="notEqual">
      <formula>H60</formula>
    </cfRule>
  </conditionalFormatting>
  <conditionalFormatting sqref="K63:K64">
    <cfRule type="cellIs" dxfId="680" priority="1399" operator="notEqual">
      <formula>H63</formula>
    </cfRule>
  </conditionalFormatting>
  <conditionalFormatting sqref="K66:K67">
    <cfRule type="cellIs" dxfId="679" priority="1390" operator="notEqual">
      <formula>H66</formula>
    </cfRule>
  </conditionalFormatting>
  <conditionalFormatting sqref="K69:K70">
    <cfRule type="cellIs" dxfId="678" priority="1381" operator="notEqual">
      <formula>H69</formula>
    </cfRule>
  </conditionalFormatting>
  <conditionalFormatting sqref="K72:K73">
    <cfRule type="cellIs" dxfId="677" priority="1372" operator="notEqual">
      <formula>H72</formula>
    </cfRule>
  </conditionalFormatting>
  <conditionalFormatting sqref="K75:K76">
    <cfRule type="cellIs" dxfId="676" priority="1363" operator="notEqual">
      <formula>H75</formula>
    </cfRule>
  </conditionalFormatting>
  <conditionalFormatting sqref="K78:K79">
    <cfRule type="cellIs" dxfId="675" priority="1354" operator="notEqual">
      <formula>H78</formula>
    </cfRule>
  </conditionalFormatting>
  <conditionalFormatting sqref="K81:K82">
    <cfRule type="cellIs" dxfId="674" priority="1345" operator="notEqual">
      <formula>H81</formula>
    </cfRule>
  </conditionalFormatting>
  <conditionalFormatting sqref="K84:K85">
    <cfRule type="cellIs" dxfId="673" priority="1336" operator="notEqual">
      <formula>H84</formula>
    </cfRule>
  </conditionalFormatting>
  <conditionalFormatting sqref="K87:K88">
    <cfRule type="cellIs" dxfId="672" priority="1327" operator="notEqual">
      <formula>H87</formula>
    </cfRule>
  </conditionalFormatting>
  <conditionalFormatting sqref="K90:K91">
    <cfRule type="cellIs" dxfId="671" priority="1318" operator="notEqual">
      <formula>H90</formula>
    </cfRule>
  </conditionalFormatting>
  <conditionalFormatting sqref="K93:K94">
    <cfRule type="cellIs" dxfId="670" priority="1309" operator="notEqual">
      <formula>H93</formula>
    </cfRule>
  </conditionalFormatting>
  <conditionalFormatting sqref="K96:K97">
    <cfRule type="cellIs" dxfId="669" priority="1300" operator="notEqual">
      <formula>H96</formula>
    </cfRule>
  </conditionalFormatting>
  <conditionalFormatting sqref="K99:K100">
    <cfRule type="cellIs" dxfId="668" priority="1291" operator="notEqual">
      <formula>H99</formula>
    </cfRule>
  </conditionalFormatting>
  <conditionalFormatting sqref="K102:K103">
    <cfRule type="cellIs" dxfId="667" priority="1282" operator="notEqual">
      <formula>H102</formula>
    </cfRule>
  </conditionalFormatting>
  <conditionalFormatting sqref="K105:K106">
    <cfRule type="cellIs" dxfId="666" priority="1273" operator="notEqual">
      <formula>H105</formula>
    </cfRule>
  </conditionalFormatting>
  <conditionalFormatting sqref="K108:K109">
    <cfRule type="cellIs" dxfId="665" priority="1264" operator="notEqual">
      <formula>H108</formula>
    </cfRule>
  </conditionalFormatting>
  <conditionalFormatting sqref="K111:K112">
    <cfRule type="cellIs" dxfId="664" priority="1255" operator="notEqual">
      <formula>H111</formula>
    </cfRule>
  </conditionalFormatting>
  <conditionalFormatting sqref="K114:K115">
    <cfRule type="cellIs" dxfId="663" priority="1246" operator="notEqual">
      <formula>H114</formula>
    </cfRule>
  </conditionalFormatting>
  <conditionalFormatting sqref="K117:K118">
    <cfRule type="cellIs" dxfId="662" priority="1237" operator="notEqual">
      <formula>H117</formula>
    </cfRule>
  </conditionalFormatting>
  <conditionalFormatting sqref="K120:K121">
    <cfRule type="cellIs" dxfId="661" priority="1228" operator="notEqual">
      <formula>H120</formula>
    </cfRule>
  </conditionalFormatting>
  <conditionalFormatting sqref="K123:K124">
    <cfRule type="cellIs" dxfId="660" priority="1219" operator="notEqual">
      <formula>H123</formula>
    </cfRule>
  </conditionalFormatting>
  <conditionalFormatting sqref="K126:K127">
    <cfRule type="cellIs" dxfId="659" priority="1210" operator="notEqual">
      <formula>H126</formula>
    </cfRule>
  </conditionalFormatting>
  <conditionalFormatting sqref="K129:K130">
    <cfRule type="cellIs" dxfId="658" priority="1201" operator="notEqual">
      <formula>H129</formula>
    </cfRule>
  </conditionalFormatting>
  <conditionalFormatting sqref="K132:K133">
    <cfRule type="cellIs" dxfId="657" priority="1192" operator="notEqual">
      <formula>H132</formula>
    </cfRule>
  </conditionalFormatting>
  <conditionalFormatting sqref="K135:K136">
    <cfRule type="cellIs" dxfId="656" priority="1183" operator="notEqual">
      <formula>H135</formula>
    </cfRule>
  </conditionalFormatting>
  <conditionalFormatting sqref="K138:K139">
    <cfRule type="cellIs" dxfId="655" priority="1174" operator="notEqual">
      <formula>H138</formula>
    </cfRule>
  </conditionalFormatting>
  <conditionalFormatting sqref="K141:K142">
    <cfRule type="cellIs" dxfId="654" priority="1165" operator="notEqual">
      <formula>H141</formula>
    </cfRule>
  </conditionalFormatting>
  <conditionalFormatting sqref="K144:K145">
    <cfRule type="cellIs" dxfId="653" priority="1156" operator="notEqual">
      <formula>H144</formula>
    </cfRule>
  </conditionalFormatting>
  <conditionalFormatting sqref="K147:K148">
    <cfRule type="cellIs" dxfId="652" priority="1147" operator="notEqual">
      <formula>H147</formula>
    </cfRule>
  </conditionalFormatting>
  <conditionalFormatting sqref="K150:K151">
    <cfRule type="cellIs" dxfId="651" priority="1138" operator="notEqual">
      <formula>H150</formula>
    </cfRule>
  </conditionalFormatting>
  <conditionalFormatting sqref="K153:K154">
    <cfRule type="cellIs" dxfId="650" priority="1129" operator="notEqual">
      <formula>H153</formula>
    </cfRule>
  </conditionalFormatting>
  <conditionalFormatting sqref="K156:K157">
    <cfRule type="cellIs" dxfId="649" priority="1120" operator="notEqual">
      <formula>H156</formula>
    </cfRule>
  </conditionalFormatting>
  <conditionalFormatting sqref="K159:K160">
    <cfRule type="cellIs" dxfId="648" priority="1111" operator="notEqual">
      <formula>H159</formula>
    </cfRule>
  </conditionalFormatting>
  <conditionalFormatting sqref="K162:K163">
    <cfRule type="cellIs" dxfId="647" priority="1102" operator="notEqual">
      <formula>H162</formula>
    </cfRule>
  </conditionalFormatting>
  <conditionalFormatting sqref="K165:K166">
    <cfRule type="cellIs" dxfId="646" priority="1093" operator="notEqual">
      <formula>H165</formula>
    </cfRule>
  </conditionalFormatting>
  <conditionalFormatting sqref="K168:K169">
    <cfRule type="cellIs" dxfId="645" priority="1084" operator="notEqual">
      <formula>H168</formula>
    </cfRule>
  </conditionalFormatting>
  <conditionalFormatting sqref="K171:K172">
    <cfRule type="cellIs" dxfId="644" priority="1075" operator="notEqual">
      <formula>H171</formula>
    </cfRule>
  </conditionalFormatting>
  <conditionalFormatting sqref="K174:K175">
    <cfRule type="cellIs" dxfId="643" priority="1066" operator="notEqual">
      <formula>H174</formula>
    </cfRule>
  </conditionalFormatting>
  <conditionalFormatting sqref="K177:K178">
    <cfRule type="cellIs" dxfId="642" priority="1057" operator="notEqual">
      <formula>H177</formula>
    </cfRule>
  </conditionalFormatting>
  <conditionalFormatting sqref="K180:K181">
    <cfRule type="cellIs" dxfId="641" priority="1048" operator="notEqual">
      <formula>H180</formula>
    </cfRule>
  </conditionalFormatting>
  <conditionalFormatting sqref="K183:K184">
    <cfRule type="cellIs" dxfId="640" priority="1039" operator="notEqual">
      <formula>H183</formula>
    </cfRule>
  </conditionalFormatting>
  <conditionalFormatting sqref="K186:K187">
    <cfRule type="cellIs" dxfId="639" priority="1030" operator="notEqual">
      <formula>H186</formula>
    </cfRule>
  </conditionalFormatting>
  <conditionalFormatting sqref="K189:K190">
    <cfRule type="cellIs" dxfId="638" priority="1021" operator="notEqual">
      <formula>H189</formula>
    </cfRule>
  </conditionalFormatting>
  <conditionalFormatting sqref="K192:K193">
    <cfRule type="cellIs" dxfId="637" priority="1012" operator="notEqual">
      <formula>H192</formula>
    </cfRule>
  </conditionalFormatting>
  <conditionalFormatting sqref="K195:K196">
    <cfRule type="cellIs" dxfId="636" priority="1003" operator="notEqual">
      <formula>H195</formula>
    </cfRule>
  </conditionalFormatting>
  <conditionalFormatting sqref="K198:K199">
    <cfRule type="cellIs" dxfId="635" priority="994" operator="notEqual">
      <formula>H198</formula>
    </cfRule>
  </conditionalFormatting>
  <conditionalFormatting sqref="K201:K202">
    <cfRule type="cellIs" dxfId="634" priority="985" operator="notEqual">
      <formula>H201</formula>
    </cfRule>
  </conditionalFormatting>
  <conditionalFormatting sqref="K204:K205">
    <cfRule type="cellIs" dxfId="633" priority="976" operator="notEqual">
      <formula>H204</formula>
    </cfRule>
  </conditionalFormatting>
  <conditionalFormatting sqref="K207:K208">
    <cfRule type="cellIs" dxfId="632" priority="967" operator="notEqual">
      <formula>H207</formula>
    </cfRule>
  </conditionalFormatting>
  <conditionalFormatting sqref="K210:K211">
    <cfRule type="cellIs" dxfId="631" priority="958" operator="notEqual">
      <formula>H210</formula>
    </cfRule>
  </conditionalFormatting>
  <conditionalFormatting sqref="K213:K214">
    <cfRule type="cellIs" dxfId="630" priority="949" operator="notEqual">
      <formula>H213</formula>
    </cfRule>
  </conditionalFormatting>
  <conditionalFormatting sqref="K216:K217">
    <cfRule type="cellIs" dxfId="629" priority="940" operator="notEqual">
      <formula>H216</formula>
    </cfRule>
  </conditionalFormatting>
  <conditionalFormatting sqref="K219:K220">
    <cfRule type="cellIs" dxfId="628" priority="931" operator="notEqual">
      <formula>H219</formula>
    </cfRule>
  </conditionalFormatting>
  <conditionalFormatting sqref="K222:K223">
    <cfRule type="cellIs" dxfId="627" priority="922" operator="notEqual">
      <formula>H222</formula>
    </cfRule>
  </conditionalFormatting>
  <conditionalFormatting sqref="K225:K226">
    <cfRule type="cellIs" dxfId="626" priority="913" operator="notEqual">
      <formula>H225</formula>
    </cfRule>
  </conditionalFormatting>
  <conditionalFormatting sqref="K228:K229">
    <cfRule type="cellIs" dxfId="625" priority="904" operator="notEqual">
      <formula>H228</formula>
    </cfRule>
  </conditionalFormatting>
  <conditionalFormatting sqref="K231:K232">
    <cfRule type="cellIs" dxfId="624" priority="895" operator="notEqual">
      <formula>H231</formula>
    </cfRule>
  </conditionalFormatting>
  <conditionalFormatting sqref="K234:K235">
    <cfRule type="cellIs" dxfId="623" priority="886" operator="notEqual">
      <formula>H234</formula>
    </cfRule>
  </conditionalFormatting>
  <conditionalFormatting sqref="K237:K238">
    <cfRule type="cellIs" dxfId="622" priority="877" operator="notEqual">
      <formula>H237</formula>
    </cfRule>
  </conditionalFormatting>
  <conditionalFormatting sqref="K240:K241">
    <cfRule type="cellIs" dxfId="621" priority="868" operator="notEqual">
      <formula>H240</formula>
    </cfRule>
  </conditionalFormatting>
  <conditionalFormatting sqref="M11">
    <cfRule type="containsBlanks" dxfId="620" priority="863">
      <formula>LEN(TRIM(M11))=0</formula>
    </cfRule>
  </conditionalFormatting>
  <conditionalFormatting sqref="M12:M13">
    <cfRule type="cellIs" dxfId="619" priority="246" operator="notEqual">
      <formula>H12</formula>
    </cfRule>
  </conditionalFormatting>
  <conditionalFormatting sqref="M14">
    <cfRule type="containsBlanks" dxfId="618" priority="244">
      <formula>LEN(TRIM(M14))=0</formula>
    </cfRule>
  </conditionalFormatting>
  <conditionalFormatting sqref="M15:M16">
    <cfRule type="cellIs" dxfId="617" priority="243" operator="notEqual">
      <formula>H15</formula>
    </cfRule>
  </conditionalFormatting>
  <conditionalFormatting sqref="M17">
    <cfRule type="containsBlanks" dxfId="616" priority="241">
      <formula>LEN(TRIM(M17))=0</formula>
    </cfRule>
  </conditionalFormatting>
  <conditionalFormatting sqref="M18:M19">
    <cfRule type="cellIs" dxfId="615" priority="240" operator="notEqual">
      <formula>H18</formula>
    </cfRule>
  </conditionalFormatting>
  <conditionalFormatting sqref="M20">
    <cfRule type="containsBlanks" dxfId="614" priority="238">
      <formula>LEN(TRIM(M20))=0</formula>
    </cfRule>
  </conditionalFormatting>
  <conditionalFormatting sqref="M21:M22">
    <cfRule type="cellIs" dxfId="613" priority="237" operator="notEqual">
      <formula>H21</formula>
    </cfRule>
  </conditionalFormatting>
  <conditionalFormatting sqref="M23">
    <cfRule type="containsBlanks" dxfId="612" priority="235">
      <formula>LEN(TRIM(M23))=0</formula>
    </cfRule>
  </conditionalFormatting>
  <conditionalFormatting sqref="M24:M25">
    <cfRule type="cellIs" dxfId="611" priority="234" operator="notEqual">
      <formula>H24</formula>
    </cfRule>
  </conditionalFormatting>
  <conditionalFormatting sqref="M26">
    <cfRule type="containsBlanks" dxfId="610" priority="232">
      <formula>LEN(TRIM(M26))=0</formula>
    </cfRule>
  </conditionalFormatting>
  <conditionalFormatting sqref="M27:M28">
    <cfRule type="cellIs" dxfId="609" priority="231" operator="notEqual">
      <formula>H27</formula>
    </cfRule>
  </conditionalFormatting>
  <conditionalFormatting sqref="M29">
    <cfRule type="containsBlanks" dxfId="608" priority="229">
      <formula>LEN(TRIM(M29))=0</formula>
    </cfRule>
  </conditionalFormatting>
  <conditionalFormatting sqref="M30:M31">
    <cfRule type="cellIs" dxfId="607" priority="228" operator="notEqual">
      <formula>H30</formula>
    </cfRule>
  </conditionalFormatting>
  <conditionalFormatting sqref="M32">
    <cfRule type="containsBlanks" dxfId="606" priority="226">
      <formula>LEN(TRIM(M32))=0</formula>
    </cfRule>
  </conditionalFormatting>
  <conditionalFormatting sqref="M33:M34">
    <cfRule type="cellIs" dxfId="605" priority="225" operator="notEqual">
      <formula>H33</formula>
    </cfRule>
  </conditionalFormatting>
  <conditionalFormatting sqref="M35">
    <cfRule type="containsBlanks" dxfId="604" priority="223">
      <formula>LEN(TRIM(M35))=0</formula>
    </cfRule>
  </conditionalFormatting>
  <conditionalFormatting sqref="M36:M37">
    <cfRule type="cellIs" dxfId="603" priority="222" operator="notEqual">
      <formula>H36</formula>
    </cfRule>
  </conditionalFormatting>
  <conditionalFormatting sqref="M38">
    <cfRule type="containsBlanks" dxfId="602" priority="220">
      <formula>LEN(TRIM(M38))=0</formula>
    </cfRule>
  </conditionalFormatting>
  <conditionalFormatting sqref="M39:M40">
    <cfRule type="cellIs" dxfId="601" priority="219" operator="notEqual">
      <formula>H39</formula>
    </cfRule>
  </conditionalFormatting>
  <conditionalFormatting sqref="M41">
    <cfRule type="containsBlanks" dxfId="600" priority="217">
      <formula>LEN(TRIM(M41))=0</formula>
    </cfRule>
  </conditionalFormatting>
  <conditionalFormatting sqref="M42:M43">
    <cfRule type="cellIs" dxfId="599" priority="216" operator="notEqual">
      <formula>H42</formula>
    </cfRule>
  </conditionalFormatting>
  <conditionalFormatting sqref="M44">
    <cfRule type="containsBlanks" dxfId="598" priority="214">
      <formula>LEN(TRIM(M44))=0</formula>
    </cfRule>
  </conditionalFormatting>
  <conditionalFormatting sqref="M45:M46">
    <cfRule type="cellIs" dxfId="597" priority="213" operator="notEqual">
      <formula>H45</formula>
    </cfRule>
  </conditionalFormatting>
  <conditionalFormatting sqref="M47">
    <cfRule type="containsBlanks" dxfId="596" priority="211">
      <formula>LEN(TRIM(M47))=0</formula>
    </cfRule>
  </conditionalFormatting>
  <conditionalFormatting sqref="M48:M49">
    <cfRule type="cellIs" dxfId="595" priority="210" operator="notEqual">
      <formula>H48</formula>
    </cfRule>
  </conditionalFormatting>
  <conditionalFormatting sqref="M50">
    <cfRule type="containsBlanks" dxfId="594" priority="208">
      <formula>LEN(TRIM(M50))=0</formula>
    </cfRule>
  </conditionalFormatting>
  <conditionalFormatting sqref="M51:M52">
    <cfRule type="cellIs" dxfId="593" priority="207" operator="notEqual">
      <formula>H51</formula>
    </cfRule>
  </conditionalFormatting>
  <conditionalFormatting sqref="M53">
    <cfRule type="containsBlanks" dxfId="592" priority="205">
      <formula>LEN(TRIM(M53))=0</formula>
    </cfRule>
  </conditionalFormatting>
  <conditionalFormatting sqref="M54:M55">
    <cfRule type="cellIs" dxfId="591" priority="204" operator="notEqual">
      <formula>H54</formula>
    </cfRule>
  </conditionalFormatting>
  <conditionalFormatting sqref="M56">
    <cfRule type="containsBlanks" dxfId="590" priority="202">
      <formula>LEN(TRIM(M56))=0</formula>
    </cfRule>
  </conditionalFormatting>
  <conditionalFormatting sqref="M57:M58">
    <cfRule type="cellIs" dxfId="589" priority="201" operator="notEqual">
      <formula>H57</formula>
    </cfRule>
  </conditionalFormatting>
  <conditionalFormatting sqref="M59">
    <cfRule type="containsBlanks" dxfId="588" priority="199">
      <formula>LEN(TRIM(M59))=0</formula>
    </cfRule>
  </conditionalFormatting>
  <conditionalFormatting sqref="M60:M61">
    <cfRule type="cellIs" dxfId="587" priority="198" operator="notEqual">
      <formula>H60</formula>
    </cfRule>
  </conditionalFormatting>
  <conditionalFormatting sqref="M62">
    <cfRule type="containsBlanks" dxfId="586" priority="196">
      <formula>LEN(TRIM(M62))=0</formula>
    </cfRule>
  </conditionalFormatting>
  <conditionalFormatting sqref="M63:M64">
    <cfRule type="cellIs" dxfId="585" priority="195" operator="notEqual">
      <formula>H63</formula>
    </cfRule>
  </conditionalFormatting>
  <conditionalFormatting sqref="M65">
    <cfRule type="containsBlanks" dxfId="584" priority="193">
      <formula>LEN(TRIM(M65))=0</formula>
    </cfRule>
  </conditionalFormatting>
  <conditionalFormatting sqref="M66:M67">
    <cfRule type="cellIs" dxfId="583" priority="192" operator="notEqual">
      <formula>H66</formula>
    </cfRule>
  </conditionalFormatting>
  <conditionalFormatting sqref="M68">
    <cfRule type="containsBlanks" dxfId="582" priority="190">
      <formula>LEN(TRIM(M68))=0</formula>
    </cfRule>
  </conditionalFormatting>
  <conditionalFormatting sqref="M69:M70">
    <cfRule type="cellIs" dxfId="581" priority="189" operator="notEqual">
      <formula>H69</formula>
    </cfRule>
  </conditionalFormatting>
  <conditionalFormatting sqref="M71">
    <cfRule type="containsBlanks" dxfId="580" priority="187">
      <formula>LEN(TRIM(M71))=0</formula>
    </cfRule>
  </conditionalFormatting>
  <conditionalFormatting sqref="M72:M73">
    <cfRule type="cellIs" dxfId="579" priority="186" operator="notEqual">
      <formula>H72</formula>
    </cfRule>
  </conditionalFormatting>
  <conditionalFormatting sqref="M74">
    <cfRule type="containsBlanks" dxfId="578" priority="184">
      <formula>LEN(TRIM(M74))=0</formula>
    </cfRule>
  </conditionalFormatting>
  <conditionalFormatting sqref="M75:M76">
    <cfRule type="cellIs" dxfId="577" priority="183" operator="notEqual">
      <formula>H75</formula>
    </cfRule>
  </conditionalFormatting>
  <conditionalFormatting sqref="M77">
    <cfRule type="containsBlanks" dxfId="576" priority="181">
      <formula>LEN(TRIM(M77))=0</formula>
    </cfRule>
  </conditionalFormatting>
  <conditionalFormatting sqref="M78:M79">
    <cfRule type="cellIs" dxfId="575" priority="180" operator="notEqual">
      <formula>H78</formula>
    </cfRule>
  </conditionalFormatting>
  <conditionalFormatting sqref="M80">
    <cfRule type="containsBlanks" dxfId="574" priority="178">
      <formula>LEN(TRIM(M80))=0</formula>
    </cfRule>
  </conditionalFormatting>
  <conditionalFormatting sqref="M81:M82">
    <cfRule type="cellIs" dxfId="573" priority="177" operator="notEqual">
      <formula>H81</formula>
    </cfRule>
  </conditionalFormatting>
  <conditionalFormatting sqref="M83">
    <cfRule type="containsBlanks" dxfId="572" priority="175">
      <formula>LEN(TRIM(M83))=0</formula>
    </cfRule>
  </conditionalFormatting>
  <conditionalFormatting sqref="M84:M85">
    <cfRule type="cellIs" dxfId="571" priority="174" operator="notEqual">
      <formula>H84</formula>
    </cfRule>
  </conditionalFormatting>
  <conditionalFormatting sqref="M86">
    <cfRule type="containsBlanks" dxfId="570" priority="172">
      <formula>LEN(TRIM(M86))=0</formula>
    </cfRule>
  </conditionalFormatting>
  <conditionalFormatting sqref="M87:M88">
    <cfRule type="cellIs" dxfId="569" priority="171" operator="notEqual">
      <formula>H87</formula>
    </cfRule>
  </conditionalFormatting>
  <conditionalFormatting sqref="M89">
    <cfRule type="containsBlanks" dxfId="568" priority="169">
      <formula>LEN(TRIM(M89))=0</formula>
    </cfRule>
  </conditionalFormatting>
  <conditionalFormatting sqref="M90:M91">
    <cfRule type="cellIs" dxfId="567" priority="168" operator="notEqual">
      <formula>H90</formula>
    </cfRule>
  </conditionalFormatting>
  <conditionalFormatting sqref="M92">
    <cfRule type="containsBlanks" dxfId="566" priority="166">
      <formula>LEN(TRIM(M92))=0</formula>
    </cfRule>
  </conditionalFormatting>
  <conditionalFormatting sqref="M93:M94">
    <cfRule type="cellIs" dxfId="565" priority="165" operator="notEqual">
      <formula>H93</formula>
    </cfRule>
  </conditionalFormatting>
  <conditionalFormatting sqref="M95">
    <cfRule type="containsBlanks" dxfId="564" priority="163">
      <formula>LEN(TRIM(M95))=0</formula>
    </cfRule>
  </conditionalFormatting>
  <conditionalFormatting sqref="M96:M97">
    <cfRule type="cellIs" dxfId="563" priority="162" operator="notEqual">
      <formula>H96</formula>
    </cfRule>
  </conditionalFormatting>
  <conditionalFormatting sqref="M98">
    <cfRule type="containsBlanks" dxfId="562" priority="160">
      <formula>LEN(TRIM(M98))=0</formula>
    </cfRule>
  </conditionalFormatting>
  <conditionalFormatting sqref="M99:M100">
    <cfRule type="cellIs" dxfId="561" priority="159" operator="notEqual">
      <formula>H99</formula>
    </cfRule>
  </conditionalFormatting>
  <conditionalFormatting sqref="M101">
    <cfRule type="containsBlanks" dxfId="560" priority="157">
      <formula>LEN(TRIM(M101))=0</formula>
    </cfRule>
  </conditionalFormatting>
  <conditionalFormatting sqref="M102:M103">
    <cfRule type="cellIs" dxfId="559" priority="156" operator="notEqual">
      <formula>H102</formula>
    </cfRule>
  </conditionalFormatting>
  <conditionalFormatting sqref="M104">
    <cfRule type="containsBlanks" dxfId="558" priority="154">
      <formula>LEN(TRIM(M104))=0</formula>
    </cfRule>
  </conditionalFormatting>
  <conditionalFormatting sqref="M105:M106">
    <cfRule type="cellIs" dxfId="557" priority="153" operator="notEqual">
      <formula>H105</formula>
    </cfRule>
  </conditionalFormatting>
  <conditionalFormatting sqref="M107">
    <cfRule type="containsBlanks" dxfId="556" priority="151">
      <formula>LEN(TRIM(M107))=0</formula>
    </cfRule>
  </conditionalFormatting>
  <conditionalFormatting sqref="M108:M109">
    <cfRule type="cellIs" dxfId="555" priority="150" operator="notEqual">
      <formula>H108</formula>
    </cfRule>
  </conditionalFormatting>
  <conditionalFormatting sqref="M110">
    <cfRule type="containsBlanks" dxfId="554" priority="148">
      <formula>LEN(TRIM(M110))=0</formula>
    </cfRule>
  </conditionalFormatting>
  <conditionalFormatting sqref="M111:M112">
    <cfRule type="cellIs" dxfId="553" priority="147" operator="notEqual">
      <formula>H111</formula>
    </cfRule>
  </conditionalFormatting>
  <conditionalFormatting sqref="M113">
    <cfRule type="containsBlanks" dxfId="552" priority="145">
      <formula>LEN(TRIM(M113))=0</formula>
    </cfRule>
  </conditionalFormatting>
  <conditionalFormatting sqref="M114:M115">
    <cfRule type="cellIs" dxfId="551" priority="144" operator="notEqual">
      <formula>H114</formula>
    </cfRule>
  </conditionalFormatting>
  <conditionalFormatting sqref="M116">
    <cfRule type="containsBlanks" dxfId="550" priority="142">
      <formula>LEN(TRIM(M116))=0</formula>
    </cfRule>
  </conditionalFormatting>
  <conditionalFormatting sqref="M117:M118">
    <cfRule type="cellIs" dxfId="549" priority="141" operator="notEqual">
      <formula>H117</formula>
    </cfRule>
  </conditionalFormatting>
  <conditionalFormatting sqref="M119">
    <cfRule type="containsBlanks" dxfId="548" priority="139">
      <formula>LEN(TRIM(M119))=0</formula>
    </cfRule>
  </conditionalFormatting>
  <conditionalFormatting sqref="M120:M121">
    <cfRule type="cellIs" dxfId="547" priority="138" operator="notEqual">
      <formula>H120</formula>
    </cfRule>
  </conditionalFormatting>
  <conditionalFormatting sqref="M122">
    <cfRule type="containsBlanks" dxfId="546" priority="136">
      <formula>LEN(TRIM(M122))=0</formula>
    </cfRule>
  </conditionalFormatting>
  <conditionalFormatting sqref="M123:M124">
    <cfRule type="cellIs" dxfId="545" priority="135" operator="notEqual">
      <formula>H123</formula>
    </cfRule>
  </conditionalFormatting>
  <conditionalFormatting sqref="M125">
    <cfRule type="containsBlanks" dxfId="544" priority="133">
      <formula>LEN(TRIM(M125))=0</formula>
    </cfRule>
  </conditionalFormatting>
  <conditionalFormatting sqref="M126:M127">
    <cfRule type="cellIs" dxfId="543" priority="132" operator="notEqual">
      <formula>H126</formula>
    </cfRule>
  </conditionalFormatting>
  <conditionalFormatting sqref="M128">
    <cfRule type="containsBlanks" dxfId="542" priority="130">
      <formula>LEN(TRIM(M128))=0</formula>
    </cfRule>
  </conditionalFormatting>
  <conditionalFormatting sqref="M129:M130">
    <cfRule type="cellIs" dxfId="541" priority="129" operator="notEqual">
      <formula>H129</formula>
    </cfRule>
  </conditionalFormatting>
  <conditionalFormatting sqref="M131">
    <cfRule type="containsBlanks" dxfId="540" priority="127">
      <formula>LEN(TRIM(M131))=0</formula>
    </cfRule>
  </conditionalFormatting>
  <conditionalFormatting sqref="M132:M133">
    <cfRule type="cellIs" dxfId="539" priority="126" operator="notEqual">
      <formula>H132</formula>
    </cfRule>
  </conditionalFormatting>
  <conditionalFormatting sqref="M134">
    <cfRule type="containsBlanks" dxfId="538" priority="124">
      <formula>LEN(TRIM(M134))=0</formula>
    </cfRule>
  </conditionalFormatting>
  <conditionalFormatting sqref="M135:M136">
    <cfRule type="cellIs" dxfId="537" priority="123" operator="notEqual">
      <formula>H135</formula>
    </cfRule>
  </conditionalFormatting>
  <conditionalFormatting sqref="M137">
    <cfRule type="containsBlanks" dxfId="536" priority="121">
      <formula>LEN(TRIM(M137))=0</formula>
    </cfRule>
  </conditionalFormatting>
  <conditionalFormatting sqref="M138:M139">
    <cfRule type="cellIs" dxfId="535" priority="120" operator="notEqual">
      <formula>H138</formula>
    </cfRule>
  </conditionalFormatting>
  <conditionalFormatting sqref="M140">
    <cfRule type="containsBlanks" dxfId="534" priority="118">
      <formula>LEN(TRIM(M140))=0</formula>
    </cfRule>
  </conditionalFormatting>
  <conditionalFormatting sqref="M141:M142">
    <cfRule type="cellIs" dxfId="533" priority="117" operator="notEqual">
      <formula>H141</formula>
    </cfRule>
  </conditionalFormatting>
  <conditionalFormatting sqref="M143">
    <cfRule type="containsBlanks" dxfId="532" priority="115">
      <formula>LEN(TRIM(M143))=0</formula>
    </cfRule>
  </conditionalFormatting>
  <conditionalFormatting sqref="M144:M145">
    <cfRule type="cellIs" dxfId="531" priority="114" operator="notEqual">
      <formula>H144</formula>
    </cfRule>
  </conditionalFormatting>
  <conditionalFormatting sqref="M146">
    <cfRule type="containsBlanks" dxfId="530" priority="112">
      <formula>LEN(TRIM(M146))=0</formula>
    </cfRule>
  </conditionalFormatting>
  <conditionalFormatting sqref="M147:M148">
    <cfRule type="cellIs" dxfId="529" priority="111" operator="notEqual">
      <formula>H147</formula>
    </cfRule>
  </conditionalFormatting>
  <conditionalFormatting sqref="M149">
    <cfRule type="containsBlanks" dxfId="528" priority="109">
      <formula>LEN(TRIM(M149))=0</formula>
    </cfRule>
  </conditionalFormatting>
  <conditionalFormatting sqref="M150:M151">
    <cfRule type="cellIs" dxfId="527" priority="108" operator="notEqual">
      <formula>H150</formula>
    </cfRule>
  </conditionalFormatting>
  <conditionalFormatting sqref="M152">
    <cfRule type="containsBlanks" dxfId="526" priority="106">
      <formula>LEN(TRIM(M152))=0</formula>
    </cfRule>
  </conditionalFormatting>
  <conditionalFormatting sqref="M153:M154">
    <cfRule type="cellIs" dxfId="525" priority="105" operator="notEqual">
      <formula>H153</formula>
    </cfRule>
  </conditionalFormatting>
  <conditionalFormatting sqref="M155">
    <cfRule type="containsBlanks" dxfId="524" priority="103">
      <formula>LEN(TRIM(M155))=0</formula>
    </cfRule>
  </conditionalFormatting>
  <conditionalFormatting sqref="M156:M157">
    <cfRule type="cellIs" dxfId="523" priority="102" operator="notEqual">
      <formula>H156</formula>
    </cfRule>
  </conditionalFormatting>
  <conditionalFormatting sqref="M158">
    <cfRule type="containsBlanks" dxfId="522" priority="100">
      <formula>LEN(TRIM(M158))=0</formula>
    </cfRule>
  </conditionalFormatting>
  <conditionalFormatting sqref="M159:M160">
    <cfRule type="cellIs" dxfId="521" priority="99" operator="notEqual">
      <formula>H159</formula>
    </cfRule>
  </conditionalFormatting>
  <conditionalFormatting sqref="M161">
    <cfRule type="containsBlanks" dxfId="520" priority="97">
      <formula>LEN(TRIM(M161))=0</formula>
    </cfRule>
  </conditionalFormatting>
  <conditionalFormatting sqref="M162:M163">
    <cfRule type="cellIs" dxfId="519" priority="96" operator="notEqual">
      <formula>H162</formula>
    </cfRule>
  </conditionalFormatting>
  <conditionalFormatting sqref="M164">
    <cfRule type="containsBlanks" dxfId="518" priority="94">
      <formula>LEN(TRIM(M164))=0</formula>
    </cfRule>
  </conditionalFormatting>
  <conditionalFormatting sqref="M165:M166">
    <cfRule type="cellIs" dxfId="517" priority="93" operator="notEqual">
      <formula>H165</formula>
    </cfRule>
  </conditionalFormatting>
  <conditionalFormatting sqref="M167">
    <cfRule type="containsBlanks" dxfId="516" priority="91">
      <formula>LEN(TRIM(M167))=0</formula>
    </cfRule>
  </conditionalFormatting>
  <conditionalFormatting sqref="M168:M169">
    <cfRule type="cellIs" dxfId="515" priority="90" operator="notEqual">
      <formula>H168</formula>
    </cfRule>
  </conditionalFormatting>
  <conditionalFormatting sqref="M170">
    <cfRule type="containsBlanks" dxfId="514" priority="88">
      <formula>LEN(TRIM(M170))=0</formula>
    </cfRule>
  </conditionalFormatting>
  <conditionalFormatting sqref="M171:M172">
    <cfRule type="cellIs" dxfId="513" priority="87" operator="notEqual">
      <formula>H171</formula>
    </cfRule>
  </conditionalFormatting>
  <conditionalFormatting sqref="M173">
    <cfRule type="containsBlanks" dxfId="512" priority="85">
      <formula>LEN(TRIM(M173))=0</formula>
    </cfRule>
  </conditionalFormatting>
  <conditionalFormatting sqref="M174:M175">
    <cfRule type="cellIs" dxfId="511" priority="84" operator="notEqual">
      <formula>H174</formula>
    </cfRule>
  </conditionalFormatting>
  <conditionalFormatting sqref="M176">
    <cfRule type="containsBlanks" dxfId="510" priority="82">
      <formula>LEN(TRIM(M176))=0</formula>
    </cfRule>
  </conditionalFormatting>
  <conditionalFormatting sqref="M177:M178">
    <cfRule type="cellIs" dxfId="509" priority="81" operator="notEqual">
      <formula>H177</formula>
    </cfRule>
  </conditionalFormatting>
  <conditionalFormatting sqref="M179">
    <cfRule type="containsBlanks" dxfId="508" priority="79">
      <formula>LEN(TRIM(M179))=0</formula>
    </cfRule>
  </conditionalFormatting>
  <conditionalFormatting sqref="M180:M181">
    <cfRule type="cellIs" dxfId="507" priority="78" operator="notEqual">
      <formula>H180</formula>
    </cfRule>
  </conditionalFormatting>
  <conditionalFormatting sqref="M182">
    <cfRule type="containsBlanks" dxfId="506" priority="76">
      <formula>LEN(TRIM(M182))=0</formula>
    </cfRule>
  </conditionalFormatting>
  <conditionalFormatting sqref="M183:M184">
    <cfRule type="cellIs" dxfId="505" priority="75" operator="notEqual">
      <formula>H183</formula>
    </cfRule>
  </conditionalFormatting>
  <conditionalFormatting sqref="M185">
    <cfRule type="containsBlanks" dxfId="504" priority="73">
      <formula>LEN(TRIM(M185))=0</formula>
    </cfRule>
  </conditionalFormatting>
  <conditionalFormatting sqref="M186:M187">
    <cfRule type="cellIs" dxfId="503" priority="72" operator="notEqual">
      <formula>H186</formula>
    </cfRule>
  </conditionalFormatting>
  <conditionalFormatting sqref="M188">
    <cfRule type="containsBlanks" dxfId="502" priority="70">
      <formula>LEN(TRIM(M188))=0</formula>
    </cfRule>
  </conditionalFormatting>
  <conditionalFormatting sqref="M189:M190">
    <cfRule type="cellIs" dxfId="501" priority="69" operator="notEqual">
      <formula>H189</formula>
    </cfRule>
  </conditionalFormatting>
  <conditionalFormatting sqref="M191">
    <cfRule type="containsBlanks" dxfId="500" priority="67">
      <formula>LEN(TRIM(M191))=0</formula>
    </cfRule>
  </conditionalFormatting>
  <conditionalFormatting sqref="M192:M193">
    <cfRule type="cellIs" dxfId="499" priority="66" operator="notEqual">
      <formula>H192</formula>
    </cfRule>
  </conditionalFormatting>
  <conditionalFormatting sqref="M194">
    <cfRule type="containsBlanks" dxfId="498" priority="64">
      <formula>LEN(TRIM(M194))=0</formula>
    </cfRule>
  </conditionalFormatting>
  <conditionalFormatting sqref="M195:M196">
    <cfRule type="cellIs" dxfId="497" priority="63" operator="notEqual">
      <formula>H195</formula>
    </cfRule>
  </conditionalFormatting>
  <conditionalFormatting sqref="M197">
    <cfRule type="containsBlanks" dxfId="496" priority="61">
      <formula>LEN(TRIM(M197))=0</formula>
    </cfRule>
  </conditionalFormatting>
  <conditionalFormatting sqref="M198:M199">
    <cfRule type="cellIs" dxfId="495" priority="60" operator="notEqual">
      <formula>H198</formula>
    </cfRule>
  </conditionalFormatting>
  <conditionalFormatting sqref="M200">
    <cfRule type="containsBlanks" dxfId="494" priority="58">
      <formula>LEN(TRIM(M200))=0</formula>
    </cfRule>
  </conditionalFormatting>
  <conditionalFormatting sqref="M201:M202">
    <cfRule type="cellIs" dxfId="493" priority="57" operator="notEqual">
      <formula>H201</formula>
    </cfRule>
  </conditionalFormatting>
  <conditionalFormatting sqref="M203">
    <cfRule type="containsBlanks" dxfId="492" priority="55">
      <formula>LEN(TRIM(M203))=0</formula>
    </cfRule>
  </conditionalFormatting>
  <conditionalFormatting sqref="M204:M205">
    <cfRule type="cellIs" dxfId="491" priority="54" operator="notEqual">
      <formula>H204</formula>
    </cfRule>
  </conditionalFormatting>
  <conditionalFormatting sqref="M206">
    <cfRule type="containsBlanks" dxfId="490" priority="52">
      <formula>LEN(TRIM(M206))=0</formula>
    </cfRule>
  </conditionalFormatting>
  <conditionalFormatting sqref="M207:M208">
    <cfRule type="cellIs" dxfId="489" priority="51" operator="notEqual">
      <formula>H207</formula>
    </cfRule>
  </conditionalFormatting>
  <conditionalFormatting sqref="M209">
    <cfRule type="containsBlanks" dxfId="488" priority="49">
      <formula>LEN(TRIM(M209))=0</formula>
    </cfRule>
  </conditionalFormatting>
  <conditionalFormatting sqref="M210:M211">
    <cfRule type="cellIs" dxfId="487" priority="48" operator="notEqual">
      <formula>H210</formula>
    </cfRule>
  </conditionalFormatting>
  <conditionalFormatting sqref="M212">
    <cfRule type="containsBlanks" dxfId="486" priority="46">
      <formula>LEN(TRIM(M212))=0</formula>
    </cfRule>
  </conditionalFormatting>
  <conditionalFormatting sqref="M213:M214">
    <cfRule type="cellIs" dxfId="485" priority="45" operator="notEqual">
      <formula>H213</formula>
    </cfRule>
  </conditionalFormatting>
  <conditionalFormatting sqref="M215">
    <cfRule type="containsBlanks" dxfId="484" priority="43">
      <formula>LEN(TRIM(M215))=0</formula>
    </cfRule>
  </conditionalFormatting>
  <conditionalFormatting sqref="M216:M217">
    <cfRule type="cellIs" dxfId="483" priority="42" operator="notEqual">
      <formula>H216</formula>
    </cfRule>
  </conditionalFormatting>
  <conditionalFormatting sqref="M218">
    <cfRule type="containsBlanks" dxfId="482" priority="40">
      <formula>LEN(TRIM(M218))=0</formula>
    </cfRule>
  </conditionalFormatting>
  <conditionalFormatting sqref="M219:M220">
    <cfRule type="cellIs" dxfId="481" priority="39" operator="notEqual">
      <formula>H219</formula>
    </cfRule>
  </conditionalFormatting>
  <conditionalFormatting sqref="M221">
    <cfRule type="containsBlanks" dxfId="480" priority="37">
      <formula>LEN(TRIM(M221))=0</formula>
    </cfRule>
  </conditionalFormatting>
  <conditionalFormatting sqref="M222:M223">
    <cfRule type="cellIs" dxfId="479" priority="36" operator="notEqual">
      <formula>H222</formula>
    </cfRule>
  </conditionalFormatting>
  <conditionalFormatting sqref="M224">
    <cfRule type="containsBlanks" dxfId="478" priority="34">
      <formula>LEN(TRIM(M224))=0</formula>
    </cfRule>
  </conditionalFormatting>
  <conditionalFormatting sqref="M225:M226">
    <cfRule type="cellIs" dxfId="477" priority="33" operator="notEqual">
      <formula>H225</formula>
    </cfRule>
  </conditionalFormatting>
  <conditionalFormatting sqref="M227">
    <cfRule type="containsBlanks" dxfId="476" priority="31">
      <formula>LEN(TRIM(M227))=0</formula>
    </cfRule>
  </conditionalFormatting>
  <conditionalFormatting sqref="M228:M229">
    <cfRule type="cellIs" dxfId="475" priority="30" operator="notEqual">
      <formula>H228</formula>
    </cfRule>
  </conditionalFormatting>
  <conditionalFormatting sqref="M230">
    <cfRule type="containsBlanks" dxfId="474" priority="28">
      <formula>LEN(TRIM(M230))=0</formula>
    </cfRule>
  </conditionalFormatting>
  <conditionalFormatting sqref="M231:M232">
    <cfRule type="cellIs" dxfId="473" priority="27" operator="notEqual">
      <formula>H231</formula>
    </cfRule>
  </conditionalFormatting>
  <conditionalFormatting sqref="M233">
    <cfRule type="containsBlanks" dxfId="472" priority="25">
      <formula>LEN(TRIM(M233))=0</formula>
    </cfRule>
  </conditionalFormatting>
  <conditionalFormatting sqref="M234:M235">
    <cfRule type="cellIs" dxfId="471" priority="24" operator="notEqual">
      <formula>H234</formula>
    </cfRule>
  </conditionalFormatting>
  <conditionalFormatting sqref="M236">
    <cfRule type="containsBlanks" dxfId="470" priority="22">
      <formula>LEN(TRIM(M236))=0</formula>
    </cfRule>
  </conditionalFormatting>
  <conditionalFormatting sqref="M237:M238">
    <cfRule type="cellIs" dxfId="469" priority="21" operator="notEqual">
      <formula>H237</formula>
    </cfRule>
  </conditionalFormatting>
  <conditionalFormatting sqref="M239">
    <cfRule type="containsBlanks" dxfId="468" priority="19">
      <formula>LEN(TRIM(M239))=0</formula>
    </cfRule>
  </conditionalFormatting>
  <conditionalFormatting sqref="M240:M241">
    <cfRule type="cellIs" dxfId="467" priority="18" operator="notEqual">
      <formula>H240</formula>
    </cfRule>
  </conditionalFormatting>
  <conditionalFormatting sqref="N11:N241">
    <cfRule type="containsText" dxfId="466" priority="5" operator="containsText" text="FALSO">
      <formula>NOT(ISERROR(SEARCH("FALSO",N11)))</formula>
    </cfRule>
  </conditionalFormatting>
  <conditionalFormatting sqref="O11">
    <cfRule type="containsBlanks" dxfId="465" priority="862">
      <formula>LEN(TRIM(O11))=0</formula>
    </cfRule>
  </conditionalFormatting>
  <conditionalFormatting sqref="O12:O13">
    <cfRule type="cellIs" dxfId="464" priority="860" operator="notEqual">
      <formula>H12</formula>
    </cfRule>
  </conditionalFormatting>
  <conditionalFormatting sqref="O14">
    <cfRule type="containsBlanks" dxfId="463" priority="854">
      <formula>LEN(TRIM(O14))=0</formula>
    </cfRule>
  </conditionalFormatting>
  <conditionalFormatting sqref="O15:O16">
    <cfRule type="cellIs" dxfId="462" priority="853" operator="notEqual">
      <formula>H15</formula>
    </cfRule>
  </conditionalFormatting>
  <conditionalFormatting sqref="O17">
    <cfRule type="containsBlanks" dxfId="461" priority="851">
      <formula>LEN(TRIM(O17))=0</formula>
    </cfRule>
  </conditionalFormatting>
  <conditionalFormatting sqref="O18:O19">
    <cfRule type="cellIs" dxfId="460" priority="850" operator="notEqual">
      <formula>H18</formula>
    </cfRule>
  </conditionalFormatting>
  <conditionalFormatting sqref="O20">
    <cfRule type="containsBlanks" dxfId="459" priority="848">
      <formula>LEN(TRIM(O20))=0</formula>
    </cfRule>
  </conditionalFormatting>
  <conditionalFormatting sqref="O21:O22">
    <cfRule type="cellIs" dxfId="458" priority="847" operator="notEqual">
      <formula>H21</formula>
    </cfRule>
  </conditionalFormatting>
  <conditionalFormatting sqref="O23">
    <cfRule type="containsBlanks" dxfId="457" priority="845">
      <formula>LEN(TRIM(O23))=0</formula>
    </cfRule>
  </conditionalFormatting>
  <conditionalFormatting sqref="O24:O25">
    <cfRule type="cellIs" dxfId="456" priority="844" operator="notEqual">
      <formula>H24</formula>
    </cfRule>
  </conditionalFormatting>
  <conditionalFormatting sqref="O26">
    <cfRule type="containsBlanks" dxfId="455" priority="842">
      <formula>LEN(TRIM(O26))=0</formula>
    </cfRule>
  </conditionalFormatting>
  <conditionalFormatting sqref="O27:O28">
    <cfRule type="cellIs" dxfId="454" priority="841" operator="notEqual">
      <formula>H27</formula>
    </cfRule>
  </conditionalFormatting>
  <conditionalFormatting sqref="O29">
    <cfRule type="containsBlanks" dxfId="453" priority="839">
      <formula>LEN(TRIM(O29))=0</formula>
    </cfRule>
  </conditionalFormatting>
  <conditionalFormatting sqref="O30:O31">
    <cfRule type="cellIs" dxfId="452" priority="838" operator="notEqual">
      <formula>H30</formula>
    </cfRule>
  </conditionalFormatting>
  <conditionalFormatting sqref="O32">
    <cfRule type="containsBlanks" dxfId="451" priority="836">
      <formula>LEN(TRIM(O32))=0</formula>
    </cfRule>
  </conditionalFormatting>
  <conditionalFormatting sqref="O33:O34">
    <cfRule type="cellIs" dxfId="450" priority="835" operator="notEqual">
      <formula>H33</formula>
    </cfRule>
  </conditionalFormatting>
  <conditionalFormatting sqref="O35">
    <cfRule type="containsBlanks" dxfId="449" priority="833">
      <formula>LEN(TRIM(O35))=0</formula>
    </cfRule>
  </conditionalFormatting>
  <conditionalFormatting sqref="O36:O37">
    <cfRule type="cellIs" dxfId="448" priority="832" operator="notEqual">
      <formula>H36</formula>
    </cfRule>
  </conditionalFormatting>
  <conditionalFormatting sqref="O38">
    <cfRule type="containsBlanks" dxfId="447" priority="830">
      <formula>LEN(TRIM(O38))=0</formula>
    </cfRule>
  </conditionalFormatting>
  <conditionalFormatting sqref="O39:O40">
    <cfRule type="cellIs" dxfId="446" priority="829" operator="notEqual">
      <formula>H39</formula>
    </cfRule>
  </conditionalFormatting>
  <conditionalFormatting sqref="O41">
    <cfRule type="containsBlanks" dxfId="445" priority="827">
      <formula>LEN(TRIM(O41))=0</formula>
    </cfRule>
  </conditionalFormatting>
  <conditionalFormatting sqref="O42:O43">
    <cfRule type="cellIs" dxfId="444" priority="826" operator="notEqual">
      <formula>H42</formula>
    </cfRule>
  </conditionalFormatting>
  <conditionalFormatting sqref="O44">
    <cfRule type="containsBlanks" dxfId="443" priority="824">
      <formula>LEN(TRIM(O44))=0</formula>
    </cfRule>
  </conditionalFormatting>
  <conditionalFormatting sqref="O45:O46">
    <cfRule type="cellIs" dxfId="442" priority="823" operator="notEqual">
      <formula>H45</formula>
    </cfRule>
  </conditionalFormatting>
  <conditionalFormatting sqref="O47">
    <cfRule type="containsBlanks" dxfId="441" priority="821">
      <formula>LEN(TRIM(O47))=0</formula>
    </cfRule>
  </conditionalFormatting>
  <conditionalFormatting sqref="O48:O49">
    <cfRule type="cellIs" dxfId="440" priority="820" operator="notEqual">
      <formula>H48</formula>
    </cfRule>
  </conditionalFormatting>
  <conditionalFormatting sqref="O50">
    <cfRule type="containsBlanks" dxfId="439" priority="818">
      <formula>LEN(TRIM(O50))=0</formula>
    </cfRule>
  </conditionalFormatting>
  <conditionalFormatting sqref="O51:O52">
    <cfRule type="cellIs" dxfId="438" priority="817" operator="notEqual">
      <formula>H51</formula>
    </cfRule>
  </conditionalFormatting>
  <conditionalFormatting sqref="O53">
    <cfRule type="containsBlanks" dxfId="437" priority="815">
      <formula>LEN(TRIM(O53))=0</formula>
    </cfRule>
  </conditionalFormatting>
  <conditionalFormatting sqref="O54:O55">
    <cfRule type="cellIs" dxfId="436" priority="814" operator="notEqual">
      <formula>H54</formula>
    </cfRule>
  </conditionalFormatting>
  <conditionalFormatting sqref="O56">
    <cfRule type="containsBlanks" dxfId="435" priority="812">
      <formula>LEN(TRIM(O56))=0</formula>
    </cfRule>
  </conditionalFormatting>
  <conditionalFormatting sqref="O57:O58">
    <cfRule type="cellIs" dxfId="434" priority="811" operator="notEqual">
      <formula>H57</formula>
    </cfRule>
  </conditionalFormatting>
  <conditionalFormatting sqref="O59">
    <cfRule type="containsBlanks" dxfId="433" priority="809">
      <formula>LEN(TRIM(O59))=0</formula>
    </cfRule>
  </conditionalFormatting>
  <conditionalFormatting sqref="O60:O61">
    <cfRule type="cellIs" dxfId="432" priority="808" operator="notEqual">
      <formula>H60</formula>
    </cfRule>
  </conditionalFormatting>
  <conditionalFormatting sqref="O62">
    <cfRule type="containsBlanks" dxfId="431" priority="806">
      <formula>LEN(TRIM(O62))=0</formula>
    </cfRule>
  </conditionalFormatting>
  <conditionalFormatting sqref="O63:O64">
    <cfRule type="cellIs" dxfId="430" priority="805" operator="notEqual">
      <formula>H63</formula>
    </cfRule>
  </conditionalFormatting>
  <conditionalFormatting sqref="O65">
    <cfRule type="containsBlanks" dxfId="429" priority="803">
      <formula>LEN(TRIM(O65))=0</formula>
    </cfRule>
  </conditionalFormatting>
  <conditionalFormatting sqref="O66:O67">
    <cfRule type="cellIs" dxfId="428" priority="802" operator="notEqual">
      <formula>H66</formula>
    </cfRule>
  </conditionalFormatting>
  <conditionalFormatting sqref="O68">
    <cfRule type="containsBlanks" dxfId="427" priority="800">
      <formula>LEN(TRIM(O68))=0</formula>
    </cfRule>
  </conditionalFormatting>
  <conditionalFormatting sqref="O69:O70">
    <cfRule type="cellIs" dxfId="426" priority="799" operator="notEqual">
      <formula>H69</formula>
    </cfRule>
  </conditionalFormatting>
  <conditionalFormatting sqref="O71">
    <cfRule type="containsBlanks" dxfId="425" priority="797">
      <formula>LEN(TRIM(O71))=0</formula>
    </cfRule>
  </conditionalFormatting>
  <conditionalFormatting sqref="O72:O73">
    <cfRule type="cellIs" dxfId="424" priority="796" operator="notEqual">
      <formula>H72</formula>
    </cfRule>
  </conditionalFormatting>
  <conditionalFormatting sqref="O74">
    <cfRule type="containsBlanks" dxfId="423" priority="794">
      <formula>LEN(TRIM(O74))=0</formula>
    </cfRule>
  </conditionalFormatting>
  <conditionalFormatting sqref="O75:O76">
    <cfRule type="cellIs" dxfId="422" priority="793" operator="notEqual">
      <formula>H75</formula>
    </cfRule>
  </conditionalFormatting>
  <conditionalFormatting sqref="O77">
    <cfRule type="containsBlanks" dxfId="421" priority="791">
      <formula>LEN(TRIM(O77))=0</formula>
    </cfRule>
  </conditionalFormatting>
  <conditionalFormatting sqref="O78:O79">
    <cfRule type="cellIs" dxfId="420" priority="790" operator="notEqual">
      <formula>H78</formula>
    </cfRule>
  </conditionalFormatting>
  <conditionalFormatting sqref="O80">
    <cfRule type="containsBlanks" dxfId="419" priority="788">
      <formula>LEN(TRIM(O80))=0</formula>
    </cfRule>
  </conditionalFormatting>
  <conditionalFormatting sqref="O81:O82">
    <cfRule type="cellIs" dxfId="418" priority="787" operator="notEqual">
      <formula>H81</formula>
    </cfRule>
  </conditionalFormatting>
  <conditionalFormatting sqref="O83">
    <cfRule type="containsBlanks" dxfId="417" priority="785">
      <formula>LEN(TRIM(O83))=0</formula>
    </cfRule>
  </conditionalFormatting>
  <conditionalFormatting sqref="O84:O85">
    <cfRule type="cellIs" dxfId="416" priority="784" operator="notEqual">
      <formula>H84</formula>
    </cfRule>
  </conditionalFormatting>
  <conditionalFormatting sqref="O86">
    <cfRule type="containsBlanks" dxfId="415" priority="782">
      <formula>LEN(TRIM(O86))=0</formula>
    </cfRule>
  </conditionalFormatting>
  <conditionalFormatting sqref="O87:O88">
    <cfRule type="cellIs" dxfId="414" priority="781" operator="notEqual">
      <formula>H87</formula>
    </cfRule>
  </conditionalFormatting>
  <conditionalFormatting sqref="O89">
    <cfRule type="containsBlanks" dxfId="413" priority="779">
      <formula>LEN(TRIM(O89))=0</formula>
    </cfRule>
  </conditionalFormatting>
  <conditionalFormatting sqref="O90:O91">
    <cfRule type="cellIs" dxfId="412" priority="778" operator="notEqual">
      <formula>H90</formula>
    </cfRule>
  </conditionalFormatting>
  <conditionalFormatting sqref="O92">
    <cfRule type="containsBlanks" dxfId="411" priority="776">
      <formula>LEN(TRIM(O92))=0</formula>
    </cfRule>
  </conditionalFormatting>
  <conditionalFormatting sqref="O93:O94">
    <cfRule type="cellIs" dxfId="410" priority="775" operator="notEqual">
      <formula>H93</formula>
    </cfRule>
  </conditionalFormatting>
  <conditionalFormatting sqref="O95">
    <cfRule type="containsBlanks" dxfId="409" priority="773">
      <formula>LEN(TRIM(O95))=0</formula>
    </cfRule>
  </conditionalFormatting>
  <conditionalFormatting sqref="O96:O97">
    <cfRule type="cellIs" dxfId="408" priority="772" operator="notEqual">
      <formula>H96</formula>
    </cfRule>
  </conditionalFormatting>
  <conditionalFormatting sqref="O98">
    <cfRule type="containsBlanks" dxfId="407" priority="770">
      <formula>LEN(TRIM(O98))=0</formula>
    </cfRule>
  </conditionalFormatting>
  <conditionalFormatting sqref="O99:O100">
    <cfRule type="cellIs" dxfId="406" priority="769" operator="notEqual">
      <formula>H99</formula>
    </cfRule>
  </conditionalFormatting>
  <conditionalFormatting sqref="O101">
    <cfRule type="containsBlanks" dxfId="405" priority="767">
      <formula>LEN(TRIM(O101))=0</formula>
    </cfRule>
  </conditionalFormatting>
  <conditionalFormatting sqref="O102:O103">
    <cfRule type="cellIs" dxfId="404" priority="766" operator="notEqual">
      <formula>H102</formula>
    </cfRule>
  </conditionalFormatting>
  <conditionalFormatting sqref="O104">
    <cfRule type="containsBlanks" dxfId="403" priority="764">
      <formula>LEN(TRIM(O104))=0</formula>
    </cfRule>
  </conditionalFormatting>
  <conditionalFormatting sqref="O105:O106">
    <cfRule type="cellIs" dxfId="402" priority="763" operator="notEqual">
      <formula>H105</formula>
    </cfRule>
  </conditionalFormatting>
  <conditionalFormatting sqref="O107">
    <cfRule type="containsBlanks" dxfId="401" priority="761">
      <formula>LEN(TRIM(O107))=0</formula>
    </cfRule>
  </conditionalFormatting>
  <conditionalFormatting sqref="O108:O109">
    <cfRule type="cellIs" dxfId="400" priority="760" operator="notEqual">
      <formula>H108</formula>
    </cfRule>
  </conditionalFormatting>
  <conditionalFormatting sqref="O110">
    <cfRule type="containsBlanks" dxfId="399" priority="758">
      <formula>LEN(TRIM(O110))=0</formula>
    </cfRule>
  </conditionalFormatting>
  <conditionalFormatting sqref="O111:O112">
    <cfRule type="cellIs" dxfId="398" priority="757" operator="notEqual">
      <formula>H111</formula>
    </cfRule>
  </conditionalFormatting>
  <conditionalFormatting sqref="O113">
    <cfRule type="containsBlanks" dxfId="397" priority="755">
      <formula>LEN(TRIM(O113))=0</formula>
    </cfRule>
  </conditionalFormatting>
  <conditionalFormatting sqref="O114:O115">
    <cfRule type="cellIs" dxfId="396" priority="754" operator="notEqual">
      <formula>H114</formula>
    </cfRule>
  </conditionalFormatting>
  <conditionalFormatting sqref="O116">
    <cfRule type="containsBlanks" dxfId="395" priority="752">
      <formula>LEN(TRIM(O116))=0</formula>
    </cfRule>
  </conditionalFormatting>
  <conditionalFormatting sqref="O117:O118">
    <cfRule type="cellIs" dxfId="394" priority="751" operator="notEqual">
      <formula>H117</formula>
    </cfRule>
  </conditionalFormatting>
  <conditionalFormatting sqref="O119">
    <cfRule type="containsBlanks" dxfId="393" priority="749">
      <formula>LEN(TRIM(O119))=0</formula>
    </cfRule>
  </conditionalFormatting>
  <conditionalFormatting sqref="O120:O121">
    <cfRule type="cellIs" dxfId="392" priority="748" operator="notEqual">
      <formula>H120</formula>
    </cfRule>
  </conditionalFormatting>
  <conditionalFormatting sqref="O122">
    <cfRule type="containsBlanks" dxfId="391" priority="746">
      <formula>LEN(TRIM(O122))=0</formula>
    </cfRule>
  </conditionalFormatting>
  <conditionalFormatting sqref="O123:O124">
    <cfRule type="cellIs" dxfId="390" priority="745" operator="notEqual">
      <formula>H123</formula>
    </cfRule>
  </conditionalFormatting>
  <conditionalFormatting sqref="O125">
    <cfRule type="containsBlanks" dxfId="389" priority="743">
      <formula>LEN(TRIM(O125))=0</formula>
    </cfRule>
  </conditionalFormatting>
  <conditionalFormatting sqref="O126:O127">
    <cfRule type="cellIs" dxfId="388" priority="742" operator="notEqual">
      <formula>H126</formula>
    </cfRule>
  </conditionalFormatting>
  <conditionalFormatting sqref="O128">
    <cfRule type="containsBlanks" dxfId="387" priority="740">
      <formula>LEN(TRIM(O128))=0</formula>
    </cfRule>
  </conditionalFormatting>
  <conditionalFormatting sqref="O129:O130">
    <cfRule type="cellIs" dxfId="386" priority="739" operator="notEqual">
      <formula>H129</formula>
    </cfRule>
  </conditionalFormatting>
  <conditionalFormatting sqref="O131">
    <cfRule type="containsBlanks" dxfId="385" priority="737">
      <formula>LEN(TRIM(O131))=0</formula>
    </cfRule>
  </conditionalFormatting>
  <conditionalFormatting sqref="O132:O133">
    <cfRule type="cellIs" dxfId="384" priority="736" operator="notEqual">
      <formula>H132</formula>
    </cfRule>
  </conditionalFormatting>
  <conditionalFormatting sqref="O134">
    <cfRule type="containsBlanks" dxfId="383" priority="734">
      <formula>LEN(TRIM(O134))=0</formula>
    </cfRule>
  </conditionalFormatting>
  <conditionalFormatting sqref="O135:O136">
    <cfRule type="cellIs" dxfId="382" priority="733" operator="notEqual">
      <formula>H135</formula>
    </cfRule>
  </conditionalFormatting>
  <conditionalFormatting sqref="O137">
    <cfRule type="containsBlanks" dxfId="381" priority="731">
      <formula>LEN(TRIM(O137))=0</formula>
    </cfRule>
  </conditionalFormatting>
  <conditionalFormatting sqref="O138:O139">
    <cfRule type="cellIs" dxfId="380" priority="730" operator="notEqual">
      <formula>H138</formula>
    </cfRule>
  </conditionalFormatting>
  <conditionalFormatting sqref="O140">
    <cfRule type="containsBlanks" dxfId="379" priority="728">
      <formula>LEN(TRIM(O140))=0</formula>
    </cfRule>
  </conditionalFormatting>
  <conditionalFormatting sqref="O141:O142">
    <cfRule type="cellIs" dxfId="378" priority="727" operator="notEqual">
      <formula>H141</formula>
    </cfRule>
  </conditionalFormatting>
  <conditionalFormatting sqref="O143">
    <cfRule type="containsBlanks" dxfId="377" priority="725">
      <formula>LEN(TRIM(O143))=0</formula>
    </cfRule>
  </conditionalFormatting>
  <conditionalFormatting sqref="O144:O145">
    <cfRule type="cellIs" dxfId="376" priority="724" operator="notEqual">
      <formula>H144</formula>
    </cfRule>
  </conditionalFormatting>
  <conditionalFormatting sqref="O146">
    <cfRule type="containsBlanks" dxfId="375" priority="722">
      <formula>LEN(TRIM(O146))=0</formula>
    </cfRule>
  </conditionalFormatting>
  <conditionalFormatting sqref="O147:O148">
    <cfRule type="cellIs" dxfId="374" priority="721" operator="notEqual">
      <formula>H147</formula>
    </cfRule>
  </conditionalFormatting>
  <conditionalFormatting sqref="O149">
    <cfRule type="containsBlanks" dxfId="373" priority="719">
      <formula>LEN(TRIM(O149))=0</formula>
    </cfRule>
  </conditionalFormatting>
  <conditionalFormatting sqref="O150:O151">
    <cfRule type="cellIs" dxfId="372" priority="718" operator="notEqual">
      <formula>H150</formula>
    </cfRule>
  </conditionalFormatting>
  <conditionalFormatting sqref="O152">
    <cfRule type="containsBlanks" dxfId="371" priority="716">
      <formula>LEN(TRIM(O152))=0</formula>
    </cfRule>
  </conditionalFormatting>
  <conditionalFormatting sqref="O153:O154">
    <cfRule type="cellIs" dxfId="370" priority="715" operator="notEqual">
      <formula>H153</formula>
    </cfRule>
  </conditionalFormatting>
  <conditionalFormatting sqref="O155">
    <cfRule type="containsBlanks" dxfId="369" priority="713">
      <formula>LEN(TRIM(O155))=0</formula>
    </cfRule>
  </conditionalFormatting>
  <conditionalFormatting sqref="O156:O157">
    <cfRule type="cellIs" dxfId="368" priority="712" operator="notEqual">
      <formula>H156</formula>
    </cfRule>
  </conditionalFormatting>
  <conditionalFormatting sqref="O158">
    <cfRule type="containsBlanks" dxfId="367" priority="710">
      <formula>LEN(TRIM(O158))=0</formula>
    </cfRule>
  </conditionalFormatting>
  <conditionalFormatting sqref="O159:O160">
    <cfRule type="cellIs" dxfId="366" priority="709" operator="notEqual">
      <formula>H159</formula>
    </cfRule>
  </conditionalFormatting>
  <conditionalFormatting sqref="O161">
    <cfRule type="containsBlanks" dxfId="365" priority="707">
      <formula>LEN(TRIM(O161))=0</formula>
    </cfRule>
  </conditionalFormatting>
  <conditionalFormatting sqref="O162:O163">
    <cfRule type="cellIs" dxfId="364" priority="706" operator="notEqual">
      <formula>H162</formula>
    </cfRule>
  </conditionalFormatting>
  <conditionalFormatting sqref="O164">
    <cfRule type="containsBlanks" dxfId="363" priority="704">
      <formula>LEN(TRIM(O164))=0</formula>
    </cfRule>
  </conditionalFormatting>
  <conditionalFormatting sqref="O165:O166">
    <cfRule type="cellIs" dxfId="362" priority="703" operator="notEqual">
      <formula>H165</formula>
    </cfRule>
  </conditionalFormatting>
  <conditionalFormatting sqref="O167">
    <cfRule type="containsBlanks" dxfId="361" priority="701">
      <formula>LEN(TRIM(O167))=0</formula>
    </cfRule>
  </conditionalFormatting>
  <conditionalFormatting sqref="O168:O169">
    <cfRule type="cellIs" dxfId="360" priority="700" operator="notEqual">
      <formula>H168</formula>
    </cfRule>
  </conditionalFormatting>
  <conditionalFormatting sqref="O170">
    <cfRule type="containsBlanks" dxfId="359" priority="698">
      <formula>LEN(TRIM(O170))=0</formula>
    </cfRule>
  </conditionalFormatting>
  <conditionalFormatting sqref="O171:O172">
    <cfRule type="cellIs" dxfId="358" priority="697" operator="notEqual">
      <formula>H171</formula>
    </cfRule>
  </conditionalFormatting>
  <conditionalFormatting sqref="O173">
    <cfRule type="containsBlanks" dxfId="357" priority="695">
      <formula>LEN(TRIM(O173))=0</formula>
    </cfRule>
  </conditionalFormatting>
  <conditionalFormatting sqref="O174:O175">
    <cfRule type="cellIs" dxfId="356" priority="694" operator="notEqual">
      <formula>H174</formula>
    </cfRule>
  </conditionalFormatting>
  <conditionalFormatting sqref="O176">
    <cfRule type="containsBlanks" dxfId="355" priority="692">
      <formula>LEN(TRIM(O176))=0</formula>
    </cfRule>
  </conditionalFormatting>
  <conditionalFormatting sqref="O177:O178">
    <cfRule type="cellIs" dxfId="354" priority="691" operator="notEqual">
      <formula>H177</formula>
    </cfRule>
  </conditionalFormatting>
  <conditionalFormatting sqref="O179">
    <cfRule type="containsBlanks" dxfId="353" priority="689">
      <formula>LEN(TRIM(O179))=0</formula>
    </cfRule>
  </conditionalFormatting>
  <conditionalFormatting sqref="O180:O181">
    <cfRule type="cellIs" dxfId="352" priority="688" operator="notEqual">
      <formula>H180</formula>
    </cfRule>
  </conditionalFormatting>
  <conditionalFormatting sqref="O182">
    <cfRule type="containsBlanks" dxfId="351" priority="686">
      <formula>LEN(TRIM(O182))=0</formula>
    </cfRule>
  </conditionalFormatting>
  <conditionalFormatting sqref="O183:O184">
    <cfRule type="cellIs" dxfId="350" priority="685" operator="notEqual">
      <formula>H183</formula>
    </cfRule>
  </conditionalFormatting>
  <conditionalFormatting sqref="O185">
    <cfRule type="containsBlanks" dxfId="349" priority="683">
      <formula>LEN(TRIM(O185))=0</formula>
    </cfRule>
  </conditionalFormatting>
  <conditionalFormatting sqref="O186:O187">
    <cfRule type="cellIs" dxfId="348" priority="682" operator="notEqual">
      <formula>H186</formula>
    </cfRule>
  </conditionalFormatting>
  <conditionalFormatting sqref="O188">
    <cfRule type="containsBlanks" dxfId="347" priority="680">
      <formula>LEN(TRIM(O188))=0</formula>
    </cfRule>
  </conditionalFormatting>
  <conditionalFormatting sqref="O189:O190">
    <cfRule type="cellIs" dxfId="346" priority="679" operator="notEqual">
      <formula>H189</formula>
    </cfRule>
  </conditionalFormatting>
  <conditionalFormatting sqref="O191">
    <cfRule type="containsBlanks" dxfId="345" priority="677">
      <formula>LEN(TRIM(O191))=0</formula>
    </cfRule>
  </conditionalFormatting>
  <conditionalFormatting sqref="O192:O193">
    <cfRule type="cellIs" dxfId="344" priority="676" operator="notEqual">
      <formula>H192</formula>
    </cfRule>
  </conditionalFormatting>
  <conditionalFormatting sqref="O194">
    <cfRule type="containsBlanks" dxfId="343" priority="674">
      <formula>LEN(TRIM(O194))=0</formula>
    </cfRule>
  </conditionalFormatting>
  <conditionalFormatting sqref="O195:O196">
    <cfRule type="cellIs" dxfId="342" priority="673" operator="notEqual">
      <formula>H195</formula>
    </cfRule>
  </conditionalFormatting>
  <conditionalFormatting sqref="O197">
    <cfRule type="containsBlanks" dxfId="341" priority="671">
      <formula>LEN(TRIM(O197))=0</formula>
    </cfRule>
  </conditionalFormatting>
  <conditionalFormatting sqref="O198:O199">
    <cfRule type="cellIs" dxfId="340" priority="670" operator="notEqual">
      <formula>H198</formula>
    </cfRule>
  </conditionalFormatting>
  <conditionalFormatting sqref="O200">
    <cfRule type="containsBlanks" dxfId="339" priority="668">
      <formula>LEN(TRIM(O200))=0</formula>
    </cfRule>
  </conditionalFormatting>
  <conditionalFormatting sqref="O201:O202">
    <cfRule type="cellIs" dxfId="338" priority="667" operator="notEqual">
      <formula>H201</formula>
    </cfRule>
  </conditionalFormatting>
  <conditionalFormatting sqref="O203">
    <cfRule type="containsBlanks" dxfId="337" priority="665">
      <formula>LEN(TRIM(O203))=0</formula>
    </cfRule>
  </conditionalFormatting>
  <conditionalFormatting sqref="O204:O205">
    <cfRule type="cellIs" dxfId="336" priority="664" operator="notEqual">
      <formula>H204</formula>
    </cfRule>
  </conditionalFormatting>
  <conditionalFormatting sqref="O206">
    <cfRule type="containsBlanks" dxfId="335" priority="662">
      <formula>LEN(TRIM(O206))=0</formula>
    </cfRule>
  </conditionalFormatting>
  <conditionalFormatting sqref="O207:O208">
    <cfRule type="cellIs" dxfId="334" priority="661" operator="notEqual">
      <formula>H207</formula>
    </cfRule>
  </conditionalFormatting>
  <conditionalFormatting sqref="O209">
    <cfRule type="containsBlanks" dxfId="333" priority="659">
      <formula>LEN(TRIM(O209))=0</formula>
    </cfRule>
  </conditionalFormatting>
  <conditionalFormatting sqref="O210:O211">
    <cfRule type="cellIs" dxfId="332" priority="658" operator="notEqual">
      <formula>H210</formula>
    </cfRule>
  </conditionalFormatting>
  <conditionalFormatting sqref="O212">
    <cfRule type="containsBlanks" dxfId="331" priority="656">
      <formula>LEN(TRIM(O212))=0</formula>
    </cfRule>
  </conditionalFormatting>
  <conditionalFormatting sqref="O213:O214">
    <cfRule type="cellIs" dxfId="330" priority="655" operator="notEqual">
      <formula>H213</formula>
    </cfRule>
  </conditionalFormatting>
  <conditionalFormatting sqref="O215">
    <cfRule type="containsBlanks" dxfId="329" priority="653">
      <formula>LEN(TRIM(O215))=0</formula>
    </cfRule>
  </conditionalFormatting>
  <conditionalFormatting sqref="O216:O217">
    <cfRule type="cellIs" dxfId="328" priority="652" operator="notEqual">
      <formula>H216</formula>
    </cfRule>
  </conditionalFormatting>
  <conditionalFormatting sqref="O218">
    <cfRule type="containsBlanks" dxfId="327" priority="650">
      <formula>LEN(TRIM(O218))=0</formula>
    </cfRule>
  </conditionalFormatting>
  <conditionalFormatting sqref="O219:O220">
    <cfRule type="cellIs" dxfId="326" priority="649" operator="notEqual">
      <formula>H219</formula>
    </cfRule>
  </conditionalFormatting>
  <conditionalFormatting sqref="O221">
    <cfRule type="containsBlanks" dxfId="325" priority="647">
      <formula>LEN(TRIM(O221))=0</formula>
    </cfRule>
  </conditionalFormatting>
  <conditionalFormatting sqref="O222:O223">
    <cfRule type="cellIs" dxfId="324" priority="646" operator="notEqual">
      <formula>H222</formula>
    </cfRule>
  </conditionalFormatting>
  <conditionalFormatting sqref="O224">
    <cfRule type="containsBlanks" dxfId="323" priority="644">
      <formula>LEN(TRIM(O224))=0</formula>
    </cfRule>
  </conditionalFormatting>
  <conditionalFormatting sqref="O225:O226">
    <cfRule type="cellIs" dxfId="322" priority="643" operator="notEqual">
      <formula>H225</formula>
    </cfRule>
  </conditionalFormatting>
  <conditionalFormatting sqref="O227">
    <cfRule type="containsBlanks" dxfId="321" priority="641">
      <formula>LEN(TRIM(O227))=0</formula>
    </cfRule>
  </conditionalFormatting>
  <conditionalFormatting sqref="O228:O229">
    <cfRule type="cellIs" dxfId="320" priority="640" operator="notEqual">
      <formula>H228</formula>
    </cfRule>
  </conditionalFormatting>
  <conditionalFormatting sqref="O230">
    <cfRule type="containsBlanks" dxfId="319" priority="638">
      <formula>LEN(TRIM(O230))=0</formula>
    </cfRule>
  </conditionalFormatting>
  <conditionalFormatting sqref="O231:O232">
    <cfRule type="cellIs" dxfId="318" priority="637" operator="notEqual">
      <formula>H231</formula>
    </cfRule>
  </conditionalFormatting>
  <conditionalFormatting sqref="O233">
    <cfRule type="containsBlanks" dxfId="317" priority="635">
      <formula>LEN(TRIM(O233))=0</formula>
    </cfRule>
  </conditionalFormatting>
  <conditionalFormatting sqref="O234:O235">
    <cfRule type="cellIs" dxfId="316" priority="634" operator="notEqual">
      <formula>H234</formula>
    </cfRule>
  </conditionalFormatting>
  <conditionalFormatting sqref="O236">
    <cfRule type="containsBlanks" dxfId="315" priority="632">
      <formula>LEN(TRIM(O236))=0</formula>
    </cfRule>
  </conditionalFormatting>
  <conditionalFormatting sqref="O237:O238">
    <cfRule type="cellIs" dxfId="314" priority="631" operator="notEqual">
      <formula>H237</formula>
    </cfRule>
  </conditionalFormatting>
  <conditionalFormatting sqref="O239">
    <cfRule type="containsBlanks" dxfId="313" priority="629">
      <formula>LEN(TRIM(O239))=0</formula>
    </cfRule>
  </conditionalFormatting>
  <conditionalFormatting sqref="O240:O241">
    <cfRule type="cellIs" dxfId="312" priority="628" operator="notEqual">
      <formula>H240</formula>
    </cfRule>
  </conditionalFormatting>
  <conditionalFormatting sqref="Q12:Q13">
    <cfRule type="cellIs" dxfId="311" priority="859" operator="notEqual">
      <formula>H12</formula>
    </cfRule>
  </conditionalFormatting>
  <conditionalFormatting sqref="Q15:Q16">
    <cfRule type="cellIs" dxfId="310" priority="625" operator="notEqual">
      <formula>H15</formula>
    </cfRule>
  </conditionalFormatting>
  <conditionalFormatting sqref="Q18:Q19">
    <cfRule type="cellIs" dxfId="309" priority="620" operator="notEqual">
      <formula>H18</formula>
    </cfRule>
  </conditionalFormatting>
  <conditionalFormatting sqref="Q21:Q22">
    <cfRule type="cellIs" dxfId="308" priority="615" operator="notEqual">
      <formula>H21</formula>
    </cfRule>
  </conditionalFormatting>
  <conditionalFormatting sqref="Q24:Q25">
    <cfRule type="cellIs" dxfId="307" priority="610" operator="notEqual">
      <formula>H24</formula>
    </cfRule>
  </conditionalFormatting>
  <conditionalFormatting sqref="Q27:Q28">
    <cfRule type="cellIs" dxfId="306" priority="605" operator="notEqual">
      <formula>H27</formula>
    </cfRule>
  </conditionalFormatting>
  <conditionalFormatting sqref="Q30:Q31">
    <cfRule type="cellIs" dxfId="305" priority="600" operator="notEqual">
      <formula>H30</formula>
    </cfRule>
  </conditionalFormatting>
  <conditionalFormatting sqref="Q33:Q34">
    <cfRule type="cellIs" dxfId="304" priority="595" operator="notEqual">
      <formula>H33</formula>
    </cfRule>
  </conditionalFormatting>
  <conditionalFormatting sqref="Q36:Q37">
    <cfRule type="cellIs" dxfId="303" priority="590" operator="notEqual">
      <formula>H36</formula>
    </cfRule>
  </conditionalFormatting>
  <conditionalFormatting sqref="Q39:Q40">
    <cfRule type="cellIs" dxfId="302" priority="585" operator="notEqual">
      <formula>H39</formula>
    </cfRule>
  </conditionalFormatting>
  <conditionalFormatting sqref="Q42:Q43">
    <cfRule type="cellIs" dxfId="301" priority="580" operator="notEqual">
      <formula>H42</formula>
    </cfRule>
  </conditionalFormatting>
  <conditionalFormatting sqref="Q45:Q46">
    <cfRule type="cellIs" dxfId="300" priority="575" operator="notEqual">
      <formula>H45</formula>
    </cfRule>
  </conditionalFormatting>
  <conditionalFormatting sqref="Q48:Q49">
    <cfRule type="cellIs" dxfId="299" priority="570" operator="notEqual">
      <formula>H48</formula>
    </cfRule>
  </conditionalFormatting>
  <conditionalFormatting sqref="Q51:Q52">
    <cfRule type="cellIs" dxfId="298" priority="565" operator="notEqual">
      <formula>H51</formula>
    </cfRule>
  </conditionalFormatting>
  <conditionalFormatting sqref="Q54:Q55">
    <cfRule type="cellIs" dxfId="297" priority="560" operator="notEqual">
      <formula>H54</formula>
    </cfRule>
  </conditionalFormatting>
  <conditionalFormatting sqref="Q57:Q58">
    <cfRule type="cellIs" dxfId="296" priority="555" operator="notEqual">
      <formula>H57</formula>
    </cfRule>
  </conditionalFormatting>
  <conditionalFormatting sqref="Q60:Q61">
    <cfRule type="cellIs" dxfId="295" priority="550" operator="notEqual">
      <formula>H60</formula>
    </cfRule>
  </conditionalFormatting>
  <conditionalFormatting sqref="Q63:Q64">
    <cfRule type="cellIs" dxfId="294" priority="545" operator="notEqual">
      <formula>H63</formula>
    </cfRule>
  </conditionalFormatting>
  <conditionalFormatting sqref="Q66:Q67">
    <cfRule type="cellIs" dxfId="293" priority="540" operator="notEqual">
      <formula>H66</formula>
    </cfRule>
  </conditionalFormatting>
  <conditionalFormatting sqref="Q69:Q70">
    <cfRule type="cellIs" dxfId="292" priority="535" operator="notEqual">
      <formula>H69</formula>
    </cfRule>
  </conditionalFormatting>
  <conditionalFormatting sqref="Q72:Q73">
    <cfRule type="cellIs" dxfId="291" priority="530" operator="notEqual">
      <formula>H72</formula>
    </cfRule>
  </conditionalFormatting>
  <conditionalFormatting sqref="Q75:Q76">
    <cfRule type="cellIs" dxfId="290" priority="525" operator="notEqual">
      <formula>H75</formula>
    </cfRule>
  </conditionalFormatting>
  <conditionalFormatting sqref="Q78:Q79">
    <cfRule type="cellIs" dxfId="289" priority="520" operator="notEqual">
      <formula>H78</formula>
    </cfRule>
  </conditionalFormatting>
  <conditionalFormatting sqref="Q81:Q82">
    <cfRule type="cellIs" dxfId="288" priority="515" operator="notEqual">
      <formula>H81</formula>
    </cfRule>
  </conditionalFormatting>
  <conditionalFormatting sqref="Q84:Q85">
    <cfRule type="cellIs" dxfId="287" priority="510" operator="notEqual">
      <formula>H84</formula>
    </cfRule>
  </conditionalFormatting>
  <conditionalFormatting sqref="Q87:Q88">
    <cfRule type="cellIs" dxfId="286" priority="505" operator="notEqual">
      <formula>H87</formula>
    </cfRule>
  </conditionalFormatting>
  <conditionalFormatting sqref="Q90:Q91">
    <cfRule type="cellIs" dxfId="285" priority="500" operator="notEqual">
      <formula>H90</formula>
    </cfRule>
  </conditionalFormatting>
  <conditionalFormatting sqref="Q93:Q94">
    <cfRule type="cellIs" dxfId="284" priority="495" operator="notEqual">
      <formula>H93</formula>
    </cfRule>
  </conditionalFormatting>
  <conditionalFormatting sqref="Q96:Q97">
    <cfRule type="cellIs" dxfId="283" priority="490" operator="notEqual">
      <formula>H96</formula>
    </cfRule>
  </conditionalFormatting>
  <conditionalFormatting sqref="Q99:Q100">
    <cfRule type="cellIs" dxfId="282" priority="485" operator="notEqual">
      <formula>H99</formula>
    </cfRule>
  </conditionalFormatting>
  <conditionalFormatting sqref="Q102:Q103">
    <cfRule type="cellIs" dxfId="281" priority="480" operator="notEqual">
      <formula>H102</formula>
    </cfRule>
  </conditionalFormatting>
  <conditionalFormatting sqref="Q105:Q106">
    <cfRule type="cellIs" dxfId="280" priority="475" operator="notEqual">
      <formula>H105</formula>
    </cfRule>
  </conditionalFormatting>
  <conditionalFormatting sqref="Q108:Q109">
    <cfRule type="cellIs" dxfId="279" priority="470" operator="notEqual">
      <formula>H108</formula>
    </cfRule>
  </conditionalFormatting>
  <conditionalFormatting sqref="Q111:Q112">
    <cfRule type="cellIs" dxfId="278" priority="465" operator="notEqual">
      <formula>H111</formula>
    </cfRule>
  </conditionalFormatting>
  <conditionalFormatting sqref="Q114:Q115">
    <cfRule type="cellIs" dxfId="277" priority="460" operator="notEqual">
      <formula>H114</formula>
    </cfRule>
  </conditionalFormatting>
  <conditionalFormatting sqref="Q117:Q118">
    <cfRule type="cellIs" dxfId="276" priority="455" operator="notEqual">
      <formula>H117</formula>
    </cfRule>
  </conditionalFormatting>
  <conditionalFormatting sqref="Q120:Q121">
    <cfRule type="cellIs" dxfId="275" priority="450" operator="notEqual">
      <formula>H120</formula>
    </cfRule>
  </conditionalFormatting>
  <conditionalFormatting sqref="Q123:Q124">
    <cfRule type="cellIs" dxfId="274" priority="445" operator="notEqual">
      <formula>H123</formula>
    </cfRule>
  </conditionalFormatting>
  <conditionalFormatting sqref="Q126:Q127">
    <cfRule type="cellIs" dxfId="273" priority="440" operator="notEqual">
      <formula>H126</formula>
    </cfRule>
  </conditionalFormatting>
  <conditionalFormatting sqref="Q129:Q130">
    <cfRule type="cellIs" dxfId="272" priority="435" operator="notEqual">
      <formula>H129</formula>
    </cfRule>
  </conditionalFormatting>
  <conditionalFormatting sqref="Q132:Q133">
    <cfRule type="cellIs" dxfId="271" priority="430" operator="notEqual">
      <formula>H132</formula>
    </cfRule>
  </conditionalFormatting>
  <conditionalFormatting sqref="Q135:Q136">
    <cfRule type="cellIs" dxfId="270" priority="425" operator="notEqual">
      <formula>H135</formula>
    </cfRule>
  </conditionalFormatting>
  <conditionalFormatting sqref="Q138:Q139">
    <cfRule type="cellIs" dxfId="269" priority="420" operator="notEqual">
      <formula>H138</formula>
    </cfRule>
  </conditionalFormatting>
  <conditionalFormatting sqref="Q141:Q142">
    <cfRule type="cellIs" dxfId="268" priority="415" operator="notEqual">
      <formula>H141</formula>
    </cfRule>
  </conditionalFormatting>
  <conditionalFormatting sqref="Q144:Q145">
    <cfRule type="cellIs" dxfId="267" priority="410" operator="notEqual">
      <formula>H144</formula>
    </cfRule>
  </conditionalFormatting>
  <conditionalFormatting sqref="Q147:Q148">
    <cfRule type="cellIs" dxfId="266" priority="405" operator="notEqual">
      <formula>H147</formula>
    </cfRule>
  </conditionalFormatting>
  <conditionalFormatting sqref="Q150:Q151">
    <cfRule type="cellIs" dxfId="265" priority="400" operator="notEqual">
      <formula>H150</formula>
    </cfRule>
  </conditionalFormatting>
  <conditionalFormatting sqref="Q153:Q154">
    <cfRule type="cellIs" dxfId="264" priority="395" operator="notEqual">
      <formula>H153</formula>
    </cfRule>
  </conditionalFormatting>
  <conditionalFormatting sqref="Q156:Q157">
    <cfRule type="cellIs" dxfId="263" priority="390" operator="notEqual">
      <formula>H156</formula>
    </cfRule>
  </conditionalFormatting>
  <conditionalFormatting sqref="Q159:Q160">
    <cfRule type="cellIs" dxfId="262" priority="385" operator="notEqual">
      <formula>H159</formula>
    </cfRule>
  </conditionalFormatting>
  <conditionalFormatting sqref="Q162:Q163">
    <cfRule type="cellIs" dxfId="261" priority="380" operator="notEqual">
      <formula>H162</formula>
    </cfRule>
  </conditionalFormatting>
  <conditionalFormatting sqref="Q165:Q166">
    <cfRule type="cellIs" dxfId="260" priority="375" operator="notEqual">
      <formula>H165</formula>
    </cfRule>
  </conditionalFormatting>
  <conditionalFormatting sqref="Q168:Q169">
    <cfRule type="cellIs" dxfId="259" priority="370" operator="notEqual">
      <formula>H168</formula>
    </cfRule>
  </conditionalFormatting>
  <conditionalFormatting sqref="Q171:Q172">
    <cfRule type="cellIs" dxfId="258" priority="365" operator="notEqual">
      <formula>H171</formula>
    </cfRule>
  </conditionalFormatting>
  <conditionalFormatting sqref="Q174:Q175">
    <cfRule type="cellIs" dxfId="257" priority="360" operator="notEqual">
      <formula>H174</formula>
    </cfRule>
  </conditionalFormatting>
  <conditionalFormatting sqref="Q177:Q178">
    <cfRule type="cellIs" dxfId="256" priority="355" operator="notEqual">
      <formula>H177</formula>
    </cfRule>
  </conditionalFormatting>
  <conditionalFormatting sqref="Q180:Q181">
    <cfRule type="cellIs" dxfId="255" priority="350" operator="notEqual">
      <formula>H180</formula>
    </cfRule>
  </conditionalFormatting>
  <conditionalFormatting sqref="Q183:Q184">
    <cfRule type="cellIs" dxfId="254" priority="345" operator="notEqual">
      <formula>H183</formula>
    </cfRule>
  </conditionalFormatting>
  <conditionalFormatting sqref="Q186:Q187">
    <cfRule type="cellIs" dxfId="253" priority="340" operator="notEqual">
      <formula>H186</formula>
    </cfRule>
  </conditionalFormatting>
  <conditionalFormatting sqref="Q189:Q190">
    <cfRule type="cellIs" dxfId="252" priority="335" operator="notEqual">
      <formula>H189</formula>
    </cfRule>
  </conditionalFormatting>
  <conditionalFormatting sqref="Q192:Q193">
    <cfRule type="cellIs" dxfId="251" priority="330" operator="notEqual">
      <formula>H192</formula>
    </cfRule>
  </conditionalFormatting>
  <conditionalFormatting sqref="Q195:Q196">
    <cfRule type="cellIs" dxfId="250" priority="325" operator="notEqual">
      <formula>H195</formula>
    </cfRule>
  </conditionalFormatting>
  <conditionalFormatting sqref="Q198:Q199">
    <cfRule type="cellIs" dxfId="249" priority="320" operator="notEqual">
      <formula>H198</formula>
    </cfRule>
  </conditionalFormatting>
  <conditionalFormatting sqref="Q201:Q202">
    <cfRule type="cellIs" dxfId="248" priority="315" operator="notEqual">
      <formula>H201</formula>
    </cfRule>
  </conditionalFormatting>
  <conditionalFormatting sqref="Q204:Q205">
    <cfRule type="cellIs" dxfId="247" priority="310" operator="notEqual">
      <formula>H204</formula>
    </cfRule>
  </conditionalFormatting>
  <conditionalFormatting sqref="Q207:Q208">
    <cfRule type="cellIs" dxfId="246" priority="305" operator="notEqual">
      <formula>H207</formula>
    </cfRule>
  </conditionalFormatting>
  <conditionalFormatting sqref="Q210:Q211">
    <cfRule type="cellIs" dxfId="245" priority="300" operator="notEqual">
      <formula>H210</formula>
    </cfRule>
  </conditionalFormatting>
  <conditionalFormatting sqref="Q213:Q214">
    <cfRule type="cellIs" dxfId="244" priority="295" operator="notEqual">
      <formula>H213</formula>
    </cfRule>
  </conditionalFormatting>
  <conditionalFormatting sqref="Q216:Q217">
    <cfRule type="cellIs" dxfId="243" priority="290" operator="notEqual">
      <formula>H216</formula>
    </cfRule>
  </conditionalFormatting>
  <conditionalFormatting sqref="Q219:Q220">
    <cfRule type="cellIs" dxfId="242" priority="285" operator="notEqual">
      <formula>H219</formula>
    </cfRule>
  </conditionalFormatting>
  <conditionalFormatting sqref="Q222:Q223">
    <cfRule type="cellIs" dxfId="241" priority="280" operator="notEqual">
      <formula>H222</formula>
    </cfRule>
  </conditionalFormatting>
  <conditionalFormatting sqref="Q225:Q226">
    <cfRule type="cellIs" dxfId="240" priority="275" operator="notEqual">
      <formula>H225</formula>
    </cfRule>
  </conditionalFormatting>
  <conditionalFormatting sqref="Q228:Q229">
    <cfRule type="cellIs" dxfId="239" priority="270" operator="notEqual">
      <formula>H228</formula>
    </cfRule>
  </conditionalFormatting>
  <conditionalFormatting sqref="Q231:Q232">
    <cfRule type="cellIs" dxfId="238" priority="265" operator="notEqual">
      <formula>H231</formula>
    </cfRule>
  </conditionalFormatting>
  <conditionalFormatting sqref="Q234:Q235">
    <cfRule type="cellIs" dxfId="237" priority="260" operator="notEqual">
      <formula>H234</formula>
    </cfRule>
  </conditionalFormatting>
  <conditionalFormatting sqref="Q237:Q238">
    <cfRule type="cellIs" dxfId="236" priority="255" operator="notEqual">
      <formula>H237</formula>
    </cfRule>
  </conditionalFormatting>
  <conditionalFormatting sqref="Q240:Q241">
    <cfRule type="cellIs" dxfId="235" priority="250" operator="notEqual">
      <formula>H240</formula>
    </cfRule>
  </conditionalFormatting>
  <conditionalFormatting sqref="Q11:S11">
    <cfRule type="containsBlanks" dxfId="234" priority="861">
      <formula>LEN(TRIM(Q11))=0</formula>
    </cfRule>
  </conditionalFormatting>
  <conditionalFormatting sqref="Q14:S14">
    <cfRule type="containsBlanks" dxfId="233" priority="626">
      <formula>LEN(TRIM(Q14))=0</formula>
    </cfRule>
  </conditionalFormatting>
  <conditionalFormatting sqref="Q17:S17">
    <cfRule type="containsBlanks" dxfId="232" priority="621">
      <formula>LEN(TRIM(Q17))=0</formula>
    </cfRule>
  </conditionalFormatting>
  <conditionalFormatting sqref="Q20:S20">
    <cfRule type="containsBlanks" dxfId="231" priority="616">
      <formula>LEN(TRIM(Q20))=0</formula>
    </cfRule>
  </conditionalFormatting>
  <conditionalFormatting sqref="Q23:S23">
    <cfRule type="containsBlanks" dxfId="230" priority="611">
      <formula>LEN(TRIM(Q23))=0</formula>
    </cfRule>
  </conditionalFormatting>
  <conditionalFormatting sqref="Q26:S26">
    <cfRule type="containsBlanks" dxfId="229" priority="606">
      <formula>LEN(TRIM(Q26))=0</formula>
    </cfRule>
  </conditionalFormatting>
  <conditionalFormatting sqref="Q29:S29">
    <cfRule type="containsBlanks" dxfId="228" priority="601">
      <formula>LEN(TRIM(Q29))=0</formula>
    </cfRule>
  </conditionalFormatting>
  <conditionalFormatting sqref="Q32:S32">
    <cfRule type="containsBlanks" dxfId="227" priority="596">
      <formula>LEN(TRIM(Q32))=0</formula>
    </cfRule>
  </conditionalFormatting>
  <conditionalFormatting sqref="Q35:S35">
    <cfRule type="containsBlanks" dxfId="226" priority="591">
      <formula>LEN(TRIM(Q35))=0</formula>
    </cfRule>
  </conditionalFormatting>
  <conditionalFormatting sqref="Q38:S38">
    <cfRule type="containsBlanks" dxfId="225" priority="586">
      <formula>LEN(TRIM(Q38))=0</formula>
    </cfRule>
  </conditionalFormatting>
  <conditionalFormatting sqref="Q41:S41">
    <cfRule type="containsBlanks" dxfId="224" priority="581">
      <formula>LEN(TRIM(Q41))=0</formula>
    </cfRule>
  </conditionalFormatting>
  <conditionalFormatting sqref="Q44:S44">
    <cfRule type="containsBlanks" dxfId="223" priority="576">
      <formula>LEN(TRIM(Q44))=0</formula>
    </cfRule>
  </conditionalFormatting>
  <conditionalFormatting sqref="Q47:S47">
    <cfRule type="containsBlanks" dxfId="222" priority="571">
      <formula>LEN(TRIM(Q47))=0</formula>
    </cfRule>
  </conditionalFormatting>
  <conditionalFormatting sqref="Q50:S50">
    <cfRule type="containsBlanks" dxfId="221" priority="566">
      <formula>LEN(TRIM(Q50))=0</formula>
    </cfRule>
  </conditionalFormatting>
  <conditionalFormatting sqref="Q53:S53">
    <cfRule type="containsBlanks" dxfId="220" priority="561">
      <formula>LEN(TRIM(Q53))=0</formula>
    </cfRule>
  </conditionalFormatting>
  <conditionalFormatting sqref="Q56:S56">
    <cfRule type="containsBlanks" dxfId="219" priority="556">
      <formula>LEN(TRIM(Q56))=0</formula>
    </cfRule>
  </conditionalFormatting>
  <conditionalFormatting sqref="Q59:S59">
    <cfRule type="containsBlanks" dxfId="218" priority="551">
      <formula>LEN(TRIM(Q59))=0</formula>
    </cfRule>
  </conditionalFormatting>
  <conditionalFormatting sqref="Q62:S62">
    <cfRule type="containsBlanks" dxfId="217" priority="546">
      <formula>LEN(TRIM(Q62))=0</formula>
    </cfRule>
  </conditionalFormatting>
  <conditionalFormatting sqref="Q65:S65">
    <cfRule type="containsBlanks" dxfId="216" priority="541">
      <formula>LEN(TRIM(Q65))=0</formula>
    </cfRule>
  </conditionalFormatting>
  <conditionalFormatting sqref="Q68:S68">
    <cfRule type="containsBlanks" dxfId="215" priority="536">
      <formula>LEN(TRIM(Q68))=0</formula>
    </cfRule>
  </conditionalFormatting>
  <conditionalFormatting sqref="Q71:S71">
    <cfRule type="containsBlanks" dxfId="214" priority="531">
      <formula>LEN(TRIM(Q71))=0</formula>
    </cfRule>
  </conditionalFormatting>
  <conditionalFormatting sqref="Q74:S74">
    <cfRule type="containsBlanks" dxfId="213" priority="526">
      <formula>LEN(TRIM(Q74))=0</formula>
    </cfRule>
  </conditionalFormatting>
  <conditionalFormatting sqref="Q77:S77">
    <cfRule type="containsBlanks" dxfId="212" priority="521">
      <formula>LEN(TRIM(Q77))=0</formula>
    </cfRule>
  </conditionalFormatting>
  <conditionalFormatting sqref="Q80:S80">
    <cfRule type="containsBlanks" dxfId="211" priority="516">
      <formula>LEN(TRIM(Q80))=0</formula>
    </cfRule>
  </conditionalFormatting>
  <conditionalFormatting sqref="Q83:S83">
    <cfRule type="containsBlanks" dxfId="210" priority="511">
      <formula>LEN(TRIM(Q83))=0</formula>
    </cfRule>
  </conditionalFormatting>
  <conditionalFormatting sqref="Q86:S86">
    <cfRule type="containsBlanks" dxfId="209" priority="506">
      <formula>LEN(TRIM(Q86))=0</formula>
    </cfRule>
  </conditionalFormatting>
  <conditionalFormatting sqref="Q89:S89">
    <cfRule type="containsBlanks" dxfId="208" priority="501">
      <formula>LEN(TRIM(Q89))=0</formula>
    </cfRule>
  </conditionalFormatting>
  <conditionalFormatting sqref="Q92:S92">
    <cfRule type="containsBlanks" dxfId="207" priority="496">
      <formula>LEN(TRIM(Q92))=0</formula>
    </cfRule>
  </conditionalFormatting>
  <conditionalFormatting sqref="Q95:S95">
    <cfRule type="containsBlanks" dxfId="206" priority="491">
      <formula>LEN(TRIM(Q95))=0</formula>
    </cfRule>
  </conditionalFormatting>
  <conditionalFormatting sqref="Q98:S98">
    <cfRule type="containsBlanks" dxfId="205" priority="486">
      <formula>LEN(TRIM(Q98))=0</formula>
    </cfRule>
  </conditionalFormatting>
  <conditionalFormatting sqref="Q101:S101">
    <cfRule type="containsBlanks" dxfId="204" priority="481">
      <formula>LEN(TRIM(Q101))=0</formula>
    </cfRule>
  </conditionalFormatting>
  <conditionalFormatting sqref="Q104:S104">
    <cfRule type="containsBlanks" dxfId="203" priority="476">
      <formula>LEN(TRIM(Q104))=0</formula>
    </cfRule>
  </conditionalFormatting>
  <conditionalFormatting sqref="Q107:S107">
    <cfRule type="containsBlanks" dxfId="202" priority="471">
      <formula>LEN(TRIM(Q107))=0</formula>
    </cfRule>
  </conditionalFormatting>
  <conditionalFormatting sqref="Q110:S110">
    <cfRule type="containsBlanks" dxfId="201" priority="466">
      <formula>LEN(TRIM(Q110))=0</formula>
    </cfRule>
  </conditionalFormatting>
  <conditionalFormatting sqref="Q113:S113">
    <cfRule type="containsBlanks" dxfId="200" priority="461">
      <formula>LEN(TRIM(Q113))=0</formula>
    </cfRule>
  </conditionalFormatting>
  <conditionalFormatting sqref="Q116:S116">
    <cfRule type="containsBlanks" dxfId="199" priority="456">
      <formula>LEN(TRIM(Q116))=0</formula>
    </cfRule>
  </conditionalFormatting>
  <conditionalFormatting sqref="Q119:S119">
    <cfRule type="containsBlanks" dxfId="198" priority="451">
      <formula>LEN(TRIM(Q119))=0</formula>
    </cfRule>
  </conditionalFormatting>
  <conditionalFormatting sqref="Q122:S122">
    <cfRule type="containsBlanks" dxfId="197" priority="446">
      <formula>LEN(TRIM(Q122))=0</formula>
    </cfRule>
  </conditionalFormatting>
  <conditionalFormatting sqref="Q125:S125">
    <cfRule type="containsBlanks" dxfId="196" priority="441">
      <formula>LEN(TRIM(Q125))=0</formula>
    </cfRule>
  </conditionalFormatting>
  <conditionalFormatting sqref="Q128:S128">
    <cfRule type="containsBlanks" dxfId="195" priority="436">
      <formula>LEN(TRIM(Q128))=0</formula>
    </cfRule>
  </conditionalFormatting>
  <conditionalFormatting sqref="Q131:S131">
    <cfRule type="containsBlanks" dxfId="194" priority="431">
      <formula>LEN(TRIM(Q131))=0</formula>
    </cfRule>
  </conditionalFormatting>
  <conditionalFormatting sqref="Q134:S134">
    <cfRule type="containsBlanks" dxfId="193" priority="426">
      <formula>LEN(TRIM(Q134))=0</formula>
    </cfRule>
  </conditionalFormatting>
  <conditionalFormatting sqref="Q137:S137">
    <cfRule type="containsBlanks" dxfId="192" priority="421">
      <formula>LEN(TRIM(Q137))=0</formula>
    </cfRule>
  </conditionalFormatting>
  <conditionalFormatting sqref="Q140:S140">
    <cfRule type="containsBlanks" dxfId="191" priority="416">
      <formula>LEN(TRIM(Q140))=0</formula>
    </cfRule>
  </conditionalFormatting>
  <conditionalFormatting sqref="Q143:S143">
    <cfRule type="containsBlanks" dxfId="190" priority="411">
      <formula>LEN(TRIM(Q143))=0</formula>
    </cfRule>
  </conditionalFormatting>
  <conditionalFormatting sqref="Q146:S146">
    <cfRule type="containsBlanks" dxfId="189" priority="406">
      <formula>LEN(TRIM(Q146))=0</formula>
    </cfRule>
  </conditionalFormatting>
  <conditionalFormatting sqref="Q149:S149">
    <cfRule type="containsBlanks" dxfId="188" priority="401">
      <formula>LEN(TRIM(Q149))=0</formula>
    </cfRule>
  </conditionalFormatting>
  <conditionalFormatting sqref="Q152:S152">
    <cfRule type="containsBlanks" dxfId="187" priority="396">
      <formula>LEN(TRIM(Q152))=0</formula>
    </cfRule>
  </conditionalFormatting>
  <conditionalFormatting sqref="Q155:S155">
    <cfRule type="containsBlanks" dxfId="186" priority="391">
      <formula>LEN(TRIM(Q155))=0</formula>
    </cfRule>
  </conditionalFormatting>
  <conditionalFormatting sqref="Q158:S158">
    <cfRule type="containsBlanks" dxfId="185" priority="386">
      <formula>LEN(TRIM(Q158))=0</formula>
    </cfRule>
  </conditionalFormatting>
  <conditionalFormatting sqref="Q161:S161">
    <cfRule type="containsBlanks" dxfId="184" priority="381">
      <formula>LEN(TRIM(Q161))=0</formula>
    </cfRule>
  </conditionalFormatting>
  <conditionalFormatting sqref="Q164:S164">
    <cfRule type="containsBlanks" dxfId="183" priority="376">
      <formula>LEN(TRIM(Q164))=0</formula>
    </cfRule>
  </conditionalFormatting>
  <conditionalFormatting sqref="Q167:S167">
    <cfRule type="containsBlanks" dxfId="182" priority="371">
      <formula>LEN(TRIM(Q167))=0</formula>
    </cfRule>
  </conditionalFormatting>
  <conditionalFormatting sqref="Q170:S170">
    <cfRule type="containsBlanks" dxfId="181" priority="366">
      <formula>LEN(TRIM(Q170))=0</formula>
    </cfRule>
  </conditionalFormatting>
  <conditionalFormatting sqref="Q173:S173">
    <cfRule type="containsBlanks" dxfId="180" priority="361">
      <formula>LEN(TRIM(Q173))=0</formula>
    </cfRule>
  </conditionalFormatting>
  <conditionalFormatting sqref="Q176:S176">
    <cfRule type="containsBlanks" dxfId="179" priority="356">
      <formula>LEN(TRIM(Q176))=0</formula>
    </cfRule>
  </conditionalFormatting>
  <conditionalFormatting sqref="Q179:S179">
    <cfRule type="containsBlanks" dxfId="178" priority="351">
      <formula>LEN(TRIM(Q179))=0</formula>
    </cfRule>
  </conditionalFormatting>
  <conditionalFormatting sqref="Q182:S182">
    <cfRule type="containsBlanks" dxfId="177" priority="346">
      <formula>LEN(TRIM(Q182))=0</formula>
    </cfRule>
  </conditionalFormatting>
  <conditionalFormatting sqref="Q185:S185">
    <cfRule type="containsBlanks" dxfId="176" priority="341">
      <formula>LEN(TRIM(Q185))=0</formula>
    </cfRule>
  </conditionalFormatting>
  <conditionalFormatting sqref="Q188:S188">
    <cfRule type="containsBlanks" dxfId="175" priority="336">
      <formula>LEN(TRIM(Q188))=0</formula>
    </cfRule>
  </conditionalFormatting>
  <conditionalFormatting sqref="Q191:S191">
    <cfRule type="containsBlanks" dxfId="174" priority="331">
      <formula>LEN(TRIM(Q191))=0</formula>
    </cfRule>
  </conditionalFormatting>
  <conditionalFormatting sqref="Q194:S194">
    <cfRule type="containsBlanks" dxfId="173" priority="326">
      <formula>LEN(TRIM(Q194))=0</formula>
    </cfRule>
  </conditionalFormatting>
  <conditionalFormatting sqref="Q197:S197">
    <cfRule type="containsBlanks" dxfId="172" priority="321">
      <formula>LEN(TRIM(Q197))=0</formula>
    </cfRule>
  </conditionalFormatting>
  <conditionalFormatting sqref="Q200:S200">
    <cfRule type="containsBlanks" dxfId="171" priority="316">
      <formula>LEN(TRIM(Q200))=0</formula>
    </cfRule>
  </conditionalFormatting>
  <conditionalFormatting sqref="Q203:S203">
    <cfRule type="containsBlanks" dxfId="170" priority="311">
      <formula>LEN(TRIM(Q203))=0</formula>
    </cfRule>
  </conditionalFormatting>
  <conditionalFormatting sqref="Q206:S206">
    <cfRule type="containsBlanks" dxfId="169" priority="306">
      <formula>LEN(TRIM(Q206))=0</formula>
    </cfRule>
  </conditionalFormatting>
  <conditionalFormatting sqref="Q209:S209">
    <cfRule type="containsBlanks" dxfId="168" priority="301">
      <formula>LEN(TRIM(Q209))=0</formula>
    </cfRule>
  </conditionalFormatting>
  <conditionalFormatting sqref="Q212:S212">
    <cfRule type="containsBlanks" dxfId="167" priority="296">
      <formula>LEN(TRIM(Q212))=0</formula>
    </cfRule>
  </conditionalFormatting>
  <conditionalFormatting sqref="Q215:S215">
    <cfRule type="containsBlanks" dxfId="166" priority="291">
      <formula>LEN(TRIM(Q215))=0</formula>
    </cfRule>
  </conditionalFormatting>
  <conditionalFormatting sqref="Q218:S218">
    <cfRule type="containsBlanks" dxfId="165" priority="286">
      <formula>LEN(TRIM(Q218))=0</formula>
    </cfRule>
  </conditionalFormatting>
  <conditionalFormatting sqref="Q221:S221">
    <cfRule type="containsBlanks" dxfId="164" priority="281">
      <formula>LEN(TRIM(Q221))=0</formula>
    </cfRule>
  </conditionalFormatting>
  <conditionalFormatting sqref="Q224:S224">
    <cfRule type="containsBlanks" dxfId="163" priority="276">
      <formula>LEN(TRIM(Q224))=0</formula>
    </cfRule>
  </conditionalFormatting>
  <conditionalFormatting sqref="Q227:S227">
    <cfRule type="containsBlanks" dxfId="162" priority="271">
      <formula>LEN(TRIM(Q227))=0</formula>
    </cfRule>
  </conditionalFormatting>
  <conditionalFormatting sqref="Q230:S230">
    <cfRule type="containsBlanks" dxfId="161" priority="266">
      <formula>LEN(TRIM(Q230))=0</formula>
    </cfRule>
  </conditionalFormatting>
  <conditionalFormatting sqref="Q233:S233">
    <cfRule type="containsBlanks" dxfId="160" priority="261">
      <formula>LEN(TRIM(Q233))=0</formula>
    </cfRule>
  </conditionalFormatting>
  <conditionalFormatting sqref="Q236:S236">
    <cfRule type="containsBlanks" dxfId="159" priority="256">
      <formula>LEN(TRIM(Q236))=0</formula>
    </cfRule>
  </conditionalFormatting>
  <conditionalFormatting sqref="Q239:S239">
    <cfRule type="containsBlanks" dxfId="158" priority="251">
      <formula>LEN(TRIM(Q239))=0</formula>
    </cfRule>
  </conditionalFormatting>
  <conditionalFormatting sqref="R12:R13">
    <cfRule type="cellIs" dxfId="157" priority="858" operator="notEqual">
      <formula>H12</formula>
    </cfRule>
  </conditionalFormatting>
  <conditionalFormatting sqref="R15:R16">
    <cfRule type="cellIs" dxfId="156" priority="624" operator="notEqual">
      <formula>H15</formula>
    </cfRule>
  </conditionalFormatting>
  <conditionalFormatting sqref="R18:R19">
    <cfRule type="cellIs" dxfId="155" priority="619" operator="notEqual">
      <formula>H18</formula>
    </cfRule>
  </conditionalFormatting>
  <conditionalFormatting sqref="R21:R22">
    <cfRule type="cellIs" dxfId="154" priority="614" operator="notEqual">
      <formula>H21</formula>
    </cfRule>
  </conditionalFormatting>
  <conditionalFormatting sqref="R24:R25">
    <cfRule type="cellIs" dxfId="153" priority="609" operator="notEqual">
      <formula>H24</formula>
    </cfRule>
  </conditionalFormatting>
  <conditionalFormatting sqref="R27:R28">
    <cfRule type="cellIs" dxfId="152" priority="604" operator="notEqual">
      <formula>H27</formula>
    </cfRule>
  </conditionalFormatting>
  <conditionalFormatting sqref="R30:R31">
    <cfRule type="cellIs" dxfId="151" priority="599" operator="notEqual">
      <formula>H30</formula>
    </cfRule>
  </conditionalFormatting>
  <conditionalFormatting sqref="R33:R34">
    <cfRule type="cellIs" dxfId="150" priority="594" operator="notEqual">
      <formula>H33</formula>
    </cfRule>
  </conditionalFormatting>
  <conditionalFormatting sqref="R36:R37">
    <cfRule type="cellIs" dxfId="149" priority="589" operator="notEqual">
      <formula>H36</formula>
    </cfRule>
  </conditionalFormatting>
  <conditionalFormatting sqref="R39:R40">
    <cfRule type="cellIs" dxfId="148" priority="584" operator="notEqual">
      <formula>H39</formula>
    </cfRule>
  </conditionalFormatting>
  <conditionalFormatting sqref="R42:R43">
    <cfRule type="cellIs" dxfId="147" priority="579" operator="notEqual">
      <formula>H42</formula>
    </cfRule>
  </conditionalFormatting>
  <conditionalFormatting sqref="R45:R46">
    <cfRule type="cellIs" dxfId="146" priority="574" operator="notEqual">
      <formula>H45</formula>
    </cfRule>
  </conditionalFormatting>
  <conditionalFormatting sqref="R48:R49">
    <cfRule type="cellIs" dxfId="145" priority="569" operator="notEqual">
      <formula>H48</formula>
    </cfRule>
  </conditionalFormatting>
  <conditionalFormatting sqref="R51:R52">
    <cfRule type="cellIs" dxfId="144" priority="564" operator="notEqual">
      <formula>H51</formula>
    </cfRule>
  </conditionalFormatting>
  <conditionalFormatting sqref="R54:R55">
    <cfRule type="cellIs" dxfId="143" priority="559" operator="notEqual">
      <formula>H54</formula>
    </cfRule>
  </conditionalFormatting>
  <conditionalFormatting sqref="R57:R58">
    <cfRule type="cellIs" dxfId="142" priority="554" operator="notEqual">
      <formula>H57</formula>
    </cfRule>
  </conditionalFormatting>
  <conditionalFormatting sqref="R60:R61">
    <cfRule type="cellIs" dxfId="141" priority="549" operator="notEqual">
      <formula>H60</formula>
    </cfRule>
  </conditionalFormatting>
  <conditionalFormatting sqref="R63:R64">
    <cfRule type="cellIs" dxfId="140" priority="544" operator="notEqual">
      <formula>H63</formula>
    </cfRule>
  </conditionalFormatting>
  <conditionalFormatting sqref="R66:R67">
    <cfRule type="cellIs" dxfId="139" priority="539" operator="notEqual">
      <formula>H66</formula>
    </cfRule>
  </conditionalFormatting>
  <conditionalFormatting sqref="R69:R70">
    <cfRule type="cellIs" dxfId="138" priority="534" operator="notEqual">
      <formula>H69</formula>
    </cfRule>
  </conditionalFormatting>
  <conditionalFormatting sqref="R72:R73">
    <cfRule type="cellIs" dxfId="137" priority="529" operator="notEqual">
      <formula>H72</formula>
    </cfRule>
  </conditionalFormatting>
  <conditionalFormatting sqref="R75:R76">
    <cfRule type="cellIs" dxfId="136" priority="524" operator="notEqual">
      <formula>H75</formula>
    </cfRule>
  </conditionalFormatting>
  <conditionalFormatting sqref="R78:R79">
    <cfRule type="cellIs" dxfId="135" priority="519" operator="notEqual">
      <formula>H78</formula>
    </cfRule>
  </conditionalFormatting>
  <conditionalFormatting sqref="R81:R82">
    <cfRule type="cellIs" dxfId="134" priority="514" operator="notEqual">
      <formula>H81</formula>
    </cfRule>
  </conditionalFormatting>
  <conditionalFormatting sqref="R84:R85">
    <cfRule type="cellIs" dxfId="133" priority="509" operator="notEqual">
      <formula>H84</formula>
    </cfRule>
  </conditionalFormatting>
  <conditionalFormatting sqref="R87:R88">
    <cfRule type="cellIs" dxfId="132" priority="504" operator="notEqual">
      <formula>H87</formula>
    </cfRule>
  </conditionalFormatting>
  <conditionalFormatting sqref="R90:R91">
    <cfRule type="cellIs" dxfId="131" priority="499" operator="notEqual">
      <formula>H90</formula>
    </cfRule>
  </conditionalFormatting>
  <conditionalFormatting sqref="R93:R94">
    <cfRule type="cellIs" dxfId="130" priority="494" operator="notEqual">
      <formula>H93</formula>
    </cfRule>
  </conditionalFormatting>
  <conditionalFormatting sqref="R96:R97">
    <cfRule type="cellIs" dxfId="129" priority="489" operator="notEqual">
      <formula>H96</formula>
    </cfRule>
  </conditionalFormatting>
  <conditionalFormatting sqref="R99:R100">
    <cfRule type="cellIs" dxfId="128" priority="484" operator="notEqual">
      <formula>H99</formula>
    </cfRule>
  </conditionalFormatting>
  <conditionalFormatting sqref="R102:R103">
    <cfRule type="cellIs" dxfId="127" priority="479" operator="notEqual">
      <formula>H102</formula>
    </cfRule>
  </conditionalFormatting>
  <conditionalFormatting sqref="R105:R106">
    <cfRule type="cellIs" dxfId="126" priority="474" operator="notEqual">
      <formula>H105</formula>
    </cfRule>
  </conditionalFormatting>
  <conditionalFormatting sqref="R108:R109">
    <cfRule type="cellIs" dxfId="125" priority="469" operator="notEqual">
      <formula>H108</formula>
    </cfRule>
  </conditionalFormatting>
  <conditionalFormatting sqref="R111:R112">
    <cfRule type="cellIs" dxfId="124" priority="464" operator="notEqual">
      <formula>H111</formula>
    </cfRule>
  </conditionalFormatting>
  <conditionalFormatting sqref="R114:R115">
    <cfRule type="cellIs" dxfId="123" priority="459" operator="notEqual">
      <formula>H114</formula>
    </cfRule>
  </conditionalFormatting>
  <conditionalFormatting sqref="R117:R118">
    <cfRule type="cellIs" dxfId="122" priority="454" operator="notEqual">
      <formula>H117</formula>
    </cfRule>
  </conditionalFormatting>
  <conditionalFormatting sqref="R120:R121">
    <cfRule type="cellIs" dxfId="121" priority="449" operator="notEqual">
      <formula>H120</formula>
    </cfRule>
  </conditionalFormatting>
  <conditionalFormatting sqref="R123:R124">
    <cfRule type="cellIs" dxfId="120" priority="444" operator="notEqual">
      <formula>H123</formula>
    </cfRule>
  </conditionalFormatting>
  <conditionalFormatting sqref="R126:R127">
    <cfRule type="cellIs" dxfId="119" priority="439" operator="notEqual">
      <formula>H126</formula>
    </cfRule>
  </conditionalFormatting>
  <conditionalFormatting sqref="R129:R130">
    <cfRule type="cellIs" dxfId="118" priority="434" operator="notEqual">
      <formula>H129</formula>
    </cfRule>
  </conditionalFormatting>
  <conditionalFormatting sqref="R132:R133">
    <cfRule type="cellIs" dxfId="117" priority="429" operator="notEqual">
      <formula>H132</formula>
    </cfRule>
  </conditionalFormatting>
  <conditionalFormatting sqref="R135:R136">
    <cfRule type="cellIs" dxfId="116" priority="424" operator="notEqual">
      <formula>H135</formula>
    </cfRule>
  </conditionalFormatting>
  <conditionalFormatting sqref="R138:R139">
    <cfRule type="cellIs" dxfId="115" priority="419" operator="notEqual">
      <formula>H138</formula>
    </cfRule>
  </conditionalFormatting>
  <conditionalFormatting sqref="R141:R142">
    <cfRule type="cellIs" dxfId="114" priority="414" operator="notEqual">
      <formula>H141</formula>
    </cfRule>
  </conditionalFormatting>
  <conditionalFormatting sqref="R144:R145">
    <cfRule type="cellIs" dxfId="113" priority="409" operator="notEqual">
      <formula>H144</formula>
    </cfRule>
  </conditionalFormatting>
  <conditionalFormatting sqref="R147:R148">
    <cfRule type="cellIs" dxfId="112" priority="404" operator="notEqual">
      <formula>H147</formula>
    </cfRule>
  </conditionalFormatting>
  <conditionalFormatting sqref="R150:R151">
    <cfRule type="cellIs" dxfId="111" priority="399" operator="notEqual">
      <formula>H150</formula>
    </cfRule>
  </conditionalFormatting>
  <conditionalFormatting sqref="R153:R154">
    <cfRule type="cellIs" dxfId="110" priority="394" operator="notEqual">
      <formula>H153</formula>
    </cfRule>
  </conditionalFormatting>
  <conditionalFormatting sqref="R156:R157">
    <cfRule type="cellIs" dxfId="109" priority="389" operator="notEqual">
      <formula>H156</formula>
    </cfRule>
  </conditionalFormatting>
  <conditionalFormatting sqref="R159:R160">
    <cfRule type="cellIs" dxfId="108" priority="384" operator="notEqual">
      <formula>H159</formula>
    </cfRule>
  </conditionalFormatting>
  <conditionalFormatting sqref="R162:R163">
    <cfRule type="cellIs" dxfId="107" priority="379" operator="notEqual">
      <formula>H162</formula>
    </cfRule>
  </conditionalFormatting>
  <conditionalFormatting sqref="R165:R166">
    <cfRule type="cellIs" dxfId="106" priority="374" operator="notEqual">
      <formula>H165</formula>
    </cfRule>
  </conditionalFormatting>
  <conditionalFormatting sqref="R168:R169">
    <cfRule type="cellIs" dxfId="105" priority="369" operator="notEqual">
      <formula>H168</formula>
    </cfRule>
  </conditionalFormatting>
  <conditionalFormatting sqref="R171:R172">
    <cfRule type="cellIs" dxfId="104" priority="364" operator="notEqual">
      <formula>H171</formula>
    </cfRule>
  </conditionalFormatting>
  <conditionalFormatting sqref="R174:R175">
    <cfRule type="cellIs" dxfId="103" priority="359" operator="notEqual">
      <formula>H174</formula>
    </cfRule>
  </conditionalFormatting>
  <conditionalFormatting sqref="R177:R178">
    <cfRule type="cellIs" dxfId="102" priority="354" operator="notEqual">
      <formula>H177</formula>
    </cfRule>
  </conditionalFormatting>
  <conditionalFormatting sqref="R180:R181">
    <cfRule type="cellIs" dxfId="101" priority="349" operator="notEqual">
      <formula>H180</formula>
    </cfRule>
  </conditionalFormatting>
  <conditionalFormatting sqref="R183:R184">
    <cfRule type="cellIs" dxfId="100" priority="344" operator="notEqual">
      <formula>H183</formula>
    </cfRule>
  </conditionalFormatting>
  <conditionalFormatting sqref="R186:R187">
    <cfRule type="cellIs" dxfId="99" priority="339" operator="notEqual">
      <formula>H186</formula>
    </cfRule>
  </conditionalFormatting>
  <conditionalFormatting sqref="R189:R190">
    <cfRule type="cellIs" dxfId="98" priority="334" operator="notEqual">
      <formula>H189</formula>
    </cfRule>
  </conditionalFormatting>
  <conditionalFormatting sqref="R192:R193">
    <cfRule type="cellIs" dxfId="97" priority="329" operator="notEqual">
      <formula>H192</formula>
    </cfRule>
  </conditionalFormatting>
  <conditionalFormatting sqref="R195:R196">
    <cfRule type="cellIs" dxfId="96" priority="324" operator="notEqual">
      <formula>H195</formula>
    </cfRule>
  </conditionalFormatting>
  <conditionalFormatting sqref="R198:R199">
    <cfRule type="cellIs" dxfId="95" priority="319" operator="notEqual">
      <formula>H198</formula>
    </cfRule>
  </conditionalFormatting>
  <conditionalFormatting sqref="R201:R202">
    <cfRule type="cellIs" dxfId="94" priority="314" operator="notEqual">
      <formula>H201</formula>
    </cfRule>
  </conditionalFormatting>
  <conditionalFormatting sqref="R204:R205">
    <cfRule type="cellIs" dxfId="93" priority="309" operator="notEqual">
      <formula>H204</formula>
    </cfRule>
  </conditionalFormatting>
  <conditionalFormatting sqref="R207:R208">
    <cfRule type="cellIs" dxfId="92" priority="304" operator="notEqual">
      <formula>H207</formula>
    </cfRule>
  </conditionalFormatting>
  <conditionalFormatting sqref="R210:R211">
    <cfRule type="cellIs" dxfId="91" priority="299" operator="notEqual">
      <formula>H210</formula>
    </cfRule>
  </conditionalFormatting>
  <conditionalFormatting sqref="R213:R214">
    <cfRule type="cellIs" dxfId="90" priority="294" operator="notEqual">
      <formula>H213</formula>
    </cfRule>
  </conditionalFormatting>
  <conditionalFormatting sqref="R216:R217">
    <cfRule type="cellIs" dxfId="89" priority="289" operator="notEqual">
      <formula>H216</formula>
    </cfRule>
  </conditionalFormatting>
  <conditionalFormatting sqref="R219:R220">
    <cfRule type="cellIs" dxfId="88" priority="284" operator="notEqual">
      <formula>H219</formula>
    </cfRule>
  </conditionalFormatting>
  <conditionalFormatting sqref="R222:R223">
    <cfRule type="cellIs" dxfId="87" priority="279" operator="notEqual">
      <formula>H222</formula>
    </cfRule>
  </conditionalFormatting>
  <conditionalFormatting sqref="R225:R226">
    <cfRule type="cellIs" dxfId="86" priority="274" operator="notEqual">
      <formula>H225</formula>
    </cfRule>
  </conditionalFormatting>
  <conditionalFormatting sqref="R228:R229">
    <cfRule type="cellIs" dxfId="85" priority="269" operator="notEqual">
      <formula>H228</formula>
    </cfRule>
  </conditionalFormatting>
  <conditionalFormatting sqref="R231:R232">
    <cfRule type="cellIs" dxfId="84" priority="264" operator="notEqual">
      <formula>H231</formula>
    </cfRule>
  </conditionalFormatting>
  <conditionalFormatting sqref="R234:R235">
    <cfRule type="cellIs" dxfId="83" priority="259" operator="notEqual">
      <formula>H234</formula>
    </cfRule>
  </conditionalFormatting>
  <conditionalFormatting sqref="R237:R238">
    <cfRule type="cellIs" dxfId="82" priority="254" operator="notEqual">
      <formula>H237</formula>
    </cfRule>
  </conditionalFormatting>
  <conditionalFormatting sqref="R240:R241">
    <cfRule type="cellIs" dxfId="81" priority="249" operator="notEqual">
      <formula>H240</formula>
    </cfRule>
  </conditionalFormatting>
  <conditionalFormatting sqref="S12:S13">
    <cfRule type="cellIs" dxfId="80" priority="857" operator="notEqual">
      <formula>H12</formula>
    </cfRule>
  </conditionalFormatting>
  <conditionalFormatting sqref="S15:S16">
    <cfRule type="cellIs" dxfId="79" priority="623" operator="notEqual">
      <formula>H15</formula>
    </cfRule>
  </conditionalFormatting>
  <conditionalFormatting sqref="S18:S19">
    <cfRule type="cellIs" dxfId="78" priority="618" operator="notEqual">
      <formula>H18</formula>
    </cfRule>
  </conditionalFormatting>
  <conditionalFormatting sqref="S21:S22">
    <cfRule type="cellIs" dxfId="77" priority="613" operator="notEqual">
      <formula>H21</formula>
    </cfRule>
  </conditionalFormatting>
  <conditionalFormatting sqref="S24:S25">
    <cfRule type="cellIs" dxfId="76" priority="608" operator="notEqual">
      <formula>H24</formula>
    </cfRule>
  </conditionalFormatting>
  <conditionalFormatting sqref="S27:S28">
    <cfRule type="cellIs" dxfId="75" priority="603" operator="notEqual">
      <formula>H27</formula>
    </cfRule>
  </conditionalFormatting>
  <conditionalFormatting sqref="S30:S31">
    <cfRule type="cellIs" dxfId="74" priority="598" operator="notEqual">
      <formula>H30</formula>
    </cfRule>
  </conditionalFormatting>
  <conditionalFormatting sqref="S33:S34">
    <cfRule type="cellIs" dxfId="73" priority="593" operator="notEqual">
      <formula>H33</formula>
    </cfRule>
  </conditionalFormatting>
  <conditionalFormatting sqref="S36:S37">
    <cfRule type="cellIs" dxfId="72" priority="588" operator="notEqual">
      <formula>H36</formula>
    </cfRule>
  </conditionalFormatting>
  <conditionalFormatting sqref="S39:S40">
    <cfRule type="cellIs" dxfId="71" priority="583" operator="notEqual">
      <formula>H39</formula>
    </cfRule>
  </conditionalFormatting>
  <conditionalFormatting sqref="S42:S43">
    <cfRule type="cellIs" dxfId="70" priority="578" operator="notEqual">
      <formula>H42</formula>
    </cfRule>
  </conditionalFormatting>
  <conditionalFormatting sqref="S45:S46">
    <cfRule type="cellIs" dxfId="69" priority="573" operator="notEqual">
      <formula>H45</formula>
    </cfRule>
  </conditionalFormatting>
  <conditionalFormatting sqref="S48:S49">
    <cfRule type="cellIs" dxfId="68" priority="568" operator="notEqual">
      <formula>H48</formula>
    </cfRule>
  </conditionalFormatting>
  <conditionalFormatting sqref="S51:S52">
    <cfRule type="cellIs" dxfId="67" priority="563" operator="notEqual">
      <formula>H51</formula>
    </cfRule>
  </conditionalFormatting>
  <conditionalFormatting sqref="S54:S55">
    <cfRule type="cellIs" dxfId="66" priority="558" operator="notEqual">
      <formula>H54</formula>
    </cfRule>
  </conditionalFormatting>
  <conditionalFormatting sqref="S57:S58">
    <cfRule type="cellIs" dxfId="65" priority="553" operator="notEqual">
      <formula>H57</formula>
    </cfRule>
  </conditionalFormatting>
  <conditionalFormatting sqref="S60:S61">
    <cfRule type="cellIs" dxfId="64" priority="548" operator="notEqual">
      <formula>H60</formula>
    </cfRule>
  </conditionalFormatting>
  <conditionalFormatting sqref="S63:S64">
    <cfRule type="cellIs" dxfId="63" priority="543" operator="notEqual">
      <formula>H63</formula>
    </cfRule>
  </conditionalFormatting>
  <conditionalFormatting sqref="S66:S67">
    <cfRule type="cellIs" dxfId="62" priority="538" operator="notEqual">
      <formula>H66</formula>
    </cfRule>
  </conditionalFormatting>
  <conditionalFormatting sqref="S69:S70">
    <cfRule type="cellIs" dxfId="61" priority="533" operator="notEqual">
      <formula>H69</formula>
    </cfRule>
  </conditionalFormatting>
  <conditionalFormatting sqref="S72:S73">
    <cfRule type="cellIs" dxfId="60" priority="528" operator="notEqual">
      <formula>H72</formula>
    </cfRule>
  </conditionalFormatting>
  <conditionalFormatting sqref="S75:S76">
    <cfRule type="cellIs" dxfId="59" priority="523" operator="notEqual">
      <formula>H75</formula>
    </cfRule>
  </conditionalFormatting>
  <conditionalFormatting sqref="S78:S79">
    <cfRule type="cellIs" dxfId="58" priority="518" operator="notEqual">
      <formula>H78</formula>
    </cfRule>
  </conditionalFormatting>
  <conditionalFormatting sqref="S81:S82">
    <cfRule type="cellIs" dxfId="57" priority="513" operator="notEqual">
      <formula>H81</formula>
    </cfRule>
  </conditionalFormatting>
  <conditionalFormatting sqref="S84:S85">
    <cfRule type="cellIs" dxfId="56" priority="508" operator="notEqual">
      <formula>H84</formula>
    </cfRule>
  </conditionalFormatting>
  <conditionalFormatting sqref="S87:S88">
    <cfRule type="cellIs" dxfId="55" priority="503" operator="notEqual">
      <formula>H87</formula>
    </cfRule>
  </conditionalFormatting>
  <conditionalFormatting sqref="S90:S91">
    <cfRule type="cellIs" dxfId="54" priority="498" operator="notEqual">
      <formula>H90</formula>
    </cfRule>
  </conditionalFormatting>
  <conditionalFormatting sqref="S93:S94">
    <cfRule type="cellIs" dxfId="53" priority="493" operator="notEqual">
      <formula>H93</formula>
    </cfRule>
  </conditionalFormatting>
  <conditionalFormatting sqref="S96:S97">
    <cfRule type="cellIs" dxfId="52" priority="488" operator="notEqual">
      <formula>H96</formula>
    </cfRule>
  </conditionalFormatting>
  <conditionalFormatting sqref="S99:S100">
    <cfRule type="cellIs" dxfId="51" priority="483" operator="notEqual">
      <formula>H99</formula>
    </cfRule>
  </conditionalFormatting>
  <conditionalFormatting sqref="S102:S103">
    <cfRule type="cellIs" dxfId="50" priority="478" operator="notEqual">
      <formula>H102</formula>
    </cfRule>
  </conditionalFormatting>
  <conditionalFormatting sqref="S105:S106">
    <cfRule type="cellIs" dxfId="49" priority="473" operator="notEqual">
      <formula>H105</formula>
    </cfRule>
  </conditionalFormatting>
  <conditionalFormatting sqref="S108:S109">
    <cfRule type="cellIs" dxfId="48" priority="468" operator="notEqual">
      <formula>H108</formula>
    </cfRule>
  </conditionalFormatting>
  <conditionalFormatting sqref="S111:S112">
    <cfRule type="cellIs" dxfId="47" priority="463" operator="notEqual">
      <formula>H111</formula>
    </cfRule>
  </conditionalFormatting>
  <conditionalFormatting sqref="S114:S115">
    <cfRule type="cellIs" dxfId="46" priority="458" operator="notEqual">
      <formula>H114</formula>
    </cfRule>
  </conditionalFormatting>
  <conditionalFormatting sqref="S117:S118">
    <cfRule type="cellIs" dxfId="45" priority="453" operator="notEqual">
      <formula>H117</formula>
    </cfRule>
  </conditionalFormatting>
  <conditionalFormatting sqref="S120:S121">
    <cfRule type="cellIs" dxfId="44" priority="448" operator="notEqual">
      <formula>H120</formula>
    </cfRule>
  </conditionalFormatting>
  <conditionalFormatting sqref="S123:S124">
    <cfRule type="cellIs" dxfId="43" priority="443" operator="notEqual">
      <formula>H123</formula>
    </cfRule>
  </conditionalFormatting>
  <conditionalFormatting sqref="S126:S127">
    <cfRule type="cellIs" dxfId="42" priority="438" operator="notEqual">
      <formula>H126</formula>
    </cfRule>
  </conditionalFormatting>
  <conditionalFormatting sqref="S129:S130">
    <cfRule type="cellIs" dxfId="41" priority="433" operator="notEqual">
      <formula>H129</formula>
    </cfRule>
  </conditionalFormatting>
  <conditionalFormatting sqref="S132:S133">
    <cfRule type="cellIs" dxfId="40" priority="428" operator="notEqual">
      <formula>H132</formula>
    </cfRule>
  </conditionalFormatting>
  <conditionalFormatting sqref="S135:S136">
    <cfRule type="cellIs" dxfId="39" priority="423" operator="notEqual">
      <formula>H135</formula>
    </cfRule>
  </conditionalFormatting>
  <conditionalFormatting sqref="S138:S139">
    <cfRule type="cellIs" dxfId="38" priority="418" operator="notEqual">
      <formula>H138</formula>
    </cfRule>
  </conditionalFormatting>
  <conditionalFormatting sqref="S141:S142">
    <cfRule type="cellIs" dxfId="37" priority="413" operator="notEqual">
      <formula>H141</formula>
    </cfRule>
  </conditionalFormatting>
  <conditionalFormatting sqref="S144:S145">
    <cfRule type="cellIs" dxfId="36" priority="408" operator="notEqual">
      <formula>H144</formula>
    </cfRule>
  </conditionalFormatting>
  <conditionalFormatting sqref="S147:S148">
    <cfRule type="cellIs" dxfId="35" priority="403" operator="notEqual">
      <formula>H147</formula>
    </cfRule>
  </conditionalFormatting>
  <conditionalFormatting sqref="S150:S151">
    <cfRule type="cellIs" dxfId="34" priority="398" operator="notEqual">
      <formula>H150</formula>
    </cfRule>
  </conditionalFormatting>
  <conditionalFormatting sqref="S153:S154">
    <cfRule type="cellIs" dxfId="33" priority="393" operator="notEqual">
      <formula>H153</formula>
    </cfRule>
  </conditionalFormatting>
  <conditionalFormatting sqref="S156:S157">
    <cfRule type="cellIs" dxfId="32" priority="388" operator="notEqual">
      <formula>H156</formula>
    </cfRule>
  </conditionalFormatting>
  <conditionalFormatting sqref="S159:S160">
    <cfRule type="cellIs" dxfId="31" priority="383" operator="notEqual">
      <formula>H159</formula>
    </cfRule>
  </conditionalFormatting>
  <conditionalFormatting sqref="S162:S163">
    <cfRule type="cellIs" dxfId="30" priority="378" operator="notEqual">
      <formula>H162</formula>
    </cfRule>
  </conditionalFormatting>
  <conditionalFormatting sqref="S165:S166">
    <cfRule type="cellIs" dxfId="29" priority="373" operator="notEqual">
      <formula>H165</formula>
    </cfRule>
  </conditionalFormatting>
  <conditionalFormatting sqref="S168:S169">
    <cfRule type="cellIs" dxfId="28" priority="368" operator="notEqual">
      <formula>H168</formula>
    </cfRule>
  </conditionalFormatting>
  <conditionalFormatting sqref="S171:S172">
    <cfRule type="cellIs" dxfId="27" priority="363" operator="notEqual">
      <formula>H171</formula>
    </cfRule>
  </conditionalFormatting>
  <conditionalFormatting sqref="S174:S175">
    <cfRule type="cellIs" dxfId="26" priority="358" operator="notEqual">
      <formula>H174</formula>
    </cfRule>
  </conditionalFormatting>
  <conditionalFormatting sqref="S177:S178">
    <cfRule type="cellIs" dxfId="25" priority="353" operator="notEqual">
      <formula>H177</formula>
    </cfRule>
  </conditionalFormatting>
  <conditionalFormatting sqref="S180:S181">
    <cfRule type="cellIs" dxfId="24" priority="348" operator="notEqual">
      <formula>H180</formula>
    </cfRule>
  </conditionalFormatting>
  <conditionalFormatting sqref="S183:S184">
    <cfRule type="cellIs" dxfId="23" priority="343" operator="notEqual">
      <formula>H183</formula>
    </cfRule>
  </conditionalFormatting>
  <conditionalFormatting sqref="S186:S187">
    <cfRule type="cellIs" dxfId="22" priority="338" operator="notEqual">
      <formula>H186</formula>
    </cfRule>
  </conditionalFormatting>
  <conditionalFormatting sqref="S189:S190">
    <cfRule type="cellIs" dxfId="21" priority="333" operator="notEqual">
      <formula>H189</formula>
    </cfRule>
  </conditionalFormatting>
  <conditionalFormatting sqref="S192:S193">
    <cfRule type="cellIs" dxfId="20" priority="328" operator="notEqual">
      <formula>H192</formula>
    </cfRule>
  </conditionalFormatting>
  <conditionalFormatting sqref="S195:S196">
    <cfRule type="cellIs" dxfId="19" priority="323" operator="notEqual">
      <formula>H195</formula>
    </cfRule>
  </conditionalFormatting>
  <conditionalFormatting sqref="S198:S199">
    <cfRule type="cellIs" dxfId="18" priority="318" operator="notEqual">
      <formula>H198</formula>
    </cfRule>
  </conditionalFormatting>
  <conditionalFormatting sqref="S201:S202">
    <cfRule type="cellIs" dxfId="17" priority="313" operator="notEqual">
      <formula>H201</formula>
    </cfRule>
  </conditionalFormatting>
  <conditionalFormatting sqref="S204:S205">
    <cfRule type="cellIs" dxfId="16" priority="308" operator="notEqual">
      <formula>H204</formula>
    </cfRule>
  </conditionalFormatting>
  <conditionalFormatting sqref="S207:S208">
    <cfRule type="cellIs" dxfId="15" priority="303" operator="notEqual">
      <formula>H207</formula>
    </cfRule>
  </conditionalFormatting>
  <conditionalFormatting sqref="S210:S211">
    <cfRule type="cellIs" dxfId="14" priority="298" operator="notEqual">
      <formula>H210</formula>
    </cfRule>
  </conditionalFormatting>
  <conditionalFormatting sqref="S213:S214">
    <cfRule type="cellIs" dxfId="13" priority="293" operator="notEqual">
      <formula>H213</formula>
    </cfRule>
  </conditionalFormatting>
  <conditionalFormatting sqref="S216:S217">
    <cfRule type="cellIs" dxfId="12" priority="288" operator="notEqual">
      <formula>H216</formula>
    </cfRule>
  </conditionalFormatting>
  <conditionalFormatting sqref="S219:S220">
    <cfRule type="cellIs" dxfId="11" priority="283" operator="notEqual">
      <formula>H219</formula>
    </cfRule>
  </conditionalFormatting>
  <conditionalFormatting sqref="S222:S223">
    <cfRule type="cellIs" dxfId="10" priority="278" operator="notEqual">
      <formula>H222</formula>
    </cfRule>
  </conditionalFormatting>
  <conditionalFormatting sqref="S225:S226">
    <cfRule type="cellIs" dxfId="9" priority="273" operator="notEqual">
      <formula>H225</formula>
    </cfRule>
  </conditionalFormatting>
  <conditionalFormatting sqref="S228:S229">
    <cfRule type="cellIs" dxfId="8" priority="268" operator="notEqual">
      <formula>H228</formula>
    </cfRule>
  </conditionalFormatting>
  <conditionalFormatting sqref="S231:S232">
    <cfRule type="cellIs" dxfId="7" priority="263" operator="notEqual">
      <formula>H231</formula>
    </cfRule>
  </conditionalFormatting>
  <conditionalFormatting sqref="S234:S235">
    <cfRule type="cellIs" dxfId="6" priority="258" operator="notEqual">
      <formula>H234</formula>
    </cfRule>
  </conditionalFormatting>
  <conditionalFormatting sqref="S237:S238">
    <cfRule type="cellIs" dxfId="5" priority="253" operator="notEqual">
      <formula>H237</formula>
    </cfRule>
  </conditionalFormatting>
  <conditionalFormatting sqref="S240:S241">
    <cfRule type="cellIs" dxfId="4" priority="248" operator="notEqual">
      <formula>H240</formula>
    </cfRule>
  </conditionalFormatting>
  <conditionalFormatting sqref="T11:T241">
    <cfRule type="cellIs" dxfId="3" priority="2" operator="equal">
      <formula>"Alto"</formula>
    </cfRule>
    <cfRule type="cellIs" dxfId="2" priority="3" operator="equal">
      <formula>"Moderado"</formula>
    </cfRule>
    <cfRule type="cellIs" dxfId="1" priority="4" operator="equal">
      <formula>"Bajo"</formula>
    </cfRule>
    <cfRule type="cellIs" dxfId="0" priority="1" operator="equal">
      <formula>"Extremo"</formula>
    </cfRule>
  </conditionalFormatting>
  <pageMargins left="0.7" right="0.7" top="0.75" bottom="0.75" header="0.3" footer="0.3"/>
  <pageSetup paperSize="14"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7BF02DCD-0BED-4B4A-8CAF-DE75E3245D27}">
          <x14:formula1>
            <xm:f>'0 - Criterios'!$H$39:$H$40</xm:f>
          </x14:formula1>
          <xm:sqref>S11:S241</xm:sqref>
        </x14:dataValidation>
        <x14:dataValidation type="list" allowBlank="1" showInputMessage="1" showErrorMessage="1" xr:uid="{348F55AA-08EF-400C-B3F1-25DF4CC53826}">
          <x14:formula1>
            <xm:f>'0 - Criterios'!$G$39:$G$40</xm:f>
          </x14:formula1>
          <xm:sqref>R11:R241</xm:sqref>
        </x14:dataValidation>
        <x14:dataValidation type="list" allowBlank="1" showInputMessage="1" showErrorMessage="1" xr:uid="{93761DB4-445C-4550-A664-B422C08C6906}">
          <x14:formula1>
            <xm:f>'0 - Criterios'!$F$39:$F$40</xm:f>
          </x14:formula1>
          <xm:sqref>Q11:Q241</xm:sqref>
        </x14:dataValidation>
        <x14:dataValidation type="list" allowBlank="1" showInputMessage="1" showErrorMessage="1" xr:uid="{AE474625-A96D-4DE6-A2B5-7FFB3C6E0450}">
          <x14:formula1>
            <xm:f>'0 - Criterios'!$F$32:$F$34</xm:f>
          </x14:formula1>
          <xm:sqref>M11:M241</xm:sqref>
        </x14:dataValidation>
        <x14:dataValidation type="list" allowBlank="1" showInputMessage="1" showErrorMessage="1" xr:uid="{95E143DC-D5B8-4D49-8BC9-830CCC5CE7CC}">
          <x14:formula1>
            <xm:f>'0 - Criterios'!$H$32:$H$33</xm:f>
          </x14:formula1>
          <xm:sqref>O11:O241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8C974-FFD4-4107-9E70-F169D12F36A9}">
  <sheetPr>
    <tabColor rgb="FFFFFF00"/>
  </sheetPr>
  <dimension ref="A2:W166"/>
  <sheetViews>
    <sheetView showGridLines="0" topLeftCell="O1" zoomScaleNormal="100" workbookViewId="0">
      <selection activeCell="S1" sqref="S1:S1048576"/>
    </sheetView>
  </sheetViews>
  <sheetFormatPr baseColWidth="10" defaultRowHeight="20.05" customHeight="1" x14ac:dyDescent="0.4"/>
  <cols>
    <col min="1" max="1" width="67" style="263" customWidth="1"/>
    <col min="2" max="2" width="61.84375" style="263" customWidth="1"/>
    <col min="3" max="3" width="9.61328125" style="270" bestFit="1" customWidth="1"/>
    <col min="4" max="4" width="32.3828125" style="263" bestFit="1" customWidth="1"/>
    <col min="5" max="5" width="25.69140625" style="263" bestFit="1" customWidth="1"/>
    <col min="6" max="6" width="33.84375" style="263" bestFit="1" customWidth="1"/>
    <col min="7" max="7" width="31.765625" style="263" bestFit="1" customWidth="1"/>
    <col min="8" max="8" width="11.4609375" style="270" bestFit="1" customWidth="1"/>
    <col min="9" max="9" width="85" style="263" bestFit="1" customWidth="1"/>
    <col min="10" max="10" width="16.23046875" style="263" bestFit="1" customWidth="1"/>
    <col min="11" max="11" width="30.3828125" style="263" bestFit="1" customWidth="1"/>
    <col min="12" max="12" width="23.921875" style="263" bestFit="1" customWidth="1"/>
    <col min="13" max="13" width="21.15234375" style="270" bestFit="1" customWidth="1"/>
    <col min="14" max="14" width="72.07421875" style="263" bestFit="1" customWidth="1"/>
    <col min="15" max="15" width="30.3046875" style="264" bestFit="1" customWidth="1"/>
    <col min="16" max="16" width="20.23046875" style="270" bestFit="1" customWidth="1"/>
    <col min="17" max="17" width="11.07421875" style="263"/>
    <col min="18" max="18" width="45.69140625" style="263" bestFit="1" customWidth="1"/>
    <col min="19" max="19" width="41.61328125" style="264" bestFit="1" customWidth="1"/>
    <col min="20" max="20" width="11.07421875" style="263"/>
    <col min="21" max="21" width="16.61328125" style="263" bestFit="1" customWidth="1"/>
    <col min="22" max="22" width="52.84375" style="263" bestFit="1" customWidth="1"/>
    <col min="23" max="16384" width="11.07421875" style="263"/>
  </cols>
  <sheetData>
    <row r="2" spans="1:20" s="262" customFormat="1" ht="20.05" customHeight="1" x14ac:dyDescent="0.4">
      <c r="A2" s="265" t="s">
        <v>34</v>
      </c>
      <c r="B2" s="265" t="s">
        <v>1667</v>
      </c>
      <c r="C2" s="265" t="s">
        <v>1999</v>
      </c>
      <c r="D2" s="265" t="s">
        <v>155</v>
      </c>
      <c r="E2" s="265" t="s">
        <v>883</v>
      </c>
      <c r="F2" s="265" t="s">
        <v>154</v>
      </c>
      <c r="G2" s="265" t="s">
        <v>2000</v>
      </c>
      <c r="H2" s="265" t="s">
        <v>2001</v>
      </c>
      <c r="I2" s="265" t="s">
        <v>2002</v>
      </c>
      <c r="J2" s="265" t="s">
        <v>2003</v>
      </c>
      <c r="K2" s="265" t="s">
        <v>2004</v>
      </c>
      <c r="L2" s="265" t="s">
        <v>2005</v>
      </c>
      <c r="M2" s="265" t="s">
        <v>2006</v>
      </c>
      <c r="N2" s="265" t="s">
        <v>452</v>
      </c>
      <c r="O2" s="266" t="s">
        <v>2007</v>
      </c>
      <c r="P2" s="265" t="s">
        <v>2008</v>
      </c>
      <c r="R2" s="299" t="s">
        <v>452</v>
      </c>
      <c r="S2" s="302" t="s">
        <v>2010</v>
      </c>
    </row>
    <row r="3" spans="1:20" ht="20.05" customHeight="1" x14ac:dyDescent="0.4">
      <c r="A3" s="267" t="s">
        <v>77</v>
      </c>
      <c r="B3" s="267" t="s">
        <v>702</v>
      </c>
      <c r="C3" s="269" t="s">
        <v>1281</v>
      </c>
      <c r="D3" s="267" t="s">
        <v>159</v>
      </c>
      <c r="E3" s="267" t="s">
        <v>715</v>
      </c>
      <c r="F3" s="267" t="s">
        <v>113</v>
      </c>
      <c r="G3" s="267" t="s">
        <v>199</v>
      </c>
      <c r="H3" s="269" t="s">
        <v>1115</v>
      </c>
      <c r="I3" s="267" t="s">
        <v>1113</v>
      </c>
      <c r="J3" s="267" t="s">
        <v>176</v>
      </c>
      <c r="K3" s="267" t="s">
        <v>199</v>
      </c>
      <c r="L3" s="267" t="s">
        <v>3</v>
      </c>
      <c r="M3" s="269" t="s">
        <v>1351</v>
      </c>
      <c r="N3" s="267" t="s">
        <v>702</v>
      </c>
      <c r="O3" s="268">
        <v>0</v>
      </c>
      <c r="P3" s="269" t="s">
        <v>1998</v>
      </c>
    </row>
    <row r="4" spans="1:20" ht="20.05" customHeight="1" x14ac:dyDescent="0.4">
      <c r="A4" s="267" t="s">
        <v>77</v>
      </c>
      <c r="B4" s="267" t="s">
        <v>702</v>
      </c>
      <c r="C4" s="269" t="s">
        <v>1281</v>
      </c>
      <c r="D4" s="267" t="s">
        <v>159</v>
      </c>
      <c r="E4" s="267" t="s">
        <v>715</v>
      </c>
      <c r="F4" s="267" t="s">
        <v>113</v>
      </c>
      <c r="G4" s="267" t="s">
        <v>199</v>
      </c>
      <c r="H4" s="269" t="s">
        <v>1116</v>
      </c>
      <c r="I4" s="267" t="s">
        <v>702</v>
      </c>
      <c r="J4" s="267" t="s">
        <v>178</v>
      </c>
      <c r="K4" s="267" t="s">
        <v>201</v>
      </c>
      <c r="L4" s="267" t="s">
        <v>3</v>
      </c>
      <c r="M4" s="269" t="s">
        <v>1352</v>
      </c>
      <c r="N4" s="267" t="s">
        <v>730</v>
      </c>
      <c r="O4" s="268"/>
      <c r="P4" s="269"/>
      <c r="R4" s="299" t="s">
        <v>496</v>
      </c>
      <c r="S4" s="302" t="s">
        <v>2009</v>
      </c>
      <c r="T4"/>
    </row>
    <row r="5" spans="1:20" ht="14.6" x14ac:dyDescent="0.4">
      <c r="A5" s="267" t="s">
        <v>781</v>
      </c>
      <c r="B5" s="267" t="s">
        <v>702</v>
      </c>
      <c r="C5" s="269" t="s">
        <v>1290</v>
      </c>
      <c r="D5" s="267" t="s">
        <v>160</v>
      </c>
      <c r="E5" s="267" t="s">
        <v>717</v>
      </c>
      <c r="F5" s="267" t="s">
        <v>113</v>
      </c>
      <c r="G5" s="267" t="s">
        <v>26</v>
      </c>
      <c r="H5" s="269" t="s">
        <v>1136</v>
      </c>
      <c r="I5" s="267" t="s">
        <v>702</v>
      </c>
      <c r="J5" s="267" t="s">
        <v>176</v>
      </c>
      <c r="K5" s="267" t="s">
        <v>26</v>
      </c>
      <c r="L5" s="267" t="s">
        <v>3</v>
      </c>
      <c r="M5" s="269" t="s">
        <v>1372</v>
      </c>
      <c r="N5" s="267" t="s">
        <v>702</v>
      </c>
      <c r="O5" s="268">
        <v>1</v>
      </c>
      <c r="P5" s="269" t="s">
        <v>437</v>
      </c>
      <c r="R5" s="300" t="s">
        <v>734</v>
      </c>
      <c r="S5" s="302">
        <v>0.30208333333333337</v>
      </c>
      <c r="T5"/>
    </row>
    <row r="6" spans="1:20" ht="14.6" x14ac:dyDescent="0.4">
      <c r="A6" s="267" t="s">
        <v>781</v>
      </c>
      <c r="B6" s="267" t="s">
        <v>702</v>
      </c>
      <c r="C6" s="269" t="s">
        <v>1290</v>
      </c>
      <c r="D6" s="267" t="s">
        <v>160</v>
      </c>
      <c r="E6" s="267" t="s">
        <v>717</v>
      </c>
      <c r="F6" s="267" t="s">
        <v>113</v>
      </c>
      <c r="G6" s="267" t="s">
        <v>26</v>
      </c>
      <c r="H6" s="269" t="s">
        <v>1137</v>
      </c>
      <c r="I6" s="267" t="s">
        <v>702</v>
      </c>
      <c r="J6" s="267" t="s">
        <v>178</v>
      </c>
      <c r="K6" s="267" t="s">
        <v>26</v>
      </c>
      <c r="L6" s="267" t="s">
        <v>3</v>
      </c>
      <c r="M6" s="269" t="s">
        <v>1373</v>
      </c>
      <c r="N6" s="267" t="s">
        <v>730</v>
      </c>
      <c r="O6" s="268"/>
      <c r="P6" s="269"/>
      <c r="R6" s="300" t="s">
        <v>77</v>
      </c>
      <c r="S6" s="302">
        <v>0.23809523809523808</v>
      </c>
      <c r="T6"/>
    </row>
    <row r="7" spans="1:20" ht="14.6" x14ac:dyDescent="0.4">
      <c r="A7" s="267" t="s">
        <v>781</v>
      </c>
      <c r="B7" s="267" t="s">
        <v>802</v>
      </c>
      <c r="C7" s="269" t="s">
        <v>1291</v>
      </c>
      <c r="D7" s="267" t="s">
        <v>160</v>
      </c>
      <c r="E7" s="267" t="s">
        <v>715</v>
      </c>
      <c r="F7" s="267" t="s">
        <v>113</v>
      </c>
      <c r="G7" s="267" t="s">
        <v>199</v>
      </c>
      <c r="H7" s="269" t="s">
        <v>1138</v>
      </c>
      <c r="I7" s="267" t="s">
        <v>890</v>
      </c>
      <c r="J7" s="267" t="s">
        <v>177</v>
      </c>
      <c r="K7" s="267" t="s">
        <v>199</v>
      </c>
      <c r="L7" s="267" t="s">
        <v>3</v>
      </c>
      <c r="M7" s="269" t="s">
        <v>1374</v>
      </c>
      <c r="N7" s="267" t="s">
        <v>940</v>
      </c>
      <c r="O7" s="268">
        <v>1</v>
      </c>
      <c r="P7" s="269" t="s">
        <v>437</v>
      </c>
      <c r="R7" s="300" t="s">
        <v>781</v>
      </c>
      <c r="S7" s="302">
        <v>0.9285714285714286</v>
      </c>
      <c r="T7"/>
    </row>
    <row r="8" spans="1:20" ht="14.6" x14ac:dyDescent="0.4">
      <c r="A8" s="267" t="s">
        <v>781</v>
      </c>
      <c r="B8" s="267" t="s">
        <v>802</v>
      </c>
      <c r="C8" s="269" t="s">
        <v>1291</v>
      </c>
      <c r="D8" s="267" t="s">
        <v>160</v>
      </c>
      <c r="E8" s="267" t="s">
        <v>715</v>
      </c>
      <c r="F8" s="267" t="s">
        <v>113</v>
      </c>
      <c r="G8" s="267" t="s">
        <v>199</v>
      </c>
      <c r="H8" s="269" t="s">
        <v>1139</v>
      </c>
      <c r="I8" s="267" t="s">
        <v>892</v>
      </c>
      <c r="J8" s="267" t="s">
        <v>178</v>
      </c>
      <c r="K8" s="267" t="s">
        <v>201</v>
      </c>
      <c r="L8" s="267" t="s">
        <v>3</v>
      </c>
      <c r="M8" s="269" t="s">
        <v>1375</v>
      </c>
      <c r="N8" s="267" t="s">
        <v>940</v>
      </c>
      <c r="O8" s="268">
        <v>1</v>
      </c>
      <c r="P8" s="269" t="s">
        <v>437</v>
      </c>
      <c r="R8" s="300" t="s">
        <v>498</v>
      </c>
      <c r="S8" s="302">
        <v>0.48106060606060608</v>
      </c>
      <c r="T8"/>
    </row>
    <row r="9" spans="1:20" ht="14.6" x14ac:dyDescent="0.4">
      <c r="A9" s="267" t="s">
        <v>781</v>
      </c>
      <c r="B9" s="267" t="s">
        <v>803</v>
      </c>
      <c r="C9" s="269" t="s">
        <v>1292</v>
      </c>
      <c r="D9" s="267" t="s">
        <v>159</v>
      </c>
      <c r="E9" s="267" t="s">
        <v>715</v>
      </c>
      <c r="F9" s="267" t="s">
        <v>113</v>
      </c>
      <c r="G9" s="267" t="s">
        <v>199</v>
      </c>
      <c r="H9" s="269" t="s">
        <v>1140</v>
      </c>
      <c r="I9" s="267" t="s">
        <v>894</v>
      </c>
      <c r="J9" s="267" t="s">
        <v>177</v>
      </c>
      <c r="K9" s="267" t="s">
        <v>199</v>
      </c>
      <c r="L9" s="267" t="s">
        <v>3</v>
      </c>
      <c r="M9" s="269" t="s">
        <v>1376</v>
      </c>
      <c r="N9" s="267" t="s">
        <v>803</v>
      </c>
      <c r="O9" s="268">
        <v>0.5</v>
      </c>
      <c r="P9" s="269" t="s">
        <v>1998</v>
      </c>
      <c r="R9"/>
      <c r="S9" s="301"/>
      <c r="T9"/>
    </row>
    <row r="10" spans="1:20" ht="20.05" customHeight="1" x14ac:dyDescent="0.4">
      <c r="A10" s="267" t="s">
        <v>781</v>
      </c>
      <c r="B10" s="267" t="s">
        <v>803</v>
      </c>
      <c r="C10" s="269" t="s">
        <v>1292</v>
      </c>
      <c r="D10" s="267" t="s">
        <v>159</v>
      </c>
      <c r="E10" s="267" t="s">
        <v>715</v>
      </c>
      <c r="F10" s="267" t="s">
        <v>113</v>
      </c>
      <c r="G10" s="267" t="s">
        <v>199</v>
      </c>
      <c r="H10" s="269" t="s">
        <v>1141</v>
      </c>
      <c r="I10" s="267" t="s">
        <v>894</v>
      </c>
      <c r="J10" s="267" t="s">
        <v>178</v>
      </c>
      <c r="K10" s="267" t="s">
        <v>201</v>
      </c>
      <c r="L10" s="267" t="s">
        <v>3</v>
      </c>
      <c r="M10" s="269" t="s">
        <v>1377</v>
      </c>
      <c r="N10" s="267" t="s">
        <v>730</v>
      </c>
      <c r="O10" s="268"/>
      <c r="P10" s="269"/>
      <c r="R10"/>
      <c r="S10" s="301"/>
      <c r="T10"/>
    </row>
    <row r="11" spans="1:20" ht="20.05" customHeight="1" x14ac:dyDescent="0.4">
      <c r="A11" s="267" t="s">
        <v>781</v>
      </c>
      <c r="B11" s="267" t="s">
        <v>803</v>
      </c>
      <c r="C11" s="269" t="s">
        <v>1293</v>
      </c>
      <c r="D11" s="267" t="s">
        <v>160</v>
      </c>
      <c r="E11" s="267" t="s">
        <v>715</v>
      </c>
      <c r="F11" s="267" t="s">
        <v>113</v>
      </c>
      <c r="G11" s="267" t="s">
        <v>201</v>
      </c>
      <c r="H11" s="269" t="s">
        <v>1142</v>
      </c>
      <c r="I11" s="267" t="s">
        <v>894</v>
      </c>
      <c r="J11" s="267" t="s">
        <v>176</v>
      </c>
      <c r="K11" s="267" t="s">
        <v>26</v>
      </c>
      <c r="L11" s="267" t="s">
        <v>3</v>
      </c>
      <c r="M11" s="269" t="s">
        <v>1378</v>
      </c>
      <c r="N11" s="267" t="s">
        <v>803</v>
      </c>
      <c r="O11" s="268">
        <v>1</v>
      </c>
      <c r="P11" s="269" t="s">
        <v>437</v>
      </c>
      <c r="R11"/>
      <c r="S11" s="301"/>
      <c r="T11"/>
    </row>
    <row r="12" spans="1:20" ht="20.05" customHeight="1" x14ac:dyDescent="0.4">
      <c r="A12" s="267" t="s">
        <v>781</v>
      </c>
      <c r="B12" s="267" t="s">
        <v>803</v>
      </c>
      <c r="C12" s="269" t="s">
        <v>1293</v>
      </c>
      <c r="D12" s="267" t="s">
        <v>160</v>
      </c>
      <c r="E12" s="267" t="s">
        <v>715</v>
      </c>
      <c r="F12" s="267" t="s">
        <v>113</v>
      </c>
      <c r="G12" s="267" t="s">
        <v>201</v>
      </c>
      <c r="H12" s="269" t="s">
        <v>1143</v>
      </c>
      <c r="I12" s="267" t="s">
        <v>894</v>
      </c>
      <c r="J12" s="267" t="s">
        <v>177</v>
      </c>
      <c r="K12" s="267" t="s">
        <v>26</v>
      </c>
      <c r="L12" s="267" t="s">
        <v>3</v>
      </c>
      <c r="M12" s="269" t="s">
        <v>1379</v>
      </c>
      <c r="N12" s="267" t="s">
        <v>730</v>
      </c>
      <c r="O12" s="268"/>
      <c r="P12" s="269"/>
      <c r="R12"/>
      <c r="S12" s="301"/>
      <c r="T12"/>
    </row>
    <row r="13" spans="1:20" ht="20.05" customHeight="1" x14ac:dyDescent="0.4">
      <c r="A13" s="267" t="s">
        <v>781</v>
      </c>
      <c r="B13" s="267" t="s">
        <v>803</v>
      </c>
      <c r="C13" s="269" t="s">
        <v>1293</v>
      </c>
      <c r="D13" s="267" t="s">
        <v>160</v>
      </c>
      <c r="E13" s="267" t="s">
        <v>715</v>
      </c>
      <c r="F13" s="267" t="s">
        <v>113</v>
      </c>
      <c r="G13" s="267" t="s">
        <v>201</v>
      </c>
      <c r="H13" s="269" t="s">
        <v>1144</v>
      </c>
      <c r="I13" s="267" t="s">
        <v>894</v>
      </c>
      <c r="J13" s="267" t="s">
        <v>178</v>
      </c>
      <c r="K13" s="267" t="s">
        <v>26</v>
      </c>
      <c r="L13" s="267" t="s">
        <v>3</v>
      </c>
      <c r="M13" s="269" t="s">
        <v>1380</v>
      </c>
      <c r="N13" s="267" t="s">
        <v>730</v>
      </c>
      <c r="O13" s="268"/>
      <c r="P13" s="269"/>
      <c r="R13"/>
      <c r="S13" s="301"/>
      <c r="T13"/>
    </row>
    <row r="14" spans="1:20" ht="20.05" customHeight="1" x14ac:dyDescent="0.4">
      <c r="A14" s="267" t="s">
        <v>781</v>
      </c>
      <c r="B14" s="267" t="s">
        <v>803</v>
      </c>
      <c r="C14" s="269" t="s">
        <v>1294</v>
      </c>
      <c r="D14" s="267" t="s">
        <v>160</v>
      </c>
      <c r="E14" s="267" t="s">
        <v>715</v>
      </c>
      <c r="F14" s="267" t="s">
        <v>113</v>
      </c>
      <c r="G14" s="267" t="s">
        <v>201</v>
      </c>
      <c r="H14" s="269" t="s">
        <v>1145</v>
      </c>
      <c r="I14" s="267" t="s">
        <v>894</v>
      </c>
      <c r="J14" s="267" t="s">
        <v>177</v>
      </c>
      <c r="K14" s="267" t="s">
        <v>201</v>
      </c>
      <c r="L14" s="267" t="s">
        <v>3</v>
      </c>
      <c r="M14" s="269" t="s">
        <v>1381</v>
      </c>
      <c r="N14" s="267" t="s">
        <v>803</v>
      </c>
      <c r="O14" s="268">
        <v>1</v>
      </c>
      <c r="P14" s="269" t="s">
        <v>437</v>
      </c>
      <c r="R14"/>
      <c r="S14" s="301"/>
      <c r="T14"/>
    </row>
    <row r="15" spans="1:20" ht="20.05" customHeight="1" x14ac:dyDescent="0.4">
      <c r="A15" s="267" t="s">
        <v>781</v>
      </c>
      <c r="B15" s="267" t="s">
        <v>803</v>
      </c>
      <c r="C15" s="269" t="s">
        <v>1294</v>
      </c>
      <c r="D15" s="267" t="s">
        <v>160</v>
      </c>
      <c r="E15" s="267" t="s">
        <v>715</v>
      </c>
      <c r="F15" s="267" t="s">
        <v>113</v>
      </c>
      <c r="G15" s="267" t="s">
        <v>201</v>
      </c>
      <c r="H15" s="269" t="s">
        <v>1146</v>
      </c>
      <c r="I15" s="267" t="s">
        <v>894</v>
      </c>
      <c r="J15" s="267" t="s">
        <v>178</v>
      </c>
      <c r="K15" s="267" t="s">
        <v>201</v>
      </c>
      <c r="L15" s="267" t="s">
        <v>3</v>
      </c>
      <c r="M15" s="269" t="s">
        <v>1382</v>
      </c>
      <c r="N15" s="267" t="s">
        <v>803</v>
      </c>
      <c r="O15" s="268">
        <v>1</v>
      </c>
      <c r="P15" s="269" t="s">
        <v>437</v>
      </c>
      <c r="R15"/>
      <c r="S15" s="301"/>
      <c r="T15"/>
    </row>
    <row r="16" spans="1:20" ht="20.05" customHeight="1" x14ac:dyDescent="0.4">
      <c r="A16" s="267" t="s">
        <v>782</v>
      </c>
      <c r="B16" s="267" t="s">
        <v>804</v>
      </c>
      <c r="C16" s="269" t="s">
        <v>1295</v>
      </c>
      <c r="D16" s="267" t="s">
        <v>159</v>
      </c>
      <c r="E16" s="267" t="s">
        <v>747</v>
      </c>
      <c r="F16" s="267" t="s">
        <v>113</v>
      </c>
      <c r="G16" s="267" t="s">
        <v>199</v>
      </c>
      <c r="H16" s="269" t="s">
        <v>1147</v>
      </c>
      <c r="I16" s="267" t="s">
        <v>804</v>
      </c>
      <c r="J16" s="267" t="s">
        <v>176</v>
      </c>
      <c r="K16" s="267" t="s">
        <v>199</v>
      </c>
      <c r="L16" s="267" t="s">
        <v>3</v>
      </c>
      <c r="M16" s="269" t="s">
        <v>1383</v>
      </c>
      <c r="N16" s="267" t="s">
        <v>806</v>
      </c>
      <c r="O16" s="268">
        <v>0</v>
      </c>
      <c r="P16" s="269" t="s">
        <v>1998</v>
      </c>
      <c r="R16"/>
      <c r="S16" s="301"/>
      <c r="T16"/>
    </row>
    <row r="17" spans="1:20" ht="20.05" customHeight="1" x14ac:dyDescent="0.4">
      <c r="A17" s="267" t="s">
        <v>782</v>
      </c>
      <c r="B17" s="267" t="s">
        <v>804</v>
      </c>
      <c r="C17" s="269" t="s">
        <v>1295</v>
      </c>
      <c r="D17" s="267" t="s">
        <v>159</v>
      </c>
      <c r="E17" s="267" t="s">
        <v>747</v>
      </c>
      <c r="F17" s="267" t="s">
        <v>113</v>
      </c>
      <c r="G17" s="267" t="s">
        <v>199</v>
      </c>
      <c r="H17" s="269" t="s">
        <v>1148</v>
      </c>
      <c r="I17" s="267" t="s">
        <v>804</v>
      </c>
      <c r="J17" s="267" t="s">
        <v>178</v>
      </c>
      <c r="K17" s="267" t="s">
        <v>201</v>
      </c>
      <c r="L17" s="267" t="s">
        <v>3</v>
      </c>
      <c r="M17" s="269" t="s">
        <v>1384</v>
      </c>
      <c r="N17" s="267" t="s">
        <v>730</v>
      </c>
      <c r="O17" s="268"/>
      <c r="P17" s="269"/>
      <c r="R17"/>
      <c r="S17" s="301"/>
      <c r="T17"/>
    </row>
    <row r="18" spans="1:20" ht="20.05" customHeight="1" x14ac:dyDescent="0.4">
      <c r="A18" s="267" t="s">
        <v>782</v>
      </c>
      <c r="B18" s="267" t="s">
        <v>805</v>
      </c>
      <c r="C18" s="269" t="s">
        <v>1296</v>
      </c>
      <c r="D18" s="267" t="s">
        <v>160</v>
      </c>
      <c r="E18" s="267" t="s">
        <v>884</v>
      </c>
      <c r="F18" s="267" t="s">
        <v>123</v>
      </c>
      <c r="G18" s="267" t="s">
        <v>199</v>
      </c>
      <c r="H18" s="269" t="s">
        <v>1149</v>
      </c>
      <c r="I18" s="267" t="s">
        <v>805</v>
      </c>
      <c r="J18" s="267" t="s">
        <v>177</v>
      </c>
      <c r="K18" s="267" t="s">
        <v>199</v>
      </c>
      <c r="L18" s="267" t="s">
        <v>3</v>
      </c>
      <c r="M18" s="269" t="s">
        <v>1385</v>
      </c>
      <c r="N18" s="267" t="s">
        <v>805</v>
      </c>
      <c r="O18" s="268">
        <v>1</v>
      </c>
      <c r="P18" s="269" t="s">
        <v>437</v>
      </c>
      <c r="R18"/>
      <c r="S18" s="301"/>
      <c r="T18"/>
    </row>
    <row r="19" spans="1:20" ht="20.05" customHeight="1" x14ac:dyDescent="0.4">
      <c r="A19" s="267" t="s">
        <v>782</v>
      </c>
      <c r="B19" s="267" t="s">
        <v>805</v>
      </c>
      <c r="C19" s="269" t="s">
        <v>1296</v>
      </c>
      <c r="D19" s="267" t="s">
        <v>160</v>
      </c>
      <c r="E19" s="267" t="s">
        <v>884</v>
      </c>
      <c r="F19" s="267" t="s">
        <v>123</v>
      </c>
      <c r="G19" s="267" t="s">
        <v>199</v>
      </c>
      <c r="H19" s="269" t="s">
        <v>1150</v>
      </c>
      <c r="I19" s="267" t="s">
        <v>805</v>
      </c>
      <c r="J19" s="267" t="s">
        <v>177</v>
      </c>
      <c r="K19" s="267" t="s">
        <v>199</v>
      </c>
      <c r="L19" s="267" t="s">
        <v>3</v>
      </c>
      <c r="M19" s="269" t="s">
        <v>1386</v>
      </c>
      <c r="N19" s="267" t="s">
        <v>730</v>
      </c>
      <c r="O19" s="268"/>
      <c r="P19" s="269"/>
      <c r="R19"/>
      <c r="S19" s="301"/>
      <c r="T19"/>
    </row>
    <row r="20" spans="1:20" ht="20.05" customHeight="1" x14ac:dyDescent="0.4">
      <c r="A20" s="267" t="s">
        <v>782</v>
      </c>
      <c r="B20" s="267" t="s">
        <v>805</v>
      </c>
      <c r="C20" s="269" t="s">
        <v>1296</v>
      </c>
      <c r="D20" s="267" t="s">
        <v>160</v>
      </c>
      <c r="E20" s="267" t="s">
        <v>884</v>
      </c>
      <c r="F20" s="267" t="s">
        <v>123</v>
      </c>
      <c r="G20" s="267" t="s">
        <v>199</v>
      </c>
      <c r="H20" s="269" t="s">
        <v>1151</v>
      </c>
      <c r="I20" s="267" t="s">
        <v>805</v>
      </c>
      <c r="J20" s="267" t="s">
        <v>178</v>
      </c>
      <c r="K20" s="267" t="s">
        <v>201</v>
      </c>
      <c r="L20" s="267" t="s">
        <v>3</v>
      </c>
      <c r="M20" s="269" t="s">
        <v>1387</v>
      </c>
      <c r="N20" s="267" t="s">
        <v>730</v>
      </c>
      <c r="O20" s="268"/>
      <c r="P20" s="269"/>
      <c r="R20"/>
      <c r="S20" s="301"/>
      <c r="T20"/>
    </row>
    <row r="21" spans="1:20" ht="20.05" customHeight="1" x14ac:dyDescent="0.4">
      <c r="A21" s="267" t="s">
        <v>785</v>
      </c>
      <c r="B21" s="267" t="s">
        <v>803</v>
      </c>
      <c r="C21" s="269" t="s">
        <v>1297</v>
      </c>
      <c r="D21" s="267" t="s">
        <v>160</v>
      </c>
      <c r="E21" s="267" t="s">
        <v>747</v>
      </c>
      <c r="F21" s="267" t="s">
        <v>113</v>
      </c>
      <c r="G21" s="267" t="s">
        <v>199</v>
      </c>
      <c r="H21" s="269" t="s">
        <v>1152</v>
      </c>
      <c r="I21" s="267" t="s">
        <v>894</v>
      </c>
      <c r="J21" s="267" t="s">
        <v>176</v>
      </c>
      <c r="K21" s="267" t="s">
        <v>199</v>
      </c>
      <c r="L21" s="267" t="s">
        <v>3</v>
      </c>
      <c r="M21" s="269" t="s">
        <v>1388</v>
      </c>
      <c r="N21" s="267" t="s">
        <v>803</v>
      </c>
      <c r="O21" s="268">
        <v>0.75</v>
      </c>
      <c r="P21" s="269" t="s">
        <v>1998</v>
      </c>
      <c r="R21"/>
      <c r="S21" s="302"/>
      <c r="T21"/>
    </row>
    <row r="22" spans="1:20" ht="20.05" customHeight="1" x14ac:dyDescent="0.4">
      <c r="A22" s="267" t="s">
        <v>785</v>
      </c>
      <c r="B22" s="267" t="s">
        <v>803</v>
      </c>
      <c r="C22" s="269" t="s">
        <v>1297</v>
      </c>
      <c r="D22" s="267" t="s">
        <v>160</v>
      </c>
      <c r="E22" s="267" t="s">
        <v>747</v>
      </c>
      <c r="F22" s="267" t="s">
        <v>113</v>
      </c>
      <c r="G22" s="267" t="s">
        <v>199</v>
      </c>
      <c r="H22" s="269" t="s">
        <v>1153</v>
      </c>
      <c r="I22" s="267" t="s">
        <v>894</v>
      </c>
      <c r="J22" s="267" t="s">
        <v>178</v>
      </c>
      <c r="K22" s="267" t="s">
        <v>201</v>
      </c>
      <c r="L22" s="267" t="s">
        <v>3</v>
      </c>
      <c r="M22" s="269" t="s">
        <v>1389</v>
      </c>
      <c r="N22" s="267" t="s">
        <v>803</v>
      </c>
      <c r="O22" s="268">
        <v>0.66666666666666663</v>
      </c>
      <c r="P22" s="269" t="s">
        <v>1998</v>
      </c>
      <c r="R22"/>
      <c r="S22" s="302"/>
    </row>
    <row r="23" spans="1:20" ht="12.9" x14ac:dyDescent="0.4">
      <c r="A23" s="267" t="s">
        <v>785</v>
      </c>
      <c r="B23" s="267" t="s">
        <v>806</v>
      </c>
      <c r="C23" s="269" t="s">
        <v>1298</v>
      </c>
      <c r="D23" s="267" t="s">
        <v>159</v>
      </c>
      <c r="E23" s="267" t="s">
        <v>747</v>
      </c>
      <c r="F23" s="267" t="s">
        <v>113</v>
      </c>
      <c r="G23" s="267" t="s">
        <v>199</v>
      </c>
      <c r="H23" s="269" t="s">
        <v>1154</v>
      </c>
      <c r="I23" s="267" t="s">
        <v>806</v>
      </c>
      <c r="J23" s="267" t="s">
        <v>176</v>
      </c>
      <c r="K23" s="267" t="s">
        <v>199</v>
      </c>
      <c r="L23" s="267" t="s">
        <v>3</v>
      </c>
      <c r="M23" s="269" t="s">
        <v>1390</v>
      </c>
      <c r="N23" s="267" t="s">
        <v>806</v>
      </c>
      <c r="O23" s="268">
        <v>1</v>
      </c>
      <c r="P23" s="269" t="s">
        <v>437</v>
      </c>
      <c r="S23" s="298"/>
    </row>
    <row r="24" spans="1:20" ht="14.6" x14ac:dyDescent="0.4">
      <c r="A24" s="267" t="s">
        <v>785</v>
      </c>
      <c r="B24" s="267" t="s">
        <v>806</v>
      </c>
      <c r="C24" s="269" t="s">
        <v>1298</v>
      </c>
      <c r="D24" s="267" t="s">
        <v>159</v>
      </c>
      <c r="E24" s="267" t="s">
        <v>747</v>
      </c>
      <c r="F24" s="267" t="s">
        <v>113</v>
      </c>
      <c r="G24" s="267" t="s">
        <v>199</v>
      </c>
      <c r="H24" s="269" t="s">
        <v>1155</v>
      </c>
      <c r="I24" s="267" t="s">
        <v>806</v>
      </c>
      <c r="J24" s="267" t="s">
        <v>178</v>
      </c>
      <c r="K24" s="267" t="s">
        <v>201</v>
      </c>
      <c r="L24" s="267" t="s">
        <v>3</v>
      </c>
      <c r="M24" s="269" t="s">
        <v>1391</v>
      </c>
      <c r="N24" s="267" t="s">
        <v>730</v>
      </c>
      <c r="O24" s="268"/>
      <c r="P24" s="269"/>
      <c r="R24"/>
      <c r="S24" s="298"/>
    </row>
    <row r="25" spans="1:20" ht="14.6" x14ac:dyDescent="0.4">
      <c r="A25" s="267" t="s">
        <v>785</v>
      </c>
      <c r="B25" s="267" t="s">
        <v>806</v>
      </c>
      <c r="C25" s="269" t="s">
        <v>1299</v>
      </c>
      <c r="D25" s="267" t="s">
        <v>159</v>
      </c>
      <c r="E25" s="267" t="s">
        <v>747</v>
      </c>
      <c r="F25" s="267" t="s">
        <v>125</v>
      </c>
      <c r="G25" s="267" t="s">
        <v>199</v>
      </c>
      <c r="H25" s="269" t="s">
        <v>1156</v>
      </c>
      <c r="I25" s="267" t="s">
        <v>806</v>
      </c>
      <c r="J25" s="267" t="s">
        <v>176</v>
      </c>
      <c r="K25" s="267" t="s">
        <v>199</v>
      </c>
      <c r="L25" s="267" t="s">
        <v>3</v>
      </c>
      <c r="M25" s="269" t="s">
        <v>1392</v>
      </c>
      <c r="N25" s="267" t="s">
        <v>806</v>
      </c>
      <c r="O25" s="268">
        <v>0.77777777777777779</v>
      </c>
      <c r="P25" s="269" t="s">
        <v>1998</v>
      </c>
      <c r="R25"/>
      <c r="S25" s="298"/>
    </row>
    <row r="26" spans="1:20" ht="14.6" x14ac:dyDescent="0.4">
      <c r="A26" s="267" t="s">
        <v>785</v>
      </c>
      <c r="B26" s="267" t="s">
        <v>806</v>
      </c>
      <c r="C26" s="269" t="s">
        <v>1299</v>
      </c>
      <c r="D26" s="267" t="s">
        <v>159</v>
      </c>
      <c r="E26" s="267" t="s">
        <v>747</v>
      </c>
      <c r="F26" s="267" t="s">
        <v>125</v>
      </c>
      <c r="G26" s="267" t="s">
        <v>199</v>
      </c>
      <c r="H26" s="269" t="s">
        <v>1157</v>
      </c>
      <c r="I26" s="267" t="s">
        <v>806</v>
      </c>
      <c r="J26" s="267" t="s">
        <v>176</v>
      </c>
      <c r="K26" s="267" t="s">
        <v>199</v>
      </c>
      <c r="L26" s="267" t="s">
        <v>3</v>
      </c>
      <c r="M26" s="269" t="s">
        <v>1393</v>
      </c>
      <c r="N26" s="267" t="s">
        <v>730</v>
      </c>
      <c r="O26" s="268"/>
      <c r="P26" s="269"/>
      <c r="R26"/>
      <c r="S26" s="298"/>
    </row>
    <row r="27" spans="1:20" ht="14.6" x14ac:dyDescent="0.4">
      <c r="A27" s="267" t="s">
        <v>785</v>
      </c>
      <c r="B27" s="267" t="s">
        <v>806</v>
      </c>
      <c r="C27" s="269" t="s">
        <v>1299</v>
      </c>
      <c r="D27" s="267" t="s">
        <v>159</v>
      </c>
      <c r="E27" s="267" t="s">
        <v>747</v>
      </c>
      <c r="F27" s="267" t="s">
        <v>125</v>
      </c>
      <c r="G27" s="267" t="s">
        <v>199</v>
      </c>
      <c r="H27" s="269" t="s">
        <v>1158</v>
      </c>
      <c r="I27" s="267" t="s">
        <v>806</v>
      </c>
      <c r="J27" s="267" t="s">
        <v>178</v>
      </c>
      <c r="K27" s="267" t="s">
        <v>201</v>
      </c>
      <c r="L27" s="267" t="s">
        <v>3</v>
      </c>
      <c r="M27" s="269" t="s">
        <v>1394</v>
      </c>
      <c r="N27" s="267" t="s">
        <v>730</v>
      </c>
      <c r="O27" s="268"/>
      <c r="P27" s="269"/>
      <c r="R27"/>
      <c r="S27" s="298"/>
    </row>
    <row r="28" spans="1:20" ht="14.6" x14ac:dyDescent="0.4">
      <c r="A28" s="267" t="s">
        <v>77</v>
      </c>
      <c r="B28" s="267" t="s">
        <v>702</v>
      </c>
      <c r="C28" s="269" t="s">
        <v>1282</v>
      </c>
      <c r="D28" s="267" t="s">
        <v>159</v>
      </c>
      <c r="E28" s="267" t="s">
        <v>717</v>
      </c>
      <c r="F28" s="267" t="s">
        <v>113</v>
      </c>
      <c r="G28" s="267" t="s">
        <v>199</v>
      </c>
      <c r="H28" s="269" t="s">
        <v>1117</v>
      </c>
      <c r="I28" s="267" t="s">
        <v>702</v>
      </c>
      <c r="J28" s="267" t="s">
        <v>176</v>
      </c>
      <c r="K28" s="267" t="s">
        <v>199</v>
      </c>
      <c r="L28" s="267" t="s">
        <v>3</v>
      </c>
      <c r="M28" s="269" t="s">
        <v>1353</v>
      </c>
      <c r="N28" s="267" t="s">
        <v>702</v>
      </c>
      <c r="O28" s="268">
        <v>0</v>
      </c>
      <c r="P28" s="269" t="s">
        <v>1998</v>
      </c>
      <c r="R28"/>
      <c r="S28" s="298"/>
    </row>
    <row r="29" spans="1:20" ht="14.6" x14ac:dyDescent="0.4">
      <c r="A29" s="267" t="s">
        <v>77</v>
      </c>
      <c r="B29" s="267" t="s">
        <v>702</v>
      </c>
      <c r="C29" s="269" t="s">
        <v>1282</v>
      </c>
      <c r="D29" s="267" t="s">
        <v>159</v>
      </c>
      <c r="E29" s="267" t="s">
        <v>717</v>
      </c>
      <c r="F29" s="267" t="s">
        <v>113</v>
      </c>
      <c r="G29" s="267" t="s">
        <v>199</v>
      </c>
      <c r="H29" s="269" t="s">
        <v>1118</v>
      </c>
      <c r="I29" s="267" t="s">
        <v>702</v>
      </c>
      <c r="J29" s="267" t="s">
        <v>176</v>
      </c>
      <c r="K29" s="267" t="s">
        <v>199</v>
      </c>
      <c r="L29" s="267" t="s">
        <v>3</v>
      </c>
      <c r="M29" s="269" t="s">
        <v>1354</v>
      </c>
      <c r="N29" s="267" t="s">
        <v>702</v>
      </c>
      <c r="O29" s="268">
        <v>0</v>
      </c>
      <c r="P29" s="269" t="s">
        <v>1998</v>
      </c>
      <c r="R29"/>
      <c r="S29" s="298"/>
    </row>
    <row r="30" spans="1:20" ht="14.6" x14ac:dyDescent="0.4">
      <c r="A30" s="267" t="s">
        <v>77</v>
      </c>
      <c r="B30" s="267" t="s">
        <v>702</v>
      </c>
      <c r="C30" s="269" t="s">
        <v>1282</v>
      </c>
      <c r="D30" s="267" t="s">
        <v>159</v>
      </c>
      <c r="E30" s="267" t="s">
        <v>717</v>
      </c>
      <c r="F30" s="267" t="s">
        <v>113</v>
      </c>
      <c r="G30" s="267" t="s">
        <v>199</v>
      </c>
      <c r="H30" s="269" t="s">
        <v>1119</v>
      </c>
      <c r="I30" s="267" t="s">
        <v>702</v>
      </c>
      <c r="J30" s="267" t="s">
        <v>178</v>
      </c>
      <c r="K30" s="267" t="s">
        <v>201</v>
      </c>
      <c r="L30" s="267" t="s">
        <v>3</v>
      </c>
      <c r="M30" s="269" t="s">
        <v>1355</v>
      </c>
      <c r="N30" s="267" t="s">
        <v>730</v>
      </c>
      <c r="O30" s="268"/>
      <c r="P30" s="269"/>
      <c r="R30"/>
      <c r="S30" s="298"/>
    </row>
    <row r="31" spans="1:20" ht="14.6" x14ac:dyDescent="0.4">
      <c r="A31" s="267" t="s">
        <v>785</v>
      </c>
      <c r="B31" s="267" t="s">
        <v>806</v>
      </c>
      <c r="C31" s="269" t="s">
        <v>1300</v>
      </c>
      <c r="D31" s="267" t="s">
        <v>159</v>
      </c>
      <c r="E31" s="267" t="s">
        <v>747</v>
      </c>
      <c r="F31" s="267" t="s">
        <v>113</v>
      </c>
      <c r="G31" s="267" t="s">
        <v>199</v>
      </c>
      <c r="H31" s="269" t="s">
        <v>1159</v>
      </c>
      <c r="I31" s="267" t="s">
        <v>806</v>
      </c>
      <c r="J31" s="267" t="s">
        <v>177</v>
      </c>
      <c r="K31" s="267" t="s">
        <v>199</v>
      </c>
      <c r="L31" s="267" t="s">
        <v>3</v>
      </c>
      <c r="M31" s="269" t="s">
        <v>1395</v>
      </c>
      <c r="N31" s="267" t="s">
        <v>806</v>
      </c>
      <c r="O31" s="268">
        <v>0.25</v>
      </c>
      <c r="P31" s="269" t="s">
        <v>1998</v>
      </c>
      <c r="R31"/>
      <c r="S31" s="298"/>
    </row>
    <row r="32" spans="1:20" ht="14.6" x14ac:dyDescent="0.4">
      <c r="A32" s="267" t="s">
        <v>785</v>
      </c>
      <c r="B32" s="267" t="s">
        <v>806</v>
      </c>
      <c r="C32" s="269" t="s">
        <v>1300</v>
      </c>
      <c r="D32" s="267" t="s">
        <v>159</v>
      </c>
      <c r="E32" s="267" t="s">
        <v>747</v>
      </c>
      <c r="F32" s="267" t="s">
        <v>113</v>
      </c>
      <c r="G32" s="267" t="s">
        <v>199</v>
      </c>
      <c r="H32" s="269" t="s">
        <v>1160</v>
      </c>
      <c r="I32" s="267" t="s">
        <v>806</v>
      </c>
      <c r="J32" s="267" t="s">
        <v>178</v>
      </c>
      <c r="K32" s="267" t="s">
        <v>201</v>
      </c>
      <c r="L32" s="267" t="s">
        <v>3</v>
      </c>
      <c r="M32" s="269" t="s">
        <v>1396</v>
      </c>
      <c r="N32" s="267" t="s">
        <v>806</v>
      </c>
      <c r="O32" s="268">
        <v>0.66666666666666663</v>
      </c>
      <c r="P32" s="269" t="s">
        <v>1998</v>
      </c>
      <c r="R32"/>
      <c r="S32" s="298"/>
    </row>
    <row r="33" spans="1:23" ht="14.6" x14ac:dyDescent="0.4">
      <c r="A33" s="267" t="s">
        <v>788</v>
      </c>
      <c r="B33" s="267" t="s">
        <v>807</v>
      </c>
      <c r="C33" s="269" t="s">
        <v>1301</v>
      </c>
      <c r="D33" s="267" t="s">
        <v>160</v>
      </c>
      <c r="E33" s="267" t="s">
        <v>747</v>
      </c>
      <c r="F33" s="267" t="s">
        <v>113</v>
      </c>
      <c r="G33" s="267" t="s">
        <v>201</v>
      </c>
      <c r="H33" s="269" t="s">
        <v>1161</v>
      </c>
      <c r="I33" s="267" t="s">
        <v>916</v>
      </c>
      <c r="J33" s="267" t="s">
        <v>176</v>
      </c>
      <c r="K33" s="267" t="s">
        <v>201</v>
      </c>
      <c r="L33" s="267" t="s">
        <v>3</v>
      </c>
      <c r="M33" s="269" t="s">
        <v>1397</v>
      </c>
      <c r="N33" s="267" t="s">
        <v>916</v>
      </c>
      <c r="O33" s="268">
        <v>1</v>
      </c>
      <c r="P33" s="269" t="s">
        <v>437</v>
      </c>
      <c r="R33"/>
      <c r="S33" s="298"/>
    </row>
    <row r="34" spans="1:23" ht="20.05" customHeight="1" x14ac:dyDescent="0.4">
      <c r="A34" s="267" t="s">
        <v>788</v>
      </c>
      <c r="B34" s="267" t="s">
        <v>807</v>
      </c>
      <c r="C34" s="269" t="s">
        <v>1301</v>
      </c>
      <c r="D34" s="267" t="s">
        <v>160</v>
      </c>
      <c r="E34" s="267" t="s">
        <v>747</v>
      </c>
      <c r="F34" s="267" t="s">
        <v>113</v>
      </c>
      <c r="G34" s="267" t="s">
        <v>201</v>
      </c>
      <c r="H34" s="269" t="s">
        <v>1162</v>
      </c>
      <c r="I34" s="267" t="s">
        <v>916</v>
      </c>
      <c r="J34" s="267" t="s">
        <v>178</v>
      </c>
      <c r="K34" s="267" t="s">
        <v>26</v>
      </c>
      <c r="L34" s="267" t="s">
        <v>3</v>
      </c>
      <c r="M34" s="269" t="s">
        <v>1398</v>
      </c>
      <c r="N34" s="267" t="s">
        <v>730</v>
      </c>
      <c r="O34" s="268"/>
      <c r="P34" s="269"/>
      <c r="R34"/>
      <c r="S34" s="298"/>
    </row>
    <row r="35" spans="1:23" ht="20.05" customHeight="1" x14ac:dyDescent="0.4">
      <c r="A35" s="267" t="s">
        <v>788</v>
      </c>
      <c r="B35" s="267" t="s">
        <v>807</v>
      </c>
      <c r="C35" s="269" t="s">
        <v>1302</v>
      </c>
      <c r="D35" s="267" t="s">
        <v>160</v>
      </c>
      <c r="E35" s="267" t="s">
        <v>747</v>
      </c>
      <c r="F35" s="267" t="s">
        <v>113</v>
      </c>
      <c r="G35" s="267" t="s">
        <v>201</v>
      </c>
      <c r="H35" s="269" t="s">
        <v>1163</v>
      </c>
      <c r="I35" s="267" t="s">
        <v>919</v>
      </c>
      <c r="J35" s="267" t="s">
        <v>176</v>
      </c>
      <c r="K35" s="267" t="s">
        <v>201</v>
      </c>
      <c r="L35" s="267" t="s">
        <v>3</v>
      </c>
      <c r="M35" s="269" t="s">
        <v>1399</v>
      </c>
      <c r="N35" s="267" t="s">
        <v>919</v>
      </c>
      <c r="O35" s="268">
        <v>1</v>
      </c>
      <c r="P35" s="269" t="s">
        <v>437</v>
      </c>
      <c r="R35"/>
      <c r="S35" s="298"/>
    </row>
    <row r="36" spans="1:23" ht="20.05" customHeight="1" x14ac:dyDescent="0.4">
      <c r="A36" s="267" t="s">
        <v>788</v>
      </c>
      <c r="B36" s="267" t="s">
        <v>807</v>
      </c>
      <c r="C36" s="269" t="s">
        <v>1302</v>
      </c>
      <c r="D36" s="267" t="s">
        <v>160</v>
      </c>
      <c r="E36" s="267" t="s">
        <v>747</v>
      </c>
      <c r="F36" s="267" t="s">
        <v>113</v>
      </c>
      <c r="G36" s="267" t="s">
        <v>201</v>
      </c>
      <c r="H36" s="269" t="s">
        <v>1164</v>
      </c>
      <c r="I36" s="267" t="s">
        <v>919</v>
      </c>
      <c r="J36" s="267" t="s">
        <v>178</v>
      </c>
      <c r="K36" s="267" t="s">
        <v>26</v>
      </c>
      <c r="L36" s="267" t="s">
        <v>3</v>
      </c>
      <c r="M36" s="269" t="s">
        <v>1400</v>
      </c>
      <c r="N36" s="267" t="s">
        <v>919</v>
      </c>
      <c r="O36" s="268">
        <v>1</v>
      </c>
      <c r="P36" s="269" t="s">
        <v>437</v>
      </c>
      <c r="R36"/>
      <c r="S36" s="298"/>
    </row>
    <row r="37" spans="1:23" ht="20.05" customHeight="1" x14ac:dyDescent="0.4">
      <c r="A37" s="267" t="s">
        <v>788</v>
      </c>
      <c r="B37" s="267" t="s">
        <v>807</v>
      </c>
      <c r="C37" s="269" t="s">
        <v>1303</v>
      </c>
      <c r="D37" s="267" t="s">
        <v>160</v>
      </c>
      <c r="E37" s="267" t="s">
        <v>884</v>
      </c>
      <c r="F37" s="267" t="s">
        <v>123</v>
      </c>
      <c r="G37" s="267" t="s">
        <v>199</v>
      </c>
      <c r="H37" s="269" t="s">
        <v>1165</v>
      </c>
      <c r="I37" s="267" t="s">
        <v>916</v>
      </c>
      <c r="J37" s="267" t="s">
        <v>176</v>
      </c>
      <c r="K37" s="267" t="s">
        <v>199</v>
      </c>
      <c r="L37" s="267" t="s">
        <v>3</v>
      </c>
      <c r="M37" s="269" t="s">
        <v>1401</v>
      </c>
      <c r="N37" s="267" t="s">
        <v>807</v>
      </c>
      <c r="O37" s="268">
        <v>1</v>
      </c>
      <c r="P37" s="269" t="s">
        <v>437</v>
      </c>
      <c r="R37"/>
      <c r="S37" s="298"/>
    </row>
    <row r="38" spans="1:23" ht="20.05" customHeight="1" x14ac:dyDescent="0.4">
      <c r="A38" s="267" t="s">
        <v>788</v>
      </c>
      <c r="B38" s="267" t="s">
        <v>807</v>
      </c>
      <c r="C38" s="269" t="s">
        <v>1303</v>
      </c>
      <c r="D38" s="267" t="s">
        <v>160</v>
      </c>
      <c r="E38" s="267" t="s">
        <v>884</v>
      </c>
      <c r="F38" s="267" t="s">
        <v>123</v>
      </c>
      <c r="G38" s="267" t="s">
        <v>199</v>
      </c>
      <c r="H38" s="269" t="s">
        <v>1166</v>
      </c>
      <c r="I38" s="267" t="s">
        <v>919</v>
      </c>
      <c r="J38" s="267" t="s">
        <v>176</v>
      </c>
      <c r="K38" s="267" t="s">
        <v>199</v>
      </c>
      <c r="L38" s="267" t="s">
        <v>3</v>
      </c>
      <c r="M38" s="269" t="s">
        <v>1402</v>
      </c>
      <c r="N38" s="267" t="s">
        <v>919</v>
      </c>
      <c r="O38" s="268">
        <v>1</v>
      </c>
      <c r="P38" s="269" t="s">
        <v>437</v>
      </c>
      <c r="R38"/>
      <c r="S38" s="298"/>
    </row>
    <row r="39" spans="1:23" ht="20.05" customHeight="1" x14ac:dyDescent="0.4">
      <c r="A39" s="267" t="s">
        <v>788</v>
      </c>
      <c r="B39" s="267" t="s">
        <v>807</v>
      </c>
      <c r="C39" s="269" t="s">
        <v>1303</v>
      </c>
      <c r="D39" s="267" t="s">
        <v>160</v>
      </c>
      <c r="E39" s="267" t="s">
        <v>884</v>
      </c>
      <c r="F39" s="267" t="s">
        <v>123</v>
      </c>
      <c r="G39" s="267" t="s">
        <v>199</v>
      </c>
      <c r="H39" s="269" t="s">
        <v>1167</v>
      </c>
      <c r="I39" s="267" t="s">
        <v>916</v>
      </c>
      <c r="J39" s="267" t="s">
        <v>178</v>
      </c>
      <c r="K39" s="267" t="s">
        <v>201</v>
      </c>
      <c r="L39" s="267" t="s">
        <v>3</v>
      </c>
      <c r="M39" s="269" t="s">
        <v>1403</v>
      </c>
      <c r="N39" s="267" t="s">
        <v>730</v>
      </c>
      <c r="O39" s="268"/>
      <c r="P39" s="269"/>
      <c r="R39"/>
      <c r="S39" s="298"/>
    </row>
    <row r="40" spans="1:23" ht="20.05" customHeight="1" x14ac:dyDescent="0.4">
      <c r="A40" s="267" t="s">
        <v>788</v>
      </c>
      <c r="B40" s="267" t="s">
        <v>807</v>
      </c>
      <c r="C40" s="269" t="s">
        <v>1303</v>
      </c>
      <c r="D40" s="267" t="s">
        <v>160</v>
      </c>
      <c r="E40" s="267" t="s">
        <v>884</v>
      </c>
      <c r="F40" s="267" t="s">
        <v>123</v>
      </c>
      <c r="G40" s="267" t="s">
        <v>199</v>
      </c>
      <c r="H40" s="269" t="s">
        <v>1168</v>
      </c>
      <c r="I40" s="267" t="s">
        <v>916</v>
      </c>
      <c r="J40" s="267" t="s">
        <v>178</v>
      </c>
      <c r="K40" s="267" t="s">
        <v>26</v>
      </c>
      <c r="L40" s="267" t="s">
        <v>3</v>
      </c>
      <c r="M40" s="269" t="s">
        <v>1404</v>
      </c>
      <c r="N40" s="267" t="s">
        <v>730</v>
      </c>
      <c r="O40" s="268"/>
      <c r="P40" s="269"/>
      <c r="R40"/>
      <c r="S40" s="298"/>
    </row>
    <row r="41" spans="1:23" ht="14.6" x14ac:dyDescent="0.4">
      <c r="A41" s="267" t="s">
        <v>788</v>
      </c>
      <c r="B41" s="267" t="s">
        <v>807</v>
      </c>
      <c r="C41" s="269" t="s">
        <v>1304</v>
      </c>
      <c r="D41" s="267" t="s">
        <v>160</v>
      </c>
      <c r="E41" s="267" t="s">
        <v>747</v>
      </c>
      <c r="F41" s="267" t="s">
        <v>113</v>
      </c>
      <c r="G41" s="267" t="s">
        <v>26</v>
      </c>
      <c r="H41" s="269" t="s">
        <v>1169</v>
      </c>
      <c r="I41" s="267" t="s">
        <v>922</v>
      </c>
      <c r="J41" s="267" t="s">
        <v>176</v>
      </c>
      <c r="K41" s="267" t="s">
        <v>26</v>
      </c>
      <c r="L41" s="267" t="s">
        <v>3</v>
      </c>
      <c r="M41" s="269" t="s">
        <v>1405</v>
      </c>
      <c r="N41" s="267" t="s">
        <v>916</v>
      </c>
      <c r="O41" s="268">
        <v>1</v>
      </c>
      <c r="P41" s="269" t="s">
        <v>437</v>
      </c>
      <c r="U41"/>
      <c r="V41"/>
      <c r="W41"/>
    </row>
    <row r="42" spans="1:23" ht="12.9" x14ac:dyDescent="0.4">
      <c r="A42" s="267" t="s">
        <v>788</v>
      </c>
      <c r="B42" s="267" t="s">
        <v>807</v>
      </c>
      <c r="C42" s="269" t="s">
        <v>1304</v>
      </c>
      <c r="D42" s="267" t="s">
        <v>160</v>
      </c>
      <c r="E42" s="267" t="s">
        <v>747</v>
      </c>
      <c r="F42" s="267" t="s">
        <v>113</v>
      </c>
      <c r="G42" s="267" t="s">
        <v>26</v>
      </c>
      <c r="H42" s="269" t="s">
        <v>1170</v>
      </c>
      <c r="I42" s="267" t="s">
        <v>924</v>
      </c>
      <c r="J42" s="267" t="s">
        <v>176</v>
      </c>
      <c r="K42" s="267" t="s">
        <v>26</v>
      </c>
      <c r="L42" s="267" t="s">
        <v>3</v>
      </c>
      <c r="M42" s="269" t="s">
        <v>1406</v>
      </c>
      <c r="N42" s="267" t="s">
        <v>919</v>
      </c>
      <c r="O42" s="268">
        <v>1</v>
      </c>
      <c r="P42" s="269" t="s">
        <v>437</v>
      </c>
    </row>
    <row r="43" spans="1:23" ht="12.9" x14ac:dyDescent="0.4">
      <c r="A43" s="267" t="s">
        <v>788</v>
      </c>
      <c r="B43" s="267" t="s">
        <v>807</v>
      </c>
      <c r="C43" s="269" t="s">
        <v>1304</v>
      </c>
      <c r="D43" s="267" t="s">
        <v>160</v>
      </c>
      <c r="E43" s="267" t="s">
        <v>747</v>
      </c>
      <c r="F43" s="267" t="s">
        <v>113</v>
      </c>
      <c r="G43" s="267" t="s">
        <v>26</v>
      </c>
      <c r="H43" s="269" t="s">
        <v>1171</v>
      </c>
      <c r="I43" s="267" t="s">
        <v>916</v>
      </c>
      <c r="J43" s="267" t="s">
        <v>178</v>
      </c>
      <c r="K43" s="267" t="s">
        <v>26</v>
      </c>
      <c r="L43" s="267" t="s">
        <v>3</v>
      </c>
      <c r="M43" s="269" t="s">
        <v>1407</v>
      </c>
      <c r="N43" s="267" t="s">
        <v>730</v>
      </c>
      <c r="O43" s="268"/>
      <c r="P43" s="269"/>
    </row>
    <row r="44" spans="1:23" ht="12.9" x14ac:dyDescent="0.4">
      <c r="A44" s="267" t="s">
        <v>788</v>
      </c>
      <c r="B44" s="267" t="s">
        <v>807</v>
      </c>
      <c r="C44" s="269" t="s">
        <v>1304</v>
      </c>
      <c r="D44" s="267" t="s">
        <v>160</v>
      </c>
      <c r="E44" s="267" t="s">
        <v>747</v>
      </c>
      <c r="F44" s="267" t="s">
        <v>113</v>
      </c>
      <c r="G44" s="267" t="s">
        <v>26</v>
      </c>
      <c r="H44" s="269" t="s">
        <v>1751</v>
      </c>
      <c r="I44" s="267" t="s">
        <v>919</v>
      </c>
      <c r="J44" s="267" t="s">
        <v>178</v>
      </c>
      <c r="K44" s="267" t="s">
        <v>26</v>
      </c>
      <c r="L44" s="267" t="s">
        <v>3</v>
      </c>
      <c r="M44" s="269" t="s">
        <v>1407</v>
      </c>
      <c r="N44" s="267" t="s">
        <v>730</v>
      </c>
      <c r="O44" s="268"/>
      <c r="P44" s="269"/>
    </row>
    <row r="45" spans="1:23" ht="12.9" x14ac:dyDescent="0.4">
      <c r="A45" s="267" t="s">
        <v>790</v>
      </c>
      <c r="B45" s="267" t="s">
        <v>1700</v>
      </c>
      <c r="C45" s="269" t="s">
        <v>1305</v>
      </c>
      <c r="D45" s="267" t="s">
        <v>159</v>
      </c>
      <c r="E45" s="267" t="s">
        <v>747</v>
      </c>
      <c r="F45" s="267" t="s">
        <v>123</v>
      </c>
      <c r="G45" s="267" t="s">
        <v>199</v>
      </c>
      <c r="H45" s="269" t="s">
        <v>1172</v>
      </c>
      <c r="I45" s="267" t="s">
        <v>1700</v>
      </c>
      <c r="J45" s="267" t="s">
        <v>177</v>
      </c>
      <c r="K45" s="267" t="s">
        <v>199</v>
      </c>
      <c r="L45" s="267" t="s">
        <v>3</v>
      </c>
      <c r="M45" s="269" t="s">
        <v>1408</v>
      </c>
      <c r="N45" s="267" t="s">
        <v>1700</v>
      </c>
      <c r="O45" s="268">
        <v>1</v>
      </c>
      <c r="P45" s="269" t="s">
        <v>437</v>
      </c>
    </row>
    <row r="46" spans="1:23" ht="12.9" x14ac:dyDescent="0.4">
      <c r="A46" s="267" t="s">
        <v>790</v>
      </c>
      <c r="B46" s="267" t="s">
        <v>1700</v>
      </c>
      <c r="C46" s="269" t="s">
        <v>1305</v>
      </c>
      <c r="D46" s="267" t="s">
        <v>159</v>
      </c>
      <c r="E46" s="267" t="s">
        <v>747</v>
      </c>
      <c r="F46" s="267" t="s">
        <v>123</v>
      </c>
      <c r="G46" s="267" t="s">
        <v>199</v>
      </c>
      <c r="H46" s="269" t="s">
        <v>1173</v>
      </c>
      <c r="I46" s="267" t="s">
        <v>1700</v>
      </c>
      <c r="J46" s="267" t="s">
        <v>177</v>
      </c>
      <c r="K46" s="267" t="s">
        <v>199</v>
      </c>
      <c r="L46" s="267" t="s">
        <v>3</v>
      </c>
      <c r="M46" s="269" t="s">
        <v>1409</v>
      </c>
      <c r="N46" s="267" t="s">
        <v>1700</v>
      </c>
      <c r="O46" s="268">
        <v>1</v>
      </c>
      <c r="P46" s="269" t="s">
        <v>437</v>
      </c>
    </row>
    <row r="47" spans="1:23" ht="12.9" x14ac:dyDescent="0.4">
      <c r="A47" s="267" t="s">
        <v>790</v>
      </c>
      <c r="B47" s="267" t="s">
        <v>1706</v>
      </c>
      <c r="C47" s="269" t="s">
        <v>1306</v>
      </c>
      <c r="D47" s="267" t="s">
        <v>159</v>
      </c>
      <c r="E47" s="267" t="s">
        <v>747</v>
      </c>
      <c r="F47" s="267" t="s">
        <v>113</v>
      </c>
      <c r="G47" s="267" t="s">
        <v>199</v>
      </c>
      <c r="H47" s="269" t="s">
        <v>1175</v>
      </c>
      <c r="I47" s="267" t="s">
        <v>1706</v>
      </c>
      <c r="J47" s="267" t="s">
        <v>177</v>
      </c>
      <c r="K47" s="267" t="s">
        <v>199</v>
      </c>
      <c r="L47" s="267" t="s">
        <v>3</v>
      </c>
      <c r="M47" s="269" t="s">
        <v>1411</v>
      </c>
      <c r="N47" s="267" t="s">
        <v>1706</v>
      </c>
      <c r="O47" s="268">
        <v>1</v>
      </c>
      <c r="P47" s="269" t="s">
        <v>437</v>
      </c>
    </row>
    <row r="48" spans="1:23" ht="20.05" customHeight="1" x14ac:dyDescent="0.4">
      <c r="A48" s="267" t="s">
        <v>790</v>
      </c>
      <c r="B48" s="267" t="s">
        <v>1706</v>
      </c>
      <c r="C48" s="269" t="s">
        <v>1306</v>
      </c>
      <c r="D48" s="267" t="s">
        <v>159</v>
      </c>
      <c r="E48" s="267" t="s">
        <v>747</v>
      </c>
      <c r="F48" s="267" t="s">
        <v>113</v>
      </c>
      <c r="G48" s="267" t="s">
        <v>199</v>
      </c>
      <c r="H48" s="269" t="s">
        <v>1176</v>
      </c>
      <c r="I48" s="267" t="s">
        <v>1706</v>
      </c>
      <c r="J48" s="267" t="s">
        <v>177</v>
      </c>
      <c r="K48" s="267" t="s">
        <v>199</v>
      </c>
      <c r="L48" s="267" t="s">
        <v>3</v>
      </c>
      <c r="M48" s="269" t="s">
        <v>1412</v>
      </c>
      <c r="N48" s="267" t="s">
        <v>730</v>
      </c>
      <c r="O48" s="268"/>
      <c r="P48" s="269"/>
    </row>
    <row r="49" spans="1:16" ht="20.05" customHeight="1" x14ac:dyDescent="0.4">
      <c r="A49" s="267" t="s">
        <v>790</v>
      </c>
      <c r="B49" s="267" t="s">
        <v>1706</v>
      </c>
      <c r="C49" s="269" t="s">
        <v>1306</v>
      </c>
      <c r="D49" s="267" t="s">
        <v>159</v>
      </c>
      <c r="E49" s="267" t="s">
        <v>747</v>
      </c>
      <c r="F49" s="267" t="s">
        <v>113</v>
      </c>
      <c r="G49" s="267" t="s">
        <v>199</v>
      </c>
      <c r="H49" s="269" t="s">
        <v>1177</v>
      </c>
      <c r="I49" s="267" t="s">
        <v>1706</v>
      </c>
      <c r="J49" s="267" t="s">
        <v>177</v>
      </c>
      <c r="K49" s="267" t="s">
        <v>199</v>
      </c>
      <c r="L49" s="267" t="s">
        <v>3</v>
      </c>
      <c r="M49" s="269" t="s">
        <v>1413</v>
      </c>
      <c r="N49" s="267" t="s">
        <v>730</v>
      </c>
      <c r="O49" s="268"/>
      <c r="P49" s="269"/>
    </row>
    <row r="50" spans="1:16" ht="20.05" customHeight="1" x14ac:dyDescent="0.4">
      <c r="A50" s="267" t="s">
        <v>790</v>
      </c>
      <c r="B50" s="267" t="s">
        <v>809</v>
      </c>
      <c r="C50" s="269" t="s">
        <v>1309</v>
      </c>
      <c r="D50" s="267" t="s">
        <v>160</v>
      </c>
      <c r="E50" s="267" t="s">
        <v>715</v>
      </c>
      <c r="F50" s="267" t="s">
        <v>113</v>
      </c>
      <c r="G50" s="267" t="s">
        <v>199</v>
      </c>
      <c r="H50" s="269" t="s">
        <v>1180</v>
      </c>
      <c r="I50" s="267" t="s">
        <v>809</v>
      </c>
      <c r="J50" s="267" t="s">
        <v>176</v>
      </c>
      <c r="K50" s="267" t="s">
        <v>199</v>
      </c>
      <c r="L50" s="267" t="s">
        <v>3</v>
      </c>
      <c r="M50" s="269" t="s">
        <v>1416</v>
      </c>
      <c r="N50" s="267" t="s">
        <v>809</v>
      </c>
      <c r="O50" s="268">
        <v>1</v>
      </c>
      <c r="P50" s="269" t="s">
        <v>437</v>
      </c>
    </row>
    <row r="51" spans="1:16" ht="20.05" customHeight="1" x14ac:dyDescent="0.4">
      <c r="A51" s="267" t="s">
        <v>790</v>
      </c>
      <c r="B51" s="267" t="s">
        <v>809</v>
      </c>
      <c r="C51" s="269" t="s">
        <v>1309</v>
      </c>
      <c r="D51" s="267" t="s">
        <v>160</v>
      </c>
      <c r="E51" s="267" t="s">
        <v>715</v>
      </c>
      <c r="F51" s="267" t="s">
        <v>113</v>
      </c>
      <c r="G51" s="267" t="s">
        <v>199</v>
      </c>
      <c r="H51" s="269" t="s">
        <v>1181</v>
      </c>
      <c r="I51" s="267" t="s">
        <v>809</v>
      </c>
      <c r="J51" s="267" t="s">
        <v>176</v>
      </c>
      <c r="K51" s="267" t="s">
        <v>199</v>
      </c>
      <c r="L51" s="267" t="s">
        <v>3</v>
      </c>
      <c r="M51" s="269" t="s">
        <v>1417</v>
      </c>
      <c r="N51" s="267" t="s">
        <v>809</v>
      </c>
      <c r="O51" s="268">
        <v>0</v>
      </c>
      <c r="P51" s="269" t="s">
        <v>1998</v>
      </c>
    </row>
    <row r="52" spans="1:16" ht="20.05" customHeight="1" x14ac:dyDescent="0.4">
      <c r="A52" s="267" t="s">
        <v>790</v>
      </c>
      <c r="B52" s="267" t="s">
        <v>809</v>
      </c>
      <c r="C52" s="269" t="s">
        <v>1309</v>
      </c>
      <c r="D52" s="267" t="s">
        <v>160</v>
      </c>
      <c r="E52" s="267" t="s">
        <v>715</v>
      </c>
      <c r="F52" s="267" t="s">
        <v>113</v>
      </c>
      <c r="G52" s="267" t="s">
        <v>199</v>
      </c>
      <c r="H52" s="269" t="s">
        <v>1182</v>
      </c>
      <c r="I52" s="267" t="s">
        <v>809</v>
      </c>
      <c r="J52" s="267" t="s">
        <v>178</v>
      </c>
      <c r="K52" s="267" t="s">
        <v>201</v>
      </c>
      <c r="L52" s="267" t="s">
        <v>3</v>
      </c>
      <c r="M52" s="269" t="s">
        <v>1418</v>
      </c>
      <c r="N52" s="267" t="s">
        <v>730</v>
      </c>
      <c r="O52" s="268"/>
      <c r="P52" s="269"/>
    </row>
    <row r="53" spans="1:16" ht="20.05" customHeight="1" x14ac:dyDescent="0.4">
      <c r="A53" s="267" t="s">
        <v>77</v>
      </c>
      <c r="B53" s="267" t="s">
        <v>702</v>
      </c>
      <c r="C53" s="269" t="s">
        <v>1283</v>
      </c>
      <c r="D53" s="267" t="s">
        <v>160</v>
      </c>
      <c r="E53" s="267" t="s">
        <v>717</v>
      </c>
      <c r="F53" s="267" t="s">
        <v>113</v>
      </c>
      <c r="G53" s="267" t="s">
        <v>26</v>
      </c>
      <c r="H53" s="269" t="s">
        <v>1120</v>
      </c>
      <c r="I53" s="267" t="s">
        <v>702</v>
      </c>
      <c r="J53" s="267" t="s">
        <v>176</v>
      </c>
      <c r="K53" s="267" t="s">
        <v>26</v>
      </c>
      <c r="L53" s="267" t="s">
        <v>3</v>
      </c>
      <c r="M53" s="269" t="s">
        <v>1356</v>
      </c>
      <c r="N53" s="267" t="s">
        <v>702</v>
      </c>
      <c r="O53" s="268">
        <v>0</v>
      </c>
      <c r="P53" s="269" t="s">
        <v>1998</v>
      </c>
    </row>
    <row r="54" spans="1:16" ht="20.05" customHeight="1" x14ac:dyDescent="0.4">
      <c r="A54" s="267" t="s">
        <v>77</v>
      </c>
      <c r="B54" s="267" t="s">
        <v>702</v>
      </c>
      <c r="C54" s="269" t="s">
        <v>1283</v>
      </c>
      <c r="D54" s="267" t="s">
        <v>160</v>
      </c>
      <c r="E54" s="267" t="s">
        <v>717</v>
      </c>
      <c r="F54" s="267" t="s">
        <v>113</v>
      </c>
      <c r="G54" s="267" t="s">
        <v>26</v>
      </c>
      <c r="H54" s="269" t="s">
        <v>1121</v>
      </c>
      <c r="I54" s="267" t="s">
        <v>702</v>
      </c>
      <c r="J54" s="267" t="s">
        <v>178</v>
      </c>
      <c r="K54" s="267" t="s">
        <v>26</v>
      </c>
      <c r="L54" s="267" t="s">
        <v>3</v>
      </c>
      <c r="M54" s="269" t="s">
        <v>1357</v>
      </c>
      <c r="N54" s="267" t="s">
        <v>730</v>
      </c>
      <c r="O54" s="268"/>
      <c r="P54" s="269"/>
    </row>
    <row r="55" spans="1:16" ht="20.05" customHeight="1" x14ac:dyDescent="0.4">
      <c r="A55" s="267" t="s">
        <v>790</v>
      </c>
      <c r="B55" s="267" t="s">
        <v>810</v>
      </c>
      <c r="C55" s="269" t="s">
        <v>1310</v>
      </c>
      <c r="D55" s="267" t="s">
        <v>159</v>
      </c>
      <c r="E55" s="267" t="s">
        <v>747</v>
      </c>
      <c r="F55" s="267" t="s">
        <v>113</v>
      </c>
      <c r="G55" s="267" t="s">
        <v>199</v>
      </c>
      <c r="H55" s="269" t="s">
        <v>1183</v>
      </c>
      <c r="I55" s="267" t="s">
        <v>810</v>
      </c>
      <c r="J55" s="267" t="s">
        <v>176</v>
      </c>
      <c r="K55" s="267" t="s">
        <v>199</v>
      </c>
      <c r="L55" s="267" t="s">
        <v>3</v>
      </c>
      <c r="M55" s="269" t="s">
        <v>1419</v>
      </c>
      <c r="N55" s="267" t="s">
        <v>810</v>
      </c>
      <c r="O55" s="268">
        <v>0</v>
      </c>
      <c r="P55" s="269" t="s">
        <v>1998</v>
      </c>
    </row>
    <row r="56" spans="1:16" ht="20.05" customHeight="1" x14ac:dyDescent="0.4">
      <c r="A56" s="267" t="s">
        <v>790</v>
      </c>
      <c r="B56" s="267" t="s">
        <v>810</v>
      </c>
      <c r="C56" s="269" t="s">
        <v>1310</v>
      </c>
      <c r="D56" s="267" t="s">
        <v>159</v>
      </c>
      <c r="E56" s="267" t="s">
        <v>747</v>
      </c>
      <c r="F56" s="267" t="s">
        <v>113</v>
      </c>
      <c r="G56" s="267" t="s">
        <v>199</v>
      </c>
      <c r="H56" s="269" t="s">
        <v>1184</v>
      </c>
      <c r="I56" s="267" t="s">
        <v>810</v>
      </c>
      <c r="J56" s="267" t="s">
        <v>176</v>
      </c>
      <c r="K56" s="267" t="s">
        <v>199</v>
      </c>
      <c r="L56" s="267" t="s">
        <v>3</v>
      </c>
      <c r="M56" s="269" t="s">
        <v>1420</v>
      </c>
      <c r="N56" s="267" t="s">
        <v>810</v>
      </c>
      <c r="O56" s="268">
        <v>1</v>
      </c>
      <c r="P56" s="269" t="s">
        <v>437</v>
      </c>
    </row>
    <row r="57" spans="1:16" ht="20.05" customHeight="1" x14ac:dyDescent="0.4">
      <c r="A57" s="267" t="s">
        <v>790</v>
      </c>
      <c r="B57" s="267" t="s">
        <v>810</v>
      </c>
      <c r="C57" s="269" t="s">
        <v>1310</v>
      </c>
      <c r="D57" s="267" t="s">
        <v>159</v>
      </c>
      <c r="E57" s="267" t="s">
        <v>747</v>
      </c>
      <c r="F57" s="267" t="s">
        <v>113</v>
      </c>
      <c r="G57" s="267" t="s">
        <v>199</v>
      </c>
      <c r="H57" s="269" t="s">
        <v>1185</v>
      </c>
      <c r="I57" s="267" t="s">
        <v>810</v>
      </c>
      <c r="J57" s="267" t="s">
        <v>177</v>
      </c>
      <c r="K57" s="267" t="s">
        <v>199</v>
      </c>
      <c r="L57" s="267" t="s">
        <v>3</v>
      </c>
      <c r="M57" s="269" t="s">
        <v>1421</v>
      </c>
      <c r="N57" s="267" t="s">
        <v>730</v>
      </c>
      <c r="O57" s="268"/>
      <c r="P57" s="269"/>
    </row>
    <row r="58" spans="1:16" ht="20.05" customHeight="1" x14ac:dyDescent="0.4">
      <c r="A58" s="267" t="s">
        <v>790</v>
      </c>
      <c r="B58" s="267" t="s">
        <v>810</v>
      </c>
      <c r="C58" s="269" t="s">
        <v>1310</v>
      </c>
      <c r="D58" s="267" t="s">
        <v>159</v>
      </c>
      <c r="E58" s="267" t="s">
        <v>747</v>
      </c>
      <c r="F58" s="267" t="s">
        <v>113</v>
      </c>
      <c r="G58" s="267" t="s">
        <v>199</v>
      </c>
      <c r="H58" s="269" t="s">
        <v>1186</v>
      </c>
      <c r="I58" s="267" t="s">
        <v>810</v>
      </c>
      <c r="J58" s="267" t="s">
        <v>178</v>
      </c>
      <c r="K58" s="267" t="s">
        <v>201</v>
      </c>
      <c r="L58" s="267" t="s">
        <v>3</v>
      </c>
      <c r="M58" s="269" t="s">
        <v>1422</v>
      </c>
      <c r="N58" s="267" t="s">
        <v>730</v>
      </c>
      <c r="O58" s="268"/>
      <c r="P58" s="269"/>
    </row>
    <row r="59" spans="1:16" ht="20.05" customHeight="1" x14ac:dyDescent="0.4">
      <c r="A59" s="267" t="s">
        <v>790</v>
      </c>
      <c r="B59" s="267" t="s">
        <v>810</v>
      </c>
      <c r="C59" s="269" t="s">
        <v>1311</v>
      </c>
      <c r="D59" s="267" t="s">
        <v>160</v>
      </c>
      <c r="E59" s="267" t="s">
        <v>747</v>
      </c>
      <c r="F59" s="267" t="s">
        <v>113</v>
      </c>
      <c r="G59" s="267" t="s">
        <v>199</v>
      </c>
      <c r="H59" s="269" t="s">
        <v>1187</v>
      </c>
      <c r="I59" s="267" t="s">
        <v>810</v>
      </c>
      <c r="J59" s="267" t="s">
        <v>176</v>
      </c>
      <c r="K59" s="267" t="s">
        <v>199</v>
      </c>
      <c r="L59" s="267" t="s">
        <v>3</v>
      </c>
      <c r="M59" s="269" t="s">
        <v>1423</v>
      </c>
      <c r="N59" s="267" t="s">
        <v>810</v>
      </c>
      <c r="O59" s="268">
        <v>1</v>
      </c>
      <c r="P59" s="269" t="s">
        <v>437</v>
      </c>
    </row>
    <row r="60" spans="1:16" ht="20.05" customHeight="1" x14ac:dyDescent="0.4">
      <c r="A60" s="267" t="s">
        <v>790</v>
      </c>
      <c r="B60" s="267" t="s">
        <v>810</v>
      </c>
      <c r="C60" s="269" t="s">
        <v>1311</v>
      </c>
      <c r="D60" s="267" t="s">
        <v>160</v>
      </c>
      <c r="E60" s="267" t="s">
        <v>747</v>
      </c>
      <c r="F60" s="267" t="s">
        <v>113</v>
      </c>
      <c r="G60" s="267" t="s">
        <v>199</v>
      </c>
      <c r="H60" s="269" t="s">
        <v>1188</v>
      </c>
      <c r="I60" s="267" t="s">
        <v>810</v>
      </c>
      <c r="J60" s="267" t="s">
        <v>176</v>
      </c>
      <c r="K60" s="267" t="s">
        <v>199</v>
      </c>
      <c r="L60" s="267" t="s">
        <v>3</v>
      </c>
      <c r="M60" s="269" t="s">
        <v>1424</v>
      </c>
      <c r="N60" s="267" t="s">
        <v>730</v>
      </c>
      <c r="O60" s="268"/>
      <c r="P60" s="269"/>
    </row>
    <row r="61" spans="1:16" ht="20.05" customHeight="1" x14ac:dyDescent="0.4">
      <c r="A61" s="267" t="s">
        <v>790</v>
      </c>
      <c r="B61" s="267" t="s">
        <v>810</v>
      </c>
      <c r="C61" s="269" t="s">
        <v>1311</v>
      </c>
      <c r="D61" s="267" t="s">
        <v>160</v>
      </c>
      <c r="E61" s="267" t="s">
        <v>747</v>
      </c>
      <c r="F61" s="267" t="s">
        <v>113</v>
      </c>
      <c r="G61" s="267" t="s">
        <v>199</v>
      </c>
      <c r="H61" s="269" t="s">
        <v>1189</v>
      </c>
      <c r="I61" s="267" t="s">
        <v>810</v>
      </c>
      <c r="J61" s="267" t="s">
        <v>178</v>
      </c>
      <c r="K61" s="267" t="s">
        <v>201</v>
      </c>
      <c r="L61" s="267" t="s">
        <v>3</v>
      </c>
      <c r="M61" s="269" t="s">
        <v>1425</v>
      </c>
      <c r="N61" s="267" t="s">
        <v>730</v>
      </c>
      <c r="O61" s="268"/>
      <c r="P61" s="269"/>
    </row>
    <row r="62" spans="1:16" ht="20.05" customHeight="1" x14ac:dyDescent="0.4">
      <c r="A62" s="267" t="s">
        <v>790</v>
      </c>
      <c r="B62" s="267" t="s">
        <v>811</v>
      </c>
      <c r="C62" s="269" t="s">
        <v>1312</v>
      </c>
      <c r="D62" s="267" t="s">
        <v>160</v>
      </c>
      <c r="E62" s="267" t="s">
        <v>747</v>
      </c>
      <c r="F62" s="267" t="s">
        <v>113</v>
      </c>
      <c r="G62" s="267" t="s">
        <v>199</v>
      </c>
      <c r="H62" s="269" t="s">
        <v>1190</v>
      </c>
      <c r="I62" s="267" t="s">
        <v>811</v>
      </c>
      <c r="J62" s="267" t="s">
        <v>176</v>
      </c>
      <c r="K62" s="267" t="s">
        <v>199</v>
      </c>
      <c r="L62" s="267" t="s">
        <v>3</v>
      </c>
      <c r="M62" s="269" t="s">
        <v>1426</v>
      </c>
      <c r="N62" s="267" t="s">
        <v>811</v>
      </c>
      <c r="O62" s="268">
        <v>1</v>
      </c>
      <c r="P62" s="269" t="s">
        <v>437</v>
      </c>
    </row>
    <row r="63" spans="1:16" ht="20.05" customHeight="1" x14ac:dyDescent="0.4">
      <c r="A63" s="267" t="s">
        <v>790</v>
      </c>
      <c r="B63" s="267" t="s">
        <v>811</v>
      </c>
      <c r="C63" s="269" t="s">
        <v>1312</v>
      </c>
      <c r="D63" s="267" t="s">
        <v>160</v>
      </c>
      <c r="E63" s="267" t="s">
        <v>747</v>
      </c>
      <c r="F63" s="267" t="s">
        <v>113</v>
      </c>
      <c r="G63" s="267" t="s">
        <v>199</v>
      </c>
      <c r="H63" s="269" t="s">
        <v>1191</v>
      </c>
      <c r="I63" s="267" t="s">
        <v>811</v>
      </c>
      <c r="J63" s="267" t="s">
        <v>177</v>
      </c>
      <c r="K63" s="267" t="s">
        <v>199</v>
      </c>
      <c r="L63" s="267" t="s">
        <v>3</v>
      </c>
      <c r="M63" s="269" t="s">
        <v>1427</v>
      </c>
      <c r="N63" s="267" t="s">
        <v>730</v>
      </c>
      <c r="O63" s="268"/>
      <c r="P63" s="269"/>
    </row>
    <row r="64" spans="1:16" ht="20.05" customHeight="1" x14ac:dyDescent="0.4">
      <c r="A64" s="267" t="s">
        <v>790</v>
      </c>
      <c r="B64" s="267" t="s">
        <v>811</v>
      </c>
      <c r="C64" s="269" t="s">
        <v>1312</v>
      </c>
      <c r="D64" s="267" t="s">
        <v>160</v>
      </c>
      <c r="E64" s="267" t="s">
        <v>747</v>
      </c>
      <c r="F64" s="267" t="s">
        <v>113</v>
      </c>
      <c r="G64" s="267" t="s">
        <v>199</v>
      </c>
      <c r="H64" s="269" t="s">
        <v>1192</v>
      </c>
      <c r="I64" s="267" t="s">
        <v>811</v>
      </c>
      <c r="J64" s="267" t="s">
        <v>178</v>
      </c>
      <c r="K64" s="267" t="s">
        <v>201</v>
      </c>
      <c r="L64" s="267" t="s">
        <v>3</v>
      </c>
      <c r="M64" s="269" t="s">
        <v>1428</v>
      </c>
      <c r="N64" s="267" t="s">
        <v>730</v>
      </c>
      <c r="O64" s="268"/>
      <c r="P64" s="269"/>
    </row>
    <row r="65" spans="1:16" ht="20.05" customHeight="1" x14ac:dyDescent="0.4">
      <c r="A65" s="267" t="s">
        <v>790</v>
      </c>
      <c r="B65" s="267" t="s">
        <v>810</v>
      </c>
      <c r="C65" s="269" t="s">
        <v>1313</v>
      </c>
      <c r="D65" s="267" t="s">
        <v>160</v>
      </c>
      <c r="E65" s="267" t="s">
        <v>747</v>
      </c>
      <c r="F65" s="267" t="s">
        <v>113</v>
      </c>
      <c r="G65" s="267" t="s">
        <v>199</v>
      </c>
      <c r="H65" s="269" t="s">
        <v>1193</v>
      </c>
      <c r="I65" s="267" t="s">
        <v>810</v>
      </c>
      <c r="J65" s="267" t="s">
        <v>176</v>
      </c>
      <c r="K65" s="267" t="s">
        <v>199</v>
      </c>
      <c r="L65" s="267" t="s">
        <v>3</v>
      </c>
      <c r="M65" s="269" t="s">
        <v>1429</v>
      </c>
      <c r="N65" s="267" t="s">
        <v>810</v>
      </c>
      <c r="O65" s="268">
        <v>1</v>
      </c>
      <c r="P65" s="269" t="s">
        <v>437</v>
      </c>
    </row>
    <row r="66" spans="1:16" ht="20.05" customHeight="1" x14ac:dyDescent="0.4">
      <c r="A66" s="267" t="s">
        <v>790</v>
      </c>
      <c r="B66" s="267" t="s">
        <v>810</v>
      </c>
      <c r="C66" s="269" t="s">
        <v>1313</v>
      </c>
      <c r="D66" s="267" t="s">
        <v>160</v>
      </c>
      <c r="E66" s="267" t="s">
        <v>747</v>
      </c>
      <c r="F66" s="267" t="s">
        <v>113</v>
      </c>
      <c r="G66" s="267" t="s">
        <v>199</v>
      </c>
      <c r="H66" s="269" t="s">
        <v>1194</v>
      </c>
      <c r="I66" s="267" t="s">
        <v>810</v>
      </c>
      <c r="J66" s="267" t="s">
        <v>177</v>
      </c>
      <c r="K66" s="267" t="s">
        <v>199</v>
      </c>
      <c r="L66" s="267" t="s">
        <v>3</v>
      </c>
      <c r="M66" s="269" t="s">
        <v>1430</v>
      </c>
      <c r="N66" s="267" t="s">
        <v>730</v>
      </c>
      <c r="O66" s="268"/>
      <c r="P66" s="269"/>
    </row>
    <row r="67" spans="1:16" ht="20.05" customHeight="1" x14ac:dyDescent="0.4">
      <c r="A67" s="267" t="s">
        <v>790</v>
      </c>
      <c r="B67" s="267" t="s">
        <v>810</v>
      </c>
      <c r="C67" s="269" t="s">
        <v>1313</v>
      </c>
      <c r="D67" s="267" t="s">
        <v>160</v>
      </c>
      <c r="E67" s="267" t="s">
        <v>747</v>
      </c>
      <c r="F67" s="267" t="s">
        <v>113</v>
      </c>
      <c r="G67" s="267" t="s">
        <v>199</v>
      </c>
      <c r="H67" s="269" t="s">
        <v>1195</v>
      </c>
      <c r="I67" s="267" t="s">
        <v>810</v>
      </c>
      <c r="J67" s="267" t="s">
        <v>178</v>
      </c>
      <c r="K67" s="267" t="s">
        <v>201</v>
      </c>
      <c r="L67" s="267" t="s">
        <v>3</v>
      </c>
      <c r="M67" s="269" t="s">
        <v>1431</v>
      </c>
      <c r="N67" s="267" t="s">
        <v>730</v>
      </c>
      <c r="O67" s="268"/>
      <c r="P67" s="269"/>
    </row>
    <row r="68" spans="1:16" ht="20.05" customHeight="1" x14ac:dyDescent="0.4">
      <c r="A68" s="267" t="s">
        <v>790</v>
      </c>
      <c r="B68" s="267" t="s">
        <v>809</v>
      </c>
      <c r="C68" s="269" t="s">
        <v>1314</v>
      </c>
      <c r="D68" s="267" t="s">
        <v>160</v>
      </c>
      <c r="E68" s="267" t="s">
        <v>747</v>
      </c>
      <c r="F68" s="267" t="s">
        <v>113</v>
      </c>
      <c r="G68" s="267" t="s">
        <v>199</v>
      </c>
      <c r="H68" s="269" t="s">
        <v>1196</v>
      </c>
      <c r="I68" s="267" t="s">
        <v>809</v>
      </c>
      <c r="J68" s="267" t="s">
        <v>176</v>
      </c>
      <c r="K68" s="267" t="s">
        <v>199</v>
      </c>
      <c r="L68" s="267" t="s">
        <v>3</v>
      </c>
      <c r="M68" s="269" t="s">
        <v>1432</v>
      </c>
      <c r="N68" s="267" t="s">
        <v>809</v>
      </c>
      <c r="O68" s="268">
        <v>0.99978947368421056</v>
      </c>
      <c r="P68" s="269" t="s">
        <v>437</v>
      </c>
    </row>
    <row r="69" spans="1:16" ht="20.05" customHeight="1" x14ac:dyDescent="0.4">
      <c r="A69" s="267" t="s">
        <v>790</v>
      </c>
      <c r="B69" s="267" t="s">
        <v>809</v>
      </c>
      <c r="C69" s="269" t="s">
        <v>1314</v>
      </c>
      <c r="D69" s="267" t="s">
        <v>160</v>
      </c>
      <c r="E69" s="267" t="s">
        <v>747</v>
      </c>
      <c r="F69" s="267" t="s">
        <v>113</v>
      </c>
      <c r="G69" s="267" t="s">
        <v>199</v>
      </c>
      <c r="H69" s="269" t="s">
        <v>1197</v>
      </c>
      <c r="I69" s="267" t="s">
        <v>809</v>
      </c>
      <c r="J69" s="267" t="s">
        <v>178</v>
      </c>
      <c r="K69" s="267" t="s">
        <v>201</v>
      </c>
      <c r="L69" s="267" t="s">
        <v>3</v>
      </c>
      <c r="M69" s="269" t="s">
        <v>1433</v>
      </c>
      <c r="N69" s="267" t="s">
        <v>730</v>
      </c>
      <c r="O69" s="268"/>
      <c r="P69" s="269"/>
    </row>
    <row r="70" spans="1:16" ht="20.05" customHeight="1" x14ac:dyDescent="0.4">
      <c r="A70" s="267" t="s">
        <v>1547</v>
      </c>
      <c r="B70" s="267" t="s">
        <v>812</v>
      </c>
      <c r="C70" s="269" t="s">
        <v>1315</v>
      </c>
      <c r="D70" s="267" t="s">
        <v>160</v>
      </c>
      <c r="E70" s="267" t="s">
        <v>715</v>
      </c>
      <c r="F70" s="267" t="s">
        <v>113</v>
      </c>
      <c r="G70" s="267" t="s">
        <v>199</v>
      </c>
      <c r="H70" s="269" t="s">
        <v>1198</v>
      </c>
      <c r="I70" s="267" t="s">
        <v>812</v>
      </c>
      <c r="J70" s="267" t="s">
        <v>178</v>
      </c>
      <c r="K70" s="267" t="s">
        <v>201</v>
      </c>
      <c r="L70" s="267" t="s">
        <v>3</v>
      </c>
      <c r="M70" s="269" t="s">
        <v>1435</v>
      </c>
      <c r="N70" s="267" t="s">
        <v>812</v>
      </c>
      <c r="O70" s="268">
        <v>1</v>
      </c>
      <c r="P70" s="269" t="s">
        <v>437</v>
      </c>
    </row>
    <row r="71" spans="1:16" ht="20.05" customHeight="1" x14ac:dyDescent="0.4">
      <c r="A71" s="267" t="s">
        <v>1547</v>
      </c>
      <c r="B71" s="267" t="s">
        <v>812</v>
      </c>
      <c r="C71" s="269" t="s">
        <v>1315</v>
      </c>
      <c r="D71" s="267" t="s">
        <v>160</v>
      </c>
      <c r="E71" s="267" t="s">
        <v>715</v>
      </c>
      <c r="F71" s="267" t="s">
        <v>113</v>
      </c>
      <c r="G71" s="267" t="s">
        <v>199</v>
      </c>
      <c r="H71" s="269" t="s">
        <v>1199</v>
      </c>
      <c r="I71" s="267" t="s">
        <v>812</v>
      </c>
      <c r="J71" s="267" t="s">
        <v>178</v>
      </c>
      <c r="K71" s="267" t="s">
        <v>26</v>
      </c>
      <c r="L71" s="267" t="s">
        <v>3</v>
      </c>
      <c r="M71" s="269" t="s">
        <v>1436</v>
      </c>
      <c r="N71" s="267" t="s">
        <v>730</v>
      </c>
      <c r="O71" s="268"/>
      <c r="P71" s="269"/>
    </row>
    <row r="72" spans="1:16" ht="20.05" customHeight="1" x14ac:dyDescent="0.4">
      <c r="A72" s="267" t="s">
        <v>793</v>
      </c>
      <c r="B72" s="267" t="s">
        <v>803</v>
      </c>
      <c r="C72" s="269" t="s">
        <v>1316</v>
      </c>
      <c r="D72" s="267" t="s">
        <v>159</v>
      </c>
      <c r="E72" s="267" t="s">
        <v>885</v>
      </c>
      <c r="F72" s="267" t="s">
        <v>113</v>
      </c>
      <c r="G72" s="267" t="s">
        <v>201</v>
      </c>
      <c r="H72" s="269" t="s">
        <v>1200</v>
      </c>
      <c r="I72" s="267" t="s">
        <v>894</v>
      </c>
      <c r="J72" s="267" t="s">
        <v>176</v>
      </c>
      <c r="K72" s="267" t="s">
        <v>26</v>
      </c>
      <c r="L72" s="267" t="s">
        <v>3</v>
      </c>
      <c r="M72" s="269" t="s">
        <v>1439</v>
      </c>
      <c r="N72" s="267" t="s">
        <v>1021</v>
      </c>
      <c r="O72" s="268">
        <v>0.5</v>
      </c>
      <c r="P72" s="269" t="s">
        <v>1998</v>
      </c>
    </row>
    <row r="73" spans="1:16" ht="20.05" customHeight="1" x14ac:dyDescent="0.4">
      <c r="A73" s="267" t="s">
        <v>793</v>
      </c>
      <c r="B73" s="267" t="s">
        <v>803</v>
      </c>
      <c r="C73" s="269" t="s">
        <v>1316</v>
      </c>
      <c r="D73" s="267" t="s">
        <v>159</v>
      </c>
      <c r="E73" s="267" t="s">
        <v>885</v>
      </c>
      <c r="F73" s="267" t="s">
        <v>113</v>
      </c>
      <c r="G73" s="267" t="s">
        <v>201</v>
      </c>
      <c r="H73" s="269" t="s">
        <v>1201</v>
      </c>
      <c r="I73" s="267" t="s">
        <v>894</v>
      </c>
      <c r="J73" s="267" t="s">
        <v>177</v>
      </c>
      <c r="K73" s="267" t="s">
        <v>26</v>
      </c>
      <c r="L73" s="267" t="s">
        <v>3</v>
      </c>
      <c r="M73" s="269" t="s">
        <v>1440</v>
      </c>
      <c r="N73" s="267" t="s">
        <v>1021</v>
      </c>
      <c r="O73" s="268">
        <v>1</v>
      </c>
      <c r="P73" s="269" t="s">
        <v>437</v>
      </c>
    </row>
    <row r="74" spans="1:16" ht="20.05" customHeight="1" x14ac:dyDescent="0.4">
      <c r="A74" s="267" t="s">
        <v>793</v>
      </c>
      <c r="B74" s="267" t="s">
        <v>803</v>
      </c>
      <c r="C74" s="269" t="s">
        <v>1316</v>
      </c>
      <c r="D74" s="267" t="s">
        <v>159</v>
      </c>
      <c r="E74" s="267" t="s">
        <v>885</v>
      </c>
      <c r="F74" s="267" t="s">
        <v>113</v>
      </c>
      <c r="G74" s="267" t="s">
        <v>201</v>
      </c>
      <c r="H74" s="269" t="s">
        <v>1202</v>
      </c>
      <c r="I74" s="267" t="s">
        <v>894</v>
      </c>
      <c r="J74" s="267" t="s">
        <v>178</v>
      </c>
      <c r="K74" s="267" t="s">
        <v>26</v>
      </c>
      <c r="L74" s="267" t="s">
        <v>3</v>
      </c>
      <c r="M74" s="269" t="s">
        <v>1441</v>
      </c>
      <c r="N74" s="267" t="s">
        <v>730</v>
      </c>
      <c r="O74" s="268"/>
      <c r="P74" s="269"/>
    </row>
    <row r="75" spans="1:16" ht="20.05" customHeight="1" x14ac:dyDescent="0.4">
      <c r="A75" s="267" t="s">
        <v>77</v>
      </c>
      <c r="B75" s="267" t="s">
        <v>702</v>
      </c>
      <c r="C75" s="269" t="s">
        <v>1284</v>
      </c>
      <c r="D75" s="267" t="s">
        <v>160</v>
      </c>
      <c r="E75" s="267" t="s">
        <v>717</v>
      </c>
      <c r="F75" s="267" t="s">
        <v>113</v>
      </c>
      <c r="G75" s="267" t="s">
        <v>26</v>
      </c>
      <c r="H75" s="269" t="s">
        <v>1122</v>
      </c>
      <c r="I75" s="267" t="s">
        <v>702</v>
      </c>
      <c r="J75" s="267" t="s">
        <v>177</v>
      </c>
      <c r="K75" s="267" t="s">
        <v>26</v>
      </c>
      <c r="L75" s="267" t="s">
        <v>3</v>
      </c>
      <c r="M75" s="269" t="s">
        <v>1358</v>
      </c>
      <c r="N75" s="267" t="s">
        <v>702</v>
      </c>
      <c r="O75" s="268">
        <v>0</v>
      </c>
      <c r="P75" s="269" t="s">
        <v>1998</v>
      </c>
    </row>
    <row r="76" spans="1:16" ht="20.05" customHeight="1" x14ac:dyDescent="0.4">
      <c r="A76" s="267" t="s">
        <v>77</v>
      </c>
      <c r="B76" s="267" t="s">
        <v>702</v>
      </c>
      <c r="C76" s="269" t="s">
        <v>1284</v>
      </c>
      <c r="D76" s="267" t="s">
        <v>160</v>
      </c>
      <c r="E76" s="267" t="s">
        <v>717</v>
      </c>
      <c r="F76" s="267" t="s">
        <v>113</v>
      </c>
      <c r="G76" s="267" t="s">
        <v>26</v>
      </c>
      <c r="H76" s="269" t="s">
        <v>1123</v>
      </c>
      <c r="I76" s="267" t="s">
        <v>702</v>
      </c>
      <c r="J76" s="267" t="s">
        <v>178</v>
      </c>
      <c r="K76" s="267" t="s">
        <v>26</v>
      </c>
      <c r="L76" s="267" t="s">
        <v>3</v>
      </c>
      <c r="M76" s="269" t="s">
        <v>1359</v>
      </c>
      <c r="N76" s="267" t="s">
        <v>730</v>
      </c>
      <c r="O76" s="268"/>
      <c r="P76" s="269"/>
    </row>
    <row r="77" spans="1:16" ht="20.05" customHeight="1" x14ac:dyDescent="0.4">
      <c r="A77" s="267" t="s">
        <v>793</v>
      </c>
      <c r="B77" s="267" t="s">
        <v>803</v>
      </c>
      <c r="C77" s="269" t="s">
        <v>1317</v>
      </c>
      <c r="D77" s="267" t="s">
        <v>159</v>
      </c>
      <c r="E77" s="267" t="s">
        <v>747</v>
      </c>
      <c r="F77" s="267" t="s">
        <v>113</v>
      </c>
      <c r="G77" s="267" t="s">
        <v>199</v>
      </c>
      <c r="H77" s="269" t="s">
        <v>1203</v>
      </c>
      <c r="I77" s="267" t="s">
        <v>894</v>
      </c>
      <c r="J77" s="267" t="s">
        <v>176</v>
      </c>
      <c r="K77" s="267" t="s">
        <v>199</v>
      </c>
      <c r="L77" s="267" t="s">
        <v>3</v>
      </c>
      <c r="M77" s="269" t="s">
        <v>1442</v>
      </c>
      <c r="N77" s="267" t="s">
        <v>1021</v>
      </c>
      <c r="O77" s="268">
        <v>1</v>
      </c>
      <c r="P77" s="269" t="s">
        <v>437</v>
      </c>
    </row>
    <row r="78" spans="1:16" ht="20.05" customHeight="1" x14ac:dyDescent="0.4">
      <c r="A78" s="267" t="s">
        <v>793</v>
      </c>
      <c r="B78" s="267" t="s">
        <v>803</v>
      </c>
      <c r="C78" s="269" t="s">
        <v>1317</v>
      </c>
      <c r="D78" s="267" t="s">
        <v>159</v>
      </c>
      <c r="E78" s="267" t="s">
        <v>747</v>
      </c>
      <c r="F78" s="267" t="s">
        <v>113</v>
      </c>
      <c r="G78" s="267" t="s">
        <v>199</v>
      </c>
      <c r="H78" s="269" t="s">
        <v>1204</v>
      </c>
      <c r="I78" s="267" t="s">
        <v>894</v>
      </c>
      <c r="J78" s="267" t="s">
        <v>178</v>
      </c>
      <c r="K78" s="267" t="s">
        <v>201</v>
      </c>
      <c r="L78" s="267" t="s">
        <v>3</v>
      </c>
      <c r="M78" s="269" t="s">
        <v>1443</v>
      </c>
      <c r="N78" s="267" t="s">
        <v>730</v>
      </c>
      <c r="O78" s="268"/>
      <c r="P78" s="269"/>
    </row>
    <row r="79" spans="1:16" ht="20.05" customHeight="1" x14ac:dyDescent="0.4">
      <c r="A79" s="267" t="s">
        <v>793</v>
      </c>
      <c r="B79" s="267" t="s">
        <v>803</v>
      </c>
      <c r="C79" s="269" t="s">
        <v>1318</v>
      </c>
      <c r="D79" s="267" t="s">
        <v>159</v>
      </c>
      <c r="E79" s="267" t="s">
        <v>886</v>
      </c>
      <c r="F79" s="267" t="s">
        <v>113</v>
      </c>
      <c r="G79" s="267" t="s">
        <v>199</v>
      </c>
      <c r="H79" s="269" t="s">
        <v>1205</v>
      </c>
      <c r="I79" s="267" t="s">
        <v>894</v>
      </c>
      <c r="J79" s="267" t="s">
        <v>176</v>
      </c>
      <c r="K79" s="267" t="s">
        <v>199</v>
      </c>
      <c r="L79" s="267" t="s">
        <v>3</v>
      </c>
      <c r="M79" s="269" t="s">
        <v>1444</v>
      </c>
      <c r="N79" s="267" t="s">
        <v>1021</v>
      </c>
      <c r="O79" s="268">
        <v>1</v>
      </c>
      <c r="P79" s="269" t="s">
        <v>437</v>
      </c>
    </row>
    <row r="80" spans="1:16" ht="20.05" customHeight="1" x14ac:dyDescent="0.4">
      <c r="A80" s="267" t="s">
        <v>793</v>
      </c>
      <c r="B80" s="267" t="s">
        <v>803</v>
      </c>
      <c r="C80" s="269" t="s">
        <v>1318</v>
      </c>
      <c r="D80" s="267" t="s">
        <v>159</v>
      </c>
      <c r="E80" s="267" t="s">
        <v>886</v>
      </c>
      <c r="F80" s="267" t="s">
        <v>113</v>
      </c>
      <c r="G80" s="267" t="s">
        <v>199</v>
      </c>
      <c r="H80" s="269" t="s">
        <v>1206</v>
      </c>
      <c r="I80" s="267" t="s">
        <v>894</v>
      </c>
      <c r="J80" s="267" t="s">
        <v>177</v>
      </c>
      <c r="K80" s="267" t="s">
        <v>199</v>
      </c>
      <c r="L80" s="267" t="s">
        <v>3</v>
      </c>
      <c r="M80" s="269" t="s">
        <v>1445</v>
      </c>
      <c r="N80" s="267" t="s">
        <v>730</v>
      </c>
      <c r="O80" s="268"/>
      <c r="P80" s="269"/>
    </row>
    <row r="81" spans="1:16" ht="20.05" customHeight="1" x14ac:dyDescent="0.4">
      <c r="A81" s="267" t="s">
        <v>793</v>
      </c>
      <c r="B81" s="267" t="s">
        <v>803</v>
      </c>
      <c r="C81" s="269" t="s">
        <v>1318</v>
      </c>
      <c r="D81" s="267" t="s">
        <v>159</v>
      </c>
      <c r="E81" s="267" t="s">
        <v>886</v>
      </c>
      <c r="F81" s="267" t="s">
        <v>113</v>
      </c>
      <c r="G81" s="267" t="s">
        <v>199</v>
      </c>
      <c r="H81" s="269" t="s">
        <v>1207</v>
      </c>
      <c r="I81" s="267" t="s">
        <v>894</v>
      </c>
      <c r="J81" s="267" t="s">
        <v>178</v>
      </c>
      <c r="K81" s="267" t="s">
        <v>201</v>
      </c>
      <c r="L81" s="267" t="s">
        <v>3</v>
      </c>
      <c r="M81" s="269" t="s">
        <v>1446</v>
      </c>
      <c r="N81" s="267" t="s">
        <v>730</v>
      </c>
      <c r="O81" s="268"/>
      <c r="P81" s="269"/>
    </row>
    <row r="82" spans="1:16" ht="20.05" customHeight="1" x14ac:dyDescent="0.4">
      <c r="A82" s="267" t="s">
        <v>795</v>
      </c>
      <c r="B82" s="267" t="s">
        <v>940</v>
      </c>
      <c r="C82" s="269" t="s">
        <v>1319</v>
      </c>
      <c r="D82" s="267" t="s">
        <v>160</v>
      </c>
      <c r="E82" s="267" t="s">
        <v>715</v>
      </c>
      <c r="F82" s="267" t="s">
        <v>113</v>
      </c>
      <c r="G82" s="267" t="s">
        <v>199</v>
      </c>
      <c r="H82" s="269" t="s">
        <v>1208</v>
      </c>
      <c r="I82" s="267" t="s">
        <v>940</v>
      </c>
      <c r="J82" s="267" t="s">
        <v>176</v>
      </c>
      <c r="K82" s="267" t="s">
        <v>199</v>
      </c>
      <c r="L82" s="267" t="s">
        <v>3</v>
      </c>
      <c r="M82" s="269" t="s">
        <v>1447</v>
      </c>
      <c r="N82" s="267" t="s">
        <v>940</v>
      </c>
      <c r="O82" s="268">
        <v>0</v>
      </c>
      <c r="P82" s="269" t="s">
        <v>1998</v>
      </c>
    </row>
    <row r="83" spans="1:16" ht="20.05" customHeight="1" x14ac:dyDescent="0.4">
      <c r="A83" s="267" t="s">
        <v>795</v>
      </c>
      <c r="B83" s="267" t="s">
        <v>940</v>
      </c>
      <c r="C83" s="269" t="s">
        <v>1319</v>
      </c>
      <c r="D83" s="267" t="s">
        <v>160</v>
      </c>
      <c r="E83" s="267" t="s">
        <v>715</v>
      </c>
      <c r="F83" s="267" t="s">
        <v>113</v>
      </c>
      <c r="G83" s="267" t="s">
        <v>199</v>
      </c>
      <c r="H83" s="269" t="s">
        <v>1209</v>
      </c>
      <c r="I83" s="267" t="s">
        <v>805</v>
      </c>
      <c r="J83" s="267" t="s">
        <v>177</v>
      </c>
      <c r="K83" s="267" t="s">
        <v>199</v>
      </c>
      <c r="L83" s="267" t="s">
        <v>3</v>
      </c>
      <c r="M83" s="269" t="s">
        <v>1448</v>
      </c>
      <c r="N83" s="267" t="s">
        <v>730</v>
      </c>
      <c r="O83" s="268"/>
      <c r="P83" s="269"/>
    </row>
    <row r="84" spans="1:16" ht="20.05" customHeight="1" x14ac:dyDescent="0.4">
      <c r="A84" s="267" t="s">
        <v>795</v>
      </c>
      <c r="B84" s="267" t="s">
        <v>940</v>
      </c>
      <c r="C84" s="269" t="s">
        <v>1319</v>
      </c>
      <c r="D84" s="267" t="s">
        <v>160</v>
      </c>
      <c r="E84" s="267" t="s">
        <v>715</v>
      </c>
      <c r="F84" s="267" t="s">
        <v>113</v>
      </c>
      <c r="G84" s="267" t="s">
        <v>199</v>
      </c>
      <c r="H84" s="269" t="s">
        <v>1210</v>
      </c>
      <c r="I84" s="267" t="s">
        <v>940</v>
      </c>
      <c r="J84" s="267" t="s">
        <v>178</v>
      </c>
      <c r="K84" s="267" t="s">
        <v>201</v>
      </c>
      <c r="L84" s="267" t="s">
        <v>3</v>
      </c>
      <c r="M84" s="269" t="s">
        <v>1449</v>
      </c>
      <c r="N84" s="267" t="s">
        <v>730</v>
      </c>
      <c r="O84" s="268"/>
      <c r="P84" s="269"/>
    </row>
    <row r="85" spans="1:16" ht="20.05" customHeight="1" x14ac:dyDescent="0.4">
      <c r="A85" s="267" t="s">
        <v>795</v>
      </c>
      <c r="B85" s="267" t="s">
        <v>940</v>
      </c>
      <c r="C85" s="269" t="s">
        <v>1320</v>
      </c>
      <c r="D85" s="267" t="s">
        <v>159</v>
      </c>
      <c r="E85" s="267" t="s">
        <v>747</v>
      </c>
      <c r="F85" s="267" t="s">
        <v>113</v>
      </c>
      <c r="G85" s="267" t="s">
        <v>26</v>
      </c>
      <c r="H85" s="269" t="s">
        <v>1211</v>
      </c>
      <c r="I85" s="267" t="s">
        <v>940</v>
      </c>
      <c r="J85" s="267" t="s">
        <v>176</v>
      </c>
      <c r="K85" s="267" t="s">
        <v>26</v>
      </c>
      <c r="L85" s="267" t="s">
        <v>3</v>
      </c>
      <c r="M85" s="269" t="s">
        <v>1450</v>
      </c>
      <c r="N85" s="267" t="s">
        <v>940</v>
      </c>
      <c r="O85" s="268">
        <v>0</v>
      </c>
      <c r="P85" s="269" t="s">
        <v>1998</v>
      </c>
    </row>
    <row r="86" spans="1:16" ht="20.05" customHeight="1" x14ac:dyDescent="0.4">
      <c r="A86" s="267" t="s">
        <v>795</v>
      </c>
      <c r="B86" s="267" t="s">
        <v>940</v>
      </c>
      <c r="C86" s="269" t="s">
        <v>1320</v>
      </c>
      <c r="D86" s="267" t="s">
        <v>159</v>
      </c>
      <c r="E86" s="267" t="s">
        <v>747</v>
      </c>
      <c r="F86" s="267" t="s">
        <v>113</v>
      </c>
      <c r="G86" s="267" t="s">
        <v>26</v>
      </c>
      <c r="H86" s="269" t="s">
        <v>1212</v>
      </c>
      <c r="I86" s="267" t="s">
        <v>940</v>
      </c>
      <c r="J86" s="267" t="s">
        <v>178</v>
      </c>
      <c r="K86" s="267" t="s">
        <v>26</v>
      </c>
      <c r="L86" s="267" t="s">
        <v>3</v>
      </c>
      <c r="M86" s="269" t="s">
        <v>1451</v>
      </c>
      <c r="N86" s="267" t="s">
        <v>730</v>
      </c>
      <c r="O86" s="268"/>
      <c r="P86" s="269"/>
    </row>
    <row r="87" spans="1:16" ht="20.05" customHeight="1" x14ac:dyDescent="0.4">
      <c r="A87" s="267" t="s">
        <v>795</v>
      </c>
      <c r="B87" s="267" t="s">
        <v>813</v>
      </c>
      <c r="C87" s="269" t="s">
        <v>1321</v>
      </c>
      <c r="D87" s="267" t="s">
        <v>160</v>
      </c>
      <c r="E87" s="267" t="s">
        <v>884</v>
      </c>
      <c r="F87" s="267" t="s">
        <v>113</v>
      </c>
      <c r="G87" s="267" t="s">
        <v>26</v>
      </c>
      <c r="H87" s="269" t="s">
        <v>1213</v>
      </c>
      <c r="I87" s="267" t="s">
        <v>1588</v>
      </c>
      <c r="J87" s="267" t="s">
        <v>177</v>
      </c>
      <c r="K87" s="267" t="s">
        <v>26</v>
      </c>
      <c r="L87" s="267" t="s">
        <v>3</v>
      </c>
      <c r="M87" s="269" t="s">
        <v>1452</v>
      </c>
      <c r="N87" s="267" t="s">
        <v>1588</v>
      </c>
      <c r="O87" s="268">
        <v>1</v>
      </c>
      <c r="P87" s="269" t="s">
        <v>437</v>
      </c>
    </row>
    <row r="88" spans="1:16" ht="20.05" customHeight="1" x14ac:dyDescent="0.4">
      <c r="A88" s="267" t="s">
        <v>795</v>
      </c>
      <c r="B88" s="267" t="s">
        <v>813</v>
      </c>
      <c r="C88" s="269" t="s">
        <v>1321</v>
      </c>
      <c r="D88" s="267" t="s">
        <v>160</v>
      </c>
      <c r="E88" s="267" t="s">
        <v>884</v>
      </c>
      <c r="F88" s="267" t="s">
        <v>113</v>
      </c>
      <c r="G88" s="267" t="s">
        <v>199</v>
      </c>
      <c r="H88" s="269" t="s">
        <v>1214</v>
      </c>
      <c r="I88" s="267" t="s">
        <v>1588</v>
      </c>
      <c r="J88" s="267" t="s">
        <v>178</v>
      </c>
      <c r="K88" s="267" t="s">
        <v>26</v>
      </c>
      <c r="L88" s="267" t="s">
        <v>3</v>
      </c>
      <c r="M88" s="269" t="s">
        <v>1453</v>
      </c>
      <c r="N88" s="267" t="s">
        <v>730</v>
      </c>
      <c r="O88" s="268"/>
      <c r="P88" s="269"/>
    </row>
    <row r="89" spans="1:16" ht="20.05" customHeight="1" x14ac:dyDescent="0.4">
      <c r="A89" s="267" t="s">
        <v>795</v>
      </c>
      <c r="B89" s="267" t="s">
        <v>813</v>
      </c>
      <c r="C89" s="269" t="s">
        <v>1322</v>
      </c>
      <c r="D89" s="267" t="s">
        <v>160</v>
      </c>
      <c r="E89" s="267" t="s">
        <v>884</v>
      </c>
      <c r="F89" s="267" t="s">
        <v>113</v>
      </c>
      <c r="G89" s="267" t="s">
        <v>199</v>
      </c>
      <c r="H89" s="269" t="s">
        <v>1215</v>
      </c>
      <c r="I89" s="267" t="s">
        <v>1588</v>
      </c>
      <c r="J89" s="267" t="s">
        <v>177</v>
      </c>
      <c r="K89" s="267" t="s">
        <v>199</v>
      </c>
      <c r="L89" s="267" t="s">
        <v>3</v>
      </c>
      <c r="M89" s="269" t="s">
        <v>1454</v>
      </c>
      <c r="N89" s="267" t="s">
        <v>1588</v>
      </c>
      <c r="O89" s="268">
        <v>1</v>
      </c>
      <c r="P89" s="269" t="s">
        <v>437</v>
      </c>
    </row>
    <row r="90" spans="1:16" ht="20.05" customHeight="1" x14ac:dyDescent="0.4">
      <c r="A90" s="267" t="s">
        <v>795</v>
      </c>
      <c r="B90" s="267" t="s">
        <v>813</v>
      </c>
      <c r="C90" s="269" t="s">
        <v>1322</v>
      </c>
      <c r="D90" s="267" t="s">
        <v>160</v>
      </c>
      <c r="E90" s="267" t="s">
        <v>884</v>
      </c>
      <c r="F90" s="267" t="s">
        <v>113</v>
      </c>
      <c r="G90" s="267" t="s">
        <v>26</v>
      </c>
      <c r="H90" s="269" t="s">
        <v>1216</v>
      </c>
      <c r="I90" s="267" t="s">
        <v>1588</v>
      </c>
      <c r="J90" s="267" t="s">
        <v>178</v>
      </c>
      <c r="K90" s="267" t="s">
        <v>201</v>
      </c>
      <c r="L90" s="267" t="s">
        <v>3</v>
      </c>
      <c r="M90" s="269" t="s">
        <v>1455</v>
      </c>
      <c r="N90" s="267" t="s">
        <v>730</v>
      </c>
      <c r="O90" s="268"/>
      <c r="P90" s="269"/>
    </row>
    <row r="91" spans="1:16" ht="20.05" customHeight="1" x14ac:dyDescent="0.4">
      <c r="A91" s="267" t="s">
        <v>795</v>
      </c>
      <c r="B91" s="267" t="s">
        <v>813</v>
      </c>
      <c r="C91" s="269" t="s">
        <v>1323</v>
      </c>
      <c r="D91" s="267" t="s">
        <v>160</v>
      </c>
      <c r="E91" s="267" t="s">
        <v>747</v>
      </c>
      <c r="F91" s="267" t="s">
        <v>113</v>
      </c>
      <c r="G91" s="267" t="s">
        <v>26</v>
      </c>
      <c r="H91" s="269" t="s">
        <v>1217</v>
      </c>
      <c r="I91" s="267" t="s">
        <v>1588</v>
      </c>
      <c r="J91" s="267" t="s">
        <v>176</v>
      </c>
      <c r="K91" s="267" t="s">
        <v>26</v>
      </c>
      <c r="L91" s="267" t="s">
        <v>3</v>
      </c>
      <c r="M91" s="269" t="s">
        <v>1456</v>
      </c>
      <c r="N91" s="267" t="s">
        <v>1588</v>
      </c>
      <c r="O91" s="268">
        <v>0</v>
      </c>
      <c r="P91" s="269" t="s">
        <v>1998</v>
      </c>
    </row>
    <row r="92" spans="1:16" ht="20.05" customHeight="1" x14ac:dyDescent="0.4">
      <c r="A92" s="267" t="s">
        <v>795</v>
      </c>
      <c r="B92" s="267" t="s">
        <v>813</v>
      </c>
      <c r="C92" s="269" t="s">
        <v>1323</v>
      </c>
      <c r="D92" s="267" t="s">
        <v>160</v>
      </c>
      <c r="E92" s="267" t="s">
        <v>747</v>
      </c>
      <c r="F92" s="267" t="s">
        <v>113</v>
      </c>
      <c r="G92" s="267" t="s">
        <v>26</v>
      </c>
      <c r="H92" s="269" t="s">
        <v>1218</v>
      </c>
      <c r="I92" s="267" t="s">
        <v>1588</v>
      </c>
      <c r="J92" s="267" t="s">
        <v>178</v>
      </c>
      <c r="K92" s="267" t="s">
        <v>26</v>
      </c>
      <c r="L92" s="267" t="s">
        <v>3</v>
      </c>
      <c r="M92" s="269" t="s">
        <v>1457</v>
      </c>
      <c r="N92" s="267" t="s">
        <v>730</v>
      </c>
      <c r="O92" s="268"/>
      <c r="P92" s="269"/>
    </row>
    <row r="93" spans="1:16" ht="20.05" customHeight="1" x14ac:dyDescent="0.4">
      <c r="A93" s="267" t="s">
        <v>796</v>
      </c>
      <c r="B93" s="267" t="s">
        <v>813</v>
      </c>
      <c r="C93" s="269" t="s">
        <v>1324</v>
      </c>
      <c r="D93" s="267" t="s">
        <v>160</v>
      </c>
      <c r="E93" s="267" t="s">
        <v>747</v>
      </c>
      <c r="F93" s="267" t="s">
        <v>123</v>
      </c>
      <c r="G93" s="267" t="s">
        <v>26</v>
      </c>
      <c r="H93" s="269" t="s">
        <v>1219</v>
      </c>
      <c r="I93" s="267" t="s">
        <v>813</v>
      </c>
      <c r="J93" s="267" t="s">
        <v>176</v>
      </c>
      <c r="K93" s="267" t="s">
        <v>26</v>
      </c>
      <c r="L93" s="267" t="s">
        <v>3</v>
      </c>
      <c r="M93" s="269" t="s">
        <v>1458</v>
      </c>
      <c r="N93" s="267" t="s">
        <v>813</v>
      </c>
      <c r="O93" s="268">
        <v>0.81818181818181823</v>
      </c>
      <c r="P93" s="269" t="s">
        <v>1998</v>
      </c>
    </row>
    <row r="94" spans="1:16" ht="20.05" customHeight="1" x14ac:dyDescent="0.4">
      <c r="A94" s="267" t="s">
        <v>796</v>
      </c>
      <c r="B94" s="267" t="s">
        <v>813</v>
      </c>
      <c r="C94" s="269" t="s">
        <v>1324</v>
      </c>
      <c r="D94" s="267" t="s">
        <v>160</v>
      </c>
      <c r="E94" s="267" t="s">
        <v>747</v>
      </c>
      <c r="F94" s="267" t="s">
        <v>123</v>
      </c>
      <c r="G94" s="267" t="s">
        <v>26</v>
      </c>
      <c r="H94" s="269" t="s">
        <v>1220</v>
      </c>
      <c r="I94" s="267" t="s">
        <v>813</v>
      </c>
      <c r="J94" s="267" t="s">
        <v>178</v>
      </c>
      <c r="K94" s="267" t="s">
        <v>26</v>
      </c>
      <c r="L94" s="267" t="s">
        <v>3</v>
      </c>
      <c r="M94" s="269" t="s">
        <v>1459</v>
      </c>
      <c r="N94" s="267" t="s">
        <v>730</v>
      </c>
      <c r="O94" s="268"/>
      <c r="P94" s="269"/>
    </row>
    <row r="95" spans="1:16" ht="20.05" customHeight="1" x14ac:dyDescent="0.4">
      <c r="A95" s="267" t="s">
        <v>796</v>
      </c>
      <c r="B95" s="267" t="s">
        <v>813</v>
      </c>
      <c r="C95" s="269" t="s">
        <v>1325</v>
      </c>
      <c r="D95" s="267" t="s">
        <v>159</v>
      </c>
      <c r="E95" s="267" t="s">
        <v>884</v>
      </c>
      <c r="F95" s="267" t="s">
        <v>113</v>
      </c>
      <c r="G95" s="267" t="s">
        <v>26</v>
      </c>
      <c r="H95" s="269" t="s">
        <v>1221</v>
      </c>
      <c r="I95" s="267" t="s">
        <v>813</v>
      </c>
      <c r="J95" s="267" t="s">
        <v>176</v>
      </c>
      <c r="K95" s="267" t="s">
        <v>26</v>
      </c>
      <c r="L95" s="267" t="s">
        <v>3</v>
      </c>
      <c r="M95" s="269" t="s">
        <v>1460</v>
      </c>
      <c r="N95" s="267" t="s">
        <v>1034</v>
      </c>
      <c r="O95" s="268">
        <v>1</v>
      </c>
      <c r="P95" s="269" t="s">
        <v>437</v>
      </c>
    </row>
    <row r="96" spans="1:16" ht="20.05" customHeight="1" x14ac:dyDescent="0.4">
      <c r="A96" s="267" t="s">
        <v>796</v>
      </c>
      <c r="B96" s="267" t="s">
        <v>813</v>
      </c>
      <c r="C96" s="269" t="s">
        <v>1325</v>
      </c>
      <c r="D96" s="267" t="s">
        <v>159</v>
      </c>
      <c r="E96" s="267" t="s">
        <v>884</v>
      </c>
      <c r="F96" s="267" t="s">
        <v>113</v>
      </c>
      <c r="G96" s="267" t="s">
        <v>199</v>
      </c>
      <c r="H96" s="269" t="s">
        <v>1222</v>
      </c>
      <c r="I96" s="267" t="s">
        <v>813</v>
      </c>
      <c r="J96" s="267" t="s">
        <v>176</v>
      </c>
      <c r="K96" s="267" t="s">
        <v>26</v>
      </c>
      <c r="L96" s="267" t="s">
        <v>3</v>
      </c>
      <c r="M96" s="269" t="s">
        <v>1461</v>
      </c>
      <c r="N96" s="267" t="s">
        <v>730</v>
      </c>
      <c r="O96" s="268"/>
      <c r="P96" s="269"/>
    </row>
    <row r="97" spans="1:16" ht="20.05" customHeight="1" x14ac:dyDescent="0.4">
      <c r="A97" s="267" t="s">
        <v>796</v>
      </c>
      <c r="B97" s="267" t="s">
        <v>813</v>
      </c>
      <c r="C97" s="269" t="s">
        <v>1325</v>
      </c>
      <c r="D97" s="267" t="s">
        <v>159</v>
      </c>
      <c r="E97" s="267" t="s">
        <v>884</v>
      </c>
      <c r="F97" s="267" t="s">
        <v>113</v>
      </c>
      <c r="G97" s="267" t="s">
        <v>199</v>
      </c>
      <c r="H97" s="269" t="s">
        <v>1223</v>
      </c>
      <c r="I97" s="267" t="s">
        <v>813</v>
      </c>
      <c r="J97" s="267" t="s">
        <v>178</v>
      </c>
      <c r="K97" s="267" t="s">
        <v>201</v>
      </c>
      <c r="L97" s="267" t="s">
        <v>3</v>
      </c>
      <c r="M97" s="269" t="s">
        <v>1462</v>
      </c>
      <c r="N97" s="267" t="s">
        <v>730</v>
      </c>
      <c r="O97" s="268"/>
      <c r="P97" s="269"/>
    </row>
    <row r="98" spans="1:16" ht="20.05" customHeight="1" x14ac:dyDescent="0.4">
      <c r="A98" s="267" t="s">
        <v>796</v>
      </c>
      <c r="B98" s="267" t="s">
        <v>813</v>
      </c>
      <c r="C98" s="269" t="s">
        <v>1326</v>
      </c>
      <c r="D98" s="267" t="s">
        <v>160</v>
      </c>
      <c r="E98" s="267" t="s">
        <v>884</v>
      </c>
      <c r="F98" s="267" t="s">
        <v>113</v>
      </c>
      <c r="G98" s="267" t="s">
        <v>199</v>
      </c>
      <c r="H98" s="269" t="s">
        <v>1224</v>
      </c>
      <c r="I98" s="267" t="s">
        <v>813</v>
      </c>
      <c r="J98" s="267" t="s">
        <v>176</v>
      </c>
      <c r="K98" s="267" t="s">
        <v>199</v>
      </c>
      <c r="L98" s="267" t="s">
        <v>3</v>
      </c>
      <c r="M98" s="269" t="s">
        <v>1463</v>
      </c>
      <c r="N98" s="267" t="s">
        <v>1034</v>
      </c>
      <c r="O98" s="268">
        <v>1</v>
      </c>
      <c r="P98" s="269" t="s">
        <v>437</v>
      </c>
    </row>
    <row r="99" spans="1:16" ht="20.05" customHeight="1" x14ac:dyDescent="0.4">
      <c r="A99" s="267" t="s">
        <v>796</v>
      </c>
      <c r="B99" s="267" t="s">
        <v>813</v>
      </c>
      <c r="C99" s="269" t="s">
        <v>1326</v>
      </c>
      <c r="D99" s="267" t="s">
        <v>160</v>
      </c>
      <c r="E99" s="267" t="s">
        <v>884</v>
      </c>
      <c r="F99" s="267" t="s">
        <v>113</v>
      </c>
      <c r="G99" s="267" t="s">
        <v>199</v>
      </c>
      <c r="H99" s="269" t="s">
        <v>1225</v>
      </c>
      <c r="I99" s="267" t="s">
        <v>813</v>
      </c>
      <c r="J99" s="267" t="s">
        <v>178</v>
      </c>
      <c r="K99" s="267" t="s">
        <v>201</v>
      </c>
      <c r="L99" s="267" t="s">
        <v>3</v>
      </c>
      <c r="M99" s="269" t="s">
        <v>1464</v>
      </c>
      <c r="N99" s="267" t="s">
        <v>1034</v>
      </c>
      <c r="O99" s="268">
        <v>0.81818181818181823</v>
      </c>
      <c r="P99" s="269" t="s">
        <v>1998</v>
      </c>
    </row>
    <row r="100" spans="1:16" ht="20.05" customHeight="1" x14ac:dyDescent="0.4">
      <c r="A100" s="267" t="s">
        <v>77</v>
      </c>
      <c r="B100" s="267" t="s">
        <v>702</v>
      </c>
      <c r="C100" s="269" t="s">
        <v>1285</v>
      </c>
      <c r="D100" s="267" t="s">
        <v>160</v>
      </c>
      <c r="E100" s="267" t="s">
        <v>717</v>
      </c>
      <c r="F100" s="267" t="s">
        <v>113</v>
      </c>
      <c r="G100" s="267" t="s">
        <v>26</v>
      </c>
      <c r="H100" s="269" t="s">
        <v>1124</v>
      </c>
      <c r="I100" s="267" t="s">
        <v>702</v>
      </c>
      <c r="J100" s="267" t="s">
        <v>177</v>
      </c>
      <c r="K100" s="267" t="s">
        <v>26</v>
      </c>
      <c r="L100" s="267" t="s">
        <v>3</v>
      </c>
      <c r="M100" s="269" t="s">
        <v>1360</v>
      </c>
      <c r="N100" s="267" t="s">
        <v>702</v>
      </c>
      <c r="O100" s="268">
        <v>1</v>
      </c>
      <c r="P100" s="269" t="s">
        <v>437</v>
      </c>
    </row>
    <row r="101" spans="1:16" ht="20.05" customHeight="1" x14ac:dyDescent="0.4">
      <c r="A101" s="267" t="s">
        <v>77</v>
      </c>
      <c r="B101" s="267" t="s">
        <v>702</v>
      </c>
      <c r="C101" s="269" t="s">
        <v>1285</v>
      </c>
      <c r="D101" s="267" t="s">
        <v>160</v>
      </c>
      <c r="E101" s="267" t="s">
        <v>717</v>
      </c>
      <c r="F101" s="267" t="s">
        <v>113</v>
      </c>
      <c r="G101" s="267" t="s">
        <v>26</v>
      </c>
      <c r="H101" s="269" t="s">
        <v>1125</v>
      </c>
      <c r="I101" s="267" t="s">
        <v>702</v>
      </c>
      <c r="J101" s="267" t="s">
        <v>178</v>
      </c>
      <c r="K101" s="267" t="s">
        <v>26</v>
      </c>
      <c r="L101" s="267" t="s">
        <v>3</v>
      </c>
      <c r="M101" s="269" t="s">
        <v>1361</v>
      </c>
      <c r="N101" s="267" t="s">
        <v>702</v>
      </c>
      <c r="O101" s="268">
        <v>0.66666666666666663</v>
      </c>
      <c r="P101" s="269" t="s">
        <v>1998</v>
      </c>
    </row>
    <row r="102" spans="1:16" ht="20.05" customHeight="1" x14ac:dyDescent="0.4">
      <c r="A102" s="267" t="s">
        <v>797</v>
      </c>
      <c r="B102" s="267" t="s">
        <v>814</v>
      </c>
      <c r="C102" s="269" t="s">
        <v>1327</v>
      </c>
      <c r="D102" s="267" t="s">
        <v>160</v>
      </c>
      <c r="E102" s="267" t="s">
        <v>884</v>
      </c>
      <c r="F102" s="267" t="s">
        <v>113</v>
      </c>
      <c r="G102" s="267" t="s">
        <v>199</v>
      </c>
      <c r="H102" s="269" t="s">
        <v>1226</v>
      </c>
      <c r="I102" s="267" t="s">
        <v>945</v>
      </c>
      <c r="J102" s="267" t="s">
        <v>176</v>
      </c>
      <c r="K102" s="267" t="s">
        <v>199</v>
      </c>
      <c r="L102" s="267" t="s">
        <v>3</v>
      </c>
      <c r="M102" s="269" t="s">
        <v>1465</v>
      </c>
      <c r="N102" s="267" t="s">
        <v>814</v>
      </c>
      <c r="O102" s="268">
        <v>0.33333333333333331</v>
      </c>
      <c r="P102" s="269" t="s">
        <v>1998</v>
      </c>
    </row>
    <row r="103" spans="1:16" ht="20.05" customHeight="1" x14ac:dyDescent="0.4">
      <c r="A103" s="267" t="s">
        <v>797</v>
      </c>
      <c r="B103" s="267" t="s">
        <v>814</v>
      </c>
      <c r="C103" s="269" t="s">
        <v>1327</v>
      </c>
      <c r="D103" s="267" t="s">
        <v>160</v>
      </c>
      <c r="E103" s="267" t="s">
        <v>884</v>
      </c>
      <c r="F103" s="267" t="s">
        <v>113</v>
      </c>
      <c r="G103" s="267" t="s">
        <v>199</v>
      </c>
      <c r="H103" s="269" t="s">
        <v>1227</v>
      </c>
      <c r="I103" s="267" t="s">
        <v>945</v>
      </c>
      <c r="J103" s="267" t="s">
        <v>177</v>
      </c>
      <c r="K103" s="267" t="s">
        <v>199</v>
      </c>
      <c r="L103" s="267" t="s">
        <v>3</v>
      </c>
      <c r="M103" s="269" t="s">
        <v>1466</v>
      </c>
      <c r="N103" s="267" t="s">
        <v>730</v>
      </c>
      <c r="O103" s="268"/>
      <c r="P103" s="269"/>
    </row>
    <row r="104" spans="1:16" ht="20.05" customHeight="1" x14ac:dyDescent="0.4">
      <c r="A104" s="267" t="s">
        <v>797</v>
      </c>
      <c r="B104" s="267" t="s">
        <v>814</v>
      </c>
      <c r="C104" s="269" t="s">
        <v>1327</v>
      </c>
      <c r="D104" s="267" t="s">
        <v>160</v>
      </c>
      <c r="E104" s="267" t="s">
        <v>884</v>
      </c>
      <c r="F104" s="267" t="s">
        <v>113</v>
      </c>
      <c r="G104" s="267" t="s">
        <v>199</v>
      </c>
      <c r="H104" s="269" t="s">
        <v>1228</v>
      </c>
      <c r="I104" s="267" t="s">
        <v>814</v>
      </c>
      <c r="J104" s="267" t="s">
        <v>178</v>
      </c>
      <c r="K104" s="267" t="s">
        <v>201</v>
      </c>
      <c r="L104" s="267" t="s">
        <v>3</v>
      </c>
      <c r="M104" s="269" t="s">
        <v>1467</v>
      </c>
      <c r="N104" s="267" t="s">
        <v>730</v>
      </c>
      <c r="O104" s="268"/>
      <c r="P104" s="269"/>
    </row>
    <row r="105" spans="1:16" ht="20.05" customHeight="1" x14ac:dyDescent="0.4">
      <c r="A105" s="267" t="s">
        <v>797</v>
      </c>
      <c r="B105" s="267" t="s">
        <v>814</v>
      </c>
      <c r="C105" s="269" t="s">
        <v>1328</v>
      </c>
      <c r="D105" s="267" t="s">
        <v>159</v>
      </c>
      <c r="E105" s="267" t="s">
        <v>884</v>
      </c>
      <c r="F105" s="267" t="s">
        <v>121</v>
      </c>
      <c r="G105" s="267" t="s">
        <v>26</v>
      </c>
      <c r="H105" s="269" t="s">
        <v>1229</v>
      </c>
      <c r="I105" s="267" t="s">
        <v>947</v>
      </c>
      <c r="J105" s="267" t="s">
        <v>177</v>
      </c>
      <c r="K105" s="267" t="s">
        <v>26</v>
      </c>
      <c r="L105" s="267" t="s">
        <v>3</v>
      </c>
      <c r="M105" s="269" t="s">
        <v>1468</v>
      </c>
      <c r="N105" s="267" t="s">
        <v>814</v>
      </c>
      <c r="O105" s="268">
        <v>0</v>
      </c>
      <c r="P105" s="269" t="s">
        <v>1998</v>
      </c>
    </row>
    <row r="106" spans="1:16" ht="20.05" customHeight="1" x14ac:dyDescent="0.4">
      <c r="A106" s="267" t="s">
        <v>797</v>
      </c>
      <c r="B106" s="267" t="s">
        <v>814</v>
      </c>
      <c r="C106" s="269" t="s">
        <v>1328</v>
      </c>
      <c r="D106" s="267" t="s">
        <v>159</v>
      </c>
      <c r="E106" s="267" t="s">
        <v>884</v>
      </c>
      <c r="F106" s="267" t="s">
        <v>121</v>
      </c>
      <c r="G106" s="267" t="s">
        <v>26</v>
      </c>
      <c r="H106" s="269" t="s">
        <v>1230</v>
      </c>
      <c r="I106" s="267" t="s">
        <v>815</v>
      </c>
      <c r="J106" s="267" t="s">
        <v>178</v>
      </c>
      <c r="K106" s="267" t="s">
        <v>26</v>
      </c>
      <c r="L106" s="267" t="s">
        <v>3</v>
      </c>
      <c r="M106" s="269" t="s">
        <v>1469</v>
      </c>
      <c r="N106" s="267" t="s">
        <v>730</v>
      </c>
      <c r="O106" s="268"/>
      <c r="P106" s="269"/>
    </row>
    <row r="107" spans="1:16" ht="20.05" customHeight="1" x14ac:dyDescent="0.4">
      <c r="A107" s="267" t="s">
        <v>798</v>
      </c>
      <c r="B107" s="267" t="s">
        <v>815</v>
      </c>
      <c r="C107" s="269" t="s">
        <v>1329</v>
      </c>
      <c r="D107" s="267" t="s">
        <v>159</v>
      </c>
      <c r="E107" s="267" t="s">
        <v>747</v>
      </c>
      <c r="F107" s="267" t="s">
        <v>113</v>
      </c>
      <c r="G107" s="267" t="s">
        <v>26</v>
      </c>
      <c r="H107" s="269" t="s">
        <v>1676</v>
      </c>
      <c r="I107" s="267" t="s">
        <v>1602</v>
      </c>
      <c r="J107" s="267" t="s">
        <v>177</v>
      </c>
      <c r="K107" s="267" t="s">
        <v>26</v>
      </c>
      <c r="L107" s="267" t="s">
        <v>3</v>
      </c>
      <c r="M107" s="269" t="s">
        <v>1674</v>
      </c>
      <c r="N107" s="267" t="s">
        <v>1651</v>
      </c>
      <c r="O107" s="268">
        <v>1</v>
      </c>
      <c r="P107" s="269" t="s">
        <v>437</v>
      </c>
    </row>
    <row r="108" spans="1:16" ht="20.05" customHeight="1" x14ac:dyDescent="0.4">
      <c r="A108" s="267" t="s">
        <v>798</v>
      </c>
      <c r="B108" s="267" t="s">
        <v>815</v>
      </c>
      <c r="C108" s="269" t="s">
        <v>1329</v>
      </c>
      <c r="D108" s="267" t="s">
        <v>159</v>
      </c>
      <c r="E108" s="267" t="s">
        <v>747</v>
      </c>
      <c r="F108" s="267" t="s">
        <v>113</v>
      </c>
      <c r="G108" s="267" t="s">
        <v>26</v>
      </c>
      <c r="H108" s="269" t="s">
        <v>1677</v>
      </c>
      <c r="I108" s="267" t="s">
        <v>1602</v>
      </c>
      <c r="J108" s="267" t="s">
        <v>178</v>
      </c>
      <c r="K108" s="267" t="s">
        <v>26</v>
      </c>
      <c r="L108" s="267" t="s">
        <v>3</v>
      </c>
      <c r="M108" s="269" t="s">
        <v>1675</v>
      </c>
      <c r="N108" s="267"/>
      <c r="O108" s="268"/>
      <c r="P108" s="269"/>
    </row>
    <row r="109" spans="1:16" ht="20.05" customHeight="1" x14ac:dyDescent="0.4">
      <c r="A109" s="267" t="s">
        <v>798</v>
      </c>
      <c r="B109" s="267" t="s">
        <v>815</v>
      </c>
      <c r="C109" s="269" t="s">
        <v>1330</v>
      </c>
      <c r="D109" s="267" t="s">
        <v>159</v>
      </c>
      <c r="E109" s="267" t="s">
        <v>747</v>
      </c>
      <c r="F109" s="267" t="s">
        <v>113</v>
      </c>
      <c r="G109" s="267" t="s">
        <v>199</v>
      </c>
      <c r="H109" s="269" t="s">
        <v>1231</v>
      </c>
      <c r="I109" s="267" t="s">
        <v>815</v>
      </c>
      <c r="J109" s="267" t="s">
        <v>177</v>
      </c>
      <c r="K109" s="267" t="s">
        <v>199</v>
      </c>
      <c r="L109" s="267" t="s">
        <v>3</v>
      </c>
      <c r="M109" s="269" t="s">
        <v>1470</v>
      </c>
      <c r="N109" s="267" t="s">
        <v>815</v>
      </c>
      <c r="O109" s="268">
        <v>1</v>
      </c>
      <c r="P109" s="269" t="s">
        <v>437</v>
      </c>
    </row>
    <row r="110" spans="1:16" ht="20.05" customHeight="1" x14ac:dyDescent="0.4">
      <c r="A110" s="267" t="s">
        <v>798</v>
      </c>
      <c r="B110" s="267" t="s">
        <v>815</v>
      </c>
      <c r="C110" s="269" t="s">
        <v>1330</v>
      </c>
      <c r="D110" s="267" t="s">
        <v>159</v>
      </c>
      <c r="E110" s="267" t="s">
        <v>747</v>
      </c>
      <c r="F110" s="267" t="s">
        <v>113</v>
      </c>
      <c r="G110" s="267" t="s">
        <v>199</v>
      </c>
      <c r="H110" s="269" t="s">
        <v>1232</v>
      </c>
      <c r="I110" s="267" t="s">
        <v>815</v>
      </c>
      <c r="J110" s="267" t="s">
        <v>178</v>
      </c>
      <c r="K110" s="267" t="s">
        <v>201</v>
      </c>
      <c r="L110" s="267" t="s">
        <v>3</v>
      </c>
      <c r="M110" s="269" t="s">
        <v>1471</v>
      </c>
      <c r="N110" s="267" t="s">
        <v>730</v>
      </c>
      <c r="O110" s="268"/>
      <c r="P110" s="269"/>
    </row>
    <row r="111" spans="1:16" ht="20.05" customHeight="1" x14ac:dyDescent="0.4">
      <c r="A111" s="267" t="s">
        <v>798</v>
      </c>
      <c r="B111" s="267" t="s">
        <v>815</v>
      </c>
      <c r="C111" s="269" t="s">
        <v>1331</v>
      </c>
      <c r="D111" s="267" t="s">
        <v>159</v>
      </c>
      <c r="E111" s="267" t="s">
        <v>747</v>
      </c>
      <c r="F111" s="267" t="s">
        <v>113</v>
      </c>
      <c r="G111" s="267" t="s">
        <v>199</v>
      </c>
      <c r="H111" s="269" t="s">
        <v>1233</v>
      </c>
      <c r="I111" s="267" t="s">
        <v>815</v>
      </c>
      <c r="J111" s="267" t="s">
        <v>176</v>
      </c>
      <c r="K111" s="267" t="s">
        <v>199</v>
      </c>
      <c r="L111" s="267" t="s">
        <v>3</v>
      </c>
      <c r="M111" s="269" t="s">
        <v>1472</v>
      </c>
      <c r="N111" s="267" t="s">
        <v>815</v>
      </c>
      <c r="O111" s="268">
        <v>1</v>
      </c>
      <c r="P111" s="269" t="s">
        <v>437</v>
      </c>
    </row>
    <row r="112" spans="1:16" ht="20.05" customHeight="1" x14ac:dyDescent="0.4">
      <c r="A112" s="267" t="s">
        <v>798</v>
      </c>
      <c r="B112" s="267" t="s">
        <v>815</v>
      </c>
      <c r="C112" s="269" t="s">
        <v>1331</v>
      </c>
      <c r="D112" s="267" t="s">
        <v>159</v>
      </c>
      <c r="E112" s="267" t="s">
        <v>747</v>
      </c>
      <c r="F112" s="267" t="s">
        <v>113</v>
      </c>
      <c r="G112" s="267" t="s">
        <v>201</v>
      </c>
      <c r="H112" s="269" t="s">
        <v>1234</v>
      </c>
      <c r="I112" s="267" t="s">
        <v>815</v>
      </c>
      <c r="J112" s="267" t="s">
        <v>178</v>
      </c>
      <c r="K112" s="267" t="s">
        <v>201</v>
      </c>
      <c r="L112" s="267" t="s">
        <v>3</v>
      </c>
      <c r="M112" s="269" t="s">
        <v>1473</v>
      </c>
      <c r="N112" s="267" t="s">
        <v>815</v>
      </c>
      <c r="O112" s="268">
        <v>1</v>
      </c>
      <c r="P112" s="269" t="s">
        <v>437</v>
      </c>
    </row>
    <row r="113" spans="1:16" ht="20.05" customHeight="1" x14ac:dyDescent="0.4">
      <c r="A113" s="267" t="s">
        <v>798</v>
      </c>
      <c r="B113" s="267" t="s">
        <v>816</v>
      </c>
      <c r="C113" s="269" t="s">
        <v>1332</v>
      </c>
      <c r="D113" s="267" t="s">
        <v>160</v>
      </c>
      <c r="E113" s="267" t="s">
        <v>747</v>
      </c>
      <c r="F113" s="267" t="s">
        <v>113</v>
      </c>
      <c r="G113" s="267" t="s">
        <v>26</v>
      </c>
      <c r="H113" s="269" t="s">
        <v>1236</v>
      </c>
      <c r="I113" s="267" t="s">
        <v>950</v>
      </c>
      <c r="J113" s="267" t="s">
        <v>176</v>
      </c>
      <c r="K113" s="267" t="s">
        <v>26</v>
      </c>
      <c r="L113" s="267" t="s">
        <v>3</v>
      </c>
      <c r="M113" s="269" t="s">
        <v>1475</v>
      </c>
      <c r="N113" s="267" t="s">
        <v>1048</v>
      </c>
      <c r="O113" s="268">
        <v>1</v>
      </c>
      <c r="P113" s="269" t="s">
        <v>437</v>
      </c>
    </row>
    <row r="114" spans="1:16" ht="20.05" customHeight="1" x14ac:dyDescent="0.4">
      <c r="A114" s="267" t="s">
        <v>798</v>
      </c>
      <c r="B114" s="267" t="s">
        <v>816</v>
      </c>
      <c r="C114" s="269" t="s">
        <v>1332</v>
      </c>
      <c r="D114" s="267" t="s">
        <v>160</v>
      </c>
      <c r="E114" s="267" t="s">
        <v>747</v>
      </c>
      <c r="F114" s="267" t="s">
        <v>113</v>
      </c>
      <c r="G114" s="267" t="s">
        <v>26</v>
      </c>
      <c r="H114" s="269" t="s">
        <v>1237</v>
      </c>
      <c r="I114" s="267" t="s">
        <v>950</v>
      </c>
      <c r="J114" s="267" t="s">
        <v>177</v>
      </c>
      <c r="K114" s="267" t="s">
        <v>26</v>
      </c>
      <c r="L114" s="267" t="s">
        <v>3</v>
      </c>
      <c r="M114" s="269" t="s">
        <v>1476</v>
      </c>
      <c r="N114" s="267" t="s">
        <v>1048</v>
      </c>
      <c r="O114" s="268">
        <v>1</v>
      </c>
      <c r="P114" s="269" t="s">
        <v>437</v>
      </c>
    </row>
    <row r="115" spans="1:16" ht="20.05" customHeight="1" x14ac:dyDescent="0.4">
      <c r="A115" s="267" t="s">
        <v>798</v>
      </c>
      <c r="B115" s="267" t="s">
        <v>816</v>
      </c>
      <c r="C115" s="269" t="s">
        <v>1332</v>
      </c>
      <c r="D115" s="267" t="s">
        <v>160</v>
      </c>
      <c r="E115" s="267" t="s">
        <v>747</v>
      </c>
      <c r="F115" s="267" t="s">
        <v>113</v>
      </c>
      <c r="G115" s="267" t="s">
        <v>26</v>
      </c>
      <c r="H115" s="269" t="s">
        <v>1238</v>
      </c>
      <c r="I115" s="267" t="s">
        <v>950</v>
      </c>
      <c r="J115" s="267" t="s">
        <v>178</v>
      </c>
      <c r="K115" s="267" t="s">
        <v>26</v>
      </c>
      <c r="L115" s="267" t="s">
        <v>3</v>
      </c>
      <c r="M115" s="269" t="s">
        <v>1477</v>
      </c>
      <c r="N115" s="267"/>
      <c r="O115" s="268"/>
      <c r="P115" s="269"/>
    </row>
    <row r="116" spans="1:16" ht="20.05" customHeight="1" x14ac:dyDescent="0.4">
      <c r="A116" s="267" t="s">
        <v>798</v>
      </c>
      <c r="B116" s="267" t="s">
        <v>816</v>
      </c>
      <c r="C116" s="269" t="s">
        <v>1333</v>
      </c>
      <c r="D116" s="267" t="s">
        <v>160</v>
      </c>
      <c r="E116" s="267" t="s">
        <v>747</v>
      </c>
      <c r="F116" s="267" t="s">
        <v>123</v>
      </c>
      <c r="G116" s="267" t="s">
        <v>201</v>
      </c>
      <c r="H116" s="269" t="s">
        <v>1240</v>
      </c>
      <c r="I116" s="267" t="s">
        <v>950</v>
      </c>
      <c r="J116" s="267" t="s">
        <v>176</v>
      </c>
      <c r="K116" s="267" t="s">
        <v>26</v>
      </c>
      <c r="L116" s="267" t="s">
        <v>3</v>
      </c>
      <c r="M116" s="269" t="s">
        <v>1479</v>
      </c>
      <c r="N116" s="267" t="s">
        <v>1048</v>
      </c>
      <c r="O116" s="268">
        <v>1</v>
      </c>
      <c r="P116" s="269" t="s">
        <v>437</v>
      </c>
    </row>
    <row r="117" spans="1:16" ht="20.05" customHeight="1" x14ac:dyDescent="0.4">
      <c r="A117" s="267" t="s">
        <v>798</v>
      </c>
      <c r="B117" s="267" t="s">
        <v>816</v>
      </c>
      <c r="C117" s="269" t="s">
        <v>1333</v>
      </c>
      <c r="D117" s="267" t="s">
        <v>160</v>
      </c>
      <c r="E117" s="267" t="s">
        <v>747</v>
      </c>
      <c r="F117" s="267" t="s">
        <v>123</v>
      </c>
      <c r="G117" s="267" t="s">
        <v>201</v>
      </c>
      <c r="H117" s="269" t="s">
        <v>1241</v>
      </c>
      <c r="I117" s="267" t="s">
        <v>950</v>
      </c>
      <c r="J117" s="267" t="s">
        <v>177</v>
      </c>
      <c r="K117" s="267" t="s">
        <v>26</v>
      </c>
      <c r="L117" s="267" t="s">
        <v>3</v>
      </c>
      <c r="M117" s="269" t="s">
        <v>1480</v>
      </c>
      <c r="N117" s="267" t="s">
        <v>1048</v>
      </c>
      <c r="O117" s="268">
        <v>1</v>
      </c>
      <c r="P117" s="269" t="s">
        <v>437</v>
      </c>
    </row>
    <row r="118" spans="1:16" ht="20.05" customHeight="1" x14ac:dyDescent="0.4">
      <c r="A118" s="267" t="s">
        <v>798</v>
      </c>
      <c r="B118" s="267" t="s">
        <v>816</v>
      </c>
      <c r="C118" s="269" t="s">
        <v>1333</v>
      </c>
      <c r="D118" s="267" t="s">
        <v>160</v>
      </c>
      <c r="E118" s="267" t="s">
        <v>747</v>
      </c>
      <c r="F118" s="267" t="s">
        <v>123</v>
      </c>
      <c r="G118" s="267" t="s">
        <v>201</v>
      </c>
      <c r="H118" s="269" t="s">
        <v>1242</v>
      </c>
      <c r="I118" s="267" t="s">
        <v>950</v>
      </c>
      <c r="J118" s="267" t="s">
        <v>178</v>
      </c>
      <c r="K118" s="267" t="s">
        <v>26</v>
      </c>
      <c r="L118" s="267" t="s">
        <v>3</v>
      </c>
      <c r="M118" s="269" t="s">
        <v>1481</v>
      </c>
      <c r="N118" s="267"/>
      <c r="O118" s="268"/>
      <c r="P118" s="269"/>
    </row>
    <row r="119" spans="1:16" ht="20.05" customHeight="1" x14ac:dyDescent="0.4">
      <c r="A119" s="267" t="s">
        <v>798</v>
      </c>
      <c r="B119" s="267" t="s">
        <v>816</v>
      </c>
      <c r="C119" s="269" t="s">
        <v>1334</v>
      </c>
      <c r="D119" s="267" t="s">
        <v>160</v>
      </c>
      <c r="E119" s="267" t="s">
        <v>747</v>
      </c>
      <c r="F119" s="267" t="s">
        <v>123</v>
      </c>
      <c r="G119" s="267" t="s">
        <v>201</v>
      </c>
      <c r="H119" s="269" t="s">
        <v>1243</v>
      </c>
      <c r="I119" s="267" t="s">
        <v>1612</v>
      </c>
      <c r="J119" s="267" t="s">
        <v>177</v>
      </c>
      <c r="K119" s="267" t="s">
        <v>201</v>
      </c>
      <c r="L119" s="267" t="s">
        <v>3</v>
      </c>
      <c r="M119" s="269" t="s">
        <v>1482</v>
      </c>
      <c r="N119" s="267" t="s">
        <v>1048</v>
      </c>
      <c r="O119" s="268">
        <v>1</v>
      </c>
      <c r="P119" s="269" t="s">
        <v>437</v>
      </c>
    </row>
    <row r="120" spans="1:16" ht="20.05" customHeight="1" x14ac:dyDescent="0.4">
      <c r="A120" s="267" t="s">
        <v>798</v>
      </c>
      <c r="B120" s="267" t="s">
        <v>816</v>
      </c>
      <c r="C120" s="269" t="s">
        <v>1334</v>
      </c>
      <c r="D120" s="267" t="s">
        <v>160</v>
      </c>
      <c r="E120" s="267" t="s">
        <v>747</v>
      </c>
      <c r="F120" s="267" t="s">
        <v>123</v>
      </c>
      <c r="G120" s="267" t="s">
        <v>201</v>
      </c>
      <c r="H120" s="269" t="s">
        <v>1244</v>
      </c>
      <c r="I120" s="267" t="s">
        <v>950</v>
      </c>
      <c r="J120" s="267" t="s">
        <v>178</v>
      </c>
      <c r="K120" s="267" t="s">
        <v>201</v>
      </c>
      <c r="L120" s="267" t="s">
        <v>3</v>
      </c>
      <c r="M120" s="269" t="s">
        <v>1483</v>
      </c>
      <c r="N120" s="267" t="s">
        <v>730</v>
      </c>
      <c r="O120" s="268"/>
      <c r="P120" s="269"/>
    </row>
    <row r="121" spans="1:16" ht="20.05" customHeight="1" x14ac:dyDescent="0.4">
      <c r="A121" s="267" t="s">
        <v>798</v>
      </c>
      <c r="B121" s="267" t="s">
        <v>815</v>
      </c>
      <c r="C121" s="269" t="s">
        <v>1335</v>
      </c>
      <c r="D121" s="267" t="s">
        <v>159</v>
      </c>
      <c r="E121" s="267" t="s">
        <v>747</v>
      </c>
      <c r="F121" s="267" t="s">
        <v>113</v>
      </c>
      <c r="G121" s="267" t="s">
        <v>201</v>
      </c>
      <c r="H121" s="269" t="s">
        <v>1245</v>
      </c>
      <c r="I121" s="267" t="s">
        <v>951</v>
      </c>
      <c r="J121" s="267" t="s">
        <v>177</v>
      </c>
      <c r="K121" s="267" t="s">
        <v>201</v>
      </c>
      <c r="L121" s="267" t="s">
        <v>3</v>
      </c>
      <c r="M121" s="269" t="s">
        <v>1484</v>
      </c>
      <c r="N121" s="267" t="s">
        <v>951</v>
      </c>
      <c r="O121" s="268">
        <v>1</v>
      </c>
      <c r="P121" s="269" t="s">
        <v>437</v>
      </c>
    </row>
    <row r="122" spans="1:16" ht="20.05" customHeight="1" x14ac:dyDescent="0.4">
      <c r="A122" s="267" t="s">
        <v>798</v>
      </c>
      <c r="B122" s="267" t="s">
        <v>815</v>
      </c>
      <c r="C122" s="269" t="s">
        <v>1335</v>
      </c>
      <c r="D122" s="267" t="s">
        <v>159</v>
      </c>
      <c r="E122" s="267" t="s">
        <v>747</v>
      </c>
      <c r="F122" s="267" t="s">
        <v>113</v>
      </c>
      <c r="G122" s="267" t="s">
        <v>201</v>
      </c>
      <c r="H122" s="269" t="s">
        <v>1246</v>
      </c>
      <c r="I122" s="267" t="s">
        <v>951</v>
      </c>
      <c r="J122" s="267" t="s">
        <v>178</v>
      </c>
      <c r="K122" s="267" t="s">
        <v>201</v>
      </c>
      <c r="L122" s="267" t="s">
        <v>3</v>
      </c>
      <c r="M122" s="269" t="s">
        <v>1485</v>
      </c>
      <c r="N122" s="267" t="s">
        <v>951</v>
      </c>
      <c r="O122" s="268">
        <v>1</v>
      </c>
      <c r="P122" s="269" t="s">
        <v>437</v>
      </c>
    </row>
    <row r="123" spans="1:16" ht="20.05" customHeight="1" x14ac:dyDescent="0.4">
      <c r="A123" s="267" t="s">
        <v>798</v>
      </c>
      <c r="B123" s="267" t="s">
        <v>815</v>
      </c>
      <c r="C123" s="269" t="s">
        <v>1336</v>
      </c>
      <c r="D123" s="267" t="s">
        <v>159</v>
      </c>
      <c r="E123" s="267" t="s">
        <v>884</v>
      </c>
      <c r="F123" s="267" t="s">
        <v>113</v>
      </c>
      <c r="G123" s="267" t="s">
        <v>201</v>
      </c>
      <c r="H123" s="269" t="s">
        <v>1247</v>
      </c>
      <c r="I123" s="267" t="s">
        <v>951</v>
      </c>
      <c r="J123" s="267" t="s">
        <v>176</v>
      </c>
      <c r="K123" s="267" t="s">
        <v>26</v>
      </c>
      <c r="L123" s="267" t="s">
        <v>3</v>
      </c>
      <c r="M123" s="269" t="s">
        <v>1486</v>
      </c>
      <c r="N123" s="267" t="s">
        <v>951</v>
      </c>
      <c r="O123" s="268">
        <v>1</v>
      </c>
      <c r="P123" s="269" t="s">
        <v>437</v>
      </c>
    </row>
    <row r="124" spans="1:16" ht="20.05" customHeight="1" x14ac:dyDescent="0.4">
      <c r="A124" s="267" t="s">
        <v>798</v>
      </c>
      <c r="B124" s="267" t="s">
        <v>815</v>
      </c>
      <c r="C124" s="269" t="s">
        <v>1336</v>
      </c>
      <c r="D124" s="267" t="s">
        <v>159</v>
      </c>
      <c r="E124" s="267" t="s">
        <v>884</v>
      </c>
      <c r="F124" s="267" t="s">
        <v>113</v>
      </c>
      <c r="G124" s="267" t="s">
        <v>196</v>
      </c>
      <c r="H124" s="269" t="s">
        <v>1248</v>
      </c>
      <c r="I124" s="267" t="s">
        <v>951</v>
      </c>
      <c r="J124" s="267" t="s">
        <v>178</v>
      </c>
      <c r="K124" s="267" t="s">
        <v>26</v>
      </c>
      <c r="L124" s="267" t="s">
        <v>3</v>
      </c>
      <c r="M124" s="269" t="s">
        <v>1487</v>
      </c>
      <c r="N124" s="267" t="s">
        <v>951</v>
      </c>
      <c r="O124" s="268">
        <v>1</v>
      </c>
      <c r="P124" s="269" t="s">
        <v>437</v>
      </c>
    </row>
    <row r="125" spans="1:16" ht="20.05" customHeight="1" x14ac:dyDescent="0.4">
      <c r="A125" s="267" t="s">
        <v>734</v>
      </c>
      <c r="B125" s="267" t="s">
        <v>736</v>
      </c>
      <c r="C125" s="269" t="s">
        <v>1286</v>
      </c>
      <c r="D125" s="267" t="s">
        <v>160</v>
      </c>
      <c r="E125" s="267" t="s">
        <v>746</v>
      </c>
      <c r="F125" s="267" t="s">
        <v>123</v>
      </c>
      <c r="G125" s="267" t="s">
        <v>199</v>
      </c>
      <c r="H125" s="269" t="s">
        <v>1126</v>
      </c>
      <c r="I125" s="267" t="s">
        <v>748</v>
      </c>
      <c r="J125" s="267" t="s">
        <v>176</v>
      </c>
      <c r="K125" s="267" t="s">
        <v>199</v>
      </c>
      <c r="L125" s="267" t="s">
        <v>3</v>
      </c>
      <c r="M125" s="269" t="s">
        <v>1362</v>
      </c>
      <c r="N125" s="267" t="s">
        <v>762</v>
      </c>
      <c r="O125" s="268">
        <v>0.58333333333333337</v>
      </c>
      <c r="P125" s="269" t="s">
        <v>1998</v>
      </c>
    </row>
    <row r="126" spans="1:16" ht="20.05" customHeight="1" x14ac:dyDescent="0.4">
      <c r="A126" s="267" t="s">
        <v>734</v>
      </c>
      <c r="B126" s="267" t="s">
        <v>736</v>
      </c>
      <c r="C126" s="269" t="s">
        <v>1286</v>
      </c>
      <c r="D126" s="267" t="s">
        <v>160</v>
      </c>
      <c r="E126" s="267" t="s">
        <v>746</v>
      </c>
      <c r="F126" s="267" t="s">
        <v>123</v>
      </c>
      <c r="G126" s="267" t="s">
        <v>199</v>
      </c>
      <c r="H126" s="269" t="s">
        <v>1127</v>
      </c>
      <c r="I126" s="267" t="s">
        <v>748</v>
      </c>
      <c r="J126" s="267" t="s">
        <v>178</v>
      </c>
      <c r="K126" s="267" t="s">
        <v>201</v>
      </c>
      <c r="L126" s="267" t="s">
        <v>3</v>
      </c>
      <c r="M126" s="269" t="s">
        <v>1363</v>
      </c>
      <c r="N126" s="267" t="s">
        <v>762</v>
      </c>
      <c r="O126" s="268">
        <v>1</v>
      </c>
      <c r="P126" s="269" t="s">
        <v>437</v>
      </c>
    </row>
    <row r="127" spans="1:16" ht="20.05" customHeight="1" x14ac:dyDescent="0.4">
      <c r="A127" s="267" t="s">
        <v>798</v>
      </c>
      <c r="B127" s="267" t="s">
        <v>815</v>
      </c>
      <c r="C127" s="269" t="s">
        <v>1337</v>
      </c>
      <c r="D127" s="267" t="s">
        <v>159</v>
      </c>
      <c r="E127" s="267" t="s">
        <v>884</v>
      </c>
      <c r="F127" s="267" t="s">
        <v>113</v>
      </c>
      <c r="G127" s="267" t="s">
        <v>196</v>
      </c>
      <c r="H127" s="269" t="s">
        <v>1249</v>
      </c>
      <c r="I127" s="267" t="s">
        <v>954</v>
      </c>
      <c r="J127" s="267" t="s">
        <v>177</v>
      </c>
      <c r="K127" s="267" t="s">
        <v>196</v>
      </c>
      <c r="L127" s="267" t="s">
        <v>65</v>
      </c>
      <c r="M127" s="269" t="s">
        <v>1488</v>
      </c>
      <c r="N127" s="267" t="s">
        <v>951</v>
      </c>
      <c r="O127" s="268">
        <v>0</v>
      </c>
      <c r="P127" s="269" t="s">
        <v>1998</v>
      </c>
    </row>
    <row r="128" spans="1:16" ht="20.05" customHeight="1" x14ac:dyDescent="0.4">
      <c r="A128" s="267" t="s">
        <v>798</v>
      </c>
      <c r="B128" s="267" t="s">
        <v>815</v>
      </c>
      <c r="C128" s="269" t="s">
        <v>1337</v>
      </c>
      <c r="D128" s="267" t="s">
        <v>159</v>
      </c>
      <c r="E128" s="267" t="s">
        <v>884</v>
      </c>
      <c r="F128" s="267" t="s">
        <v>113</v>
      </c>
      <c r="G128" s="267" t="s">
        <v>201</v>
      </c>
      <c r="H128" s="269" t="s">
        <v>1250</v>
      </c>
      <c r="I128" s="267" t="s">
        <v>954</v>
      </c>
      <c r="J128" s="267" t="s">
        <v>178</v>
      </c>
      <c r="K128" s="267" t="s">
        <v>196</v>
      </c>
      <c r="L128" s="267" t="s">
        <v>65</v>
      </c>
      <c r="M128" s="269" t="s">
        <v>1489</v>
      </c>
      <c r="N128" s="267" t="s">
        <v>951</v>
      </c>
      <c r="O128" s="268">
        <v>1</v>
      </c>
      <c r="P128" s="269" t="s">
        <v>437</v>
      </c>
    </row>
    <row r="129" spans="1:16" ht="20.05" customHeight="1" x14ac:dyDescent="0.4">
      <c r="A129" s="267" t="s">
        <v>798</v>
      </c>
      <c r="B129" s="267" t="s">
        <v>815</v>
      </c>
      <c r="C129" s="269" t="s">
        <v>1338</v>
      </c>
      <c r="D129" s="267" t="s">
        <v>159</v>
      </c>
      <c r="E129" s="267" t="s">
        <v>747</v>
      </c>
      <c r="F129" s="267" t="s">
        <v>113</v>
      </c>
      <c r="G129" s="267" t="s">
        <v>201</v>
      </c>
      <c r="H129" s="269" t="s">
        <v>1251</v>
      </c>
      <c r="I129" s="267" t="s">
        <v>954</v>
      </c>
      <c r="J129" s="267" t="s">
        <v>177</v>
      </c>
      <c r="K129" s="267" t="s">
        <v>201</v>
      </c>
      <c r="L129" s="267" t="s">
        <v>3</v>
      </c>
      <c r="M129" s="269" t="s">
        <v>1490</v>
      </c>
      <c r="N129" s="267" t="s">
        <v>951</v>
      </c>
      <c r="O129" s="268">
        <v>1</v>
      </c>
      <c r="P129" s="269" t="s">
        <v>437</v>
      </c>
    </row>
    <row r="130" spans="1:16" ht="20.05" customHeight="1" x14ac:dyDescent="0.4">
      <c r="A130" s="267" t="s">
        <v>798</v>
      </c>
      <c r="B130" s="267" t="s">
        <v>815</v>
      </c>
      <c r="C130" s="269" t="s">
        <v>1338</v>
      </c>
      <c r="D130" s="267" t="s">
        <v>159</v>
      </c>
      <c r="E130" s="267" t="s">
        <v>747</v>
      </c>
      <c r="F130" s="267" t="s">
        <v>113</v>
      </c>
      <c r="G130" s="267" t="s">
        <v>196</v>
      </c>
      <c r="H130" s="269" t="s">
        <v>1749</v>
      </c>
      <c r="I130" s="267" t="s">
        <v>954</v>
      </c>
      <c r="J130" s="267" t="s">
        <v>178</v>
      </c>
      <c r="K130" s="267" t="s">
        <v>26</v>
      </c>
      <c r="L130" s="267" t="s">
        <v>3</v>
      </c>
      <c r="M130" s="269" t="s">
        <v>1996</v>
      </c>
      <c r="N130" s="267" t="s">
        <v>730</v>
      </c>
      <c r="O130" s="268"/>
      <c r="P130" s="269"/>
    </row>
    <row r="131" spans="1:16" ht="20.05" customHeight="1" x14ac:dyDescent="0.4">
      <c r="A131" s="267" t="s">
        <v>800</v>
      </c>
      <c r="B131" s="267" t="s">
        <v>815</v>
      </c>
      <c r="C131" s="269" t="s">
        <v>1339</v>
      </c>
      <c r="D131" s="267" t="s">
        <v>159</v>
      </c>
      <c r="E131" s="267" t="s">
        <v>887</v>
      </c>
      <c r="F131" s="267" t="s">
        <v>113</v>
      </c>
      <c r="G131" s="267" t="s">
        <v>196</v>
      </c>
      <c r="H131" s="269" t="s">
        <v>1252</v>
      </c>
      <c r="I131" s="267" t="s">
        <v>1621</v>
      </c>
      <c r="J131" s="267" t="s">
        <v>177</v>
      </c>
      <c r="K131" s="267" t="s">
        <v>196</v>
      </c>
      <c r="L131" s="267" t="s">
        <v>65</v>
      </c>
      <c r="M131" s="269" t="s">
        <v>1491</v>
      </c>
      <c r="N131" s="267" t="s">
        <v>1621</v>
      </c>
      <c r="O131" s="268">
        <v>1</v>
      </c>
      <c r="P131" s="269" t="s">
        <v>437</v>
      </c>
    </row>
    <row r="132" spans="1:16" ht="20.05" customHeight="1" x14ac:dyDescent="0.4">
      <c r="A132" s="267" t="s">
        <v>800</v>
      </c>
      <c r="B132" s="267" t="s">
        <v>815</v>
      </c>
      <c r="C132" s="269" t="s">
        <v>1339</v>
      </c>
      <c r="D132" s="267" t="s">
        <v>159</v>
      </c>
      <c r="E132" s="267" t="s">
        <v>887</v>
      </c>
      <c r="F132" s="267" t="s">
        <v>113</v>
      </c>
      <c r="G132" s="267" t="s">
        <v>26</v>
      </c>
      <c r="H132" s="269" t="s">
        <v>1253</v>
      </c>
      <c r="I132" s="267" t="s">
        <v>1621</v>
      </c>
      <c r="J132" s="267" t="s">
        <v>178</v>
      </c>
      <c r="K132" s="267" t="s">
        <v>196</v>
      </c>
      <c r="L132" s="267" t="s">
        <v>65</v>
      </c>
      <c r="M132" s="269" t="s">
        <v>1492</v>
      </c>
      <c r="N132" s="267" t="s">
        <v>1621</v>
      </c>
      <c r="O132" s="268">
        <v>1</v>
      </c>
      <c r="P132" s="269" t="s">
        <v>437</v>
      </c>
    </row>
    <row r="133" spans="1:16" ht="20.05" customHeight="1" x14ac:dyDescent="0.4">
      <c r="A133" s="267" t="s">
        <v>800</v>
      </c>
      <c r="B133" s="267" t="s">
        <v>815</v>
      </c>
      <c r="C133" s="269" t="s">
        <v>1340</v>
      </c>
      <c r="D133" s="267" t="s">
        <v>159</v>
      </c>
      <c r="E133" s="267" t="s">
        <v>887</v>
      </c>
      <c r="F133" s="267" t="s">
        <v>113</v>
      </c>
      <c r="G133" s="267" t="s">
        <v>26</v>
      </c>
      <c r="H133" s="269" t="s">
        <v>1254</v>
      </c>
      <c r="I133" s="267" t="s">
        <v>1621</v>
      </c>
      <c r="J133" s="267" t="s">
        <v>176</v>
      </c>
      <c r="K133" s="267" t="s">
        <v>26</v>
      </c>
      <c r="L133" s="267" t="s">
        <v>3</v>
      </c>
      <c r="M133" s="269" t="s">
        <v>1493</v>
      </c>
      <c r="N133" s="267" t="s">
        <v>1621</v>
      </c>
      <c r="O133" s="268">
        <v>1</v>
      </c>
      <c r="P133" s="269" t="s">
        <v>437</v>
      </c>
    </row>
    <row r="134" spans="1:16" ht="20.05" customHeight="1" x14ac:dyDescent="0.4">
      <c r="A134" s="267" t="s">
        <v>800</v>
      </c>
      <c r="B134" s="267" t="s">
        <v>815</v>
      </c>
      <c r="C134" s="269" t="s">
        <v>1340</v>
      </c>
      <c r="D134" s="267" t="s">
        <v>159</v>
      </c>
      <c r="E134" s="267" t="s">
        <v>887</v>
      </c>
      <c r="F134" s="267" t="s">
        <v>113</v>
      </c>
      <c r="G134" s="267" t="s">
        <v>199</v>
      </c>
      <c r="H134" s="269" t="s">
        <v>1255</v>
      </c>
      <c r="I134" s="267" t="s">
        <v>1621</v>
      </c>
      <c r="J134" s="267" t="s">
        <v>178</v>
      </c>
      <c r="K134" s="267" t="s">
        <v>26</v>
      </c>
      <c r="L134" s="267" t="s">
        <v>3</v>
      </c>
      <c r="M134" s="269" t="s">
        <v>1494</v>
      </c>
      <c r="N134" s="267" t="s">
        <v>730</v>
      </c>
      <c r="O134" s="268"/>
      <c r="P134" s="269"/>
    </row>
    <row r="135" spans="1:16" ht="20.05" customHeight="1" x14ac:dyDescent="0.4">
      <c r="A135" s="267" t="s">
        <v>800</v>
      </c>
      <c r="B135" s="267" t="s">
        <v>815</v>
      </c>
      <c r="C135" s="269" t="s">
        <v>1341</v>
      </c>
      <c r="D135" s="267" t="s">
        <v>159</v>
      </c>
      <c r="E135" s="267" t="s">
        <v>887</v>
      </c>
      <c r="F135" s="267" t="s">
        <v>113</v>
      </c>
      <c r="G135" s="267" t="s">
        <v>199</v>
      </c>
      <c r="H135" s="269" t="s">
        <v>1256</v>
      </c>
      <c r="I135" s="267" t="s">
        <v>955</v>
      </c>
      <c r="J135" s="267" t="s">
        <v>177</v>
      </c>
      <c r="K135" s="267" t="s">
        <v>199</v>
      </c>
      <c r="L135" s="267" t="s">
        <v>3</v>
      </c>
      <c r="M135" s="269" t="s">
        <v>1495</v>
      </c>
      <c r="N135" s="267" t="s">
        <v>955</v>
      </c>
      <c r="O135" s="268">
        <v>1</v>
      </c>
      <c r="P135" s="269" t="s">
        <v>437</v>
      </c>
    </row>
    <row r="136" spans="1:16" ht="20.05" customHeight="1" x14ac:dyDescent="0.4">
      <c r="A136" s="267" t="s">
        <v>800</v>
      </c>
      <c r="B136" s="267" t="s">
        <v>815</v>
      </c>
      <c r="C136" s="269" t="s">
        <v>1341</v>
      </c>
      <c r="D136" s="267" t="s">
        <v>159</v>
      </c>
      <c r="E136" s="267" t="s">
        <v>887</v>
      </c>
      <c r="F136" s="267" t="s">
        <v>113</v>
      </c>
      <c r="G136" s="267" t="s">
        <v>199</v>
      </c>
      <c r="H136" s="269" t="s">
        <v>1257</v>
      </c>
      <c r="I136" s="267" t="s">
        <v>955</v>
      </c>
      <c r="J136" s="267" t="s">
        <v>178</v>
      </c>
      <c r="K136" s="267" t="s">
        <v>201</v>
      </c>
      <c r="L136" s="267" t="s">
        <v>3</v>
      </c>
      <c r="M136" s="269" t="s">
        <v>1496</v>
      </c>
      <c r="N136" s="267"/>
      <c r="O136" s="268"/>
      <c r="P136" s="269"/>
    </row>
    <row r="137" spans="1:16" ht="20.05" customHeight="1" x14ac:dyDescent="0.4">
      <c r="A137" s="267" t="s">
        <v>800</v>
      </c>
      <c r="B137" s="267" t="s">
        <v>815</v>
      </c>
      <c r="C137" s="269" t="s">
        <v>1342</v>
      </c>
      <c r="D137" s="267" t="s">
        <v>160</v>
      </c>
      <c r="E137" s="267" t="s">
        <v>887</v>
      </c>
      <c r="F137" s="267" t="s">
        <v>113</v>
      </c>
      <c r="G137" s="267" t="s">
        <v>199</v>
      </c>
      <c r="H137" s="269" t="s">
        <v>1258</v>
      </c>
      <c r="I137" s="267" t="s">
        <v>1626</v>
      </c>
      <c r="J137" s="267" t="s">
        <v>176</v>
      </c>
      <c r="K137" s="267" t="s">
        <v>199</v>
      </c>
      <c r="L137" s="267" t="s">
        <v>3</v>
      </c>
      <c r="M137" s="269" t="s">
        <v>1497</v>
      </c>
      <c r="N137" s="267" t="s">
        <v>1991</v>
      </c>
      <c r="O137" s="268">
        <v>1</v>
      </c>
      <c r="P137" s="269" t="s">
        <v>437</v>
      </c>
    </row>
    <row r="138" spans="1:16" ht="20.05" customHeight="1" x14ac:dyDescent="0.4">
      <c r="A138" s="267" t="s">
        <v>800</v>
      </c>
      <c r="B138" s="267" t="s">
        <v>815</v>
      </c>
      <c r="C138" s="269" t="s">
        <v>1342</v>
      </c>
      <c r="D138" s="267" t="s">
        <v>160</v>
      </c>
      <c r="E138" s="267" t="s">
        <v>887</v>
      </c>
      <c r="F138" s="267" t="s">
        <v>113</v>
      </c>
      <c r="G138" s="267" t="s">
        <v>201</v>
      </c>
      <c r="H138" s="269" t="s">
        <v>1259</v>
      </c>
      <c r="I138" s="267" t="s">
        <v>1626</v>
      </c>
      <c r="J138" s="267" t="s">
        <v>177</v>
      </c>
      <c r="K138" s="267" t="s">
        <v>199</v>
      </c>
      <c r="L138" s="267" t="s">
        <v>3</v>
      </c>
      <c r="M138" s="269" t="s">
        <v>1498</v>
      </c>
      <c r="N138" s="267"/>
      <c r="O138" s="268"/>
      <c r="P138" s="269"/>
    </row>
    <row r="139" spans="1:16" ht="20.05" customHeight="1" x14ac:dyDescent="0.4">
      <c r="A139" s="267" t="s">
        <v>800</v>
      </c>
      <c r="B139" s="267" t="s">
        <v>815</v>
      </c>
      <c r="C139" s="269" t="s">
        <v>1342</v>
      </c>
      <c r="D139" s="267" t="s">
        <v>160</v>
      </c>
      <c r="E139" s="267" t="s">
        <v>887</v>
      </c>
      <c r="F139" s="267" t="s">
        <v>113</v>
      </c>
      <c r="G139" s="267" t="s">
        <v>201</v>
      </c>
      <c r="H139" s="269" t="s">
        <v>1260</v>
      </c>
      <c r="I139" s="267" t="s">
        <v>1626</v>
      </c>
      <c r="J139" s="267" t="s">
        <v>178</v>
      </c>
      <c r="K139" s="267" t="s">
        <v>26</v>
      </c>
      <c r="L139" s="267" t="s">
        <v>3</v>
      </c>
      <c r="M139" s="269" t="s">
        <v>1499</v>
      </c>
      <c r="N139" s="267"/>
      <c r="O139" s="268"/>
      <c r="P139" s="269"/>
    </row>
    <row r="140" spans="1:16" ht="20.05" customHeight="1" x14ac:dyDescent="0.4">
      <c r="A140" s="267" t="s">
        <v>800</v>
      </c>
      <c r="B140" s="267" t="s">
        <v>815</v>
      </c>
      <c r="C140" s="269" t="s">
        <v>1343</v>
      </c>
      <c r="D140" s="267" t="s">
        <v>160</v>
      </c>
      <c r="E140" s="267" t="s">
        <v>887</v>
      </c>
      <c r="F140" s="267" t="s">
        <v>113</v>
      </c>
      <c r="G140" s="267" t="s">
        <v>26</v>
      </c>
      <c r="H140" s="269" t="s">
        <v>1261</v>
      </c>
      <c r="I140" s="267" t="s">
        <v>957</v>
      </c>
      <c r="J140" s="267" t="s">
        <v>177</v>
      </c>
      <c r="K140" s="267" t="s">
        <v>26</v>
      </c>
      <c r="L140" s="267" t="s">
        <v>3</v>
      </c>
      <c r="M140" s="269" t="s">
        <v>1500</v>
      </c>
      <c r="N140" s="267" t="s">
        <v>1061</v>
      </c>
      <c r="O140" s="268">
        <v>0.5</v>
      </c>
      <c r="P140" s="269" t="s">
        <v>1998</v>
      </c>
    </row>
    <row r="141" spans="1:16" ht="20.05" customHeight="1" x14ac:dyDescent="0.4">
      <c r="A141" s="267" t="s">
        <v>800</v>
      </c>
      <c r="B141" s="267" t="s">
        <v>815</v>
      </c>
      <c r="C141" s="269" t="s">
        <v>1343</v>
      </c>
      <c r="D141" s="267" t="s">
        <v>160</v>
      </c>
      <c r="E141" s="267" t="s">
        <v>887</v>
      </c>
      <c r="F141" s="267" t="s">
        <v>113</v>
      </c>
      <c r="G141" s="267" t="s">
        <v>26</v>
      </c>
      <c r="H141" s="269" t="s">
        <v>1262</v>
      </c>
      <c r="I141" s="267" t="s">
        <v>957</v>
      </c>
      <c r="J141" s="267" t="s">
        <v>178</v>
      </c>
      <c r="K141" s="267" t="s">
        <v>26</v>
      </c>
      <c r="L141" s="267" t="s">
        <v>3</v>
      </c>
      <c r="M141" s="269" t="s">
        <v>1501</v>
      </c>
      <c r="N141" s="267" t="s">
        <v>1061</v>
      </c>
      <c r="O141" s="268">
        <v>0.5</v>
      </c>
      <c r="P141" s="269" t="s">
        <v>1998</v>
      </c>
    </row>
    <row r="142" spans="1:16" ht="20.05" customHeight="1" x14ac:dyDescent="0.4">
      <c r="A142" s="267" t="s">
        <v>800</v>
      </c>
      <c r="B142" s="267" t="s">
        <v>815</v>
      </c>
      <c r="C142" s="269" t="s">
        <v>1344</v>
      </c>
      <c r="D142" s="267" t="s">
        <v>159</v>
      </c>
      <c r="E142" s="267" t="s">
        <v>887</v>
      </c>
      <c r="F142" s="267" t="s">
        <v>113</v>
      </c>
      <c r="G142" s="267" t="s">
        <v>26</v>
      </c>
      <c r="H142" s="269" t="s">
        <v>1263</v>
      </c>
      <c r="I142" s="267" t="s">
        <v>960</v>
      </c>
      <c r="J142" s="267" t="s">
        <v>176</v>
      </c>
      <c r="K142" s="267" t="s">
        <v>26</v>
      </c>
      <c r="L142" s="267" t="s">
        <v>3</v>
      </c>
      <c r="M142" s="269" t="s">
        <v>1502</v>
      </c>
      <c r="N142" s="267" t="s">
        <v>1062</v>
      </c>
      <c r="O142" s="268">
        <v>0</v>
      </c>
      <c r="P142" s="269" t="s">
        <v>1998</v>
      </c>
    </row>
    <row r="143" spans="1:16" ht="20.05" customHeight="1" x14ac:dyDescent="0.4">
      <c r="A143" s="267" t="s">
        <v>800</v>
      </c>
      <c r="B143" s="267" t="s">
        <v>815</v>
      </c>
      <c r="C143" s="269" t="s">
        <v>1344</v>
      </c>
      <c r="D143" s="267" t="s">
        <v>159</v>
      </c>
      <c r="E143" s="267" t="s">
        <v>887</v>
      </c>
      <c r="F143" s="267" t="s">
        <v>113</v>
      </c>
      <c r="G143" s="267" t="s">
        <v>201</v>
      </c>
      <c r="H143" s="269" t="s">
        <v>1264</v>
      </c>
      <c r="I143" s="267" t="s">
        <v>960</v>
      </c>
      <c r="J143" s="267" t="s">
        <v>177</v>
      </c>
      <c r="K143" s="267" t="s">
        <v>26</v>
      </c>
      <c r="L143" s="267" t="s">
        <v>3</v>
      </c>
      <c r="M143" s="269" t="s">
        <v>1503</v>
      </c>
      <c r="N143" s="267" t="s">
        <v>730</v>
      </c>
      <c r="O143" s="268"/>
      <c r="P143" s="269"/>
    </row>
    <row r="144" spans="1:16" ht="20.05" customHeight="1" x14ac:dyDescent="0.4">
      <c r="A144" s="267" t="s">
        <v>800</v>
      </c>
      <c r="B144" s="267" t="s">
        <v>815</v>
      </c>
      <c r="C144" s="269" t="s">
        <v>1344</v>
      </c>
      <c r="D144" s="267" t="s">
        <v>159</v>
      </c>
      <c r="E144" s="267" t="s">
        <v>887</v>
      </c>
      <c r="F144" s="267" t="s">
        <v>113</v>
      </c>
      <c r="G144" s="267" t="s">
        <v>201</v>
      </c>
      <c r="H144" s="269" t="s">
        <v>1265</v>
      </c>
      <c r="I144" s="267" t="s">
        <v>960</v>
      </c>
      <c r="J144" s="267" t="s">
        <v>178</v>
      </c>
      <c r="K144" s="267" t="s">
        <v>26</v>
      </c>
      <c r="L144" s="267" t="s">
        <v>3</v>
      </c>
      <c r="M144" s="269" t="s">
        <v>1504</v>
      </c>
      <c r="N144" s="267" t="s">
        <v>730</v>
      </c>
      <c r="O144" s="268"/>
      <c r="P144" s="269"/>
    </row>
    <row r="145" spans="1:16" ht="20.05" customHeight="1" x14ac:dyDescent="0.4">
      <c r="A145" s="267" t="s">
        <v>800</v>
      </c>
      <c r="B145" s="267" t="s">
        <v>815</v>
      </c>
      <c r="C145" s="269" t="s">
        <v>1345</v>
      </c>
      <c r="D145" s="267" t="s">
        <v>159</v>
      </c>
      <c r="E145" s="267" t="s">
        <v>747</v>
      </c>
      <c r="F145" s="267" t="s">
        <v>113</v>
      </c>
      <c r="G145" s="267" t="s">
        <v>26</v>
      </c>
      <c r="H145" s="269" t="s">
        <v>1266</v>
      </c>
      <c r="I145" s="267" t="s">
        <v>960</v>
      </c>
      <c r="J145" s="267" t="s">
        <v>176</v>
      </c>
      <c r="K145" s="267" t="s">
        <v>26</v>
      </c>
      <c r="L145" s="267" t="s">
        <v>3</v>
      </c>
      <c r="M145" s="269" t="s">
        <v>1505</v>
      </c>
      <c r="N145" s="267" t="s">
        <v>1062</v>
      </c>
      <c r="O145" s="268">
        <v>0</v>
      </c>
      <c r="P145" s="269" t="s">
        <v>1998</v>
      </c>
    </row>
    <row r="146" spans="1:16" ht="20.05" customHeight="1" x14ac:dyDescent="0.4">
      <c r="A146" s="267" t="s">
        <v>800</v>
      </c>
      <c r="B146" s="267" t="s">
        <v>815</v>
      </c>
      <c r="C146" s="269" t="s">
        <v>1345</v>
      </c>
      <c r="D146" s="267" t="s">
        <v>159</v>
      </c>
      <c r="E146" s="267" t="s">
        <v>747</v>
      </c>
      <c r="F146" s="267" t="s">
        <v>113</v>
      </c>
      <c r="G146" s="267" t="s">
        <v>26</v>
      </c>
      <c r="H146" s="269" t="s">
        <v>1267</v>
      </c>
      <c r="I146" s="267" t="s">
        <v>962</v>
      </c>
      <c r="J146" s="267" t="s">
        <v>178</v>
      </c>
      <c r="K146" s="267" t="s">
        <v>26</v>
      </c>
      <c r="L146" s="267" t="s">
        <v>3</v>
      </c>
      <c r="M146" s="269" t="s">
        <v>1506</v>
      </c>
      <c r="N146" s="267" t="s">
        <v>730</v>
      </c>
      <c r="O146" s="268"/>
      <c r="P146" s="269"/>
    </row>
    <row r="147" spans="1:16" ht="20.05" customHeight="1" x14ac:dyDescent="0.4">
      <c r="A147" s="267" t="s">
        <v>800</v>
      </c>
      <c r="B147" s="267" t="s">
        <v>815</v>
      </c>
      <c r="C147" s="269" t="s">
        <v>1346</v>
      </c>
      <c r="D147" s="267" t="s">
        <v>159</v>
      </c>
      <c r="E147" s="267" t="s">
        <v>747</v>
      </c>
      <c r="F147" s="267" t="s">
        <v>113</v>
      </c>
      <c r="G147" s="267" t="s">
        <v>26</v>
      </c>
      <c r="H147" s="269" t="s">
        <v>1268</v>
      </c>
      <c r="I147" s="267" t="s">
        <v>962</v>
      </c>
      <c r="J147" s="267" t="s">
        <v>176</v>
      </c>
      <c r="K147" s="267" t="s">
        <v>26</v>
      </c>
      <c r="L147" s="267" t="s">
        <v>3</v>
      </c>
      <c r="M147" s="269" t="s">
        <v>1507</v>
      </c>
      <c r="N147" s="267" t="s">
        <v>1062</v>
      </c>
      <c r="O147" s="268">
        <v>0</v>
      </c>
      <c r="P147" s="269" t="s">
        <v>1998</v>
      </c>
    </row>
    <row r="148" spans="1:16" ht="20.05" customHeight="1" x14ac:dyDescent="0.4">
      <c r="A148" s="267" t="s">
        <v>800</v>
      </c>
      <c r="B148" s="267" t="s">
        <v>815</v>
      </c>
      <c r="C148" s="269" t="s">
        <v>1346</v>
      </c>
      <c r="D148" s="267" t="s">
        <v>159</v>
      </c>
      <c r="E148" s="267" t="s">
        <v>747</v>
      </c>
      <c r="F148" s="267" t="s">
        <v>113</v>
      </c>
      <c r="G148" s="267" t="s">
        <v>26</v>
      </c>
      <c r="H148" s="269" t="s">
        <v>1269</v>
      </c>
      <c r="I148" s="267" t="s">
        <v>962</v>
      </c>
      <c r="J148" s="267" t="s">
        <v>178</v>
      </c>
      <c r="K148" s="267" t="s">
        <v>26</v>
      </c>
      <c r="L148" s="267" t="s">
        <v>3</v>
      </c>
      <c r="M148" s="269" t="s">
        <v>1508</v>
      </c>
      <c r="N148" s="267" t="s">
        <v>730</v>
      </c>
      <c r="O148" s="268"/>
      <c r="P148" s="269"/>
    </row>
    <row r="149" spans="1:16" ht="20.05" customHeight="1" x14ac:dyDescent="0.4">
      <c r="A149" s="267" t="s">
        <v>734</v>
      </c>
      <c r="B149" s="267" t="s">
        <v>736</v>
      </c>
      <c r="C149" s="269" t="s">
        <v>1287</v>
      </c>
      <c r="D149" s="267" t="s">
        <v>160</v>
      </c>
      <c r="E149" s="267" t="s">
        <v>746</v>
      </c>
      <c r="F149" s="267" t="s">
        <v>123</v>
      </c>
      <c r="G149" s="267" t="s">
        <v>201</v>
      </c>
      <c r="H149" s="269" t="s">
        <v>1129</v>
      </c>
      <c r="I149" s="267" t="s">
        <v>748</v>
      </c>
      <c r="J149" s="267" t="s">
        <v>176</v>
      </c>
      <c r="K149" s="267" t="s">
        <v>26</v>
      </c>
      <c r="L149" s="267" t="s">
        <v>3</v>
      </c>
      <c r="M149" s="269" t="s">
        <v>1365</v>
      </c>
      <c r="N149" s="267" t="s">
        <v>762</v>
      </c>
      <c r="O149" s="268">
        <v>0</v>
      </c>
      <c r="P149" s="269" t="s">
        <v>1998</v>
      </c>
    </row>
    <row r="150" spans="1:16" ht="20.05" customHeight="1" x14ac:dyDescent="0.4">
      <c r="A150" s="267" t="s">
        <v>734</v>
      </c>
      <c r="B150" s="267" t="s">
        <v>736</v>
      </c>
      <c r="C150" s="269" t="s">
        <v>1287</v>
      </c>
      <c r="D150" s="267" t="s">
        <v>160</v>
      </c>
      <c r="E150" s="267" t="s">
        <v>746</v>
      </c>
      <c r="F150" s="267" t="s">
        <v>123</v>
      </c>
      <c r="G150" s="267" t="s">
        <v>201</v>
      </c>
      <c r="H150" s="269" t="s">
        <v>1130</v>
      </c>
      <c r="I150" s="267" t="s">
        <v>748</v>
      </c>
      <c r="J150" s="267" t="s">
        <v>178</v>
      </c>
      <c r="K150" s="267" t="s">
        <v>26</v>
      </c>
      <c r="L150" s="267" t="s">
        <v>3</v>
      </c>
      <c r="M150" s="269" t="s">
        <v>1366</v>
      </c>
      <c r="N150" s="267" t="s">
        <v>762</v>
      </c>
      <c r="O150" s="268">
        <v>0</v>
      </c>
      <c r="P150" s="269" t="s">
        <v>1998</v>
      </c>
    </row>
    <row r="151" spans="1:16" ht="20.05" customHeight="1" x14ac:dyDescent="0.4">
      <c r="A151" s="267" t="s">
        <v>801</v>
      </c>
      <c r="B151" s="267" t="s">
        <v>702</v>
      </c>
      <c r="C151" s="269" t="s">
        <v>1347</v>
      </c>
      <c r="D151" s="267" t="s">
        <v>160</v>
      </c>
      <c r="E151" s="267" t="s">
        <v>747</v>
      </c>
      <c r="F151" s="267" t="s">
        <v>113</v>
      </c>
      <c r="G151" s="267" t="s">
        <v>26</v>
      </c>
      <c r="H151" s="269" t="s">
        <v>1270</v>
      </c>
      <c r="I151" s="267" t="s">
        <v>702</v>
      </c>
      <c r="J151" s="267" t="s">
        <v>177</v>
      </c>
      <c r="K151" s="267" t="s">
        <v>26</v>
      </c>
      <c r="L151" s="267" t="s">
        <v>3</v>
      </c>
      <c r="M151" s="269" t="s">
        <v>1509</v>
      </c>
      <c r="N151" s="267" t="s">
        <v>702</v>
      </c>
      <c r="O151" s="268">
        <v>0</v>
      </c>
      <c r="P151" s="269" t="s">
        <v>1998</v>
      </c>
    </row>
    <row r="152" spans="1:16" ht="20.05" customHeight="1" x14ac:dyDescent="0.4">
      <c r="A152" s="267" t="s">
        <v>801</v>
      </c>
      <c r="B152" s="267" t="s">
        <v>702</v>
      </c>
      <c r="C152" s="269" t="s">
        <v>1347</v>
      </c>
      <c r="D152" s="267" t="s">
        <v>160</v>
      </c>
      <c r="E152" s="267" t="s">
        <v>747</v>
      </c>
      <c r="F152" s="267" t="s">
        <v>113</v>
      </c>
      <c r="G152" s="267" t="s">
        <v>26</v>
      </c>
      <c r="H152" s="269" t="s">
        <v>1271</v>
      </c>
      <c r="I152" s="267" t="s">
        <v>702</v>
      </c>
      <c r="J152" s="267" t="s">
        <v>178</v>
      </c>
      <c r="K152" s="267" t="s">
        <v>26</v>
      </c>
      <c r="L152" s="267" t="s">
        <v>3</v>
      </c>
      <c r="M152" s="269" t="s">
        <v>1510</v>
      </c>
      <c r="N152" s="267" t="s">
        <v>730</v>
      </c>
      <c r="O152" s="268"/>
      <c r="P152" s="269"/>
    </row>
    <row r="153" spans="1:16" ht="20.05" customHeight="1" x14ac:dyDescent="0.4">
      <c r="A153" s="267" t="s">
        <v>801</v>
      </c>
      <c r="B153" s="267" t="s">
        <v>702</v>
      </c>
      <c r="C153" s="269" t="s">
        <v>1348</v>
      </c>
      <c r="D153" s="267" t="s">
        <v>160</v>
      </c>
      <c r="E153" s="267" t="s">
        <v>715</v>
      </c>
      <c r="F153" s="267" t="s">
        <v>123</v>
      </c>
      <c r="G153" s="267" t="s">
        <v>26</v>
      </c>
      <c r="H153" s="269" t="s">
        <v>1272</v>
      </c>
      <c r="I153" s="267" t="s">
        <v>702</v>
      </c>
      <c r="J153" s="267" t="s">
        <v>177</v>
      </c>
      <c r="K153" s="267" t="s">
        <v>26</v>
      </c>
      <c r="L153" s="267" t="s">
        <v>3</v>
      </c>
      <c r="M153" s="269" t="s">
        <v>1512</v>
      </c>
      <c r="N153" s="267" t="s">
        <v>730</v>
      </c>
      <c r="O153" s="268"/>
      <c r="P153" s="269"/>
    </row>
    <row r="154" spans="1:16" ht="20.05" customHeight="1" x14ac:dyDescent="0.4">
      <c r="A154" s="267" t="s">
        <v>801</v>
      </c>
      <c r="B154" s="267" t="s">
        <v>702</v>
      </c>
      <c r="C154" s="269" t="s">
        <v>1348</v>
      </c>
      <c r="D154" s="267" t="s">
        <v>160</v>
      </c>
      <c r="E154" s="267" t="s">
        <v>715</v>
      </c>
      <c r="F154" s="267" t="s">
        <v>123</v>
      </c>
      <c r="G154" s="267" t="s">
        <v>26</v>
      </c>
      <c r="H154" s="269" t="s">
        <v>1273</v>
      </c>
      <c r="I154" s="267" t="s">
        <v>702</v>
      </c>
      <c r="J154" s="267" t="s">
        <v>178</v>
      </c>
      <c r="K154" s="267" t="s">
        <v>26</v>
      </c>
      <c r="L154" s="267" t="s">
        <v>3</v>
      </c>
      <c r="M154" s="269" t="s">
        <v>1513</v>
      </c>
      <c r="N154" s="267" t="s">
        <v>702</v>
      </c>
      <c r="O154" s="268">
        <v>0</v>
      </c>
      <c r="P154" s="269" t="s">
        <v>1998</v>
      </c>
    </row>
    <row r="155" spans="1:16" ht="20.05" customHeight="1" x14ac:dyDescent="0.4">
      <c r="A155" s="267" t="s">
        <v>801</v>
      </c>
      <c r="B155" s="267" t="s">
        <v>817</v>
      </c>
      <c r="C155" s="269" t="s">
        <v>1349</v>
      </c>
      <c r="D155" s="267" t="s">
        <v>160</v>
      </c>
      <c r="E155" s="267" t="s">
        <v>747</v>
      </c>
      <c r="F155" s="267" t="s">
        <v>123</v>
      </c>
      <c r="G155" s="267" t="s">
        <v>199</v>
      </c>
      <c r="H155" s="269" t="s">
        <v>1274</v>
      </c>
      <c r="I155" s="267" t="s">
        <v>969</v>
      </c>
      <c r="J155" s="267" t="s">
        <v>176</v>
      </c>
      <c r="K155" s="267" t="s">
        <v>199</v>
      </c>
      <c r="L155" s="267" t="s">
        <v>3</v>
      </c>
      <c r="M155" s="269" t="s">
        <v>1514</v>
      </c>
      <c r="N155" s="267" t="s">
        <v>817</v>
      </c>
      <c r="O155" s="268">
        <v>1</v>
      </c>
      <c r="P155" s="269" t="s">
        <v>437</v>
      </c>
    </row>
    <row r="156" spans="1:16" ht="20.05" customHeight="1" x14ac:dyDescent="0.4">
      <c r="A156" s="267" t="s">
        <v>801</v>
      </c>
      <c r="B156" s="267" t="s">
        <v>817</v>
      </c>
      <c r="C156" s="269" t="s">
        <v>1349</v>
      </c>
      <c r="D156" s="267" t="s">
        <v>160</v>
      </c>
      <c r="E156" s="267" t="s">
        <v>747</v>
      </c>
      <c r="F156" s="267" t="s">
        <v>123</v>
      </c>
      <c r="G156" s="267" t="s">
        <v>199</v>
      </c>
      <c r="H156" s="269" t="s">
        <v>1275</v>
      </c>
      <c r="I156" s="267" t="s">
        <v>970</v>
      </c>
      <c r="J156" s="267" t="s">
        <v>176</v>
      </c>
      <c r="K156" s="267" t="s">
        <v>199</v>
      </c>
      <c r="L156" s="267" t="s">
        <v>3</v>
      </c>
      <c r="M156" s="269" t="s">
        <v>1515</v>
      </c>
      <c r="N156" s="267" t="s">
        <v>817</v>
      </c>
      <c r="O156" s="268">
        <v>1</v>
      </c>
      <c r="P156" s="269" t="s">
        <v>437</v>
      </c>
    </row>
    <row r="157" spans="1:16" ht="20.05" customHeight="1" x14ac:dyDescent="0.4">
      <c r="A157" s="267" t="s">
        <v>801</v>
      </c>
      <c r="B157" s="267" t="s">
        <v>817</v>
      </c>
      <c r="C157" s="269" t="s">
        <v>1349</v>
      </c>
      <c r="D157" s="267" t="s">
        <v>160</v>
      </c>
      <c r="E157" s="267" t="s">
        <v>747</v>
      </c>
      <c r="F157" s="267" t="s">
        <v>123</v>
      </c>
      <c r="G157" s="267" t="s">
        <v>26</v>
      </c>
      <c r="H157" s="269" t="s">
        <v>1276</v>
      </c>
      <c r="I157" s="267" t="s">
        <v>970</v>
      </c>
      <c r="J157" s="267" t="s">
        <v>177</v>
      </c>
      <c r="K157" s="267" t="s">
        <v>199</v>
      </c>
      <c r="L157" s="267" t="s">
        <v>3</v>
      </c>
      <c r="M157" s="269" t="s">
        <v>1516</v>
      </c>
      <c r="N157" s="267"/>
      <c r="O157" s="268"/>
      <c r="P157" s="269"/>
    </row>
    <row r="158" spans="1:16" ht="20.05" customHeight="1" x14ac:dyDescent="0.4">
      <c r="A158" s="267" t="s">
        <v>801</v>
      </c>
      <c r="B158" s="267" t="s">
        <v>817</v>
      </c>
      <c r="C158" s="269" t="s">
        <v>1349</v>
      </c>
      <c r="D158" s="267" t="s">
        <v>160</v>
      </c>
      <c r="E158" s="267" t="s">
        <v>747</v>
      </c>
      <c r="F158" s="267" t="s">
        <v>123</v>
      </c>
      <c r="G158" s="267" t="s">
        <v>26</v>
      </c>
      <c r="H158" s="269" t="s">
        <v>1277</v>
      </c>
      <c r="I158" s="267" t="s">
        <v>970</v>
      </c>
      <c r="J158" s="267" t="s">
        <v>178</v>
      </c>
      <c r="K158" s="267" t="s">
        <v>26</v>
      </c>
      <c r="L158" s="267" t="s">
        <v>3</v>
      </c>
      <c r="M158" s="269" t="s">
        <v>1997</v>
      </c>
      <c r="N158" s="267" t="s">
        <v>730</v>
      </c>
      <c r="O158" s="268"/>
      <c r="P158" s="269"/>
    </row>
    <row r="159" spans="1:16" ht="20.05" customHeight="1" x14ac:dyDescent="0.4">
      <c r="A159" s="267" t="s">
        <v>801</v>
      </c>
      <c r="B159" s="267" t="s">
        <v>817</v>
      </c>
      <c r="C159" s="269" t="s">
        <v>1350</v>
      </c>
      <c r="D159" s="267" t="s">
        <v>160</v>
      </c>
      <c r="E159" s="267" t="s">
        <v>747</v>
      </c>
      <c r="F159" s="267" t="s">
        <v>113</v>
      </c>
      <c r="G159" s="267" t="s">
        <v>26</v>
      </c>
      <c r="H159" s="269" t="s">
        <v>1278</v>
      </c>
      <c r="I159" s="267" t="s">
        <v>970</v>
      </c>
      <c r="J159" s="267" t="s">
        <v>177</v>
      </c>
      <c r="K159" s="267" t="s">
        <v>26</v>
      </c>
      <c r="L159" s="267" t="s">
        <v>3</v>
      </c>
      <c r="M159" s="269" t="s">
        <v>1517</v>
      </c>
      <c r="N159" s="267" t="s">
        <v>817</v>
      </c>
      <c r="O159" s="268">
        <v>0.5</v>
      </c>
      <c r="P159" s="269" t="s">
        <v>1998</v>
      </c>
    </row>
    <row r="160" spans="1:16" ht="20.05" customHeight="1" x14ac:dyDescent="0.4">
      <c r="A160" s="267" t="s">
        <v>801</v>
      </c>
      <c r="B160" s="267" t="s">
        <v>817</v>
      </c>
      <c r="C160" s="269" t="s">
        <v>1350</v>
      </c>
      <c r="D160" s="267" t="s">
        <v>160</v>
      </c>
      <c r="E160" s="267" t="s">
        <v>747</v>
      </c>
      <c r="F160" s="267" t="s">
        <v>113</v>
      </c>
      <c r="G160" s="267" t="s">
        <v>26</v>
      </c>
      <c r="H160" s="269" t="s">
        <v>1279</v>
      </c>
      <c r="I160" s="267" t="s">
        <v>970</v>
      </c>
      <c r="J160" s="267" t="s">
        <v>178</v>
      </c>
      <c r="K160" s="267" t="s">
        <v>26</v>
      </c>
      <c r="L160" s="267" t="s">
        <v>3</v>
      </c>
      <c r="M160" s="269" t="s">
        <v>1518</v>
      </c>
      <c r="N160" s="267" t="s">
        <v>817</v>
      </c>
      <c r="O160" s="268">
        <v>0</v>
      </c>
      <c r="P160" s="269" t="s">
        <v>1998</v>
      </c>
    </row>
    <row r="161" spans="1:16" ht="20.05" customHeight="1" x14ac:dyDescent="0.4">
      <c r="A161" s="267" t="s">
        <v>790</v>
      </c>
      <c r="B161" s="267" t="s">
        <v>1736</v>
      </c>
      <c r="C161" s="269" t="s">
        <v>1712</v>
      </c>
      <c r="D161" s="267" t="s">
        <v>160</v>
      </c>
      <c r="E161" s="267" t="s">
        <v>747</v>
      </c>
      <c r="F161" s="267" t="s">
        <v>113</v>
      </c>
      <c r="G161" s="267" t="s">
        <v>26</v>
      </c>
      <c r="H161" s="269" t="s">
        <v>1714</v>
      </c>
      <c r="I161" s="267" t="s">
        <v>1739</v>
      </c>
      <c r="J161" s="267" t="s">
        <v>176</v>
      </c>
      <c r="K161" s="267" t="s">
        <v>26</v>
      </c>
      <c r="L161" s="267" t="s">
        <v>3</v>
      </c>
      <c r="M161" s="269" t="s">
        <v>1715</v>
      </c>
      <c r="N161" s="267" t="s">
        <v>1739</v>
      </c>
      <c r="O161" s="268">
        <v>1</v>
      </c>
      <c r="P161" s="269" t="s">
        <v>437</v>
      </c>
    </row>
    <row r="162" spans="1:16" ht="20.05" customHeight="1" x14ac:dyDescent="0.4">
      <c r="A162" s="267" t="s">
        <v>734</v>
      </c>
      <c r="B162" s="267" t="s">
        <v>736</v>
      </c>
      <c r="C162" s="269" t="s">
        <v>1288</v>
      </c>
      <c r="D162" s="267" t="s">
        <v>160</v>
      </c>
      <c r="E162" s="267" t="s">
        <v>746</v>
      </c>
      <c r="F162" s="267" t="s">
        <v>123</v>
      </c>
      <c r="G162" s="267" t="s">
        <v>199</v>
      </c>
      <c r="H162" s="269" t="s">
        <v>1131</v>
      </c>
      <c r="I162" s="267" t="s">
        <v>749</v>
      </c>
      <c r="J162" s="267" t="s">
        <v>176</v>
      </c>
      <c r="K162" s="267" t="s">
        <v>199</v>
      </c>
      <c r="L162" s="267" t="s">
        <v>3</v>
      </c>
      <c r="M162" s="269" t="s">
        <v>1367</v>
      </c>
      <c r="N162" s="267" t="s">
        <v>762</v>
      </c>
      <c r="O162" s="268">
        <v>0</v>
      </c>
      <c r="P162" s="269" t="s">
        <v>1998</v>
      </c>
    </row>
    <row r="163" spans="1:16" ht="20.05" customHeight="1" x14ac:dyDescent="0.4">
      <c r="A163" s="267" t="s">
        <v>734</v>
      </c>
      <c r="B163" s="267" t="s">
        <v>736</v>
      </c>
      <c r="C163" s="269" t="s">
        <v>1288</v>
      </c>
      <c r="D163" s="267" t="s">
        <v>160</v>
      </c>
      <c r="E163" s="267" t="s">
        <v>746</v>
      </c>
      <c r="F163" s="267" t="s">
        <v>123</v>
      </c>
      <c r="G163" s="267" t="s">
        <v>199</v>
      </c>
      <c r="H163" s="269" t="s">
        <v>1132</v>
      </c>
      <c r="I163" s="267" t="s">
        <v>748</v>
      </c>
      <c r="J163" s="267" t="s">
        <v>177</v>
      </c>
      <c r="K163" s="267" t="s">
        <v>199</v>
      </c>
      <c r="L163" s="267" t="s">
        <v>3</v>
      </c>
      <c r="M163" s="269" t="s">
        <v>1368</v>
      </c>
      <c r="N163" s="267" t="s">
        <v>762</v>
      </c>
      <c r="O163" s="268">
        <v>0</v>
      </c>
      <c r="P163" s="269" t="s">
        <v>1998</v>
      </c>
    </row>
    <row r="164" spans="1:16" ht="20.05" customHeight="1" x14ac:dyDescent="0.4">
      <c r="A164" s="267" t="s">
        <v>734</v>
      </c>
      <c r="B164" s="267" t="s">
        <v>736</v>
      </c>
      <c r="C164" s="269" t="s">
        <v>1288</v>
      </c>
      <c r="D164" s="267" t="s">
        <v>160</v>
      </c>
      <c r="E164" s="267" t="s">
        <v>746</v>
      </c>
      <c r="F164" s="267" t="s">
        <v>123</v>
      </c>
      <c r="G164" s="267" t="s">
        <v>199</v>
      </c>
      <c r="H164" s="269" t="s">
        <v>1133</v>
      </c>
      <c r="I164" s="267" t="s">
        <v>748</v>
      </c>
      <c r="J164" s="267" t="s">
        <v>178</v>
      </c>
      <c r="K164" s="267" t="s">
        <v>201</v>
      </c>
      <c r="L164" s="267" t="s">
        <v>3</v>
      </c>
      <c r="M164" s="269" t="s">
        <v>1369</v>
      </c>
      <c r="N164" s="267" t="s">
        <v>762</v>
      </c>
      <c r="O164" s="268">
        <v>0</v>
      </c>
      <c r="P164" s="269" t="s">
        <v>1998</v>
      </c>
    </row>
    <row r="165" spans="1:16" ht="20.05" customHeight="1" x14ac:dyDescent="0.4">
      <c r="A165" s="267" t="s">
        <v>734</v>
      </c>
      <c r="B165" s="267" t="s">
        <v>741</v>
      </c>
      <c r="C165" s="269" t="s">
        <v>1289</v>
      </c>
      <c r="D165" s="267" t="s">
        <v>160</v>
      </c>
      <c r="E165" s="267" t="s">
        <v>747</v>
      </c>
      <c r="F165" s="267" t="s">
        <v>123</v>
      </c>
      <c r="G165" s="267" t="s">
        <v>199</v>
      </c>
      <c r="H165" s="269" t="s">
        <v>1134</v>
      </c>
      <c r="I165" s="267" t="s">
        <v>750</v>
      </c>
      <c r="J165" s="267" t="s">
        <v>176</v>
      </c>
      <c r="K165" s="267" t="s">
        <v>199</v>
      </c>
      <c r="L165" s="267" t="s">
        <v>3</v>
      </c>
      <c r="M165" s="269" t="s">
        <v>1370</v>
      </c>
      <c r="N165" s="267" t="s">
        <v>779</v>
      </c>
      <c r="O165" s="268">
        <v>0.83333333333333337</v>
      </c>
      <c r="P165" s="269" t="s">
        <v>1998</v>
      </c>
    </row>
    <row r="166" spans="1:16" ht="20.05" customHeight="1" x14ac:dyDescent="0.4">
      <c r="A166" s="267" t="s">
        <v>734</v>
      </c>
      <c r="B166" s="267" t="s">
        <v>741</v>
      </c>
      <c r="C166" s="269" t="s">
        <v>1289</v>
      </c>
      <c r="D166" s="267" t="s">
        <v>160</v>
      </c>
      <c r="E166" s="267" t="s">
        <v>747</v>
      </c>
      <c r="F166" s="267" t="s">
        <v>123</v>
      </c>
      <c r="G166" s="267" t="s">
        <v>199</v>
      </c>
      <c r="H166" s="269" t="s">
        <v>1135</v>
      </c>
      <c r="I166" s="267" t="s">
        <v>750</v>
      </c>
      <c r="J166" s="267" t="s">
        <v>178</v>
      </c>
      <c r="K166" s="267" t="s">
        <v>201</v>
      </c>
      <c r="L166" s="267" t="s">
        <v>3</v>
      </c>
      <c r="M166" s="269" t="s">
        <v>1371</v>
      </c>
      <c r="N166" s="267" t="s">
        <v>730</v>
      </c>
      <c r="O166" s="268"/>
      <c r="P166" s="269"/>
    </row>
  </sheetData>
  <autoFilter ref="A2:P166" xr:uid="{FDD8C974-FFD4-4107-9E70-F169D12F36A9}">
    <sortState xmlns:xlrd2="http://schemas.microsoft.com/office/spreadsheetml/2017/richdata2" ref="A3:P166">
      <sortCondition ref="C1:C166"/>
    </sortState>
  </autoFilter>
  <sortState xmlns:xlrd2="http://schemas.microsoft.com/office/spreadsheetml/2017/richdata2" ref="A3:P15">
    <sortCondition ref="C2:C15"/>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sheetPr>
  <dimension ref="A1:X102"/>
  <sheetViews>
    <sheetView showGridLines="0" topLeftCell="A74" zoomScaleNormal="100" workbookViewId="0">
      <selection activeCell="B93" sqref="B93:G102"/>
    </sheetView>
  </sheetViews>
  <sheetFormatPr baseColWidth="10" defaultColWidth="30.53515625" defaultRowHeight="12.9" x14ac:dyDescent="0.4"/>
  <cols>
    <col min="1" max="1" width="50.3828125" style="263" bestFit="1" customWidth="1"/>
    <col min="2" max="2" width="32.07421875" style="263" customWidth="1"/>
    <col min="3" max="3" width="30.53515625" style="263"/>
    <col min="4" max="4" width="20" style="263" bestFit="1" customWidth="1"/>
    <col min="5" max="5" width="25.07421875" style="263" bestFit="1" customWidth="1"/>
    <col min="6" max="6" width="7.4609375" style="263" customWidth="1"/>
    <col min="7" max="7" width="30.53515625" style="263"/>
    <col min="8" max="8" width="45.07421875" style="263" bestFit="1" customWidth="1"/>
    <col min="9" max="9" width="95.07421875" style="263" bestFit="1" customWidth="1"/>
    <col min="10" max="10" width="9.4609375" style="263" bestFit="1" customWidth="1"/>
    <col min="11" max="11" width="5.61328125" style="263" customWidth="1"/>
    <col min="12" max="12" width="36.921875" style="263" bestFit="1" customWidth="1"/>
    <col min="13" max="13" width="9.4609375" style="263" bestFit="1" customWidth="1"/>
    <col min="14" max="14" width="70.61328125" style="263" bestFit="1" customWidth="1"/>
    <col min="15" max="15" width="9.07421875" style="263" customWidth="1"/>
    <col min="16" max="16" width="52.53515625" style="263" bestFit="1" customWidth="1"/>
    <col min="17" max="17" width="83" style="263" bestFit="1" customWidth="1"/>
    <col min="18" max="18" width="5.07421875" style="263" customWidth="1"/>
    <col min="19" max="19" width="45.07421875" style="263" bestFit="1" customWidth="1"/>
    <col min="20" max="20" width="95.07421875" style="263" bestFit="1" customWidth="1"/>
    <col min="21" max="21" width="5.4609375" style="263" customWidth="1"/>
    <col min="22" max="22" width="30.53515625" style="263"/>
    <col min="23" max="23" width="2.921875" style="263" bestFit="1" customWidth="1"/>
    <col min="24" max="24" width="4.4609375" style="263" bestFit="1" customWidth="1"/>
    <col min="25" max="16384" width="30.53515625" style="263"/>
  </cols>
  <sheetData>
    <row r="1" spans="1:24" x14ac:dyDescent="0.4">
      <c r="G1" s="270"/>
      <c r="H1" s="263" t="s">
        <v>605</v>
      </c>
      <c r="J1" s="263">
        <f>COUNTIFS(J2:J491,"(en blanco)")</f>
        <v>45</v>
      </c>
      <c r="L1" s="263" t="s">
        <v>605</v>
      </c>
      <c r="N1" s="263">
        <v>4</v>
      </c>
      <c r="P1" s="263" t="s">
        <v>98</v>
      </c>
      <c r="Q1" s="263">
        <v>53</v>
      </c>
      <c r="S1" s="263" t="s">
        <v>98</v>
      </c>
      <c r="T1" s="263">
        <v>45</v>
      </c>
    </row>
    <row r="2" spans="1:24" x14ac:dyDescent="0.4">
      <c r="G2" s="272"/>
      <c r="V2" s="263" t="s">
        <v>607</v>
      </c>
      <c r="W2" s="263">
        <f>+J1</f>
        <v>45</v>
      </c>
      <c r="X2" s="273">
        <f>+W2/$W$4</f>
        <v>0.45918367346938777</v>
      </c>
    </row>
    <row r="3" spans="1:24" x14ac:dyDescent="0.4">
      <c r="H3" s="292" t="s">
        <v>34</v>
      </c>
      <c r="I3" s="292" t="s">
        <v>32</v>
      </c>
      <c r="J3" s="292" t="s">
        <v>98</v>
      </c>
      <c r="L3" s="292" t="s">
        <v>34</v>
      </c>
      <c r="M3" s="292" t="s">
        <v>32</v>
      </c>
      <c r="N3" s="292" t="s">
        <v>98</v>
      </c>
      <c r="P3" s="292" t="s">
        <v>34</v>
      </c>
      <c r="Q3" s="292" t="s">
        <v>32</v>
      </c>
      <c r="S3" s="292" t="s">
        <v>34</v>
      </c>
      <c r="T3" s="292" t="s">
        <v>32</v>
      </c>
      <c r="V3" s="274" t="s">
        <v>606</v>
      </c>
      <c r="W3" s="274">
        <f>+Q1</f>
        <v>53</v>
      </c>
      <c r="X3" s="275">
        <f>+W3/$W$4</f>
        <v>0.54081632653061229</v>
      </c>
    </row>
    <row r="4" spans="1:24" ht="15" customHeight="1" x14ac:dyDescent="0.4">
      <c r="A4" s="263" t="s">
        <v>94</v>
      </c>
      <c r="E4" s="282"/>
      <c r="F4" s="282"/>
      <c r="G4" s="276"/>
      <c r="H4" s="263" t="s">
        <v>11</v>
      </c>
      <c r="I4" s="263" t="s">
        <v>565</v>
      </c>
      <c r="J4" s="263" t="s">
        <v>497</v>
      </c>
      <c r="L4" s="263" t="s">
        <v>11</v>
      </c>
      <c r="M4" s="263" t="s">
        <v>497</v>
      </c>
      <c r="N4" s="263" t="s">
        <v>108</v>
      </c>
      <c r="P4" s="263" t="s">
        <v>8</v>
      </c>
      <c r="Q4" s="263" t="s">
        <v>532</v>
      </c>
      <c r="S4" s="263" t="s">
        <v>11</v>
      </c>
      <c r="T4" s="263" t="s">
        <v>565</v>
      </c>
      <c r="V4" s="277" t="s">
        <v>608</v>
      </c>
      <c r="W4" s="277">
        <f>+W2+W3</f>
        <v>98</v>
      </c>
      <c r="X4" s="278"/>
    </row>
    <row r="5" spans="1:24" ht="15" customHeight="1" x14ac:dyDescent="0.4">
      <c r="A5" s="263" t="s">
        <v>95</v>
      </c>
      <c r="E5" s="282"/>
      <c r="F5" s="282"/>
      <c r="G5" s="276"/>
      <c r="I5" s="263" t="s">
        <v>562</v>
      </c>
      <c r="J5" s="263" t="s">
        <v>497</v>
      </c>
      <c r="N5" s="263" t="s">
        <v>109</v>
      </c>
      <c r="Q5" s="263" t="s">
        <v>533</v>
      </c>
      <c r="T5" s="263" t="s">
        <v>562</v>
      </c>
      <c r="W5" s="273"/>
    </row>
    <row r="6" spans="1:24" ht="15" customHeight="1" x14ac:dyDescent="0.4">
      <c r="E6" s="282"/>
      <c r="F6" s="282"/>
      <c r="G6" s="276"/>
      <c r="I6" s="263" t="s">
        <v>564</v>
      </c>
      <c r="J6" s="263" t="s">
        <v>497</v>
      </c>
      <c r="N6" s="263" t="s">
        <v>107</v>
      </c>
      <c r="Q6" s="263" t="s">
        <v>535</v>
      </c>
      <c r="T6" s="263" t="s">
        <v>564</v>
      </c>
    </row>
    <row r="7" spans="1:24" ht="15" customHeight="1" x14ac:dyDescent="0.4">
      <c r="E7" s="282"/>
      <c r="F7" s="282"/>
      <c r="I7" s="263" t="s">
        <v>567</v>
      </c>
      <c r="J7" s="263" t="s">
        <v>497</v>
      </c>
      <c r="L7" s="263" t="s">
        <v>503</v>
      </c>
      <c r="M7" s="263" t="s">
        <v>497</v>
      </c>
      <c r="N7" s="263" t="s">
        <v>105</v>
      </c>
      <c r="Q7" s="263" t="s">
        <v>534</v>
      </c>
      <c r="T7" s="263" t="s">
        <v>567</v>
      </c>
    </row>
    <row r="8" spans="1:24" x14ac:dyDescent="0.4">
      <c r="A8" s="263" t="s">
        <v>159</v>
      </c>
      <c r="B8" s="263" t="s">
        <v>611</v>
      </c>
      <c r="E8" s="282"/>
      <c r="F8" s="282"/>
      <c r="H8" s="263" t="s">
        <v>500</v>
      </c>
      <c r="I8" s="263" t="s">
        <v>542</v>
      </c>
      <c r="J8" s="263" t="s">
        <v>497</v>
      </c>
      <c r="Q8" s="263" t="s">
        <v>536</v>
      </c>
      <c r="S8" s="263" t="s">
        <v>500</v>
      </c>
      <c r="T8" s="263" t="s">
        <v>542</v>
      </c>
    </row>
    <row r="9" spans="1:24" x14ac:dyDescent="0.4">
      <c r="A9" s="279" t="s">
        <v>661</v>
      </c>
      <c r="B9" s="263" t="s">
        <v>612</v>
      </c>
      <c r="I9" s="263" t="s">
        <v>545</v>
      </c>
      <c r="J9" s="263" t="s">
        <v>497</v>
      </c>
      <c r="Q9" s="263" t="s">
        <v>538</v>
      </c>
      <c r="T9" s="263" t="s">
        <v>545</v>
      </c>
    </row>
    <row r="10" spans="1:24" x14ac:dyDescent="0.4">
      <c r="A10" s="279" t="s">
        <v>662</v>
      </c>
      <c r="B10" s="263" t="s">
        <v>613</v>
      </c>
      <c r="I10" s="263" t="s">
        <v>544</v>
      </c>
      <c r="J10" s="263" t="s">
        <v>497</v>
      </c>
      <c r="Q10" s="263" t="s">
        <v>537</v>
      </c>
      <c r="T10" s="263" t="s">
        <v>544</v>
      </c>
    </row>
    <row r="11" spans="1:24" x14ac:dyDescent="0.4">
      <c r="A11" s="280" t="s">
        <v>663</v>
      </c>
      <c r="B11" s="263" t="s">
        <v>614</v>
      </c>
      <c r="I11" s="263" t="s">
        <v>541</v>
      </c>
      <c r="J11" s="263" t="s">
        <v>497</v>
      </c>
      <c r="P11" s="263" t="s">
        <v>11</v>
      </c>
      <c r="Q11" s="263" t="s">
        <v>566</v>
      </c>
      <c r="T11" s="263" t="s">
        <v>541</v>
      </c>
    </row>
    <row r="12" spans="1:24" x14ac:dyDescent="0.4">
      <c r="A12" s="280" t="s">
        <v>664</v>
      </c>
      <c r="I12" s="263" t="s">
        <v>543</v>
      </c>
      <c r="J12" s="263" t="s">
        <v>497</v>
      </c>
      <c r="Q12" s="263" t="s">
        <v>568</v>
      </c>
      <c r="T12" s="263" t="s">
        <v>543</v>
      </c>
    </row>
    <row r="13" spans="1:24" x14ac:dyDescent="0.4">
      <c r="A13" s="280" t="s">
        <v>659</v>
      </c>
      <c r="H13" s="263" t="s">
        <v>10</v>
      </c>
      <c r="I13" s="263" t="s">
        <v>556</v>
      </c>
      <c r="J13" s="263" t="s">
        <v>497</v>
      </c>
      <c r="Q13" s="263" t="s">
        <v>593</v>
      </c>
      <c r="S13" s="263" t="s">
        <v>10</v>
      </c>
      <c r="T13" s="263" t="s">
        <v>556</v>
      </c>
    </row>
    <row r="14" spans="1:24" x14ac:dyDescent="0.4">
      <c r="I14" s="263" t="s">
        <v>559</v>
      </c>
      <c r="J14" s="263" t="s">
        <v>497</v>
      </c>
      <c r="Q14" s="263" t="s">
        <v>563</v>
      </c>
      <c r="T14" s="263" t="s">
        <v>559</v>
      </c>
    </row>
    <row r="15" spans="1:24" x14ac:dyDescent="0.4">
      <c r="A15" s="263" t="s">
        <v>160</v>
      </c>
      <c r="I15" s="263" t="s">
        <v>557</v>
      </c>
      <c r="J15" s="263" t="s">
        <v>497</v>
      </c>
      <c r="P15" s="263" t="s">
        <v>500</v>
      </c>
      <c r="Q15" s="263" t="s">
        <v>539</v>
      </c>
      <c r="T15" s="263" t="s">
        <v>557</v>
      </c>
    </row>
    <row r="16" spans="1:24" x14ac:dyDescent="0.4">
      <c r="A16" s="263" t="s">
        <v>161</v>
      </c>
      <c r="I16" s="263" t="s">
        <v>555</v>
      </c>
      <c r="J16" s="263" t="s">
        <v>497</v>
      </c>
      <c r="Q16" s="263" t="s">
        <v>540</v>
      </c>
      <c r="T16" s="263" t="s">
        <v>555</v>
      </c>
    </row>
    <row r="17" spans="1:20" x14ac:dyDescent="0.4">
      <c r="A17" s="263" t="s">
        <v>471</v>
      </c>
      <c r="I17" s="263" t="s">
        <v>558</v>
      </c>
      <c r="J17" s="263" t="s">
        <v>497</v>
      </c>
      <c r="P17" s="263" t="s">
        <v>10</v>
      </c>
      <c r="Q17" s="263" t="s">
        <v>561</v>
      </c>
      <c r="T17" s="263" t="s">
        <v>558</v>
      </c>
    </row>
    <row r="18" spans="1:20" x14ac:dyDescent="0.4">
      <c r="A18" s="263" t="s">
        <v>162</v>
      </c>
      <c r="H18" s="263" t="s">
        <v>9</v>
      </c>
      <c r="I18" s="263" t="s">
        <v>592</v>
      </c>
      <c r="J18" s="263" t="s">
        <v>497</v>
      </c>
      <c r="Q18" s="263" t="s">
        <v>560</v>
      </c>
      <c r="S18" s="263" t="s">
        <v>9</v>
      </c>
      <c r="T18" s="263" t="s">
        <v>592</v>
      </c>
    </row>
    <row r="19" spans="1:20" x14ac:dyDescent="0.4">
      <c r="A19" s="263" t="s">
        <v>472</v>
      </c>
      <c r="I19" s="263" t="s">
        <v>552</v>
      </c>
      <c r="J19" s="263" t="s">
        <v>497</v>
      </c>
      <c r="P19" s="263" t="s">
        <v>9</v>
      </c>
      <c r="Q19" s="263" t="s">
        <v>553</v>
      </c>
      <c r="T19" s="263" t="s">
        <v>552</v>
      </c>
    </row>
    <row r="20" spans="1:20" x14ac:dyDescent="0.4">
      <c r="A20" s="263" t="s">
        <v>163</v>
      </c>
      <c r="I20" s="263" t="s">
        <v>550</v>
      </c>
      <c r="J20" s="263" t="s">
        <v>497</v>
      </c>
      <c r="Q20" s="263" t="s">
        <v>551</v>
      </c>
      <c r="T20" s="263" t="s">
        <v>550</v>
      </c>
    </row>
    <row r="21" spans="1:20" x14ac:dyDescent="0.4">
      <c r="I21" s="263" t="s">
        <v>554</v>
      </c>
      <c r="J21" s="263" t="s">
        <v>497</v>
      </c>
      <c r="P21" s="263" t="s">
        <v>2</v>
      </c>
      <c r="Q21" s="263" t="s">
        <v>581</v>
      </c>
      <c r="T21" s="263" t="s">
        <v>554</v>
      </c>
    </row>
    <row r="22" spans="1:20" x14ac:dyDescent="0.4">
      <c r="H22" s="263" t="s">
        <v>2</v>
      </c>
      <c r="I22" s="263" t="s">
        <v>582</v>
      </c>
      <c r="J22" s="263" t="s">
        <v>497</v>
      </c>
      <c r="Q22" s="263" t="s">
        <v>594</v>
      </c>
      <c r="S22" s="263" t="s">
        <v>2</v>
      </c>
      <c r="T22" s="263" t="s">
        <v>582</v>
      </c>
    </row>
    <row r="23" spans="1:20" ht="15" customHeight="1" x14ac:dyDescent="0.4">
      <c r="A23" s="279" t="s">
        <v>661</v>
      </c>
      <c r="B23" s="281" t="s">
        <v>161</v>
      </c>
      <c r="C23" s="282"/>
      <c r="D23" s="282"/>
      <c r="I23" s="263" t="s">
        <v>510</v>
      </c>
      <c r="J23" s="263" t="s">
        <v>497</v>
      </c>
      <c r="P23" s="263" t="s">
        <v>6</v>
      </c>
      <c r="Q23" s="263" t="s">
        <v>508</v>
      </c>
      <c r="T23" s="263" t="s">
        <v>510</v>
      </c>
    </row>
    <row r="24" spans="1:20" ht="15" customHeight="1" x14ac:dyDescent="0.4">
      <c r="A24" s="279" t="s">
        <v>662</v>
      </c>
      <c r="B24" s="281" t="s">
        <v>471</v>
      </c>
      <c r="C24" s="282"/>
      <c r="D24" s="282"/>
      <c r="I24" s="263" t="s">
        <v>509</v>
      </c>
      <c r="J24" s="263" t="s">
        <v>497</v>
      </c>
      <c r="Q24" s="263" t="s">
        <v>580</v>
      </c>
      <c r="T24" s="263" t="s">
        <v>509</v>
      </c>
    </row>
    <row r="25" spans="1:20" ht="15" customHeight="1" x14ac:dyDescent="0.4">
      <c r="A25" s="280" t="s">
        <v>663</v>
      </c>
      <c r="B25" s="281" t="s">
        <v>162</v>
      </c>
      <c r="C25" s="282"/>
      <c r="D25" s="282"/>
      <c r="I25" s="263" t="s">
        <v>511</v>
      </c>
      <c r="J25" s="263" t="s">
        <v>497</v>
      </c>
      <c r="Q25" s="263" t="s">
        <v>507</v>
      </c>
      <c r="T25" s="263" t="s">
        <v>511</v>
      </c>
    </row>
    <row r="26" spans="1:20" ht="15" customHeight="1" x14ac:dyDescent="0.4">
      <c r="A26" s="280" t="s">
        <v>664</v>
      </c>
      <c r="B26" s="281" t="s">
        <v>472</v>
      </c>
      <c r="C26" s="282"/>
      <c r="D26" s="282"/>
      <c r="H26" s="293" t="s">
        <v>6</v>
      </c>
      <c r="I26" s="293" t="s">
        <v>504</v>
      </c>
      <c r="J26" s="293" t="s">
        <v>497</v>
      </c>
      <c r="Q26" s="263" t="s">
        <v>506</v>
      </c>
      <c r="S26" s="263" t="s">
        <v>6</v>
      </c>
      <c r="T26" s="263" t="s">
        <v>504</v>
      </c>
    </row>
    <row r="27" spans="1:20" ht="15" customHeight="1" x14ac:dyDescent="0.4">
      <c r="A27" s="280" t="s">
        <v>659</v>
      </c>
      <c r="B27" s="281" t="s">
        <v>163</v>
      </c>
      <c r="C27" s="282"/>
      <c r="D27" s="282"/>
      <c r="H27" s="293"/>
      <c r="I27" s="293" t="s">
        <v>505</v>
      </c>
      <c r="J27" s="293" t="s">
        <v>497</v>
      </c>
      <c r="P27" s="263" t="s">
        <v>13</v>
      </c>
      <c r="Q27" s="263" t="s">
        <v>603</v>
      </c>
      <c r="T27" s="263" t="s">
        <v>505</v>
      </c>
    </row>
    <row r="28" spans="1:20" x14ac:dyDescent="0.4">
      <c r="H28" s="263" t="s">
        <v>13</v>
      </c>
      <c r="I28" s="263" t="s">
        <v>548</v>
      </c>
      <c r="J28" s="263" t="s">
        <v>497</v>
      </c>
      <c r="Q28" s="263" t="s">
        <v>546</v>
      </c>
      <c r="S28" s="263" t="s">
        <v>13</v>
      </c>
      <c r="T28" s="263" t="s">
        <v>548</v>
      </c>
    </row>
    <row r="29" spans="1:20" x14ac:dyDescent="0.4">
      <c r="I29" s="263" t="s">
        <v>604</v>
      </c>
      <c r="J29" s="263" t="s">
        <v>497</v>
      </c>
      <c r="Q29" s="263" t="s">
        <v>547</v>
      </c>
      <c r="T29" s="263" t="s">
        <v>604</v>
      </c>
    </row>
    <row r="30" spans="1:20" x14ac:dyDescent="0.4">
      <c r="I30" s="263" t="s">
        <v>549</v>
      </c>
      <c r="J30" s="263" t="s">
        <v>497</v>
      </c>
      <c r="P30" s="263" t="s">
        <v>503</v>
      </c>
      <c r="Q30" s="263" t="s">
        <v>106</v>
      </c>
      <c r="T30" s="263" t="s">
        <v>549</v>
      </c>
    </row>
    <row r="31" spans="1:20" x14ac:dyDescent="0.4">
      <c r="H31" s="263" t="s">
        <v>503</v>
      </c>
      <c r="I31" s="263" t="s">
        <v>587</v>
      </c>
      <c r="J31" s="263" t="s">
        <v>497</v>
      </c>
      <c r="Q31" s="263" t="s">
        <v>585</v>
      </c>
      <c r="S31" s="263" t="s">
        <v>503</v>
      </c>
      <c r="T31" s="263" t="s">
        <v>587</v>
      </c>
    </row>
    <row r="32" spans="1:20" ht="15.75" customHeight="1" x14ac:dyDescent="0.4">
      <c r="A32" s="294" t="s">
        <v>80</v>
      </c>
      <c r="B32" s="294" t="s">
        <v>669</v>
      </c>
      <c r="D32" s="295"/>
      <c r="E32" s="295"/>
      <c r="F32" s="295"/>
      <c r="G32" s="295"/>
      <c r="I32" s="263" t="s">
        <v>588</v>
      </c>
      <c r="J32" s="263" t="s">
        <v>497</v>
      </c>
      <c r="P32" s="263" t="s">
        <v>112</v>
      </c>
      <c r="Q32" s="263" t="s">
        <v>516</v>
      </c>
      <c r="T32" s="263" t="s">
        <v>588</v>
      </c>
    </row>
    <row r="33" spans="1:20" ht="15.75" customHeight="1" x14ac:dyDescent="0.4">
      <c r="A33" s="294" t="s">
        <v>81</v>
      </c>
      <c r="B33" s="294" t="s">
        <v>670</v>
      </c>
      <c r="D33" s="295"/>
      <c r="E33" s="295"/>
      <c r="F33" s="295"/>
      <c r="G33" s="295"/>
      <c r="I33" s="263" t="s">
        <v>591</v>
      </c>
      <c r="J33" s="263" t="s">
        <v>497</v>
      </c>
      <c r="Q33" s="263" t="s">
        <v>517</v>
      </c>
      <c r="T33" s="263" t="s">
        <v>591</v>
      </c>
    </row>
    <row r="34" spans="1:20" ht="15.75" customHeight="1" x14ac:dyDescent="0.4">
      <c r="A34" s="294" t="s">
        <v>82</v>
      </c>
      <c r="B34" s="294" t="s">
        <v>671</v>
      </c>
      <c r="D34" s="295"/>
      <c r="E34" s="295"/>
      <c r="F34" s="295"/>
      <c r="G34" s="295"/>
      <c r="I34" s="263" t="s">
        <v>590</v>
      </c>
      <c r="J34" s="263" t="s">
        <v>497</v>
      </c>
      <c r="P34" s="263" t="s">
        <v>12</v>
      </c>
      <c r="Q34" s="263" t="s">
        <v>570</v>
      </c>
      <c r="T34" s="263" t="s">
        <v>590</v>
      </c>
    </row>
    <row r="35" spans="1:20" ht="15.75" customHeight="1" x14ac:dyDescent="0.4">
      <c r="A35" s="294" t="s">
        <v>88</v>
      </c>
      <c r="B35" s="294" t="s">
        <v>672</v>
      </c>
      <c r="D35" s="295"/>
      <c r="E35" s="295"/>
      <c r="F35" s="295"/>
      <c r="G35" s="295"/>
      <c r="I35" s="263" t="s">
        <v>589</v>
      </c>
      <c r="J35" s="263" t="s">
        <v>497</v>
      </c>
      <c r="Q35" s="263" t="s">
        <v>573</v>
      </c>
      <c r="T35" s="263" t="s">
        <v>589</v>
      </c>
    </row>
    <row r="36" spans="1:20" ht="15.75" customHeight="1" x14ac:dyDescent="0.4">
      <c r="A36" s="294" t="s">
        <v>83</v>
      </c>
      <c r="B36" s="294" t="s">
        <v>673</v>
      </c>
      <c r="D36" s="295"/>
      <c r="E36" s="295"/>
      <c r="F36" s="295"/>
      <c r="G36" s="295"/>
      <c r="I36" s="263" t="s">
        <v>586</v>
      </c>
      <c r="J36" s="263" t="s">
        <v>497</v>
      </c>
      <c r="Q36" s="263" t="s">
        <v>572</v>
      </c>
      <c r="T36" s="263" t="s">
        <v>586</v>
      </c>
    </row>
    <row r="37" spans="1:20" ht="15.75" customHeight="1" x14ac:dyDescent="0.4">
      <c r="A37" s="294" t="s">
        <v>90</v>
      </c>
      <c r="B37" s="294"/>
      <c r="D37" s="295"/>
      <c r="E37" s="295"/>
      <c r="F37" s="295"/>
      <c r="G37" s="295"/>
      <c r="H37" s="263" t="s">
        <v>112</v>
      </c>
      <c r="I37" s="263" t="s">
        <v>518</v>
      </c>
      <c r="J37" s="263" t="s">
        <v>497</v>
      </c>
      <c r="Q37" s="263" t="s">
        <v>571</v>
      </c>
      <c r="S37" s="263" t="s">
        <v>112</v>
      </c>
      <c r="T37" s="263" t="s">
        <v>518</v>
      </c>
    </row>
    <row r="38" spans="1:20" ht="15.75" customHeight="1" x14ac:dyDescent="0.4">
      <c r="A38" s="294" t="s">
        <v>668</v>
      </c>
      <c r="B38" s="263" t="s">
        <v>674</v>
      </c>
      <c r="D38" s="295"/>
      <c r="E38" s="295"/>
      <c r="F38" s="295"/>
      <c r="G38" s="295"/>
      <c r="I38" s="263" t="s">
        <v>583</v>
      </c>
      <c r="J38" s="263" t="s">
        <v>497</v>
      </c>
      <c r="P38" s="263" t="s">
        <v>502</v>
      </c>
      <c r="Q38" s="263" t="s">
        <v>512</v>
      </c>
      <c r="T38" s="263" t="s">
        <v>583</v>
      </c>
    </row>
    <row r="39" spans="1:20" ht="15.75" customHeight="1" x14ac:dyDescent="0.4">
      <c r="A39" s="294" t="s">
        <v>84</v>
      </c>
      <c r="B39" s="263" t="s">
        <v>675</v>
      </c>
      <c r="D39" s="295"/>
      <c r="E39" s="295"/>
      <c r="F39" s="295"/>
      <c r="G39" s="295"/>
      <c r="H39" s="293" t="s">
        <v>12</v>
      </c>
      <c r="I39" s="293" t="s">
        <v>569</v>
      </c>
      <c r="J39" s="263" t="s">
        <v>497</v>
      </c>
      <c r="Q39" s="263" t="s">
        <v>515</v>
      </c>
      <c r="S39" s="263" t="s">
        <v>12</v>
      </c>
      <c r="T39" s="263" t="s">
        <v>569</v>
      </c>
    </row>
    <row r="40" spans="1:20" x14ac:dyDescent="0.4">
      <c r="B40" s="263" t="s">
        <v>676</v>
      </c>
      <c r="H40" s="263" t="s">
        <v>4</v>
      </c>
      <c r="I40" s="263" t="s">
        <v>521</v>
      </c>
      <c r="J40" s="263" t="s">
        <v>497</v>
      </c>
      <c r="Q40" s="263" t="s">
        <v>602</v>
      </c>
      <c r="S40" s="263" t="s">
        <v>4</v>
      </c>
      <c r="T40" s="263" t="s">
        <v>521</v>
      </c>
    </row>
    <row r="41" spans="1:20" x14ac:dyDescent="0.4">
      <c r="B41" s="263" t="s">
        <v>677</v>
      </c>
      <c r="I41" s="263" t="s">
        <v>584</v>
      </c>
      <c r="J41" s="263" t="s">
        <v>497</v>
      </c>
      <c r="Q41" s="263" t="s">
        <v>514</v>
      </c>
      <c r="T41" s="263" t="s">
        <v>584</v>
      </c>
    </row>
    <row r="42" spans="1:20" x14ac:dyDescent="0.4">
      <c r="B42" s="263" t="s">
        <v>678</v>
      </c>
      <c r="I42" s="263" t="s">
        <v>525</v>
      </c>
      <c r="J42" s="263" t="s">
        <v>497</v>
      </c>
      <c r="Q42" s="263" t="s">
        <v>513</v>
      </c>
      <c r="T42" s="263" t="s">
        <v>525</v>
      </c>
    </row>
    <row r="43" spans="1:20" x14ac:dyDescent="0.4">
      <c r="B43" s="263" t="s">
        <v>679</v>
      </c>
      <c r="I43" s="263" t="s">
        <v>522</v>
      </c>
      <c r="J43" s="263" t="s">
        <v>497</v>
      </c>
      <c r="P43" s="263" t="s">
        <v>4</v>
      </c>
      <c r="Q43" s="263" t="s">
        <v>519</v>
      </c>
      <c r="T43" s="263" t="s">
        <v>522</v>
      </c>
    </row>
    <row r="44" spans="1:20" x14ac:dyDescent="0.4">
      <c r="B44" s="263" t="s">
        <v>680</v>
      </c>
      <c r="I44" s="263" t="s">
        <v>524</v>
      </c>
      <c r="J44" s="263" t="s">
        <v>497</v>
      </c>
      <c r="Q44" s="263" t="s">
        <v>520</v>
      </c>
      <c r="T44" s="263" t="s">
        <v>524</v>
      </c>
    </row>
    <row r="45" spans="1:20" x14ac:dyDescent="0.4">
      <c r="H45" s="263" t="s">
        <v>53</v>
      </c>
      <c r="I45" s="263" t="s">
        <v>599</v>
      </c>
      <c r="J45" s="263" t="s">
        <v>497</v>
      </c>
      <c r="Q45" s="263" t="s">
        <v>523</v>
      </c>
      <c r="S45" s="263" t="s">
        <v>53</v>
      </c>
      <c r="T45" s="263" t="s">
        <v>599</v>
      </c>
    </row>
    <row r="46" spans="1:20" x14ac:dyDescent="0.4">
      <c r="I46" s="263" t="s">
        <v>579</v>
      </c>
      <c r="J46" s="263" t="s">
        <v>497</v>
      </c>
      <c r="P46" s="263" t="s">
        <v>53</v>
      </c>
      <c r="Q46" s="263" t="s">
        <v>574</v>
      </c>
      <c r="T46" s="263" t="s">
        <v>579</v>
      </c>
    </row>
    <row r="47" spans="1:20" x14ac:dyDescent="0.4">
      <c r="I47" s="263" t="s">
        <v>578</v>
      </c>
      <c r="J47" s="263" t="s">
        <v>497</v>
      </c>
      <c r="Q47" s="263" t="s">
        <v>600</v>
      </c>
      <c r="T47" s="263" t="s">
        <v>578</v>
      </c>
    </row>
    <row r="48" spans="1:20" x14ac:dyDescent="0.4">
      <c r="I48" s="263" t="s">
        <v>577</v>
      </c>
      <c r="J48" s="263" t="s">
        <v>497</v>
      </c>
      <c r="Q48" s="263" t="s">
        <v>601</v>
      </c>
      <c r="T48" s="263" t="s">
        <v>577</v>
      </c>
    </row>
    <row r="49" spans="1:17" x14ac:dyDescent="0.4">
      <c r="A49" s="283" t="s">
        <v>496</v>
      </c>
      <c r="B49" s="263" t="s">
        <v>499</v>
      </c>
      <c r="D49" s="283" t="s">
        <v>496</v>
      </c>
      <c r="E49" s="263" t="s">
        <v>499</v>
      </c>
      <c r="F49" s="283"/>
      <c r="G49" s="283"/>
      <c r="Q49" s="263" t="s">
        <v>576</v>
      </c>
    </row>
    <row r="50" spans="1:17" x14ac:dyDescent="0.4">
      <c r="A50" s="280" t="s">
        <v>8</v>
      </c>
      <c r="B50" s="263">
        <v>9</v>
      </c>
      <c r="D50" s="280" t="s">
        <v>90</v>
      </c>
      <c r="E50" s="263">
        <v>13</v>
      </c>
      <c r="Q50" s="263" t="s">
        <v>575</v>
      </c>
    </row>
    <row r="51" spans="1:17" x14ac:dyDescent="0.4">
      <c r="A51" s="280" t="s">
        <v>11</v>
      </c>
      <c r="B51" s="263">
        <v>10</v>
      </c>
      <c r="D51" s="280" t="s">
        <v>89</v>
      </c>
      <c r="E51" s="263">
        <v>3</v>
      </c>
      <c r="P51" s="263" t="s">
        <v>7</v>
      </c>
      <c r="Q51" s="263" t="s">
        <v>527</v>
      </c>
    </row>
    <row r="52" spans="1:17" x14ac:dyDescent="0.4">
      <c r="A52" s="280" t="s">
        <v>10</v>
      </c>
      <c r="B52" s="263">
        <v>3</v>
      </c>
      <c r="D52" s="280" t="s">
        <v>80</v>
      </c>
      <c r="E52" s="263">
        <v>9</v>
      </c>
      <c r="Q52" s="263" t="s">
        <v>526</v>
      </c>
    </row>
    <row r="53" spans="1:17" x14ac:dyDescent="0.4">
      <c r="A53" s="280" t="s">
        <v>9</v>
      </c>
      <c r="B53" s="263">
        <v>3</v>
      </c>
      <c r="D53" s="280" t="s">
        <v>88</v>
      </c>
      <c r="E53" s="263">
        <v>6</v>
      </c>
      <c r="Q53" s="263" t="s">
        <v>528</v>
      </c>
    </row>
    <row r="54" spans="1:17" x14ac:dyDescent="0.4">
      <c r="A54" s="280" t="s">
        <v>2</v>
      </c>
      <c r="B54" s="263">
        <v>4</v>
      </c>
      <c r="D54" s="280" t="s">
        <v>81</v>
      </c>
      <c r="E54" s="263">
        <v>4</v>
      </c>
      <c r="Q54" s="263" t="s">
        <v>531</v>
      </c>
    </row>
    <row r="55" spans="1:17" x14ac:dyDescent="0.4">
      <c r="A55" s="280" t="s">
        <v>6</v>
      </c>
      <c r="B55" s="263">
        <v>4</v>
      </c>
      <c r="D55" s="280" t="s">
        <v>82</v>
      </c>
      <c r="E55" s="263">
        <v>35</v>
      </c>
      <c r="Q55" s="263" t="s">
        <v>529</v>
      </c>
    </row>
    <row r="56" spans="1:17" x14ac:dyDescent="0.4">
      <c r="A56" s="280" t="s">
        <v>13</v>
      </c>
      <c r="B56" s="263">
        <v>9</v>
      </c>
      <c r="D56" s="280" t="s">
        <v>84</v>
      </c>
      <c r="E56" s="263">
        <v>2</v>
      </c>
      <c r="Q56" s="263" t="s">
        <v>530</v>
      </c>
    </row>
    <row r="57" spans="1:17" x14ac:dyDescent="0.4">
      <c r="A57" s="280" t="s">
        <v>112</v>
      </c>
      <c r="B57" s="263">
        <v>3</v>
      </c>
      <c r="D57" s="280" t="s">
        <v>83</v>
      </c>
      <c r="E57" s="263">
        <v>2</v>
      </c>
    </row>
    <row r="58" spans="1:17" x14ac:dyDescent="0.4">
      <c r="A58" s="280" t="s">
        <v>12</v>
      </c>
      <c r="B58" s="263">
        <v>6</v>
      </c>
      <c r="D58" s="280" t="s">
        <v>498</v>
      </c>
      <c r="E58" s="263">
        <v>74</v>
      </c>
    </row>
    <row r="59" spans="1:17" x14ac:dyDescent="0.4">
      <c r="A59" s="280" t="s">
        <v>4</v>
      </c>
      <c r="B59" s="263">
        <v>4</v>
      </c>
    </row>
    <row r="60" spans="1:17" x14ac:dyDescent="0.4">
      <c r="A60" s="280" t="s">
        <v>53</v>
      </c>
      <c r="B60" s="263">
        <v>5</v>
      </c>
    </row>
    <row r="61" spans="1:17" x14ac:dyDescent="0.4">
      <c r="A61" s="280" t="s">
        <v>7</v>
      </c>
      <c r="B61" s="263">
        <v>3</v>
      </c>
    </row>
    <row r="62" spans="1:17" x14ac:dyDescent="0.4">
      <c r="A62" s="280" t="s">
        <v>501</v>
      </c>
      <c r="B62" s="263">
        <v>5</v>
      </c>
    </row>
    <row r="63" spans="1:17" x14ac:dyDescent="0.4">
      <c r="A63" s="280" t="s">
        <v>500</v>
      </c>
      <c r="B63" s="263">
        <v>1</v>
      </c>
    </row>
    <row r="64" spans="1:17" x14ac:dyDescent="0.4">
      <c r="A64" s="280" t="s">
        <v>503</v>
      </c>
      <c r="B64" s="263">
        <v>5</v>
      </c>
    </row>
    <row r="65" spans="1:5" x14ac:dyDescent="0.4">
      <c r="A65" s="280" t="s">
        <v>498</v>
      </c>
      <c r="B65" s="263">
        <v>74</v>
      </c>
    </row>
    <row r="68" spans="1:5" x14ac:dyDescent="0.4">
      <c r="A68" s="263" t="s">
        <v>113</v>
      </c>
    </row>
    <row r="69" spans="1:5" x14ac:dyDescent="0.4">
      <c r="A69" s="263" t="s">
        <v>121</v>
      </c>
    </row>
    <row r="70" spans="1:5" x14ac:dyDescent="0.4">
      <c r="A70" s="263" t="s">
        <v>123</v>
      </c>
    </row>
    <row r="71" spans="1:5" x14ac:dyDescent="0.4">
      <c r="A71" s="263" t="s">
        <v>125</v>
      </c>
    </row>
    <row r="76" spans="1:5" x14ac:dyDescent="0.4">
      <c r="A76" s="284" t="s">
        <v>615</v>
      </c>
      <c r="B76" s="262" t="s">
        <v>616</v>
      </c>
      <c r="C76" s="262" t="s">
        <v>617</v>
      </c>
      <c r="D76" s="262"/>
    </row>
    <row r="77" spans="1:5" x14ac:dyDescent="0.4">
      <c r="A77" s="285" t="s">
        <v>199</v>
      </c>
      <c r="B77" s="270">
        <v>45</v>
      </c>
      <c r="C77" s="270">
        <v>43</v>
      </c>
      <c r="D77" s="270"/>
    </row>
    <row r="78" spans="1:5" x14ac:dyDescent="0.4">
      <c r="A78" s="285" t="s">
        <v>201</v>
      </c>
      <c r="B78" s="270">
        <v>25</v>
      </c>
      <c r="C78" s="270">
        <v>25</v>
      </c>
      <c r="D78" s="270"/>
    </row>
    <row r="79" spans="1:5" x14ac:dyDescent="0.4">
      <c r="A79" s="285" t="s">
        <v>26</v>
      </c>
      <c r="B79" s="270">
        <v>4</v>
      </c>
      <c r="C79" s="270">
        <v>4</v>
      </c>
      <c r="D79" s="270"/>
      <c r="E79" s="270"/>
    </row>
    <row r="80" spans="1:5" x14ac:dyDescent="0.4">
      <c r="A80" s="285" t="s">
        <v>196</v>
      </c>
      <c r="B80" s="270">
        <f>COUNTIF('9 - Mapa de Calor'!$I$11:$I$182,$A$80)</f>
        <v>4</v>
      </c>
      <c r="C80" s="270">
        <v>2</v>
      </c>
      <c r="D80" s="270"/>
    </row>
    <row r="83" spans="1:7" x14ac:dyDescent="0.4">
      <c r="A83" s="285"/>
    </row>
    <row r="84" spans="1:7" x14ac:dyDescent="0.4">
      <c r="A84" s="286" t="s">
        <v>610</v>
      </c>
      <c r="B84" s="286" t="s">
        <v>627</v>
      </c>
      <c r="C84" s="286" t="s">
        <v>611</v>
      </c>
      <c r="D84" s="286" t="s">
        <v>612</v>
      </c>
      <c r="E84" s="286" t="s">
        <v>613</v>
      </c>
      <c r="G84" s="286" t="s">
        <v>614</v>
      </c>
    </row>
    <row r="85" spans="1:7" x14ac:dyDescent="0.4">
      <c r="A85" s="296" t="s">
        <v>597</v>
      </c>
      <c r="B85" s="287" t="e">
        <f>+AVERAGE(B86:B88)</f>
        <v>#REF!</v>
      </c>
      <c r="C85" s="288" t="e">
        <f>+AVERAGE(C86:C88)</f>
        <v>#REF!</v>
      </c>
      <c r="D85" s="287" t="e">
        <f>+AVERAGE(D86:D88)</f>
        <v>#REF!</v>
      </c>
      <c r="E85" s="287" t="e">
        <f>+AVERAGE(E86:E88)</f>
        <v>#REF!</v>
      </c>
      <c r="G85" s="287" t="e">
        <f>+AVERAGE(G86:G88)</f>
        <v>#REF!</v>
      </c>
    </row>
    <row r="86" spans="1:7" x14ac:dyDescent="0.4">
      <c r="A86" s="289" t="s">
        <v>598</v>
      </c>
      <c r="B86" s="290">
        <f>+$X$4</f>
        <v>0</v>
      </c>
      <c r="C86" s="290">
        <f>+$X$4</f>
        <v>0</v>
      </c>
      <c r="D86" s="290">
        <f>+$X$4</f>
        <v>0</v>
      </c>
      <c r="E86" s="290">
        <f>+$X$4</f>
        <v>0</v>
      </c>
      <c r="G86" s="290">
        <f>+$X$4</f>
        <v>0</v>
      </c>
    </row>
    <row r="87" spans="1:7" x14ac:dyDescent="0.4">
      <c r="A87" s="289" t="s">
        <v>626</v>
      </c>
      <c r="B87" s="291" t="e">
        <f>+'[1]Anexo 3 Report Acciones Prevent'!#REF!</f>
        <v>#REF!</v>
      </c>
      <c r="C87" s="291" t="e">
        <f>+'[1]Anexo 3 Report Acciones Prevent'!#REF!</f>
        <v>#REF!</v>
      </c>
      <c r="D87" s="291" t="e">
        <f>+'[1]Anexo 3 Report Acciones Prevent'!#REF!</f>
        <v>#REF!</v>
      </c>
      <c r="E87" s="291" t="e">
        <f>+'[1]Anexo 3 Report Acciones Prevent'!#REF!</f>
        <v>#REF!</v>
      </c>
      <c r="G87" s="291" t="e">
        <f>+'[1]Anexo 3 Report Acciones Prevent'!#REF!</f>
        <v>#REF!</v>
      </c>
    </row>
    <row r="88" spans="1:7" x14ac:dyDescent="0.4">
      <c r="A88" s="289" t="s">
        <v>609</v>
      </c>
      <c r="B88" s="290">
        <f>+'7 - Materialización del Riesgo'!$Q$9</f>
        <v>0.99772727272727268</v>
      </c>
      <c r="C88" s="290">
        <f>+'7 - Materialización del Riesgo'!$Q$9</f>
        <v>0.99772727272727268</v>
      </c>
      <c r="D88" s="290">
        <f>+'7 - Materialización del Riesgo'!$Q$9</f>
        <v>0.99772727272727268</v>
      </c>
      <c r="E88" s="290">
        <f>+'7 - Materialización del Riesgo'!$Q$9</f>
        <v>0.99772727272727268</v>
      </c>
      <c r="G88" s="290">
        <f>+'7 - Materialización del Riesgo'!$Q$9</f>
        <v>0.99772727272727268</v>
      </c>
    </row>
    <row r="89" spans="1:7" x14ac:dyDescent="0.4">
      <c r="A89" s="285"/>
    </row>
    <row r="90" spans="1:7" x14ac:dyDescent="0.4">
      <c r="A90" s="285"/>
    </row>
    <row r="91" spans="1:7" x14ac:dyDescent="0.4">
      <c r="A91" s="285"/>
    </row>
    <row r="92" spans="1:7" x14ac:dyDescent="0.4">
      <c r="A92" s="285"/>
    </row>
    <row r="93" spans="1:7" x14ac:dyDescent="0.4">
      <c r="A93" s="297"/>
      <c r="B93" s="518"/>
      <c r="C93" s="521" t="s">
        <v>634</v>
      </c>
      <c r="D93" s="521" t="s">
        <v>635</v>
      </c>
      <c r="E93" s="521" t="s">
        <v>1793</v>
      </c>
      <c r="F93" s="520"/>
      <c r="G93" s="521" t="s">
        <v>636</v>
      </c>
    </row>
    <row r="94" spans="1:7" x14ac:dyDescent="0.4">
      <c r="A94" s="297"/>
      <c r="B94" s="518"/>
      <c r="C94" s="521"/>
      <c r="D94" s="521"/>
      <c r="E94" s="521"/>
      <c r="F94" s="520"/>
      <c r="G94" s="521"/>
    </row>
    <row r="95" spans="1:7" x14ac:dyDescent="0.4">
      <c r="A95" s="297"/>
      <c r="B95" s="518"/>
      <c r="C95" s="521"/>
      <c r="D95" s="521"/>
      <c r="E95" s="521"/>
      <c r="F95" s="520"/>
      <c r="G95" s="521"/>
    </row>
    <row r="96" spans="1:7" ht="51.45" x14ac:dyDescent="0.4">
      <c r="A96" s="297"/>
      <c r="B96" s="519"/>
      <c r="C96" s="271" t="s">
        <v>637</v>
      </c>
      <c r="D96" s="271" t="s">
        <v>638</v>
      </c>
      <c r="E96" s="271" t="s">
        <v>639</v>
      </c>
      <c r="F96" s="520"/>
      <c r="G96" s="271" t="s">
        <v>640</v>
      </c>
    </row>
    <row r="97" spans="2:7" ht="20.05" customHeight="1" x14ac:dyDescent="0.4">
      <c r="B97" s="303" t="s">
        <v>1666</v>
      </c>
      <c r="C97" s="303" t="s">
        <v>641</v>
      </c>
      <c r="D97" s="303" t="s">
        <v>642</v>
      </c>
      <c r="E97" s="303" t="s">
        <v>1794</v>
      </c>
      <c r="F97" s="520"/>
      <c r="G97" s="303" t="s">
        <v>643</v>
      </c>
    </row>
    <row r="98" spans="2:7" ht="20.05" customHeight="1" x14ac:dyDescent="0.4">
      <c r="B98" s="2" t="s">
        <v>1795</v>
      </c>
      <c r="C98" s="3">
        <v>0.7</v>
      </c>
      <c r="D98" s="3">
        <v>0.48</v>
      </c>
      <c r="E98" s="3">
        <v>1</v>
      </c>
      <c r="F98" s="520"/>
      <c r="G98" s="3">
        <f t="shared" ref="G98:G102" si="0">+AVERAGE(C98:E98)</f>
        <v>0.72666666666666657</v>
      </c>
    </row>
    <row r="99" spans="2:7" ht="20.05" customHeight="1" x14ac:dyDescent="0.4">
      <c r="B99" s="4" t="s">
        <v>1796</v>
      </c>
      <c r="C99" s="5">
        <v>0.53</v>
      </c>
      <c r="D99" s="5">
        <v>0.83</v>
      </c>
      <c r="E99" s="5">
        <v>1</v>
      </c>
      <c r="F99" s="520"/>
      <c r="G99" s="5">
        <f t="shared" si="0"/>
        <v>0.78666666666666663</v>
      </c>
    </row>
    <row r="100" spans="2:7" ht="20.05" customHeight="1" x14ac:dyDescent="0.4">
      <c r="B100" s="6" t="s">
        <v>1797</v>
      </c>
      <c r="C100" s="7">
        <v>0.52</v>
      </c>
      <c r="D100" s="7">
        <v>0.73</v>
      </c>
      <c r="E100" s="7">
        <v>1</v>
      </c>
      <c r="F100" s="520"/>
      <c r="G100" s="7">
        <f t="shared" si="0"/>
        <v>0.75</v>
      </c>
    </row>
    <row r="101" spans="2:7" ht="20.05" customHeight="1" x14ac:dyDescent="0.4">
      <c r="B101" s="8" t="s">
        <v>644</v>
      </c>
      <c r="C101" s="9">
        <v>0.4</v>
      </c>
      <c r="D101" s="9">
        <v>0.42</v>
      </c>
      <c r="E101" s="9">
        <v>1</v>
      </c>
      <c r="F101" s="520"/>
      <c r="G101" s="9">
        <f t="shared" si="0"/>
        <v>0.60666666666666669</v>
      </c>
    </row>
    <row r="102" spans="2:7" ht="20.05" customHeight="1" x14ac:dyDescent="0.4">
      <c r="B102" s="304" t="s">
        <v>645</v>
      </c>
      <c r="C102" s="305">
        <f>+AVERAGE(C98:C101)</f>
        <v>0.53749999999999998</v>
      </c>
      <c r="D102" s="305">
        <f>+AVERAGE(D98:D101)</f>
        <v>0.61499999999999999</v>
      </c>
      <c r="E102" s="305">
        <f>+AVERAGE(E98:E101)</f>
        <v>1</v>
      </c>
      <c r="F102" s="520"/>
      <c r="G102" s="305">
        <f t="shared" si="0"/>
        <v>0.71749999999999992</v>
      </c>
    </row>
  </sheetData>
  <mergeCells count="6">
    <mergeCell ref="B93:B96"/>
    <mergeCell ref="F93:F102"/>
    <mergeCell ref="G93:G95"/>
    <mergeCell ref="C93:C95"/>
    <mergeCell ref="D93:D95"/>
    <mergeCell ref="E93:E95"/>
  </mergeCells>
  <pageMargins left="0.7" right="0.7" top="0.75" bottom="0.75" header="0.3" footer="0.3"/>
  <pageSetup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B2:G26"/>
  <sheetViews>
    <sheetView zoomScaleNormal="100" workbookViewId="0"/>
  </sheetViews>
  <sheetFormatPr baseColWidth="10" defaultColWidth="11.4609375" defaultRowHeight="14.15" x14ac:dyDescent="0.4"/>
  <cols>
    <col min="1" max="1" width="5.69140625" style="13" customWidth="1"/>
    <col min="2" max="2" width="30.53515625" style="13" customWidth="1"/>
    <col min="3" max="6" width="60.53515625" style="13" customWidth="1"/>
    <col min="7" max="7" width="30.53515625" style="13" customWidth="1"/>
    <col min="8" max="16384" width="11.4609375" style="13"/>
  </cols>
  <sheetData>
    <row r="2" spans="2:7" ht="30" customHeight="1" x14ac:dyDescent="0.4">
      <c r="B2" s="371"/>
      <c r="C2" s="10" t="s">
        <v>30</v>
      </c>
      <c r="D2" s="369" t="s">
        <v>75</v>
      </c>
      <c r="E2" s="370"/>
      <c r="F2" s="10" t="s">
        <v>31</v>
      </c>
      <c r="G2" s="12" t="s">
        <v>78</v>
      </c>
    </row>
    <row r="3" spans="2:7" ht="30" customHeight="1" x14ac:dyDescent="0.4">
      <c r="B3" s="372"/>
      <c r="C3" s="10" t="s">
        <v>32</v>
      </c>
      <c r="D3" s="339" t="s">
        <v>76</v>
      </c>
      <c r="E3" s="340"/>
      <c r="F3" s="10" t="s">
        <v>33</v>
      </c>
      <c r="G3" s="12">
        <v>4</v>
      </c>
    </row>
    <row r="4" spans="2:7" ht="30" customHeight="1" x14ac:dyDescent="0.4">
      <c r="B4" s="373"/>
      <c r="C4" s="10" t="s">
        <v>34</v>
      </c>
      <c r="D4" s="339" t="s">
        <v>77</v>
      </c>
      <c r="E4" s="340"/>
      <c r="F4" s="10" t="s">
        <v>74</v>
      </c>
      <c r="G4" s="15">
        <v>44636</v>
      </c>
    </row>
    <row r="5" spans="2:7" ht="30" customHeight="1" x14ac:dyDescent="0.4">
      <c r="B5" s="342"/>
      <c r="C5" s="343"/>
      <c r="D5" s="343"/>
      <c r="E5" s="343"/>
      <c r="F5" s="343"/>
      <c r="G5" s="343"/>
    </row>
    <row r="6" spans="2:7" ht="30" customHeight="1" x14ac:dyDescent="0.4">
      <c r="B6" s="327" t="s">
        <v>631</v>
      </c>
      <c r="C6" s="328"/>
      <c r="D6" s="328"/>
      <c r="E6" s="328"/>
      <c r="F6" s="328"/>
      <c r="G6" s="329"/>
    </row>
    <row r="7" spans="2:7" ht="30" customHeight="1" x14ac:dyDescent="0.4">
      <c r="B7" s="377" t="s">
        <v>1717</v>
      </c>
      <c r="C7" s="378"/>
      <c r="D7" s="378"/>
      <c r="E7" s="378"/>
      <c r="F7" s="378"/>
      <c r="G7" s="379"/>
    </row>
    <row r="8" spans="2:7" ht="60" customHeight="1" x14ac:dyDescent="0.4">
      <c r="B8" s="380" t="s">
        <v>1718</v>
      </c>
      <c r="C8" s="381"/>
      <c r="D8" s="381"/>
      <c r="E8" s="381"/>
      <c r="F8" s="381"/>
      <c r="G8" s="382"/>
    </row>
    <row r="9" spans="2:7" ht="30" customHeight="1" x14ac:dyDescent="0.4">
      <c r="B9" s="374"/>
      <c r="C9" s="375"/>
      <c r="D9" s="375"/>
      <c r="E9" s="375"/>
      <c r="F9" s="375"/>
      <c r="G9" s="376"/>
    </row>
    <row r="10" spans="2:7" x14ac:dyDescent="0.4">
      <c r="B10" s="73" t="s">
        <v>473</v>
      </c>
      <c r="C10" s="366" t="s">
        <v>490</v>
      </c>
      <c r="D10" s="367"/>
      <c r="E10" s="367"/>
      <c r="F10" s="367"/>
      <c r="G10" s="368"/>
    </row>
    <row r="11" spans="2:7" ht="28.3" x14ac:dyDescent="0.4">
      <c r="B11" s="73" t="s">
        <v>474</v>
      </c>
      <c r="C11" s="366" t="s">
        <v>489</v>
      </c>
      <c r="D11" s="367"/>
      <c r="E11" s="367"/>
      <c r="F11" s="367"/>
      <c r="G11" s="368"/>
    </row>
    <row r="12" spans="2:7" x14ac:dyDescent="0.4">
      <c r="B12" s="73" t="s">
        <v>475</v>
      </c>
      <c r="C12" s="366" t="s">
        <v>488</v>
      </c>
      <c r="D12" s="367"/>
      <c r="E12" s="367"/>
      <c r="F12" s="367"/>
      <c r="G12" s="368"/>
    </row>
    <row r="13" spans="2:7" x14ac:dyDescent="0.4">
      <c r="B13" s="73" t="s">
        <v>476</v>
      </c>
      <c r="C13" s="384" t="s">
        <v>487</v>
      </c>
      <c r="D13" s="385"/>
      <c r="E13" s="385"/>
      <c r="F13" s="385"/>
      <c r="G13" s="386"/>
    </row>
    <row r="14" spans="2:7" ht="312.89999999999998" customHeight="1" x14ac:dyDescent="0.4">
      <c r="B14" s="73" t="s">
        <v>477</v>
      </c>
      <c r="C14" s="387" t="s">
        <v>1847</v>
      </c>
      <c r="D14" s="388"/>
      <c r="E14" s="388"/>
      <c r="F14" s="388"/>
      <c r="G14" s="389"/>
    </row>
    <row r="15" spans="2:7" ht="85.3" customHeight="1" x14ac:dyDescent="0.4">
      <c r="B15" s="73" t="s">
        <v>478</v>
      </c>
      <c r="C15" s="390" t="s">
        <v>486</v>
      </c>
      <c r="D15" s="391"/>
      <c r="E15" s="391"/>
      <c r="F15" s="391"/>
      <c r="G15" s="392"/>
    </row>
    <row r="16" spans="2:7" ht="28.3" x14ac:dyDescent="0.4">
      <c r="B16" s="73" t="s">
        <v>479</v>
      </c>
      <c r="C16" s="393" t="s">
        <v>480</v>
      </c>
      <c r="D16" s="391"/>
      <c r="E16" s="391"/>
      <c r="F16" s="391"/>
      <c r="G16" s="392"/>
    </row>
    <row r="17" spans="2:7" x14ac:dyDescent="0.4">
      <c r="B17" s="73" t="s">
        <v>1541</v>
      </c>
      <c r="C17" s="390" t="s">
        <v>481</v>
      </c>
      <c r="D17" s="391"/>
      <c r="E17" s="391"/>
      <c r="F17" s="391"/>
      <c r="G17" s="392"/>
    </row>
    <row r="18" spans="2:7" x14ac:dyDescent="0.4">
      <c r="B18" s="73" t="s">
        <v>482</v>
      </c>
      <c r="C18" s="383" t="s">
        <v>483</v>
      </c>
      <c r="D18" s="383"/>
      <c r="E18" s="383"/>
      <c r="F18" s="383"/>
      <c r="G18" s="383"/>
    </row>
    <row r="19" spans="2:7" ht="28.3" x14ac:dyDescent="0.4">
      <c r="B19" s="73" t="s">
        <v>484</v>
      </c>
      <c r="C19" s="383" t="s">
        <v>485</v>
      </c>
      <c r="D19" s="383"/>
      <c r="E19" s="383"/>
      <c r="F19" s="383"/>
      <c r="G19" s="383"/>
    </row>
    <row r="20" spans="2:7" x14ac:dyDescent="0.4">
      <c r="B20" s="16"/>
      <c r="C20" s="17"/>
      <c r="D20" s="17"/>
      <c r="E20" s="17"/>
      <c r="F20" s="17"/>
      <c r="G20" s="18"/>
    </row>
    <row r="21" spans="2:7" x14ac:dyDescent="0.4">
      <c r="B21" s="28"/>
      <c r="C21" s="20"/>
      <c r="D21" s="20"/>
      <c r="E21" s="20"/>
      <c r="F21" s="20"/>
      <c r="G21" s="21"/>
    </row>
    <row r="22" spans="2:7" x14ac:dyDescent="0.4">
      <c r="B22" s="28"/>
      <c r="C22" s="20"/>
      <c r="D22" s="20"/>
      <c r="E22" s="20"/>
      <c r="F22" s="20"/>
      <c r="G22" s="21"/>
    </row>
    <row r="23" spans="2:7" x14ac:dyDescent="0.4">
      <c r="B23" s="28"/>
      <c r="C23" s="20"/>
      <c r="D23" s="20"/>
      <c r="E23" s="20"/>
      <c r="F23" s="20"/>
      <c r="G23" s="21"/>
    </row>
    <row r="24" spans="2:7" x14ac:dyDescent="0.4">
      <c r="B24" s="28"/>
      <c r="C24" s="20"/>
      <c r="D24" s="20"/>
      <c r="E24" s="20"/>
      <c r="F24" s="20"/>
      <c r="G24" s="21"/>
    </row>
    <row r="25" spans="2:7" x14ac:dyDescent="0.4">
      <c r="B25" s="28"/>
      <c r="C25" s="20"/>
      <c r="D25" s="20"/>
      <c r="E25" s="20"/>
      <c r="F25" s="20"/>
      <c r="G25" s="21"/>
    </row>
    <row r="26" spans="2:7" x14ac:dyDescent="0.4">
      <c r="B26" s="66"/>
      <c r="C26" s="67"/>
      <c r="D26" s="67"/>
      <c r="E26" s="67"/>
      <c r="F26" s="67"/>
      <c r="G26" s="75"/>
    </row>
  </sheetData>
  <sheetProtection selectLockedCells="1" autoFilter="0" pivotTables="0" selectUnlockedCells="1"/>
  <mergeCells count="19">
    <mergeCell ref="C18:G18"/>
    <mergeCell ref="C19:G19"/>
    <mergeCell ref="C13:G13"/>
    <mergeCell ref="C14:G14"/>
    <mergeCell ref="C15:G15"/>
    <mergeCell ref="C16:G16"/>
    <mergeCell ref="C17:G17"/>
    <mergeCell ref="C12:G12"/>
    <mergeCell ref="D2:E2"/>
    <mergeCell ref="B2:B4"/>
    <mergeCell ref="B9:G9"/>
    <mergeCell ref="C10:G10"/>
    <mergeCell ref="C11:G11"/>
    <mergeCell ref="D3:E3"/>
    <mergeCell ref="D4:E4"/>
    <mergeCell ref="B6:G6"/>
    <mergeCell ref="B7:G7"/>
    <mergeCell ref="B8:G8"/>
    <mergeCell ref="B5:G5"/>
  </mergeCells>
  <hyperlinks>
    <hyperlink ref="B8:G8" r:id="rId1" display="https://agenciadetierras.sharepoint.com/:b:/r/sites/antintranet/sistema-integrado-de-gestion/procesos-estrategicos/PoliticaDireccionamiento Estratgico/DEST-Politica-001 ADMINISTRACI%C3%93N DEL RIESGO.pdf?csf=1&amp;web=1" xr:uid="{8C1ED094-4406-4317-A50F-BB095F2216AC}"/>
  </hyperlinks>
  <pageMargins left="0.7" right="0.7" top="0.75" bottom="0.75" header="0.3" footer="0.3"/>
  <pageSetup paperSize="1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F21"/>
  <sheetViews>
    <sheetView zoomScaleNormal="100" workbookViewId="0">
      <selection activeCell="B8" sqref="B8:B9"/>
    </sheetView>
  </sheetViews>
  <sheetFormatPr baseColWidth="10" defaultColWidth="11.4609375" defaultRowHeight="14.15" x14ac:dyDescent="0.4"/>
  <cols>
    <col min="1" max="1" width="2" style="13" customWidth="1"/>
    <col min="2" max="2" width="30.53515625" style="13" customWidth="1"/>
    <col min="3" max="3" width="60.53515625" style="72" customWidth="1"/>
    <col min="4" max="6" width="60.53515625" style="13" customWidth="1"/>
    <col min="7" max="16384" width="11.4609375" style="13"/>
  </cols>
  <sheetData>
    <row r="1" spans="2:6" ht="9.75" customHeight="1" x14ac:dyDescent="0.4"/>
    <row r="2" spans="2:6" ht="30" customHeight="1" x14ac:dyDescent="0.4">
      <c r="B2" s="349"/>
      <c r="C2" s="10" t="s">
        <v>30</v>
      </c>
      <c r="D2" s="76" t="s">
        <v>75</v>
      </c>
      <c r="E2" s="10" t="s">
        <v>31</v>
      </c>
      <c r="F2" s="12" t="s">
        <v>78</v>
      </c>
    </row>
    <row r="3" spans="2:6" ht="30" customHeight="1" x14ac:dyDescent="0.4">
      <c r="B3" s="349"/>
      <c r="C3" s="10" t="s">
        <v>32</v>
      </c>
      <c r="D3" s="77" t="s">
        <v>76</v>
      </c>
      <c r="E3" s="10" t="s">
        <v>33</v>
      </c>
      <c r="F3" s="12">
        <v>4</v>
      </c>
    </row>
    <row r="4" spans="2:6" ht="30" customHeight="1" x14ac:dyDescent="0.4">
      <c r="B4" s="349"/>
      <c r="C4" s="10" t="s">
        <v>34</v>
      </c>
      <c r="D4" s="77" t="s">
        <v>77</v>
      </c>
      <c r="E4" s="10" t="s">
        <v>74</v>
      </c>
      <c r="F4" s="15">
        <v>44636</v>
      </c>
    </row>
    <row r="5" spans="2:6" ht="30" customHeight="1" x14ac:dyDescent="0.4">
      <c r="B5" s="342"/>
      <c r="C5" s="343"/>
      <c r="D5" s="343"/>
      <c r="E5" s="343"/>
      <c r="F5" s="343"/>
    </row>
    <row r="6" spans="2:6" ht="30" customHeight="1" x14ac:dyDescent="0.4">
      <c r="B6" s="359" t="s">
        <v>35</v>
      </c>
      <c r="C6" s="359"/>
      <c r="D6" s="359"/>
      <c r="E6" s="359"/>
      <c r="F6" s="359"/>
    </row>
    <row r="7" spans="2:6" ht="42" customHeight="1" x14ac:dyDescent="0.4">
      <c r="B7" s="394" t="s">
        <v>632</v>
      </c>
      <c r="C7" s="394"/>
      <c r="D7" s="394"/>
      <c r="E7" s="394"/>
      <c r="F7" s="394"/>
    </row>
    <row r="8" spans="2:6" ht="27.75" customHeight="1" x14ac:dyDescent="0.4">
      <c r="B8" s="395" t="s">
        <v>443</v>
      </c>
      <c r="C8" s="395"/>
      <c r="D8" s="395"/>
      <c r="E8" s="395"/>
      <c r="F8" s="395"/>
    </row>
    <row r="9" spans="2:6" ht="57.9" customHeight="1" x14ac:dyDescent="0.4">
      <c r="B9" s="395" t="s">
        <v>51</v>
      </c>
      <c r="C9" s="79" t="s">
        <v>1848</v>
      </c>
      <c r="D9" s="311" t="s">
        <v>444</v>
      </c>
      <c r="E9" s="311"/>
      <c r="F9" s="311"/>
    </row>
    <row r="10" spans="2:6" ht="69.900000000000006" customHeight="1" x14ac:dyDescent="0.4">
      <c r="B10" s="395"/>
      <c r="C10" s="79" t="s">
        <v>1849</v>
      </c>
      <c r="D10" s="311" t="s">
        <v>439</v>
      </c>
      <c r="E10" s="311"/>
      <c r="F10" s="311"/>
    </row>
    <row r="11" spans="2:6" ht="54.9" customHeight="1" x14ac:dyDescent="0.4">
      <c r="B11" s="395"/>
      <c r="C11" s="79" t="s">
        <v>1850</v>
      </c>
      <c r="D11" s="311" t="s">
        <v>440</v>
      </c>
      <c r="E11" s="311"/>
      <c r="F11" s="311"/>
    </row>
    <row r="12" spans="2:6" ht="54" customHeight="1" x14ac:dyDescent="0.4">
      <c r="B12" s="395"/>
      <c r="C12" s="79" t="s">
        <v>1851</v>
      </c>
      <c r="D12" s="311" t="s">
        <v>445</v>
      </c>
      <c r="E12" s="311"/>
      <c r="F12" s="311"/>
    </row>
    <row r="13" spans="2:6" ht="61.3" customHeight="1" x14ac:dyDescent="0.4">
      <c r="B13" s="395"/>
      <c r="C13" s="79" t="s">
        <v>1852</v>
      </c>
      <c r="D13" s="311" t="s">
        <v>628</v>
      </c>
      <c r="E13" s="311"/>
      <c r="F13" s="311"/>
    </row>
    <row r="14" spans="2:6" ht="54" customHeight="1" x14ac:dyDescent="0.4">
      <c r="B14" s="395"/>
      <c r="C14" s="79" t="s">
        <v>1853</v>
      </c>
      <c r="D14" s="311" t="s">
        <v>441</v>
      </c>
      <c r="E14" s="311"/>
      <c r="F14" s="311"/>
    </row>
    <row r="15" spans="2:6" ht="58.3" customHeight="1" x14ac:dyDescent="0.4">
      <c r="B15" s="395" t="s">
        <v>52</v>
      </c>
      <c r="C15" s="79" t="s">
        <v>1854</v>
      </c>
      <c r="D15" s="311" t="s">
        <v>446</v>
      </c>
      <c r="E15" s="311"/>
      <c r="F15" s="311"/>
    </row>
    <row r="16" spans="2:6" ht="98.15" customHeight="1" x14ac:dyDescent="0.4">
      <c r="B16" s="395"/>
      <c r="C16" s="79" t="s">
        <v>1855</v>
      </c>
      <c r="D16" s="311" t="s">
        <v>447</v>
      </c>
      <c r="E16" s="311"/>
      <c r="F16" s="311"/>
    </row>
    <row r="17" spans="2:6" ht="52.3" customHeight="1" x14ac:dyDescent="0.4">
      <c r="B17" s="395"/>
      <c r="C17" s="79" t="s">
        <v>1856</v>
      </c>
      <c r="D17" s="311" t="s">
        <v>448</v>
      </c>
      <c r="E17" s="311"/>
      <c r="F17" s="311"/>
    </row>
    <row r="18" spans="2:6" ht="52.3" customHeight="1" x14ac:dyDescent="0.4">
      <c r="B18" s="395"/>
      <c r="C18" s="79" t="s">
        <v>1857</v>
      </c>
      <c r="D18" s="311" t="s">
        <v>629</v>
      </c>
      <c r="E18" s="311"/>
      <c r="F18" s="311"/>
    </row>
    <row r="19" spans="2:6" ht="75.900000000000006" customHeight="1" x14ac:dyDescent="0.4">
      <c r="B19" s="395"/>
      <c r="C19" s="79" t="s">
        <v>1858</v>
      </c>
      <c r="D19" s="311" t="s">
        <v>442</v>
      </c>
      <c r="E19" s="311"/>
      <c r="F19" s="311"/>
    </row>
    <row r="20" spans="2:6" ht="71.150000000000006" customHeight="1" x14ac:dyDescent="0.4">
      <c r="B20" s="395"/>
      <c r="C20" s="79" t="s">
        <v>1859</v>
      </c>
      <c r="D20" s="311" t="s">
        <v>449</v>
      </c>
      <c r="E20" s="311"/>
      <c r="F20" s="311"/>
    </row>
    <row r="21" spans="2:6" ht="120" customHeight="1" x14ac:dyDescent="0.4">
      <c r="B21" s="396"/>
      <c r="C21" s="397"/>
      <c r="D21" s="397"/>
      <c r="E21" s="397"/>
      <c r="F21" s="398"/>
    </row>
  </sheetData>
  <sheetProtection formatCells="0" insertHyperlinks="0" autoFilter="0" pivotTables="0"/>
  <mergeCells count="20">
    <mergeCell ref="B21:F21"/>
    <mergeCell ref="D20:F20"/>
    <mergeCell ref="D15:F15"/>
    <mergeCell ref="D16:F16"/>
    <mergeCell ref="D17:F17"/>
    <mergeCell ref="D18:F18"/>
    <mergeCell ref="D19:F19"/>
    <mergeCell ref="B15:B20"/>
    <mergeCell ref="D11:F11"/>
    <mergeCell ref="D12:F12"/>
    <mergeCell ref="B8:F8"/>
    <mergeCell ref="B9:B14"/>
    <mergeCell ref="D13:F13"/>
    <mergeCell ref="D14:F14"/>
    <mergeCell ref="B7:F7"/>
    <mergeCell ref="B6:F6"/>
    <mergeCell ref="B2:B4"/>
    <mergeCell ref="D9:F9"/>
    <mergeCell ref="D10:F10"/>
    <mergeCell ref="B5:F5"/>
  </mergeCells>
  <pageMargins left="0.7" right="0.7" top="0.75" bottom="0.75" header="0.3" footer="0.3"/>
  <pageSetup paperSize="1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O197"/>
  <sheetViews>
    <sheetView zoomScaleNormal="100" workbookViewId="0">
      <selection activeCell="B8" sqref="B8:B9"/>
    </sheetView>
  </sheetViews>
  <sheetFormatPr baseColWidth="10" defaultColWidth="11.4609375" defaultRowHeight="14.15" x14ac:dyDescent="0.4"/>
  <cols>
    <col min="1" max="1" width="7.07421875" style="13" customWidth="1"/>
    <col min="2" max="2" width="30.53515625" style="13" customWidth="1"/>
    <col min="3" max="4" width="120.53515625" style="13" customWidth="1"/>
    <col min="5" max="6" width="60.53515625" style="13" customWidth="1"/>
    <col min="7" max="7" width="30.53515625" style="13" customWidth="1"/>
    <col min="8" max="8" width="60.53515625" style="13" customWidth="1"/>
    <col min="9" max="9" width="30.53515625" style="13" customWidth="1"/>
    <col min="10" max="10" width="120.53515625" style="13" customWidth="1"/>
    <col min="11" max="12" width="90.53515625" style="13" customWidth="1"/>
    <col min="13" max="13" width="60.53515625" style="13" customWidth="1"/>
    <col min="14" max="14" width="90.53515625" style="13" customWidth="1"/>
    <col min="15" max="15" width="30.53515625" style="1" customWidth="1"/>
    <col min="16" max="16384" width="11.4609375" style="13"/>
  </cols>
  <sheetData>
    <row r="2" spans="2:15" ht="30" customHeight="1" x14ac:dyDescent="0.4">
      <c r="B2" s="80"/>
      <c r="C2" s="10" t="s">
        <v>30</v>
      </c>
      <c r="D2" s="369" t="s">
        <v>75</v>
      </c>
      <c r="E2" s="408"/>
      <c r="F2" s="408"/>
      <c r="G2" s="408"/>
      <c r="H2" s="408"/>
      <c r="I2" s="408"/>
      <c r="J2" s="408"/>
      <c r="K2" s="408"/>
      <c r="L2" s="408"/>
      <c r="M2" s="370"/>
      <c r="N2" s="10" t="s">
        <v>31</v>
      </c>
      <c r="O2" s="14" t="s">
        <v>78</v>
      </c>
    </row>
    <row r="3" spans="2:15" ht="30" customHeight="1" x14ac:dyDescent="0.4">
      <c r="B3" s="81"/>
      <c r="C3" s="10" t="s">
        <v>32</v>
      </c>
      <c r="D3" s="412" t="s">
        <v>76</v>
      </c>
      <c r="E3" s="413"/>
      <c r="F3" s="413"/>
      <c r="G3" s="413"/>
      <c r="H3" s="413"/>
      <c r="I3" s="413"/>
      <c r="J3" s="413"/>
      <c r="K3" s="413"/>
      <c r="L3" s="413"/>
      <c r="M3" s="414"/>
      <c r="N3" s="10" t="s">
        <v>33</v>
      </c>
      <c r="O3" s="14">
        <v>4</v>
      </c>
    </row>
    <row r="4" spans="2:15" ht="30" customHeight="1" x14ac:dyDescent="0.4">
      <c r="B4" s="82"/>
      <c r="C4" s="10" t="s">
        <v>34</v>
      </c>
      <c r="D4" s="412" t="s">
        <v>77</v>
      </c>
      <c r="E4" s="413"/>
      <c r="F4" s="413"/>
      <c r="G4" s="413"/>
      <c r="H4" s="413"/>
      <c r="I4" s="413"/>
      <c r="J4" s="413"/>
      <c r="K4" s="413"/>
      <c r="L4" s="413"/>
      <c r="M4" s="414"/>
      <c r="N4" s="10" t="s">
        <v>74</v>
      </c>
      <c r="O4" s="83">
        <v>44636</v>
      </c>
    </row>
    <row r="5" spans="2:15" ht="30" customHeight="1" x14ac:dyDescent="0.4">
      <c r="B5" s="415"/>
      <c r="C5" s="416"/>
      <c r="D5" s="416"/>
      <c r="E5" s="416"/>
      <c r="F5" s="416"/>
      <c r="G5" s="416"/>
      <c r="H5" s="416"/>
      <c r="I5" s="416"/>
      <c r="J5" s="416"/>
      <c r="K5" s="416"/>
      <c r="L5" s="416"/>
      <c r="M5" s="416"/>
      <c r="N5" s="416"/>
      <c r="O5" s="417"/>
    </row>
    <row r="6" spans="2:15" ht="30" customHeight="1" x14ac:dyDescent="0.4">
      <c r="B6" s="327" t="s">
        <v>43</v>
      </c>
      <c r="C6" s="328"/>
      <c r="D6" s="328"/>
      <c r="E6" s="328"/>
      <c r="F6" s="328"/>
      <c r="G6" s="328"/>
      <c r="H6" s="328"/>
      <c r="I6" s="328"/>
      <c r="J6" s="328"/>
      <c r="K6" s="328"/>
      <c r="L6" s="328"/>
      <c r="M6" s="328"/>
      <c r="N6" s="328"/>
      <c r="O6" s="329"/>
    </row>
    <row r="7" spans="2:15" ht="30" customHeight="1" x14ac:dyDescent="0.4">
      <c r="B7" s="409" t="s">
        <v>633</v>
      </c>
      <c r="C7" s="410"/>
      <c r="D7" s="410"/>
      <c r="E7" s="410"/>
      <c r="F7" s="410"/>
      <c r="G7" s="410"/>
      <c r="H7" s="410"/>
      <c r="I7" s="410"/>
      <c r="J7" s="410"/>
      <c r="K7" s="410"/>
      <c r="L7" s="410"/>
      <c r="M7" s="410"/>
      <c r="N7" s="410"/>
      <c r="O7" s="411"/>
    </row>
    <row r="8" spans="2:15" ht="30" customHeight="1" x14ac:dyDescent="0.4">
      <c r="B8" s="319" t="s">
        <v>44</v>
      </c>
      <c r="C8" s="320"/>
      <c r="D8" s="320"/>
      <c r="E8" s="320"/>
      <c r="F8" s="320"/>
      <c r="G8" s="320"/>
      <c r="H8" s="320"/>
      <c r="I8" s="320"/>
      <c r="J8" s="320"/>
      <c r="K8" s="320"/>
      <c r="L8" s="320"/>
      <c r="M8" s="320"/>
      <c r="N8" s="320"/>
      <c r="O8" s="321"/>
    </row>
    <row r="9" spans="2:15" ht="381.9" x14ac:dyDescent="0.4">
      <c r="B9" s="84" t="s">
        <v>34</v>
      </c>
      <c r="C9" s="85" t="s">
        <v>62</v>
      </c>
      <c r="D9" s="85" t="s">
        <v>111</v>
      </c>
      <c r="E9" s="63" t="s">
        <v>653</v>
      </c>
      <c r="F9" s="63" t="s">
        <v>1860</v>
      </c>
      <c r="G9" s="63" t="s">
        <v>137</v>
      </c>
      <c r="H9" s="63" t="s">
        <v>595</v>
      </c>
      <c r="I9" s="63" t="s">
        <v>1861</v>
      </c>
      <c r="J9" s="63" t="s">
        <v>1862</v>
      </c>
      <c r="K9" s="86" t="s">
        <v>1863</v>
      </c>
      <c r="L9" s="86" t="s">
        <v>1864</v>
      </c>
      <c r="M9" s="86" t="s">
        <v>1865</v>
      </c>
      <c r="N9" s="86" t="s">
        <v>1866</v>
      </c>
      <c r="O9" s="87" t="s">
        <v>667</v>
      </c>
    </row>
    <row r="10" spans="2:15" s="96" customFormat="1" ht="56.6" x14ac:dyDescent="0.4">
      <c r="B10" s="88" t="s">
        <v>77</v>
      </c>
      <c r="C10" s="89" t="s">
        <v>699</v>
      </c>
      <c r="D10" s="89" t="s">
        <v>700</v>
      </c>
      <c r="E10" s="89" t="s">
        <v>701</v>
      </c>
      <c r="F10" s="89" t="s">
        <v>702</v>
      </c>
      <c r="G10" s="90" t="s">
        <v>1281</v>
      </c>
      <c r="H10" s="88" t="s">
        <v>707</v>
      </c>
      <c r="I10" s="88" t="s">
        <v>159</v>
      </c>
      <c r="J10" s="91" t="s">
        <v>1520</v>
      </c>
      <c r="K10" s="92" t="s">
        <v>715</v>
      </c>
      <c r="L10" s="93"/>
      <c r="M10" s="93" t="s">
        <v>716</v>
      </c>
      <c r="N10" s="94" t="s">
        <v>113</v>
      </c>
      <c r="O10" s="95">
        <v>44701</v>
      </c>
    </row>
    <row r="11" spans="2:15" s="96" customFormat="1" ht="56.6" x14ac:dyDescent="0.4">
      <c r="B11" s="88" t="s">
        <v>77</v>
      </c>
      <c r="C11" s="89" t="s">
        <v>699</v>
      </c>
      <c r="D11" s="89" t="s">
        <v>700</v>
      </c>
      <c r="E11" s="89" t="s">
        <v>701</v>
      </c>
      <c r="F11" s="89" t="s">
        <v>702</v>
      </c>
      <c r="G11" s="90" t="s">
        <v>1281</v>
      </c>
      <c r="H11" s="88" t="s">
        <v>707</v>
      </c>
      <c r="I11" s="88" t="s">
        <v>159</v>
      </c>
      <c r="J11" s="91" t="s">
        <v>1520</v>
      </c>
      <c r="K11" s="92" t="s">
        <v>715</v>
      </c>
      <c r="L11" s="93"/>
      <c r="M11" s="93" t="s">
        <v>716</v>
      </c>
      <c r="N11" s="94" t="s">
        <v>113</v>
      </c>
      <c r="O11" s="95">
        <v>44701</v>
      </c>
    </row>
    <row r="12" spans="2:15" s="96" customFormat="1" ht="56.6" x14ac:dyDescent="0.4">
      <c r="B12" s="88" t="s">
        <v>77</v>
      </c>
      <c r="C12" s="89" t="s">
        <v>699</v>
      </c>
      <c r="D12" s="89" t="s">
        <v>700</v>
      </c>
      <c r="E12" s="89" t="s">
        <v>703</v>
      </c>
      <c r="F12" s="89" t="s">
        <v>702</v>
      </c>
      <c r="G12" s="90" t="s">
        <v>1282</v>
      </c>
      <c r="H12" s="88" t="s">
        <v>708</v>
      </c>
      <c r="I12" s="88" t="s">
        <v>159</v>
      </c>
      <c r="J12" s="91" t="s">
        <v>1521</v>
      </c>
      <c r="K12" s="92" t="s">
        <v>717</v>
      </c>
      <c r="L12" s="93"/>
      <c r="M12" s="93" t="s">
        <v>716</v>
      </c>
      <c r="N12" s="94" t="s">
        <v>113</v>
      </c>
      <c r="O12" s="95">
        <v>44701</v>
      </c>
    </row>
    <row r="13" spans="2:15" s="96" customFormat="1" ht="56.6" x14ac:dyDescent="0.4">
      <c r="B13" s="88" t="s">
        <v>77</v>
      </c>
      <c r="C13" s="89" t="s">
        <v>699</v>
      </c>
      <c r="D13" s="89" t="s">
        <v>700</v>
      </c>
      <c r="E13" s="89" t="s">
        <v>703</v>
      </c>
      <c r="F13" s="89" t="s">
        <v>702</v>
      </c>
      <c r="G13" s="90" t="s">
        <v>1282</v>
      </c>
      <c r="H13" s="88" t="s">
        <v>708</v>
      </c>
      <c r="I13" s="88" t="s">
        <v>159</v>
      </c>
      <c r="J13" s="91" t="s">
        <v>1521</v>
      </c>
      <c r="K13" s="92" t="s">
        <v>717</v>
      </c>
      <c r="L13" s="93"/>
      <c r="M13" s="93" t="s">
        <v>716</v>
      </c>
      <c r="N13" s="94" t="str">
        <f>+N12</f>
        <v>Ejecución y administración de procesos</v>
      </c>
      <c r="O13" s="95">
        <v>44701</v>
      </c>
    </row>
    <row r="14" spans="2:15" s="96" customFormat="1" ht="56.6" x14ac:dyDescent="0.4">
      <c r="B14" s="88" t="s">
        <v>77</v>
      </c>
      <c r="C14" s="89" t="s">
        <v>699</v>
      </c>
      <c r="D14" s="89" t="s">
        <v>700</v>
      </c>
      <c r="E14" s="89" t="s">
        <v>703</v>
      </c>
      <c r="F14" s="89" t="s">
        <v>702</v>
      </c>
      <c r="G14" s="90" t="s">
        <v>1282</v>
      </c>
      <c r="H14" s="88" t="s">
        <v>708</v>
      </c>
      <c r="I14" s="88" t="s">
        <v>159</v>
      </c>
      <c r="J14" s="91" t="s">
        <v>1521</v>
      </c>
      <c r="K14" s="92" t="s">
        <v>717</v>
      </c>
      <c r="L14" s="93"/>
      <c r="M14" s="93" t="s">
        <v>716</v>
      </c>
      <c r="N14" s="94" t="str">
        <f>+N13</f>
        <v>Ejecución y administración de procesos</v>
      </c>
      <c r="O14" s="95">
        <v>44701</v>
      </c>
    </row>
    <row r="15" spans="2:15" s="96" customFormat="1" ht="56.6" x14ac:dyDescent="0.4">
      <c r="B15" s="88" t="s">
        <v>77</v>
      </c>
      <c r="C15" s="93" t="s">
        <v>699</v>
      </c>
      <c r="D15" s="93" t="s">
        <v>700</v>
      </c>
      <c r="E15" s="91" t="s">
        <v>704</v>
      </c>
      <c r="F15" s="97" t="s">
        <v>702</v>
      </c>
      <c r="G15" s="90" t="s">
        <v>1283</v>
      </c>
      <c r="H15" s="88" t="s">
        <v>709</v>
      </c>
      <c r="I15" s="88" t="s">
        <v>160</v>
      </c>
      <c r="J15" s="91" t="s">
        <v>712</v>
      </c>
      <c r="K15" s="92" t="s">
        <v>717</v>
      </c>
      <c r="L15" s="93"/>
      <c r="M15" s="93" t="s">
        <v>716</v>
      </c>
      <c r="N15" s="94" t="s">
        <v>113</v>
      </c>
      <c r="O15" s="95">
        <v>44701</v>
      </c>
    </row>
    <row r="16" spans="2:15" s="96" customFormat="1" ht="56.6" x14ac:dyDescent="0.4">
      <c r="B16" s="88" t="s">
        <v>77</v>
      </c>
      <c r="C16" s="93" t="s">
        <v>699</v>
      </c>
      <c r="D16" s="93" t="s">
        <v>700</v>
      </c>
      <c r="E16" s="91" t="s">
        <v>704</v>
      </c>
      <c r="F16" s="97" t="s">
        <v>702</v>
      </c>
      <c r="G16" s="90" t="s">
        <v>1283</v>
      </c>
      <c r="H16" s="88" t="s">
        <v>709</v>
      </c>
      <c r="I16" s="88" t="s">
        <v>160</v>
      </c>
      <c r="J16" s="91" t="s">
        <v>712</v>
      </c>
      <c r="K16" s="92" t="s">
        <v>717</v>
      </c>
      <c r="L16" s="93"/>
      <c r="M16" s="93" t="s">
        <v>716</v>
      </c>
      <c r="N16" s="94" t="str">
        <f>+N15</f>
        <v>Ejecución y administración de procesos</v>
      </c>
      <c r="O16" s="95">
        <v>44701</v>
      </c>
    </row>
    <row r="17" spans="2:15" s="96" customFormat="1" ht="56.6" x14ac:dyDescent="0.4">
      <c r="B17" s="88" t="s">
        <v>77</v>
      </c>
      <c r="C17" s="89" t="s">
        <v>699</v>
      </c>
      <c r="D17" s="89" t="s">
        <v>700</v>
      </c>
      <c r="E17" s="89" t="s">
        <v>705</v>
      </c>
      <c r="F17" s="89" t="s">
        <v>702</v>
      </c>
      <c r="G17" s="90" t="s">
        <v>1284</v>
      </c>
      <c r="H17" s="88" t="s">
        <v>710</v>
      </c>
      <c r="I17" s="88" t="s">
        <v>160</v>
      </c>
      <c r="J17" s="91" t="s">
        <v>713</v>
      </c>
      <c r="K17" s="92" t="s">
        <v>717</v>
      </c>
      <c r="L17" s="93" t="s">
        <v>673</v>
      </c>
      <c r="M17" s="93" t="s">
        <v>716</v>
      </c>
      <c r="N17" s="94" t="s">
        <v>113</v>
      </c>
      <c r="O17" s="95">
        <v>44701</v>
      </c>
    </row>
    <row r="18" spans="2:15" s="96" customFormat="1" ht="56.6" x14ac:dyDescent="0.4">
      <c r="B18" s="88" t="s">
        <v>77</v>
      </c>
      <c r="C18" s="89" t="s">
        <v>699</v>
      </c>
      <c r="D18" s="89" t="s">
        <v>700</v>
      </c>
      <c r="E18" s="89" t="s">
        <v>705</v>
      </c>
      <c r="F18" s="89" t="s">
        <v>702</v>
      </c>
      <c r="G18" s="90" t="s">
        <v>1284</v>
      </c>
      <c r="H18" s="88" t="s">
        <v>710</v>
      </c>
      <c r="I18" s="88" t="s">
        <v>160</v>
      </c>
      <c r="J18" s="91" t="s">
        <v>713</v>
      </c>
      <c r="K18" s="92" t="s">
        <v>717</v>
      </c>
      <c r="L18" s="93" t="s">
        <v>673</v>
      </c>
      <c r="M18" s="93" t="s">
        <v>716</v>
      </c>
      <c r="N18" s="94" t="str">
        <f>+N17</f>
        <v>Ejecución y administración de procesos</v>
      </c>
      <c r="O18" s="95">
        <v>44701</v>
      </c>
    </row>
    <row r="19" spans="2:15" s="96" customFormat="1" ht="56.6" x14ac:dyDescent="0.4">
      <c r="B19" s="88" t="s">
        <v>77</v>
      </c>
      <c r="C19" s="89" t="s">
        <v>699</v>
      </c>
      <c r="D19" s="89" t="s">
        <v>700</v>
      </c>
      <c r="E19" s="89" t="s">
        <v>706</v>
      </c>
      <c r="F19" s="89" t="s">
        <v>702</v>
      </c>
      <c r="G19" s="90" t="s">
        <v>1285</v>
      </c>
      <c r="H19" s="88" t="s">
        <v>711</v>
      </c>
      <c r="I19" s="88" t="s">
        <v>160</v>
      </c>
      <c r="J19" s="91" t="s">
        <v>714</v>
      </c>
      <c r="K19" s="92" t="s">
        <v>717</v>
      </c>
      <c r="L19" s="93"/>
      <c r="M19" s="93" t="s">
        <v>716</v>
      </c>
      <c r="N19" s="94" t="s">
        <v>113</v>
      </c>
      <c r="O19" s="95">
        <v>44701</v>
      </c>
    </row>
    <row r="20" spans="2:15" s="96" customFormat="1" ht="56.6" x14ac:dyDescent="0.4">
      <c r="B20" s="88" t="s">
        <v>77</v>
      </c>
      <c r="C20" s="89" t="s">
        <v>699</v>
      </c>
      <c r="D20" s="89" t="s">
        <v>700</v>
      </c>
      <c r="E20" s="89" t="s">
        <v>706</v>
      </c>
      <c r="F20" s="89" t="s">
        <v>702</v>
      </c>
      <c r="G20" s="90" t="s">
        <v>1285</v>
      </c>
      <c r="H20" s="88" t="s">
        <v>711</v>
      </c>
      <c r="I20" s="88" t="s">
        <v>160</v>
      </c>
      <c r="J20" s="91" t="s">
        <v>714</v>
      </c>
      <c r="K20" s="92" t="s">
        <v>717</v>
      </c>
      <c r="L20" s="93"/>
      <c r="M20" s="93" t="s">
        <v>716</v>
      </c>
      <c r="N20" s="94" t="s">
        <v>113</v>
      </c>
      <c r="O20" s="95">
        <v>44701</v>
      </c>
    </row>
    <row r="21" spans="2:15" s="96" customFormat="1" ht="56.6" x14ac:dyDescent="0.4">
      <c r="B21" s="88" t="s">
        <v>734</v>
      </c>
      <c r="C21" s="89" t="s">
        <v>1773</v>
      </c>
      <c r="D21" s="89" t="s">
        <v>1774</v>
      </c>
      <c r="E21" s="89" t="s">
        <v>735</v>
      </c>
      <c r="F21" s="89" t="s">
        <v>736</v>
      </c>
      <c r="G21" s="90" t="s">
        <v>1286</v>
      </c>
      <c r="H21" s="88" t="s">
        <v>737</v>
      </c>
      <c r="I21" s="88" t="s">
        <v>160</v>
      </c>
      <c r="J21" s="91" t="s">
        <v>743</v>
      </c>
      <c r="K21" s="92" t="s">
        <v>746</v>
      </c>
      <c r="L21" s="93" t="s">
        <v>671</v>
      </c>
      <c r="M21" s="93" t="s">
        <v>716</v>
      </c>
      <c r="N21" s="94" t="s">
        <v>123</v>
      </c>
      <c r="O21" s="95">
        <v>44701</v>
      </c>
    </row>
    <row r="22" spans="2:15" s="96" customFormat="1" ht="56.6" x14ac:dyDescent="0.4">
      <c r="B22" s="88" t="s">
        <v>734</v>
      </c>
      <c r="C22" s="89" t="s">
        <v>1773</v>
      </c>
      <c r="D22" s="89" t="s">
        <v>1774</v>
      </c>
      <c r="E22" s="89" t="s">
        <v>735</v>
      </c>
      <c r="F22" s="89" t="s">
        <v>736</v>
      </c>
      <c r="G22" s="90" t="s">
        <v>1286</v>
      </c>
      <c r="H22" s="88" t="s">
        <v>737</v>
      </c>
      <c r="I22" s="88" t="s">
        <v>160</v>
      </c>
      <c r="J22" s="91" t="s">
        <v>743</v>
      </c>
      <c r="K22" s="92" t="s">
        <v>746</v>
      </c>
      <c r="L22" s="93" t="s">
        <v>671</v>
      </c>
      <c r="M22" s="93" t="s">
        <v>716</v>
      </c>
      <c r="N22" s="94" t="s">
        <v>123</v>
      </c>
      <c r="O22" s="95">
        <v>44701</v>
      </c>
    </row>
    <row r="23" spans="2:15" s="96" customFormat="1" ht="56.6" x14ac:dyDescent="0.4">
      <c r="B23" s="88" t="s">
        <v>734</v>
      </c>
      <c r="C23" s="89" t="s">
        <v>1773</v>
      </c>
      <c r="D23" s="89" t="s">
        <v>1774</v>
      </c>
      <c r="E23" s="89" t="s">
        <v>735</v>
      </c>
      <c r="F23" s="89" t="s">
        <v>736</v>
      </c>
      <c r="G23" s="90" t="s">
        <v>1286</v>
      </c>
      <c r="H23" s="88" t="s">
        <v>737</v>
      </c>
      <c r="I23" s="88" t="s">
        <v>160</v>
      </c>
      <c r="J23" s="91" t="s">
        <v>743</v>
      </c>
      <c r="K23" s="92" t="s">
        <v>746</v>
      </c>
      <c r="L23" s="93" t="s">
        <v>671</v>
      </c>
      <c r="M23" s="93" t="s">
        <v>716</v>
      </c>
      <c r="N23" s="94" t="s">
        <v>123</v>
      </c>
      <c r="O23" s="95">
        <v>44701</v>
      </c>
    </row>
    <row r="24" spans="2:15" s="96" customFormat="1" ht="56.6" x14ac:dyDescent="0.4">
      <c r="B24" s="88" t="s">
        <v>734</v>
      </c>
      <c r="C24" s="89" t="s">
        <v>1773</v>
      </c>
      <c r="D24" s="89" t="s">
        <v>1774</v>
      </c>
      <c r="E24" s="89" t="s">
        <v>735</v>
      </c>
      <c r="F24" s="89" t="s">
        <v>736</v>
      </c>
      <c r="G24" s="90" t="s">
        <v>1287</v>
      </c>
      <c r="H24" s="88" t="s">
        <v>738</v>
      </c>
      <c r="I24" s="88" t="s">
        <v>160</v>
      </c>
      <c r="J24" s="91" t="s">
        <v>744</v>
      </c>
      <c r="K24" s="92" t="s">
        <v>746</v>
      </c>
      <c r="L24" s="93" t="s">
        <v>672</v>
      </c>
      <c r="M24" s="93" t="s">
        <v>716</v>
      </c>
      <c r="N24" s="94" t="s">
        <v>123</v>
      </c>
      <c r="O24" s="95">
        <v>44701</v>
      </c>
    </row>
    <row r="25" spans="2:15" s="96" customFormat="1" ht="56.6" x14ac:dyDescent="0.4">
      <c r="B25" s="88" t="s">
        <v>734</v>
      </c>
      <c r="C25" s="89" t="s">
        <v>1773</v>
      </c>
      <c r="D25" s="89" t="s">
        <v>1774</v>
      </c>
      <c r="E25" s="89" t="s">
        <v>735</v>
      </c>
      <c r="F25" s="89" t="s">
        <v>736</v>
      </c>
      <c r="G25" s="90" t="s">
        <v>1287</v>
      </c>
      <c r="H25" s="88" t="s">
        <v>738</v>
      </c>
      <c r="I25" s="88" t="s">
        <v>160</v>
      </c>
      <c r="J25" s="91" t="s">
        <v>744</v>
      </c>
      <c r="K25" s="92" t="s">
        <v>746</v>
      </c>
      <c r="L25" s="93" t="s">
        <v>672</v>
      </c>
      <c r="M25" s="93" t="s">
        <v>716</v>
      </c>
      <c r="N25" s="94" t="s">
        <v>123</v>
      </c>
      <c r="O25" s="95">
        <v>44701</v>
      </c>
    </row>
    <row r="26" spans="2:15" s="96" customFormat="1" ht="56.6" x14ac:dyDescent="0.4">
      <c r="B26" s="88" t="s">
        <v>734</v>
      </c>
      <c r="C26" s="89" t="s">
        <v>1773</v>
      </c>
      <c r="D26" s="89" t="s">
        <v>1774</v>
      </c>
      <c r="E26" s="89" t="s">
        <v>735</v>
      </c>
      <c r="F26" s="89" t="s">
        <v>736</v>
      </c>
      <c r="G26" s="90" t="s">
        <v>1288</v>
      </c>
      <c r="H26" s="88" t="s">
        <v>739</v>
      </c>
      <c r="I26" s="88" t="s">
        <v>160</v>
      </c>
      <c r="J26" s="91" t="s">
        <v>1538</v>
      </c>
      <c r="K26" s="92" t="s">
        <v>746</v>
      </c>
      <c r="L26" s="93" t="s">
        <v>671</v>
      </c>
      <c r="M26" s="93" t="s">
        <v>716</v>
      </c>
      <c r="N26" s="94" t="s">
        <v>123</v>
      </c>
      <c r="O26" s="95">
        <v>44701</v>
      </c>
    </row>
    <row r="27" spans="2:15" s="96" customFormat="1" ht="56.6" x14ac:dyDescent="0.4">
      <c r="B27" s="88" t="s">
        <v>734</v>
      </c>
      <c r="C27" s="89" t="s">
        <v>1773</v>
      </c>
      <c r="D27" s="89" t="s">
        <v>1774</v>
      </c>
      <c r="E27" s="89" t="s">
        <v>735</v>
      </c>
      <c r="F27" s="89" t="s">
        <v>736</v>
      </c>
      <c r="G27" s="90" t="s">
        <v>1288</v>
      </c>
      <c r="H27" s="88" t="s">
        <v>739</v>
      </c>
      <c r="I27" s="88" t="s">
        <v>160</v>
      </c>
      <c r="J27" s="91" t="s">
        <v>1538</v>
      </c>
      <c r="K27" s="92" t="s">
        <v>746</v>
      </c>
      <c r="L27" s="93" t="s">
        <v>671</v>
      </c>
      <c r="M27" s="93" t="s">
        <v>716</v>
      </c>
      <c r="N27" s="94" t="s">
        <v>123</v>
      </c>
      <c r="O27" s="95">
        <v>44701</v>
      </c>
    </row>
    <row r="28" spans="2:15" s="96" customFormat="1" ht="56.6" x14ac:dyDescent="0.4">
      <c r="B28" s="88" t="s">
        <v>734</v>
      </c>
      <c r="C28" s="89" t="s">
        <v>1773</v>
      </c>
      <c r="D28" s="89" t="s">
        <v>1774</v>
      </c>
      <c r="E28" s="89" t="s">
        <v>735</v>
      </c>
      <c r="F28" s="89" t="s">
        <v>736</v>
      </c>
      <c r="G28" s="90" t="s">
        <v>1288</v>
      </c>
      <c r="H28" s="88" t="s">
        <v>739</v>
      </c>
      <c r="I28" s="88" t="s">
        <v>160</v>
      </c>
      <c r="J28" s="91" t="s">
        <v>1538</v>
      </c>
      <c r="K28" s="92" t="s">
        <v>746</v>
      </c>
      <c r="L28" s="93" t="s">
        <v>671</v>
      </c>
      <c r="M28" s="93" t="s">
        <v>716</v>
      </c>
      <c r="N28" s="94" t="s">
        <v>123</v>
      </c>
      <c r="O28" s="95">
        <v>44701</v>
      </c>
    </row>
    <row r="29" spans="2:15" s="96" customFormat="1" ht="28.3" x14ac:dyDescent="0.4">
      <c r="B29" s="88" t="s">
        <v>734</v>
      </c>
      <c r="C29" s="89" t="s">
        <v>1773</v>
      </c>
      <c r="D29" s="89" t="s">
        <v>1774</v>
      </c>
      <c r="E29" s="89" t="s">
        <v>740</v>
      </c>
      <c r="F29" s="89" t="s">
        <v>741</v>
      </c>
      <c r="G29" s="90" t="s">
        <v>1289</v>
      </c>
      <c r="H29" s="88" t="s">
        <v>742</v>
      </c>
      <c r="I29" s="88" t="s">
        <v>160</v>
      </c>
      <c r="J29" s="91" t="s">
        <v>745</v>
      </c>
      <c r="K29" s="92" t="s">
        <v>747</v>
      </c>
      <c r="L29" s="93" t="s">
        <v>671</v>
      </c>
      <c r="M29" s="93" t="s">
        <v>680</v>
      </c>
      <c r="N29" s="94" t="s">
        <v>123</v>
      </c>
      <c r="O29" s="95">
        <v>44701</v>
      </c>
    </row>
    <row r="30" spans="2:15" s="96" customFormat="1" ht="28.3" x14ac:dyDescent="0.4">
      <c r="B30" s="88" t="s">
        <v>734</v>
      </c>
      <c r="C30" s="89" t="s">
        <v>1773</v>
      </c>
      <c r="D30" s="89" t="s">
        <v>1774</v>
      </c>
      <c r="E30" s="89" t="s">
        <v>740</v>
      </c>
      <c r="F30" s="89" t="s">
        <v>741</v>
      </c>
      <c r="G30" s="90" t="s">
        <v>1289</v>
      </c>
      <c r="H30" s="88" t="s">
        <v>742</v>
      </c>
      <c r="I30" s="88" t="s">
        <v>160</v>
      </c>
      <c r="J30" s="91" t="s">
        <v>745</v>
      </c>
      <c r="K30" s="92" t="s">
        <v>747</v>
      </c>
      <c r="L30" s="93" t="s">
        <v>671</v>
      </c>
      <c r="M30" s="93" t="s">
        <v>680</v>
      </c>
      <c r="N30" s="94" t="s">
        <v>123</v>
      </c>
      <c r="O30" s="95">
        <v>44701</v>
      </c>
    </row>
    <row r="31" spans="2:15" s="96" customFormat="1" ht="56.6" x14ac:dyDescent="0.4">
      <c r="B31" s="88" t="s">
        <v>781</v>
      </c>
      <c r="C31" s="89" t="s">
        <v>1775</v>
      </c>
      <c r="D31" s="89" t="s">
        <v>1776</v>
      </c>
      <c r="E31" s="89" t="s">
        <v>1072</v>
      </c>
      <c r="F31" s="89" t="s">
        <v>702</v>
      </c>
      <c r="G31" s="90" t="s">
        <v>1290</v>
      </c>
      <c r="H31" s="88" t="s">
        <v>818</v>
      </c>
      <c r="I31" s="88" t="s">
        <v>160</v>
      </c>
      <c r="J31" s="91" t="s">
        <v>866</v>
      </c>
      <c r="K31" s="92" t="s">
        <v>717</v>
      </c>
      <c r="L31" s="93" t="s">
        <v>672</v>
      </c>
      <c r="M31" s="93" t="s">
        <v>716</v>
      </c>
      <c r="N31" s="94" t="s">
        <v>113</v>
      </c>
      <c r="O31" s="95">
        <v>44701</v>
      </c>
    </row>
    <row r="32" spans="2:15" s="96" customFormat="1" ht="56.6" x14ac:dyDescent="0.4">
      <c r="B32" s="88" t="s">
        <v>781</v>
      </c>
      <c r="C32" s="89" t="s">
        <v>1775</v>
      </c>
      <c r="D32" s="89" t="s">
        <v>1776</v>
      </c>
      <c r="E32" s="89" t="s">
        <v>1072</v>
      </c>
      <c r="F32" s="89" t="s">
        <v>702</v>
      </c>
      <c r="G32" s="90" t="s">
        <v>1290</v>
      </c>
      <c r="H32" s="88" t="s">
        <v>818</v>
      </c>
      <c r="I32" s="88" t="s">
        <v>160</v>
      </c>
      <c r="J32" s="91" t="s">
        <v>866</v>
      </c>
      <c r="K32" s="92" t="s">
        <v>717</v>
      </c>
      <c r="L32" s="93" t="s">
        <v>672</v>
      </c>
      <c r="M32" s="93" t="s">
        <v>716</v>
      </c>
      <c r="N32" s="94" t="str">
        <f>+N31</f>
        <v>Ejecución y administración de procesos</v>
      </c>
      <c r="O32" s="95">
        <v>44701</v>
      </c>
    </row>
    <row r="33" spans="2:15" s="96" customFormat="1" ht="56.6" x14ac:dyDescent="0.4">
      <c r="B33" s="88" t="s">
        <v>781</v>
      </c>
      <c r="C33" s="89" t="s">
        <v>1775</v>
      </c>
      <c r="D33" s="89" t="s">
        <v>1776</v>
      </c>
      <c r="E33" s="89" t="s">
        <v>1073</v>
      </c>
      <c r="F33" s="89" t="s">
        <v>802</v>
      </c>
      <c r="G33" s="90" t="s">
        <v>1291</v>
      </c>
      <c r="H33" s="88" t="s">
        <v>819</v>
      </c>
      <c r="I33" s="88" t="s">
        <v>160</v>
      </c>
      <c r="J33" s="91" t="s">
        <v>867</v>
      </c>
      <c r="K33" s="92" t="s">
        <v>715</v>
      </c>
      <c r="L33" s="93" t="s">
        <v>672</v>
      </c>
      <c r="M33" s="93" t="s">
        <v>716</v>
      </c>
      <c r="N33" s="94" t="s">
        <v>113</v>
      </c>
      <c r="O33" s="95">
        <v>44701</v>
      </c>
    </row>
    <row r="34" spans="2:15" s="96" customFormat="1" ht="56.6" x14ac:dyDescent="0.4">
      <c r="B34" s="88" t="s">
        <v>781</v>
      </c>
      <c r="C34" s="89" t="s">
        <v>1775</v>
      </c>
      <c r="D34" s="89" t="s">
        <v>1776</v>
      </c>
      <c r="E34" s="89" t="s">
        <v>1073</v>
      </c>
      <c r="F34" s="89" t="s">
        <v>802</v>
      </c>
      <c r="G34" s="90" t="s">
        <v>1291</v>
      </c>
      <c r="H34" s="88" t="s">
        <v>819</v>
      </c>
      <c r="I34" s="88" t="s">
        <v>160</v>
      </c>
      <c r="J34" s="91" t="s">
        <v>867</v>
      </c>
      <c r="K34" s="92" t="s">
        <v>715</v>
      </c>
      <c r="L34" s="93" t="s">
        <v>672</v>
      </c>
      <c r="M34" s="93" t="s">
        <v>716</v>
      </c>
      <c r="N34" s="94" t="str">
        <f>+N33</f>
        <v>Ejecución y administración de procesos</v>
      </c>
      <c r="O34" s="95">
        <v>44701</v>
      </c>
    </row>
    <row r="35" spans="2:15" s="96" customFormat="1" ht="84.9" x14ac:dyDescent="0.4">
      <c r="B35" s="88" t="s">
        <v>781</v>
      </c>
      <c r="C35" s="89" t="s">
        <v>1775</v>
      </c>
      <c r="D35" s="89" t="s">
        <v>1776</v>
      </c>
      <c r="E35" s="89" t="s">
        <v>1074</v>
      </c>
      <c r="F35" s="89" t="s">
        <v>803</v>
      </c>
      <c r="G35" s="90" t="s">
        <v>1292</v>
      </c>
      <c r="H35" s="88" t="s">
        <v>820</v>
      </c>
      <c r="I35" s="88" t="s">
        <v>159</v>
      </c>
      <c r="J35" s="91" t="s">
        <v>1522</v>
      </c>
      <c r="K35" s="92" t="s">
        <v>715</v>
      </c>
      <c r="L35" s="93" t="s">
        <v>673</v>
      </c>
      <c r="M35" s="93" t="s">
        <v>1105</v>
      </c>
      <c r="N35" s="94" t="s">
        <v>113</v>
      </c>
      <c r="O35" s="95">
        <v>44701</v>
      </c>
    </row>
    <row r="36" spans="2:15" s="96" customFormat="1" ht="84.9" x14ac:dyDescent="0.4">
      <c r="B36" s="88" t="s">
        <v>781</v>
      </c>
      <c r="C36" s="89" t="s">
        <v>1775</v>
      </c>
      <c r="D36" s="89" t="s">
        <v>1776</v>
      </c>
      <c r="E36" s="89" t="s">
        <v>1074</v>
      </c>
      <c r="F36" s="89" t="s">
        <v>803</v>
      </c>
      <c r="G36" s="90" t="s">
        <v>1292</v>
      </c>
      <c r="H36" s="88" t="s">
        <v>820</v>
      </c>
      <c r="I36" s="88" t="s">
        <v>159</v>
      </c>
      <c r="J36" s="91" t="s">
        <v>1522</v>
      </c>
      <c r="K36" s="92" t="s">
        <v>715</v>
      </c>
      <c r="L36" s="93" t="s">
        <v>673</v>
      </c>
      <c r="M36" s="93" t="s">
        <v>1105</v>
      </c>
      <c r="N36" s="94" t="s">
        <v>113</v>
      </c>
      <c r="O36" s="95">
        <v>44701</v>
      </c>
    </row>
    <row r="37" spans="2:15" s="96" customFormat="1" ht="84.9" x14ac:dyDescent="0.4">
      <c r="B37" s="88" t="s">
        <v>781</v>
      </c>
      <c r="C37" s="89" t="s">
        <v>1775</v>
      </c>
      <c r="D37" s="89" t="s">
        <v>1776</v>
      </c>
      <c r="E37" s="89" t="s">
        <v>1075</v>
      </c>
      <c r="F37" s="89" t="s">
        <v>803</v>
      </c>
      <c r="G37" s="90" t="s">
        <v>1293</v>
      </c>
      <c r="H37" s="88" t="s">
        <v>821</v>
      </c>
      <c r="I37" s="88" t="s">
        <v>160</v>
      </c>
      <c r="J37" s="91" t="s">
        <v>868</v>
      </c>
      <c r="K37" s="92" t="s">
        <v>715</v>
      </c>
      <c r="L37" s="93" t="s">
        <v>673</v>
      </c>
      <c r="M37" s="93" t="s">
        <v>1105</v>
      </c>
      <c r="N37" s="94" t="s">
        <v>113</v>
      </c>
      <c r="O37" s="95">
        <v>44701</v>
      </c>
    </row>
    <row r="38" spans="2:15" s="96" customFormat="1" ht="84.9" x14ac:dyDescent="0.4">
      <c r="B38" s="88" t="s">
        <v>781</v>
      </c>
      <c r="C38" s="89" t="s">
        <v>1775</v>
      </c>
      <c r="D38" s="89" t="s">
        <v>1776</v>
      </c>
      <c r="E38" s="89" t="s">
        <v>1075</v>
      </c>
      <c r="F38" s="89" t="s">
        <v>803</v>
      </c>
      <c r="G38" s="90" t="s">
        <v>1293</v>
      </c>
      <c r="H38" s="88" t="s">
        <v>821</v>
      </c>
      <c r="I38" s="88" t="s">
        <v>160</v>
      </c>
      <c r="J38" s="91" t="s">
        <v>868</v>
      </c>
      <c r="K38" s="92" t="s">
        <v>715</v>
      </c>
      <c r="L38" s="93" t="s">
        <v>673</v>
      </c>
      <c r="M38" s="93" t="s">
        <v>1105</v>
      </c>
      <c r="N38" s="94" t="s">
        <v>113</v>
      </c>
      <c r="O38" s="95">
        <v>44701</v>
      </c>
    </row>
    <row r="39" spans="2:15" s="96" customFormat="1" ht="84.9" x14ac:dyDescent="0.4">
      <c r="B39" s="88" t="s">
        <v>781</v>
      </c>
      <c r="C39" s="89" t="s">
        <v>1775</v>
      </c>
      <c r="D39" s="89" t="s">
        <v>1776</v>
      </c>
      <c r="E39" s="89" t="s">
        <v>1075</v>
      </c>
      <c r="F39" s="89" t="s">
        <v>803</v>
      </c>
      <c r="G39" s="90" t="s">
        <v>1293</v>
      </c>
      <c r="H39" s="88" t="s">
        <v>821</v>
      </c>
      <c r="I39" s="88" t="s">
        <v>160</v>
      </c>
      <c r="J39" s="91" t="s">
        <v>868</v>
      </c>
      <c r="K39" s="92" t="s">
        <v>715</v>
      </c>
      <c r="L39" s="93" t="s">
        <v>673</v>
      </c>
      <c r="M39" s="93" t="s">
        <v>1105</v>
      </c>
      <c r="N39" s="94" t="s">
        <v>113</v>
      </c>
      <c r="O39" s="95">
        <v>44701</v>
      </c>
    </row>
    <row r="40" spans="2:15" s="96" customFormat="1" ht="84.9" x14ac:dyDescent="0.4">
      <c r="B40" s="88" t="s">
        <v>781</v>
      </c>
      <c r="C40" s="89" t="s">
        <v>1775</v>
      </c>
      <c r="D40" s="89" t="s">
        <v>1776</v>
      </c>
      <c r="E40" s="89" t="s">
        <v>1076</v>
      </c>
      <c r="F40" s="89" t="s">
        <v>803</v>
      </c>
      <c r="G40" s="90" t="s">
        <v>1294</v>
      </c>
      <c r="H40" s="88" t="s">
        <v>822</v>
      </c>
      <c r="I40" s="88" t="s">
        <v>160</v>
      </c>
      <c r="J40" s="91" t="s">
        <v>869</v>
      </c>
      <c r="K40" s="92" t="s">
        <v>715</v>
      </c>
      <c r="L40" s="93" t="s">
        <v>673</v>
      </c>
      <c r="M40" s="93" t="s">
        <v>1105</v>
      </c>
      <c r="N40" s="94" t="s">
        <v>113</v>
      </c>
      <c r="O40" s="95">
        <v>44701</v>
      </c>
    </row>
    <row r="41" spans="2:15" s="96" customFormat="1" ht="84.9" x14ac:dyDescent="0.4">
      <c r="B41" s="88" t="s">
        <v>781</v>
      </c>
      <c r="C41" s="89" t="s">
        <v>1775</v>
      </c>
      <c r="D41" s="89" t="s">
        <v>1776</v>
      </c>
      <c r="E41" s="89" t="s">
        <v>1076</v>
      </c>
      <c r="F41" s="89" t="s">
        <v>803</v>
      </c>
      <c r="G41" s="90" t="s">
        <v>1294</v>
      </c>
      <c r="H41" s="88" t="s">
        <v>822</v>
      </c>
      <c r="I41" s="88" t="s">
        <v>160</v>
      </c>
      <c r="J41" s="91" t="s">
        <v>869</v>
      </c>
      <c r="K41" s="92" t="s">
        <v>715</v>
      </c>
      <c r="L41" s="93" t="s">
        <v>673</v>
      </c>
      <c r="M41" s="93" t="s">
        <v>1105</v>
      </c>
      <c r="N41" s="94" t="s">
        <v>113</v>
      </c>
      <c r="O41" s="95">
        <v>44701</v>
      </c>
    </row>
    <row r="42" spans="2:15" s="96" customFormat="1" ht="28.3" x14ac:dyDescent="0.4">
      <c r="B42" s="88" t="s">
        <v>782</v>
      </c>
      <c r="C42" s="89" t="s">
        <v>783</v>
      </c>
      <c r="D42" s="89" t="s">
        <v>784</v>
      </c>
      <c r="E42" s="89" t="s">
        <v>1077</v>
      </c>
      <c r="F42" s="89" t="s">
        <v>804</v>
      </c>
      <c r="G42" s="90" t="s">
        <v>1295</v>
      </c>
      <c r="H42" s="88" t="s">
        <v>823</v>
      </c>
      <c r="I42" s="88" t="s">
        <v>159</v>
      </c>
      <c r="J42" s="91" t="s">
        <v>1523</v>
      </c>
      <c r="K42" s="92" t="s">
        <v>747</v>
      </c>
      <c r="L42" s="93" t="s">
        <v>669</v>
      </c>
      <c r="M42" s="93" t="s">
        <v>1106</v>
      </c>
      <c r="N42" s="94" t="s">
        <v>113</v>
      </c>
      <c r="O42" s="95">
        <v>44701</v>
      </c>
    </row>
    <row r="43" spans="2:15" s="96" customFormat="1" ht="28.3" x14ac:dyDescent="0.4">
      <c r="B43" s="88" t="s">
        <v>782</v>
      </c>
      <c r="C43" s="89" t="s">
        <v>783</v>
      </c>
      <c r="D43" s="89" t="s">
        <v>784</v>
      </c>
      <c r="E43" s="89" t="s">
        <v>1077</v>
      </c>
      <c r="F43" s="89" t="s">
        <v>804</v>
      </c>
      <c r="G43" s="90" t="s">
        <v>1295</v>
      </c>
      <c r="H43" s="88" t="s">
        <v>823</v>
      </c>
      <c r="I43" s="88" t="s">
        <v>159</v>
      </c>
      <c r="J43" s="91" t="s">
        <v>1523</v>
      </c>
      <c r="K43" s="92" t="s">
        <v>747</v>
      </c>
      <c r="L43" s="93" t="s">
        <v>669</v>
      </c>
      <c r="M43" s="93" t="s">
        <v>1106</v>
      </c>
      <c r="N43" s="94" t="s">
        <v>113</v>
      </c>
      <c r="O43" s="95">
        <v>44701</v>
      </c>
    </row>
    <row r="44" spans="2:15" s="96" customFormat="1" ht="28.3" x14ac:dyDescent="0.4">
      <c r="B44" s="88" t="s">
        <v>782</v>
      </c>
      <c r="C44" s="89" t="s">
        <v>783</v>
      </c>
      <c r="D44" s="89" t="s">
        <v>784</v>
      </c>
      <c r="E44" s="89" t="s">
        <v>1078</v>
      </c>
      <c r="F44" s="89" t="s">
        <v>805</v>
      </c>
      <c r="G44" s="90" t="s">
        <v>1296</v>
      </c>
      <c r="H44" s="88" t="s">
        <v>824</v>
      </c>
      <c r="I44" s="88" t="s">
        <v>160</v>
      </c>
      <c r="J44" s="91" t="s">
        <v>870</v>
      </c>
      <c r="K44" s="92" t="s">
        <v>884</v>
      </c>
      <c r="L44" s="93" t="s">
        <v>671</v>
      </c>
      <c r="M44" s="93" t="s">
        <v>680</v>
      </c>
      <c r="N44" s="94" t="s">
        <v>123</v>
      </c>
      <c r="O44" s="95">
        <v>44701</v>
      </c>
    </row>
    <row r="45" spans="2:15" s="96" customFormat="1" ht="28.3" x14ac:dyDescent="0.4">
      <c r="B45" s="88" t="s">
        <v>782</v>
      </c>
      <c r="C45" s="89" t="s">
        <v>783</v>
      </c>
      <c r="D45" s="89" t="s">
        <v>784</v>
      </c>
      <c r="E45" s="89" t="s">
        <v>1078</v>
      </c>
      <c r="F45" s="89" t="s">
        <v>805</v>
      </c>
      <c r="G45" s="90" t="s">
        <v>1296</v>
      </c>
      <c r="H45" s="88" t="s">
        <v>824</v>
      </c>
      <c r="I45" s="88" t="s">
        <v>160</v>
      </c>
      <c r="J45" s="91" t="s">
        <v>870</v>
      </c>
      <c r="K45" s="92" t="s">
        <v>884</v>
      </c>
      <c r="L45" s="93" t="s">
        <v>671</v>
      </c>
      <c r="M45" s="93" t="s">
        <v>680</v>
      </c>
      <c r="N45" s="94" t="s">
        <v>123</v>
      </c>
      <c r="O45" s="95">
        <v>44701</v>
      </c>
    </row>
    <row r="46" spans="2:15" s="96" customFormat="1" ht="28.3" x14ac:dyDescent="0.4">
      <c r="B46" s="88" t="s">
        <v>782</v>
      </c>
      <c r="C46" s="89" t="s">
        <v>783</v>
      </c>
      <c r="D46" s="89" t="s">
        <v>784</v>
      </c>
      <c r="E46" s="89" t="s">
        <v>1078</v>
      </c>
      <c r="F46" s="89" t="s">
        <v>805</v>
      </c>
      <c r="G46" s="90" t="s">
        <v>1296</v>
      </c>
      <c r="H46" s="88" t="s">
        <v>824</v>
      </c>
      <c r="I46" s="88" t="s">
        <v>160</v>
      </c>
      <c r="J46" s="91" t="s">
        <v>870</v>
      </c>
      <c r="K46" s="92" t="s">
        <v>884</v>
      </c>
      <c r="L46" s="93" t="s">
        <v>671</v>
      </c>
      <c r="M46" s="93" t="s">
        <v>680</v>
      </c>
      <c r="N46" s="94" t="s">
        <v>123</v>
      </c>
      <c r="O46" s="95">
        <v>44701</v>
      </c>
    </row>
    <row r="47" spans="2:15" s="96" customFormat="1" ht="56.6" x14ac:dyDescent="0.4">
      <c r="B47" s="88" t="s">
        <v>785</v>
      </c>
      <c r="C47" s="89" t="s">
        <v>786</v>
      </c>
      <c r="D47" s="89" t="s">
        <v>787</v>
      </c>
      <c r="E47" s="89" t="s">
        <v>1079</v>
      </c>
      <c r="F47" s="89" t="s">
        <v>803</v>
      </c>
      <c r="G47" s="90" t="s">
        <v>1297</v>
      </c>
      <c r="H47" s="88" t="s">
        <v>825</v>
      </c>
      <c r="I47" s="88" t="s">
        <v>160</v>
      </c>
      <c r="J47" s="91" t="s">
        <v>871</v>
      </c>
      <c r="K47" s="92" t="s">
        <v>747</v>
      </c>
      <c r="L47" s="93" t="s">
        <v>672</v>
      </c>
      <c r="M47" s="93" t="s">
        <v>1106</v>
      </c>
      <c r="N47" s="94" t="s">
        <v>113</v>
      </c>
      <c r="O47" s="95">
        <v>44701</v>
      </c>
    </row>
    <row r="48" spans="2:15" s="96" customFormat="1" ht="56.6" x14ac:dyDescent="0.4">
      <c r="B48" s="88" t="s">
        <v>785</v>
      </c>
      <c r="C48" s="89" t="s">
        <v>786</v>
      </c>
      <c r="D48" s="89" t="s">
        <v>787</v>
      </c>
      <c r="E48" s="89" t="s">
        <v>1079</v>
      </c>
      <c r="F48" s="89" t="s">
        <v>803</v>
      </c>
      <c r="G48" s="90" t="s">
        <v>1297</v>
      </c>
      <c r="H48" s="88" t="s">
        <v>825</v>
      </c>
      <c r="I48" s="88" t="s">
        <v>160</v>
      </c>
      <c r="J48" s="91" t="s">
        <v>871</v>
      </c>
      <c r="K48" s="92" t="s">
        <v>747</v>
      </c>
      <c r="L48" s="93" t="s">
        <v>672</v>
      </c>
      <c r="M48" s="93" t="s">
        <v>1106</v>
      </c>
      <c r="N48" s="94" t="s">
        <v>113</v>
      </c>
      <c r="O48" s="95">
        <v>44701</v>
      </c>
    </row>
    <row r="49" spans="2:15" s="96" customFormat="1" ht="70.75" x14ac:dyDescent="0.4">
      <c r="B49" s="88" t="s">
        <v>785</v>
      </c>
      <c r="C49" s="89" t="s">
        <v>786</v>
      </c>
      <c r="D49" s="89" t="s">
        <v>787</v>
      </c>
      <c r="E49" s="89" t="s">
        <v>1080</v>
      </c>
      <c r="F49" s="89" t="s">
        <v>806</v>
      </c>
      <c r="G49" s="90" t="s">
        <v>1298</v>
      </c>
      <c r="H49" s="88" t="s">
        <v>826</v>
      </c>
      <c r="I49" s="88" t="s">
        <v>159</v>
      </c>
      <c r="J49" s="91" t="s">
        <v>1524</v>
      </c>
      <c r="K49" s="92" t="s">
        <v>747</v>
      </c>
      <c r="L49" s="93" t="s">
        <v>669</v>
      </c>
      <c r="M49" s="93" t="s">
        <v>1106</v>
      </c>
      <c r="N49" s="94" t="s">
        <v>113</v>
      </c>
      <c r="O49" s="95">
        <v>44701</v>
      </c>
    </row>
    <row r="50" spans="2:15" s="96" customFormat="1" ht="70.75" x14ac:dyDescent="0.4">
      <c r="B50" s="88" t="s">
        <v>785</v>
      </c>
      <c r="C50" s="89" t="s">
        <v>786</v>
      </c>
      <c r="D50" s="89" t="s">
        <v>787</v>
      </c>
      <c r="E50" s="89" t="s">
        <v>1080</v>
      </c>
      <c r="F50" s="89" t="s">
        <v>806</v>
      </c>
      <c r="G50" s="90" t="s">
        <v>1298</v>
      </c>
      <c r="H50" s="88" t="s">
        <v>826</v>
      </c>
      <c r="I50" s="88" t="s">
        <v>159</v>
      </c>
      <c r="J50" s="91" t="s">
        <v>1524</v>
      </c>
      <c r="K50" s="92" t="s">
        <v>747</v>
      </c>
      <c r="L50" s="93" t="s">
        <v>669</v>
      </c>
      <c r="M50" s="93" t="s">
        <v>1106</v>
      </c>
      <c r="N50" s="94" t="s">
        <v>113</v>
      </c>
      <c r="O50" s="95">
        <v>44701</v>
      </c>
    </row>
    <row r="51" spans="2:15" s="96" customFormat="1" ht="70.75" x14ac:dyDescent="0.4">
      <c r="B51" s="88" t="s">
        <v>785</v>
      </c>
      <c r="C51" s="89" t="s">
        <v>786</v>
      </c>
      <c r="D51" s="89" t="s">
        <v>787</v>
      </c>
      <c r="E51" s="89" t="s">
        <v>1080</v>
      </c>
      <c r="F51" s="89" t="s">
        <v>806</v>
      </c>
      <c r="G51" s="90" t="s">
        <v>1299</v>
      </c>
      <c r="H51" s="88" t="s">
        <v>827</v>
      </c>
      <c r="I51" s="88" t="s">
        <v>159</v>
      </c>
      <c r="J51" s="91" t="s">
        <v>1525</v>
      </c>
      <c r="K51" s="92" t="s">
        <v>747</v>
      </c>
      <c r="L51" s="93" t="s">
        <v>669</v>
      </c>
      <c r="M51" s="93" t="s">
        <v>1106</v>
      </c>
      <c r="N51" s="94" t="s">
        <v>125</v>
      </c>
      <c r="O51" s="95">
        <v>44701</v>
      </c>
    </row>
    <row r="52" spans="2:15" s="96" customFormat="1" ht="70.75" x14ac:dyDescent="0.4">
      <c r="B52" s="88" t="s">
        <v>785</v>
      </c>
      <c r="C52" s="89" t="s">
        <v>786</v>
      </c>
      <c r="D52" s="89" t="s">
        <v>787</v>
      </c>
      <c r="E52" s="89" t="s">
        <v>1080</v>
      </c>
      <c r="F52" s="89" t="s">
        <v>806</v>
      </c>
      <c r="G52" s="90" t="s">
        <v>1299</v>
      </c>
      <c r="H52" s="88" t="s">
        <v>827</v>
      </c>
      <c r="I52" s="88" t="s">
        <v>159</v>
      </c>
      <c r="J52" s="91" t="s">
        <v>1525</v>
      </c>
      <c r="K52" s="92" t="s">
        <v>747</v>
      </c>
      <c r="L52" s="93" t="s">
        <v>669</v>
      </c>
      <c r="M52" s="93" t="s">
        <v>1106</v>
      </c>
      <c r="N52" s="94" t="s">
        <v>125</v>
      </c>
      <c r="O52" s="95">
        <v>44701</v>
      </c>
    </row>
    <row r="53" spans="2:15" s="96" customFormat="1" ht="70.75" x14ac:dyDescent="0.4">
      <c r="B53" s="88" t="s">
        <v>785</v>
      </c>
      <c r="C53" s="89" t="s">
        <v>786</v>
      </c>
      <c r="D53" s="89" t="s">
        <v>787</v>
      </c>
      <c r="E53" s="89" t="s">
        <v>1080</v>
      </c>
      <c r="F53" s="89" t="s">
        <v>806</v>
      </c>
      <c r="G53" s="90" t="s">
        <v>1299</v>
      </c>
      <c r="H53" s="88" t="s">
        <v>827</v>
      </c>
      <c r="I53" s="88" t="s">
        <v>159</v>
      </c>
      <c r="J53" s="91" t="s">
        <v>1525</v>
      </c>
      <c r="K53" s="92" t="s">
        <v>747</v>
      </c>
      <c r="L53" s="93" t="s">
        <v>669</v>
      </c>
      <c r="M53" s="93" t="s">
        <v>1106</v>
      </c>
      <c r="N53" s="94" t="s">
        <v>125</v>
      </c>
      <c r="O53" s="95">
        <v>44701</v>
      </c>
    </row>
    <row r="54" spans="2:15" s="96" customFormat="1" ht="42.45" x14ac:dyDescent="0.4">
      <c r="B54" s="88" t="s">
        <v>785</v>
      </c>
      <c r="C54" s="89" t="s">
        <v>786</v>
      </c>
      <c r="D54" s="89" t="s">
        <v>787</v>
      </c>
      <c r="E54" s="89" t="s">
        <v>1081</v>
      </c>
      <c r="F54" s="89" t="s">
        <v>806</v>
      </c>
      <c r="G54" s="90" t="s">
        <v>1300</v>
      </c>
      <c r="H54" s="88" t="s">
        <v>828</v>
      </c>
      <c r="I54" s="88" t="s">
        <v>159</v>
      </c>
      <c r="J54" s="91" t="s">
        <v>1526</v>
      </c>
      <c r="K54" s="92" t="s">
        <v>747</v>
      </c>
      <c r="L54" s="93" t="s">
        <v>669</v>
      </c>
      <c r="M54" s="93" t="s">
        <v>1106</v>
      </c>
      <c r="N54" s="94" t="s">
        <v>113</v>
      </c>
      <c r="O54" s="95">
        <v>44701</v>
      </c>
    </row>
    <row r="55" spans="2:15" s="96" customFormat="1" ht="42.45" x14ac:dyDescent="0.4">
      <c r="B55" s="88" t="s">
        <v>785</v>
      </c>
      <c r="C55" s="89" t="s">
        <v>786</v>
      </c>
      <c r="D55" s="89" t="s">
        <v>787</v>
      </c>
      <c r="E55" s="89" t="s">
        <v>1081</v>
      </c>
      <c r="F55" s="89" t="s">
        <v>806</v>
      </c>
      <c r="G55" s="90" t="s">
        <v>1300</v>
      </c>
      <c r="H55" s="88" t="s">
        <v>828</v>
      </c>
      <c r="I55" s="88" t="s">
        <v>159</v>
      </c>
      <c r="J55" s="91" t="s">
        <v>1526</v>
      </c>
      <c r="K55" s="92" t="s">
        <v>747</v>
      </c>
      <c r="L55" s="93" t="s">
        <v>669</v>
      </c>
      <c r="M55" s="93" t="s">
        <v>1106</v>
      </c>
      <c r="N55" s="94" t="s">
        <v>113</v>
      </c>
      <c r="O55" s="95">
        <v>44701</v>
      </c>
    </row>
    <row r="56" spans="2:15" s="96" customFormat="1" ht="99" x14ac:dyDescent="0.4">
      <c r="B56" s="88" t="s">
        <v>788</v>
      </c>
      <c r="C56" s="89" t="s">
        <v>789</v>
      </c>
      <c r="D56" s="89" t="s">
        <v>1778</v>
      </c>
      <c r="E56" s="89" t="s">
        <v>1082</v>
      </c>
      <c r="F56" s="89" t="s">
        <v>807</v>
      </c>
      <c r="G56" s="90" t="s">
        <v>1301</v>
      </c>
      <c r="H56" s="88" t="s">
        <v>1755</v>
      </c>
      <c r="I56" s="88" t="s">
        <v>160</v>
      </c>
      <c r="J56" s="91" t="s">
        <v>872</v>
      </c>
      <c r="K56" s="92" t="s">
        <v>747</v>
      </c>
      <c r="L56" s="93" t="s">
        <v>670</v>
      </c>
      <c r="M56" s="93" t="s">
        <v>1107</v>
      </c>
      <c r="N56" s="94" t="s">
        <v>113</v>
      </c>
      <c r="O56" s="95">
        <v>44701</v>
      </c>
    </row>
    <row r="57" spans="2:15" s="96" customFormat="1" ht="99" x14ac:dyDescent="0.4">
      <c r="B57" s="88" t="s">
        <v>788</v>
      </c>
      <c r="C57" s="89" t="s">
        <v>789</v>
      </c>
      <c r="D57" s="89" t="s">
        <v>1778</v>
      </c>
      <c r="E57" s="89" t="s">
        <v>1082</v>
      </c>
      <c r="F57" s="89" t="s">
        <v>807</v>
      </c>
      <c r="G57" s="90" t="s">
        <v>1301</v>
      </c>
      <c r="H57" s="88" t="s">
        <v>1755</v>
      </c>
      <c r="I57" s="88" t="s">
        <v>160</v>
      </c>
      <c r="J57" s="91" t="s">
        <v>872</v>
      </c>
      <c r="K57" s="92" t="s">
        <v>747</v>
      </c>
      <c r="L57" s="93" t="s">
        <v>670</v>
      </c>
      <c r="M57" s="93" t="s">
        <v>1107</v>
      </c>
      <c r="N57" s="94" t="s">
        <v>113</v>
      </c>
      <c r="O57" s="95">
        <v>44701</v>
      </c>
    </row>
    <row r="58" spans="2:15" s="96" customFormat="1" ht="99" x14ac:dyDescent="0.4">
      <c r="B58" s="88" t="s">
        <v>788</v>
      </c>
      <c r="C58" s="89" t="s">
        <v>789</v>
      </c>
      <c r="D58" s="89" t="s">
        <v>1778</v>
      </c>
      <c r="E58" s="89" t="s">
        <v>1082</v>
      </c>
      <c r="F58" s="89" t="s">
        <v>807</v>
      </c>
      <c r="G58" s="90" t="s">
        <v>1302</v>
      </c>
      <c r="H58" s="88" t="s">
        <v>1756</v>
      </c>
      <c r="I58" s="88" t="s">
        <v>160</v>
      </c>
      <c r="J58" s="91" t="s">
        <v>873</v>
      </c>
      <c r="K58" s="92" t="s">
        <v>747</v>
      </c>
      <c r="L58" s="93" t="s">
        <v>670</v>
      </c>
      <c r="M58" s="93" t="s">
        <v>1107</v>
      </c>
      <c r="N58" s="94" t="s">
        <v>113</v>
      </c>
      <c r="O58" s="95">
        <v>44701</v>
      </c>
    </row>
    <row r="59" spans="2:15" s="96" customFormat="1" ht="99" x14ac:dyDescent="0.4">
      <c r="B59" s="88" t="s">
        <v>788</v>
      </c>
      <c r="C59" s="89" t="s">
        <v>789</v>
      </c>
      <c r="D59" s="89" t="s">
        <v>1778</v>
      </c>
      <c r="E59" s="89" t="s">
        <v>1082</v>
      </c>
      <c r="F59" s="89" t="s">
        <v>807</v>
      </c>
      <c r="G59" s="90" t="s">
        <v>1302</v>
      </c>
      <c r="H59" s="88" t="s">
        <v>1756</v>
      </c>
      <c r="I59" s="88" t="s">
        <v>160</v>
      </c>
      <c r="J59" s="91" t="s">
        <v>873</v>
      </c>
      <c r="K59" s="92" t="s">
        <v>747</v>
      </c>
      <c r="L59" s="93" t="s">
        <v>670</v>
      </c>
      <c r="M59" s="93" t="s">
        <v>1107</v>
      </c>
      <c r="N59" s="94" t="s">
        <v>113</v>
      </c>
      <c r="O59" s="95">
        <v>44701</v>
      </c>
    </row>
    <row r="60" spans="2:15" s="96" customFormat="1" ht="99" x14ac:dyDescent="0.4">
      <c r="B60" s="88" t="s">
        <v>788</v>
      </c>
      <c r="C60" s="89" t="s">
        <v>789</v>
      </c>
      <c r="D60" s="89" t="s">
        <v>1778</v>
      </c>
      <c r="E60" s="89" t="s">
        <v>1082</v>
      </c>
      <c r="F60" s="89" t="s">
        <v>807</v>
      </c>
      <c r="G60" s="90" t="s">
        <v>1303</v>
      </c>
      <c r="H60" s="88" t="s">
        <v>1754</v>
      </c>
      <c r="I60" s="88" t="s">
        <v>160</v>
      </c>
      <c r="J60" s="91" t="s">
        <v>874</v>
      </c>
      <c r="K60" s="92" t="s">
        <v>884</v>
      </c>
      <c r="L60" s="93" t="s">
        <v>670</v>
      </c>
      <c r="M60" s="93" t="s">
        <v>1107</v>
      </c>
      <c r="N60" s="94" t="s">
        <v>123</v>
      </c>
      <c r="O60" s="95">
        <v>44701</v>
      </c>
    </row>
    <row r="61" spans="2:15" s="96" customFormat="1" ht="99" x14ac:dyDescent="0.4">
      <c r="B61" s="88" t="s">
        <v>788</v>
      </c>
      <c r="C61" s="89" t="s">
        <v>789</v>
      </c>
      <c r="D61" s="89" t="s">
        <v>1778</v>
      </c>
      <c r="E61" s="89" t="s">
        <v>1082</v>
      </c>
      <c r="F61" s="89" t="s">
        <v>807</v>
      </c>
      <c r="G61" s="90" t="s">
        <v>1303</v>
      </c>
      <c r="H61" s="88" t="s">
        <v>1754</v>
      </c>
      <c r="I61" s="88" t="s">
        <v>160</v>
      </c>
      <c r="J61" s="91" t="s">
        <v>874</v>
      </c>
      <c r="K61" s="92" t="s">
        <v>884</v>
      </c>
      <c r="L61" s="93" t="s">
        <v>670</v>
      </c>
      <c r="M61" s="93" t="s">
        <v>1107</v>
      </c>
      <c r="N61" s="94" t="s">
        <v>123</v>
      </c>
      <c r="O61" s="95">
        <v>44701</v>
      </c>
    </row>
    <row r="62" spans="2:15" s="96" customFormat="1" ht="99" x14ac:dyDescent="0.4">
      <c r="B62" s="88" t="s">
        <v>788</v>
      </c>
      <c r="C62" s="89" t="s">
        <v>789</v>
      </c>
      <c r="D62" s="89" t="s">
        <v>1778</v>
      </c>
      <c r="E62" s="89" t="s">
        <v>1082</v>
      </c>
      <c r="F62" s="89" t="s">
        <v>807</v>
      </c>
      <c r="G62" s="90" t="s">
        <v>1303</v>
      </c>
      <c r="H62" s="88" t="s">
        <v>1754</v>
      </c>
      <c r="I62" s="88" t="s">
        <v>160</v>
      </c>
      <c r="J62" s="91" t="s">
        <v>874</v>
      </c>
      <c r="K62" s="92" t="s">
        <v>884</v>
      </c>
      <c r="L62" s="93" t="s">
        <v>670</v>
      </c>
      <c r="M62" s="93" t="s">
        <v>1107</v>
      </c>
      <c r="N62" s="94" t="s">
        <v>123</v>
      </c>
      <c r="O62" s="95">
        <v>44701</v>
      </c>
    </row>
    <row r="63" spans="2:15" s="96" customFormat="1" ht="99" x14ac:dyDescent="0.4">
      <c r="B63" s="88" t="s">
        <v>788</v>
      </c>
      <c r="C63" s="89" t="s">
        <v>789</v>
      </c>
      <c r="D63" s="89" t="s">
        <v>1778</v>
      </c>
      <c r="E63" s="89" t="s">
        <v>1082</v>
      </c>
      <c r="F63" s="89" t="s">
        <v>807</v>
      </c>
      <c r="G63" s="90" t="s">
        <v>1303</v>
      </c>
      <c r="H63" s="88" t="s">
        <v>1754</v>
      </c>
      <c r="I63" s="88" t="s">
        <v>160</v>
      </c>
      <c r="J63" s="91" t="s">
        <v>874</v>
      </c>
      <c r="K63" s="92" t="s">
        <v>884</v>
      </c>
      <c r="L63" s="93" t="s">
        <v>670</v>
      </c>
      <c r="M63" s="93" t="s">
        <v>1107</v>
      </c>
      <c r="N63" s="94" t="s">
        <v>123</v>
      </c>
      <c r="O63" s="95">
        <v>44701</v>
      </c>
    </row>
    <row r="64" spans="2:15" s="96" customFormat="1" ht="99" x14ac:dyDescent="0.4">
      <c r="B64" s="88" t="s">
        <v>788</v>
      </c>
      <c r="C64" s="89" t="s">
        <v>789</v>
      </c>
      <c r="D64" s="89" t="s">
        <v>1778</v>
      </c>
      <c r="E64" s="89" t="s">
        <v>1082</v>
      </c>
      <c r="F64" s="89" t="s">
        <v>807</v>
      </c>
      <c r="G64" s="90" t="s">
        <v>1304</v>
      </c>
      <c r="H64" s="88" t="s">
        <v>1752</v>
      </c>
      <c r="I64" s="88" t="s">
        <v>160</v>
      </c>
      <c r="J64" s="91" t="s">
        <v>875</v>
      </c>
      <c r="K64" s="92" t="s">
        <v>747</v>
      </c>
      <c r="L64" s="93" t="s">
        <v>670</v>
      </c>
      <c r="M64" s="93" t="s">
        <v>1107</v>
      </c>
      <c r="N64" s="94" t="s">
        <v>113</v>
      </c>
      <c r="O64" s="95">
        <v>44701</v>
      </c>
    </row>
    <row r="65" spans="2:15" s="96" customFormat="1" ht="99" x14ac:dyDescent="0.4">
      <c r="B65" s="88" t="s">
        <v>788</v>
      </c>
      <c r="C65" s="89" t="s">
        <v>789</v>
      </c>
      <c r="D65" s="89" t="s">
        <v>1778</v>
      </c>
      <c r="E65" s="89" t="s">
        <v>1082</v>
      </c>
      <c r="F65" s="89" t="s">
        <v>807</v>
      </c>
      <c r="G65" s="90" t="s">
        <v>1304</v>
      </c>
      <c r="H65" s="88" t="s">
        <v>1752</v>
      </c>
      <c r="I65" s="88" t="s">
        <v>160</v>
      </c>
      <c r="J65" s="91" t="s">
        <v>875</v>
      </c>
      <c r="K65" s="92" t="s">
        <v>747</v>
      </c>
      <c r="L65" s="93" t="s">
        <v>670</v>
      </c>
      <c r="M65" s="93" t="s">
        <v>1107</v>
      </c>
      <c r="N65" s="94" t="s">
        <v>113</v>
      </c>
      <c r="O65" s="95">
        <v>44701</v>
      </c>
    </row>
    <row r="66" spans="2:15" s="96" customFormat="1" ht="99" x14ac:dyDescent="0.4">
      <c r="B66" s="88" t="s">
        <v>788</v>
      </c>
      <c r="C66" s="89" t="s">
        <v>789</v>
      </c>
      <c r="D66" s="89" t="s">
        <v>1778</v>
      </c>
      <c r="E66" s="89" t="s">
        <v>1082</v>
      </c>
      <c r="F66" s="89" t="s">
        <v>807</v>
      </c>
      <c r="G66" s="90" t="s">
        <v>1304</v>
      </c>
      <c r="H66" s="88" t="s">
        <v>1752</v>
      </c>
      <c r="I66" s="88" t="s">
        <v>160</v>
      </c>
      <c r="J66" s="91" t="s">
        <v>875</v>
      </c>
      <c r="K66" s="92" t="s">
        <v>747</v>
      </c>
      <c r="L66" s="93" t="s">
        <v>670</v>
      </c>
      <c r="M66" s="93" t="s">
        <v>1107</v>
      </c>
      <c r="N66" s="94" t="s">
        <v>113</v>
      </c>
      <c r="O66" s="95">
        <v>44701</v>
      </c>
    </row>
    <row r="67" spans="2:15" s="96" customFormat="1" ht="99" x14ac:dyDescent="0.4">
      <c r="B67" s="88" t="s">
        <v>788</v>
      </c>
      <c r="C67" s="89" t="s">
        <v>789</v>
      </c>
      <c r="D67" s="89" t="s">
        <v>1778</v>
      </c>
      <c r="E67" s="89" t="s">
        <v>1082</v>
      </c>
      <c r="F67" s="89" t="s">
        <v>807</v>
      </c>
      <c r="G67" s="90" t="s">
        <v>1304</v>
      </c>
      <c r="H67" s="88" t="s">
        <v>1752</v>
      </c>
      <c r="I67" s="88" t="s">
        <v>160</v>
      </c>
      <c r="J67" s="91" t="s">
        <v>875</v>
      </c>
      <c r="K67" s="92" t="s">
        <v>747</v>
      </c>
      <c r="L67" s="93" t="s">
        <v>670</v>
      </c>
      <c r="M67" s="93" t="s">
        <v>1107</v>
      </c>
      <c r="N67" s="94" t="s">
        <v>113</v>
      </c>
      <c r="O67" s="95">
        <v>44701</v>
      </c>
    </row>
    <row r="68" spans="2:15" s="96" customFormat="1" ht="56.6" x14ac:dyDescent="0.4">
      <c r="B68" s="88" t="s">
        <v>790</v>
      </c>
      <c r="C68" s="89" t="s">
        <v>791</v>
      </c>
      <c r="D68" s="89" t="s">
        <v>792</v>
      </c>
      <c r="E68" s="89" t="s">
        <v>692</v>
      </c>
      <c r="F68" s="89" t="s">
        <v>1700</v>
      </c>
      <c r="G68" s="90" t="s">
        <v>1305</v>
      </c>
      <c r="H68" s="91" t="s">
        <v>829</v>
      </c>
      <c r="I68" s="91" t="s">
        <v>159</v>
      </c>
      <c r="J68" s="91" t="s">
        <v>1701</v>
      </c>
      <c r="K68" s="92" t="s">
        <v>747</v>
      </c>
      <c r="L68" s="93" t="s">
        <v>671</v>
      </c>
      <c r="M68" s="93" t="s">
        <v>1108</v>
      </c>
      <c r="N68" s="92" t="s">
        <v>123</v>
      </c>
      <c r="O68" s="95">
        <v>45404</v>
      </c>
    </row>
    <row r="69" spans="2:15" s="96" customFormat="1" ht="56.6" x14ac:dyDescent="0.4">
      <c r="B69" s="88" t="s">
        <v>790</v>
      </c>
      <c r="C69" s="89" t="s">
        <v>791</v>
      </c>
      <c r="D69" s="89" t="s">
        <v>792</v>
      </c>
      <c r="E69" s="89" t="s">
        <v>692</v>
      </c>
      <c r="F69" s="89" t="s">
        <v>1700</v>
      </c>
      <c r="G69" s="90" t="s">
        <v>1305</v>
      </c>
      <c r="H69" s="91" t="s">
        <v>829</v>
      </c>
      <c r="I69" s="91" t="s">
        <v>159</v>
      </c>
      <c r="J69" s="91" t="s">
        <v>1701</v>
      </c>
      <c r="K69" s="92" t="s">
        <v>747</v>
      </c>
      <c r="L69" s="93" t="s">
        <v>671</v>
      </c>
      <c r="M69" s="93" t="s">
        <v>1108</v>
      </c>
      <c r="N69" s="92" t="s">
        <v>123</v>
      </c>
      <c r="O69" s="95">
        <v>45404</v>
      </c>
    </row>
    <row r="70" spans="2:15" s="96" customFormat="1" ht="56.6" x14ac:dyDescent="0.4">
      <c r="B70" s="88" t="s">
        <v>790</v>
      </c>
      <c r="C70" s="89" t="s">
        <v>791</v>
      </c>
      <c r="D70" s="89" t="s">
        <v>792</v>
      </c>
      <c r="E70" s="89" t="s">
        <v>692</v>
      </c>
      <c r="F70" s="89" t="s">
        <v>1700</v>
      </c>
      <c r="G70" s="90" t="s">
        <v>1305</v>
      </c>
      <c r="H70" s="91" t="s">
        <v>829</v>
      </c>
      <c r="I70" s="91" t="s">
        <v>159</v>
      </c>
      <c r="J70" s="91" t="s">
        <v>1701</v>
      </c>
      <c r="K70" s="92" t="s">
        <v>747</v>
      </c>
      <c r="L70" s="93" t="s">
        <v>671</v>
      </c>
      <c r="M70" s="93" t="s">
        <v>1108</v>
      </c>
      <c r="N70" s="92" t="s">
        <v>123</v>
      </c>
      <c r="O70" s="95">
        <v>45404</v>
      </c>
    </row>
    <row r="71" spans="2:15" s="96" customFormat="1" ht="56.6" x14ac:dyDescent="0.4">
      <c r="B71" s="88" t="s">
        <v>790</v>
      </c>
      <c r="C71" s="89" t="s">
        <v>791</v>
      </c>
      <c r="D71" s="89" t="s">
        <v>792</v>
      </c>
      <c r="E71" s="89" t="s">
        <v>1705</v>
      </c>
      <c r="F71" s="89" t="s">
        <v>1706</v>
      </c>
      <c r="G71" s="90" t="s">
        <v>1306</v>
      </c>
      <c r="H71" s="98" t="s">
        <v>1707</v>
      </c>
      <c r="I71" s="88" t="s">
        <v>159</v>
      </c>
      <c r="J71" s="91" t="s">
        <v>1708</v>
      </c>
      <c r="K71" s="92" t="s">
        <v>747</v>
      </c>
      <c r="L71" s="93" t="s">
        <v>671</v>
      </c>
      <c r="M71" s="93" t="s">
        <v>1108</v>
      </c>
      <c r="N71" s="92" t="s">
        <v>113</v>
      </c>
      <c r="O71" s="95">
        <v>45404</v>
      </c>
    </row>
    <row r="72" spans="2:15" s="96" customFormat="1" ht="56.6" x14ac:dyDescent="0.4">
      <c r="B72" s="88" t="s">
        <v>790</v>
      </c>
      <c r="C72" s="89" t="s">
        <v>791</v>
      </c>
      <c r="D72" s="89" t="s">
        <v>792</v>
      </c>
      <c r="E72" s="89" t="s">
        <v>1705</v>
      </c>
      <c r="F72" s="89" t="s">
        <v>1706</v>
      </c>
      <c r="G72" s="90" t="s">
        <v>1306</v>
      </c>
      <c r="H72" s="98" t="s">
        <v>1707</v>
      </c>
      <c r="I72" s="88" t="s">
        <v>159</v>
      </c>
      <c r="J72" s="91" t="s">
        <v>1708</v>
      </c>
      <c r="K72" s="92" t="s">
        <v>747</v>
      </c>
      <c r="L72" s="93" t="s">
        <v>671</v>
      </c>
      <c r="M72" s="93" t="s">
        <v>1108</v>
      </c>
      <c r="N72" s="92" t="s">
        <v>113</v>
      </c>
      <c r="O72" s="95">
        <v>45404</v>
      </c>
    </row>
    <row r="73" spans="2:15" s="96" customFormat="1" ht="56.6" x14ac:dyDescent="0.4">
      <c r="B73" s="88" t="s">
        <v>790</v>
      </c>
      <c r="C73" s="89" t="s">
        <v>791</v>
      </c>
      <c r="D73" s="89" t="s">
        <v>792</v>
      </c>
      <c r="E73" s="89" t="s">
        <v>1705</v>
      </c>
      <c r="F73" s="89" t="s">
        <v>1706</v>
      </c>
      <c r="G73" s="90" t="s">
        <v>1306</v>
      </c>
      <c r="H73" s="98" t="s">
        <v>1707</v>
      </c>
      <c r="I73" s="88" t="s">
        <v>159</v>
      </c>
      <c r="J73" s="91" t="s">
        <v>1708</v>
      </c>
      <c r="K73" s="92" t="s">
        <v>747</v>
      </c>
      <c r="L73" s="93" t="s">
        <v>671</v>
      </c>
      <c r="M73" s="93" t="s">
        <v>1108</v>
      </c>
      <c r="N73" s="92" t="s">
        <v>113</v>
      </c>
      <c r="O73" s="95">
        <v>45404</v>
      </c>
    </row>
    <row r="74" spans="2:15" s="96" customFormat="1" ht="84.9" x14ac:dyDescent="0.4">
      <c r="B74" s="91" t="s">
        <v>790</v>
      </c>
      <c r="C74" s="93" t="s">
        <v>791</v>
      </c>
      <c r="D74" s="93" t="s">
        <v>792</v>
      </c>
      <c r="E74" s="91" t="s">
        <v>694</v>
      </c>
      <c r="F74" s="97" t="s">
        <v>808</v>
      </c>
      <c r="G74" s="90" t="s">
        <v>1307</v>
      </c>
      <c r="H74" s="91"/>
      <c r="I74" s="91"/>
      <c r="J74" s="91"/>
      <c r="K74" s="92"/>
      <c r="L74" s="93"/>
      <c r="M74" s="93"/>
      <c r="N74" s="92"/>
      <c r="O74" s="95">
        <v>44701</v>
      </c>
    </row>
    <row r="75" spans="2:15" s="96" customFormat="1" ht="56.6" x14ac:dyDescent="0.4">
      <c r="B75" s="88" t="s">
        <v>790</v>
      </c>
      <c r="C75" s="89" t="s">
        <v>791</v>
      </c>
      <c r="D75" s="89" t="s">
        <v>792</v>
      </c>
      <c r="E75" s="89" t="s">
        <v>695</v>
      </c>
      <c r="F75" s="89" t="s">
        <v>808</v>
      </c>
      <c r="G75" s="90" t="s">
        <v>1308</v>
      </c>
      <c r="H75" s="91"/>
      <c r="I75" s="91"/>
      <c r="J75" s="91"/>
      <c r="K75" s="92"/>
      <c r="L75" s="93"/>
      <c r="M75" s="93"/>
      <c r="N75" s="92"/>
      <c r="O75" s="95">
        <v>44701</v>
      </c>
    </row>
    <row r="76" spans="2:15" s="96" customFormat="1" ht="42.45" x14ac:dyDescent="0.4">
      <c r="B76" s="88" t="s">
        <v>790</v>
      </c>
      <c r="C76" s="89" t="s">
        <v>791</v>
      </c>
      <c r="D76" s="89" t="s">
        <v>1536</v>
      </c>
      <c r="E76" s="89" t="s">
        <v>693</v>
      </c>
      <c r="F76" s="89" t="s">
        <v>809</v>
      </c>
      <c r="G76" s="90" t="s">
        <v>1309</v>
      </c>
      <c r="H76" s="88" t="s">
        <v>1542</v>
      </c>
      <c r="I76" s="88" t="s">
        <v>160</v>
      </c>
      <c r="J76" s="91" t="s">
        <v>876</v>
      </c>
      <c r="K76" s="92" t="s">
        <v>715</v>
      </c>
      <c r="L76" s="93" t="s">
        <v>670</v>
      </c>
      <c r="M76" s="93" t="s">
        <v>1109</v>
      </c>
      <c r="N76" s="94" t="s">
        <v>113</v>
      </c>
      <c r="O76" s="95">
        <v>44701</v>
      </c>
    </row>
    <row r="77" spans="2:15" s="96" customFormat="1" ht="42.45" x14ac:dyDescent="0.4">
      <c r="B77" s="88" t="s">
        <v>790</v>
      </c>
      <c r="C77" s="89" t="s">
        <v>791</v>
      </c>
      <c r="D77" s="89" t="s">
        <v>1536</v>
      </c>
      <c r="E77" s="89" t="s">
        <v>693</v>
      </c>
      <c r="F77" s="89" t="s">
        <v>809</v>
      </c>
      <c r="G77" s="90" t="s">
        <v>1309</v>
      </c>
      <c r="H77" s="88" t="s">
        <v>1542</v>
      </c>
      <c r="I77" s="88" t="s">
        <v>160</v>
      </c>
      <c r="J77" s="91" t="s">
        <v>876</v>
      </c>
      <c r="K77" s="92" t="s">
        <v>715</v>
      </c>
      <c r="L77" s="93" t="s">
        <v>670</v>
      </c>
      <c r="M77" s="93" t="s">
        <v>1109</v>
      </c>
      <c r="N77" s="94" t="s">
        <v>113</v>
      </c>
      <c r="O77" s="95">
        <v>44701</v>
      </c>
    </row>
    <row r="78" spans="2:15" s="96" customFormat="1" ht="42.45" x14ac:dyDescent="0.4">
      <c r="B78" s="88" t="s">
        <v>790</v>
      </c>
      <c r="C78" s="89" t="s">
        <v>791</v>
      </c>
      <c r="D78" s="89" t="s">
        <v>1536</v>
      </c>
      <c r="E78" s="89" t="s">
        <v>693</v>
      </c>
      <c r="F78" s="89" t="s">
        <v>809</v>
      </c>
      <c r="G78" s="90" t="s">
        <v>1309</v>
      </c>
      <c r="H78" s="88" t="s">
        <v>1542</v>
      </c>
      <c r="I78" s="88" t="s">
        <v>160</v>
      </c>
      <c r="J78" s="91" t="s">
        <v>876</v>
      </c>
      <c r="K78" s="92" t="s">
        <v>715</v>
      </c>
      <c r="L78" s="93" t="s">
        <v>670</v>
      </c>
      <c r="M78" s="93" t="s">
        <v>1109</v>
      </c>
      <c r="N78" s="94" t="s">
        <v>113</v>
      </c>
      <c r="O78" s="95">
        <v>44701</v>
      </c>
    </row>
    <row r="79" spans="2:15" s="96" customFormat="1" ht="42.45" x14ac:dyDescent="0.4">
      <c r="B79" s="88" t="s">
        <v>790</v>
      </c>
      <c r="C79" s="89" t="s">
        <v>791</v>
      </c>
      <c r="D79" s="89" t="s">
        <v>1536</v>
      </c>
      <c r="E79" s="89" t="s">
        <v>1083</v>
      </c>
      <c r="F79" s="89" t="s">
        <v>810</v>
      </c>
      <c r="G79" s="90" t="s">
        <v>1310</v>
      </c>
      <c r="H79" s="88" t="s">
        <v>830</v>
      </c>
      <c r="I79" s="88" t="s">
        <v>159</v>
      </c>
      <c r="J79" s="91" t="s">
        <v>1527</v>
      </c>
      <c r="K79" s="92" t="s">
        <v>747</v>
      </c>
      <c r="L79" s="93" t="s">
        <v>670</v>
      </c>
      <c r="M79" s="93" t="s">
        <v>1109</v>
      </c>
      <c r="N79" s="94" t="s">
        <v>113</v>
      </c>
      <c r="O79" s="95">
        <v>44701</v>
      </c>
    </row>
    <row r="80" spans="2:15" s="96" customFormat="1" ht="42.45" x14ac:dyDescent="0.4">
      <c r="B80" s="88" t="s">
        <v>790</v>
      </c>
      <c r="C80" s="89" t="s">
        <v>791</v>
      </c>
      <c r="D80" s="89" t="s">
        <v>1536</v>
      </c>
      <c r="E80" s="89" t="s">
        <v>1083</v>
      </c>
      <c r="F80" s="89" t="s">
        <v>810</v>
      </c>
      <c r="G80" s="90" t="s">
        <v>1310</v>
      </c>
      <c r="H80" s="88" t="s">
        <v>830</v>
      </c>
      <c r="I80" s="88" t="s">
        <v>159</v>
      </c>
      <c r="J80" s="91" t="s">
        <v>1527</v>
      </c>
      <c r="K80" s="92" t="s">
        <v>747</v>
      </c>
      <c r="L80" s="93" t="s">
        <v>670</v>
      </c>
      <c r="M80" s="93" t="s">
        <v>1109</v>
      </c>
      <c r="N80" s="94" t="s">
        <v>113</v>
      </c>
      <c r="O80" s="95">
        <v>44701</v>
      </c>
    </row>
    <row r="81" spans="2:15" s="96" customFormat="1" ht="42.45" x14ac:dyDescent="0.4">
      <c r="B81" s="88" t="s">
        <v>790</v>
      </c>
      <c r="C81" s="89" t="s">
        <v>791</v>
      </c>
      <c r="D81" s="89" t="s">
        <v>1536</v>
      </c>
      <c r="E81" s="89" t="s">
        <v>1083</v>
      </c>
      <c r="F81" s="89" t="s">
        <v>810</v>
      </c>
      <c r="G81" s="90" t="s">
        <v>1310</v>
      </c>
      <c r="H81" s="88" t="s">
        <v>830</v>
      </c>
      <c r="I81" s="88" t="s">
        <v>159</v>
      </c>
      <c r="J81" s="91" t="s">
        <v>1527</v>
      </c>
      <c r="K81" s="92" t="s">
        <v>747</v>
      </c>
      <c r="L81" s="93" t="s">
        <v>670</v>
      </c>
      <c r="M81" s="93" t="s">
        <v>1109</v>
      </c>
      <c r="N81" s="94" t="s">
        <v>113</v>
      </c>
      <c r="O81" s="95">
        <v>44701</v>
      </c>
    </row>
    <row r="82" spans="2:15" s="96" customFormat="1" ht="42.45" x14ac:dyDescent="0.4">
      <c r="B82" s="88" t="s">
        <v>790</v>
      </c>
      <c r="C82" s="89" t="s">
        <v>791</v>
      </c>
      <c r="D82" s="89" t="s">
        <v>1536</v>
      </c>
      <c r="E82" s="89" t="s">
        <v>1083</v>
      </c>
      <c r="F82" s="89" t="s">
        <v>810</v>
      </c>
      <c r="G82" s="90" t="s">
        <v>1310</v>
      </c>
      <c r="H82" s="88" t="s">
        <v>830</v>
      </c>
      <c r="I82" s="88" t="s">
        <v>159</v>
      </c>
      <c r="J82" s="91" t="s">
        <v>1527</v>
      </c>
      <c r="K82" s="92" t="s">
        <v>747</v>
      </c>
      <c r="L82" s="93" t="s">
        <v>670</v>
      </c>
      <c r="M82" s="93" t="s">
        <v>1109</v>
      </c>
      <c r="N82" s="94" t="s">
        <v>113</v>
      </c>
      <c r="O82" s="95">
        <v>44701</v>
      </c>
    </row>
    <row r="83" spans="2:15" s="96" customFormat="1" ht="42.45" x14ac:dyDescent="0.4">
      <c r="B83" s="88" t="s">
        <v>790</v>
      </c>
      <c r="C83" s="89" t="s">
        <v>791</v>
      </c>
      <c r="D83" s="89" t="s">
        <v>1536</v>
      </c>
      <c r="E83" s="89" t="s">
        <v>1084</v>
      </c>
      <c r="F83" s="89" t="s">
        <v>810</v>
      </c>
      <c r="G83" s="90" t="s">
        <v>1311</v>
      </c>
      <c r="H83" s="88" t="s">
        <v>831</v>
      </c>
      <c r="I83" s="88" t="s">
        <v>160</v>
      </c>
      <c r="J83" s="91" t="s">
        <v>1543</v>
      </c>
      <c r="K83" s="92" t="s">
        <v>747</v>
      </c>
      <c r="L83" s="93" t="s">
        <v>670</v>
      </c>
      <c r="M83" s="93" t="s">
        <v>1109</v>
      </c>
      <c r="N83" s="94" t="s">
        <v>113</v>
      </c>
      <c r="O83" s="95">
        <v>44701</v>
      </c>
    </row>
    <row r="84" spans="2:15" s="96" customFormat="1" ht="42.45" x14ac:dyDescent="0.4">
      <c r="B84" s="88" t="s">
        <v>790</v>
      </c>
      <c r="C84" s="89" t="s">
        <v>791</v>
      </c>
      <c r="D84" s="89" t="s">
        <v>1536</v>
      </c>
      <c r="E84" s="89" t="s">
        <v>1084</v>
      </c>
      <c r="F84" s="89" t="s">
        <v>810</v>
      </c>
      <c r="G84" s="90" t="s">
        <v>1311</v>
      </c>
      <c r="H84" s="88" t="s">
        <v>831</v>
      </c>
      <c r="I84" s="88" t="s">
        <v>160</v>
      </c>
      <c r="J84" s="91" t="s">
        <v>1543</v>
      </c>
      <c r="K84" s="92" t="s">
        <v>747</v>
      </c>
      <c r="L84" s="93" t="s">
        <v>670</v>
      </c>
      <c r="M84" s="93" t="s">
        <v>1109</v>
      </c>
      <c r="N84" s="94" t="s">
        <v>113</v>
      </c>
      <c r="O84" s="95">
        <v>44701</v>
      </c>
    </row>
    <row r="85" spans="2:15" s="96" customFormat="1" ht="42.45" x14ac:dyDescent="0.4">
      <c r="B85" s="88" t="s">
        <v>790</v>
      </c>
      <c r="C85" s="89" t="s">
        <v>791</v>
      </c>
      <c r="D85" s="89" t="s">
        <v>1536</v>
      </c>
      <c r="E85" s="89" t="s">
        <v>1084</v>
      </c>
      <c r="F85" s="89" t="s">
        <v>810</v>
      </c>
      <c r="G85" s="90" t="s">
        <v>1311</v>
      </c>
      <c r="H85" s="88" t="s">
        <v>831</v>
      </c>
      <c r="I85" s="88" t="s">
        <v>160</v>
      </c>
      <c r="J85" s="91" t="s">
        <v>1543</v>
      </c>
      <c r="K85" s="92" t="s">
        <v>747</v>
      </c>
      <c r="L85" s="93" t="s">
        <v>670</v>
      </c>
      <c r="M85" s="93" t="s">
        <v>1109</v>
      </c>
      <c r="N85" s="94" t="s">
        <v>113</v>
      </c>
      <c r="O85" s="95">
        <v>44701</v>
      </c>
    </row>
    <row r="86" spans="2:15" s="96" customFormat="1" ht="42.45" x14ac:dyDescent="0.4">
      <c r="B86" s="88" t="s">
        <v>790</v>
      </c>
      <c r="C86" s="89" t="s">
        <v>791</v>
      </c>
      <c r="D86" s="89" t="s">
        <v>1536</v>
      </c>
      <c r="E86" s="89" t="s">
        <v>1084</v>
      </c>
      <c r="F86" s="89" t="s">
        <v>811</v>
      </c>
      <c r="G86" s="90" t="s">
        <v>1312</v>
      </c>
      <c r="H86" s="88" t="s">
        <v>832</v>
      </c>
      <c r="I86" s="88" t="s">
        <v>160</v>
      </c>
      <c r="J86" s="91" t="s">
        <v>1544</v>
      </c>
      <c r="K86" s="92" t="s">
        <v>747</v>
      </c>
      <c r="L86" s="93" t="s">
        <v>670</v>
      </c>
      <c r="M86" s="93" t="s">
        <v>1109</v>
      </c>
      <c r="N86" s="94" t="s">
        <v>113</v>
      </c>
      <c r="O86" s="95">
        <v>44701</v>
      </c>
    </row>
    <row r="87" spans="2:15" s="96" customFormat="1" ht="42.45" x14ac:dyDescent="0.4">
      <c r="B87" s="88" t="s">
        <v>790</v>
      </c>
      <c r="C87" s="89" t="s">
        <v>791</v>
      </c>
      <c r="D87" s="89" t="s">
        <v>1536</v>
      </c>
      <c r="E87" s="89" t="s">
        <v>1084</v>
      </c>
      <c r="F87" s="89" t="s">
        <v>811</v>
      </c>
      <c r="G87" s="90" t="s">
        <v>1312</v>
      </c>
      <c r="H87" s="88" t="s">
        <v>832</v>
      </c>
      <c r="I87" s="88" t="s">
        <v>160</v>
      </c>
      <c r="J87" s="91" t="s">
        <v>1544</v>
      </c>
      <c r="K87" s="92" t="s">
        <v>747</v>
      </c>
      <c r="L87" s="93" t="s">
        <v>670</v>
      </c>
      <c r="M87" s="93" t="s">
        <v>1109</v>
      </c>
      <c r="N87" s="94" t="s">
        <v>113</v>
      </c>
      <c r="O87" s="95">
        <v>44701</v>
      </c>
    </row>
    <row r="88" spans="2:15" s="96" customFormat="1" ht="42.45" x14ac:dyDescent="0.4">
      <c r="B88" s="88" t="s">
        <v>790</v>
      </c>
      <c r="C88" s="89" t="s">
        <v>791</v>
      </c>
      <c r="D88" s="89" t="s">
        <v>1536</v>
      </c>
      <c r="E88" s="89" t="s">
        <v>1084</v>
      </c>
      <c r="F88" s="89" t="s">
        <v>811</v>
      </c>
      <c r="G88" s="90" t="s">
        <v>1312</v>
      </c>
      <c r="H88" s="88" t="s">
        <v>832</v>
      </c>
      <c r="I88" s="88" t="s">
        <v>160</v>
      </c>
      <c r="J88" s="91" t="s">
        <v>1544</v>
      </c>
      <c r="K88" s="92" t="s">
        <v>747</v>
      </c>
      <c r="L88" s="93" t="s">
        <v>670</v>
      </c>
      <c r="M88" s="93" t="s">
        <v>1109</v>
      </c>
      <c r="N88" s="94" t="s">
        <v>113</v>
      </c>
      <c r="O88" s="95">
        <v>44701</v>
      </c>
    </row>
    <row r="89" spans="2:15" s="96" customFormat="1" ht="42.45" x14ac:dyDescent="0.4">
      <c r="B89" s="88" t="s">
        <v>790</v>
      </c>
      <c r="C89" s="89" t="s">
        <v>791</v>
      </c>
      <c r="D89" s="89" t="s">
        <v>1536</v>
      </c>
      <c r="E89" s="89" t="s">
        <v>1084</v>
      </c>
      <c r="F89" s="89" t="s">
        <v>810</v>
      </c>
      <c r="G89" s="90" t="s">
        <v>1313</v>
      </c>
      <c r="H89" s="88" t="s">
        <v>833</v>
      </c>
      <c r="I89" s="88" t="s">
        <v>160</v>
      </c>
      <c r="J89" s="91" t="s">
        <v>1545</v>
      </c>
      <c r="K89" s="92" t="s">
        <v>747</v>
      </c>
      <c r="L89" s="93" t="s">
        <v>670</v>
      </c>
      <c r="M89" s="93" t="s">
        <v>1109</v>
      </c>
      <c r="N89" s="94" t="s">
        <v>113</v>
      </c>
      <c r="O89" s="95">
        <v>44701</v>
      </c>
    </row>
    <row r="90" spans="2:15" s="96" customFormat="1" ht="42.45" x14ac:dyDescent="0.4">
      <c r="B90" s="88" t="s">
        <v>790</v>
      </c>
      <c r="C90" s="89" t="s">
        <v>791</v>
      </c>
      <c r="D90" s="89" t="s">
        <v>1536</v>
      </c>
      <c r="E90" s="89" t="s">
        <v>1084</v>
      </c>
      <c r="F90" s="89" t="s">
        <v>810</v>
      </c>
      <c r="G90" s="90" t="s">
        <v>1313</v>
      </c>
      <c r="H90" s="88" t="s">
        <v>833</v>
      </c>
      <c r="I90" s="88" t="s">
        <v>160</v>
      </c>
      <c r="J90" s="91" t="s">
        <v>1545</v>
      </c>
      <c r="K90" s="92" t="s">
        <v>747</v>
      </c>
      <c r="L90" s="93" t="s">
        <v>670</v>
      </c>
      <c r="M90" s="93" t="s">
        <v>1109</v>
      </c>
      <c r="N90" s="94" t="s">
        <v>113</v>
      </c>
      <c r="O90" s="95">
        <v>44701</v>
      </c>
    </row>
    <row r="91" spans="2:15" s="96" customFormat="1" ht="42.45" x14ac:dyDescent="0.4">
      <c r="B91" s="88" t="s">
        <v>790</v>
      </c>
      <c r="C91" s="89" t="s">
        <v>791</v>
      </c>
      <c r="D91" s="89" t="s">
        <v>1536</v>
      </c>
      <c r="E91" s="89" t="s">
        <v>1084</v>
      </c>
      <c r="F91" s="89" t="s">
        <v>810</v>
      </c>
      <c r="G91" s="90" t="s">
        <v>1313</v>
      </c>
      <c r="H91" s="88" t="s">
        <v>833</v>
      </c>
      <c r="I91" s="88" t="s">
        <v>160</v>
      </c>
      <c r="J91" s="91" t="s">
        <v>1545</v>
      </c>
      <c r="K91" s="92" t="s">
        <v>747</v>
      </c>
      <c r="L91" s="93" t="s">
        <v>670</v>
      </c>
      <c r="M91" s="93" t="s">
        <v>1109</v>
      </c>
      <c r="N91" s="94" t="s">
        <v>113</v>
      </c>
      <c r="O91" s="95">
        <v>44701</v>
      </c>
    </row>
    <row r="92" spans="2:15" s="96" customFormat="1" ht="70.75" x14ac:dyDescent="0.4">
      <c r="B92" s="88" t="s">
        <v>790</v>
      </c>
      <c r="C92" s="89" t="s">
        <v>791</v>
      </c>
      <c r="D92" s="89" t="s">
        <v>1536</v>
      </c>
      <c r="E92" s="89" t="s">
        <v>1085</v>
      </c>
      <c r="F92" s="89" t="s">
        <v>809</v>
      </c>
      <c r="G92" s="90" t="s">
        <v>1314</v>
      </c>
      <c r="H92" s="88" t="s">
        <v>834</v>
      </c>
      <c r="I92" s="88" t="s">
        <v>160</v>
      </c>
      <c r="J92" s="91" t="s">
        <v>1546</v>
      </c>
      <c r="K92" s="92" t="s">
        <v>747</v>
      </c>
      <c r="L92" s="93" t="s">
        <v>670</v>
      </c>
      <c r="M92" s="93" t="s">
        <v>1109</v>
      </c>
      <c r="N92" s="94" t="s">
        <v>113</v>
      </c>
      <c r="O92" s="95">
        <v>44701</v>
      </c>
    </row>
    <row r="93" spans="2:15" s="96" customFormat="1" ht="70.75" x14ac:dyDescent="0.4">
      <c r="B93" s="88" t="s">
        <v>790</v>
      </c>
      <c r="C93" s="89" t="s">
        <v>791</v>
      </c>
      <c r="D93" s="89" t="s">
        <v>1536</v>
      </c>
      <c r="E93" s="89" t="s">
        <v>1085</v>
      </c>
      <c r="F93" s="89" t="s">
        <v>809</v>
      </c>
      <c r="G93" s="90" t="s">
        <v>1314</v>
      </c>
      <c r="H93" s="88" t="s">
        <v>834</v>
      </c>
      <c r="I93" s="88" t="s">
        <v>160</v>
      </c>
      <c r="J93" s="91" t="s">
        <v>1546</v>
      </c>
      <c r="K93" s="92" t="s">
        <v>747</v>
      </c>
      <c r="L93" s="93" t="s">
        <v>670</v>
      </c>
      <c r="M93" s="93" t="s">
        <v>1109</v>
      </c>
      <c r="N93" s="94" t="s">
        <v>113</v>
      </c>
      <c r="O93" s="95">
        <v>44701</v>
      </c>
    </row>
    <row r="94" spans="2:15" s="96" customFormat="1" ht="42.45" x14ac:dyDescent="0.4">
      <c r="B94" s="88" t="s">
        <v>1547</v>
      </c>
      <c r="C94" s="89" t="s">
        <v>1539</v>
      </c>
      <c r="D94" s="89" t="s">
        <v>1537</v>
      </c>
      <c r="E94" s="89"/>
      <c r="F94" s="89"/>
      <c r="G94" s="90" t="s">
        <v>1741</v>
      </c>
      <c r="H94" s="88"/>
      <c r="I94" s="88"/>
      <c r="J94" s="91"/>
      <c r="K94" s="92"/>
      <c r="L94" s="93"/>
      <c r="M94" s="93"/>
      <c r="N94" s="94"/>
      <c r="O94" s="95"/>
    </row>
    <row r="95" spans="2:15" s="96" customFormat="1" ht="42.45" x14ac:dyDescent="0.4">
      <c r="B95" s="88" t="s">
        <v>1547</v>
      </c>
      <c r="C95" s="89" t="s">
        <v>1539</v>
      </c>
      <c r="D95" s="89" t="s">
        <v>1537</v>
      </c>
      <c r="E95" s="89" t="s">
        <v>1086</v>
      </c>
      <c r="F95" s="89" t="s">
        <v>812</v>
      </c>
      <c r="G95" s="90" t="s">
        <v>1315</v>
      </c>
      <c r="H95" s="88" t="s">
        <v>835</v>
      </c>
      <c r="I95" s="88" t="s">
        <v>160</v>
      </c>
      <c r="J95" s="91" t="s">
        <v>877</v>
      </c>
      <c r="K95" s="92" t="s">
        <v>715</v>
      </c>
      <c r="L95" s="93" t="s">
        <v>670</v>
      </c>
      <c r="M95" s="93" t="s">
        <v>1109</v>
      </c>
      <c r="N95" s="94" t="s">
        <v>113</v>
      </c>
      <c r="O95" s="95">
        <v>44701</v>
      </c>
    </row>
    <row r="96" spans="2:15" s="96" customFormat="1" ht="42.45" x14ac:dyDescent="0.4">
      <c r="B96" s="88" t="s">
        <v>1547</v>
      </c>
      <c r="C96" s="89" t="s">
        <v>1539</v>
      </c>
      <c r="D96" s="89" t="s">
        <v>1537</v>
      </c>
      <c r="E96" s="89" t="s">
        <v>1086</v>
      </c>
      <c r="F96" s="89" t="s">
        <v>812</v>
      </c>
      <c r="G96" s="90" t="s">
        <v>1315</v>
      </c>
      <c r="H96" s="88" t="s">
        <v>835</v>
      </c>
      <c r="I96" s="88" t="s">
        <v>160</v>
      </c>
      <c r="J96" s="91" t="s">
        <v>877</v>
      </c>
      <c r="K96" s="92" t="s">
        <v>715</v>
      </c>
      <c r="L96" s="93" t="s">
        <v>670</v>
      </c>
      <c r="M96" s="93" t="s">
        <v>1109</v>
      </c>
      <c r="N96" s="94" t="s">
        <v>113</v>
      </c>
      <c r="O96" s="95">
        <v>44701</v>
      </c>
    </row>
    <row r="97" spans="2:15" s="96" customFormat="1" ht="42.45" x14ac:dyDescent="0.4">
      <c r="B97" s="88" t="s">
        <v>1547</v>
      </c>
      <c r="C97" s="89" t="s">
        <v>1539</v>
      </c>
      <c r="D97" s="89" t="s">
        <v>1537</v>
      </c>
      <c r="E97" s="89"/>
      <c r="F97" s="89"/>
      <c r="G97" s="90" t="s">
        <v>1742</v>
      </c>
      <c r="H97" s="88"/>
      <c r="I97" s="88"/>
      <c r="J97" s="91"/>
      <c r="K97" s="92"/>
      <c r="L97" s="93"/>
      <c r="M97" s="93"/>
      <c r="N97" s="94"/>
      <c r="O97" s="95"/>
    </row>
    <row r="98" spans="2:15" s="96" customFormat="1" ht="42.45" x14ac:dyDescent="0.4">
      <c r="B98" s="88" t="s">
        <v>1547</v>
      </c>
      <c r="C98" s="89" t="s">
        <v>1539</v>
      </c>
      <c r="D98" s="89" t="s">
        <v>1537</v>
      </c>
      <c r="E98" s="89"/>
      <c r="F98" s="89"/>
      <c r="G98" s="90" t="s">
        <v>1743</v>
      </c>
      <c r="H98" s="88"/>
      <c r="I98" s="88"/>
      <c r="J98" s="91"/>
      <c r="K98" s="92"/>
      <c r="L98" s="93"/>
      <c r="M98" s="93"/>
      <c r="N98" s="94"/>
      <c r="O98" s="95"/>
    </row>
    <row r="99" spans="2:15" s="96" customFormat="1" ht="28.3" x14ac:dyDescent="0.4">
      <c r="B99" s="88" t="s">
        <v>793</v>
      </c>
      <c r="C99" s="89" t="s">
        <v>794</v>
      </c>
      <c r="D99" s="89" t="s">
        <v>1777</v>
      </c>
      <c r="E99" s="89" t="s">
        <v>1087</v>
      </c>
      <c r="F99" s="89" t="s">
        <v>803</v>
      </c>
      <c r="G99" s="90" t="s">
        <v>1316</v>
      </c>
      <c r="H99" s="88" t="s">
        <v>836</v>
      </c>
      <c r="I99" s="88" t="s">
        <v>159</v>
      </c>
      <c r="J99" s="91" t="s">
        <v>1528</v>
      </c>
      <c r="K99" s="92" t="s">
        <v>885</v>
      </c>
      <c r="L99" s="93" t="s">
        <v>673</v>
      </c>
      <c r="M99" s="93" t="s">
        <v>1110</v>
      </c>
      <c r="N99" s="94" t="s">
        <v>113</v>
      </c>
      <c r="O99" s="95">
        <v>44701</v>
      </c>
    </row>
    <row r="100" spans="2:15" s="96" customFormat="1" ht="28.3" x14ac:dyDescent="0.4">
      <c r="B100" s="88" t="s">
        <v>793</v>
      </c>
      <c r="C100" s="89" t="s">
        <v>794</v>
      </c>
      <c r="D100" s="89" t="s">
        <v>1777</v>
      </c>
      <c r="E100" s="89" t="s">
        <v>1087</v>
      </c>
      <c r="F100" s="89" t="s">
        <v>803</v>
      </c>
      <c r="G100" s="90" t="s">
        <v>1316</v>
      </c>
      <c r="H100" s="88" t="s">
        <v>836</v>
      </c>
      <c r="I100" s="88" t="s">
        <v>159</v>
      </c>
      <c r="J100" s="91" t="s">
        <v>1528</v>
      </c>
      <c r="K100" s="92" t="s">
        <v>885</v>
      </c>
      <c r="L100" s="93" t="s">
        <v>673</v>
      </c>
      <c r="M100" s="93" t="s">
        <v>1110</v>
      </c>
      <c r="N100" s="94" t="s">
        <v>113</v>
      </c>
      <c r="O100" s="95">
        <v>44701</v>
      </c>
    </row>
    <row r="101" spans="2:15" s="96" customFormat="1" ht="28.3" x14ac:dyDescent="0.4">
      <c r="B101" s="88" t="s">
        <v>793</v>
      </c>
      <c r="C101" s="89" t="s">
        <v>794</v>
      </c>
      <c r="D101" s="89" t="s">
        <v>1777</v>
      </c>
      <c r="E101" s="89" t="s">
        <v>1087</v>
      </c>
      <c r="F101" s="89" t="s">
        <v>803</v>
      </c>
      <c r="G101" s="90" t="s">
        <v>1316</v>
      </c>
      <c r="H101" s="88" t="s">
        <v>836</v>
      </c>
      <c r="I101" s="88" t="s">
        <v>159</v>
      </c>
      <c r="J101" s="91" t="s">
        <v>1528</v>
      </c>
      <c r="K101" s="92" t="s">
        <v>885</v>
      </c>
      <c r="L101" s="93" t="s">
        <v>673</v>
      </c>
      <c r="M101" s="93" t="s">
        <v>1110</v>
      </c>
      <c r="N101" s="94" t="s">
        <v>113</v>
      </c>
      <c r="O101" s="95">
        <v>44701</v>
      </c>
    </row>
    <row r="102" spans="2:15" s="96" customFormat="1" ht="28.3" x14ac:dyDescent="0.4">
      <c r="B102" s="88" t="s">
        <v>793</v>
      </c>
      <c r="C102" s="89" t="s">
        <v>794</v>
      </c>
      <c r="D102" s="89" t="s">
        <v>1777</v>
      </c>
      <c r="E102" s="89" t="s">
        <v>1088</v>
      </c>
      <c r="F102" s="89" t="s">
        <v>803</v>
      </c>
      <c r="G102" s="90" t="s">
        <v>1317</v>
      </c>
      <c r="H102" s="88" t="s">
        <v>837</v>
      </c>
      <c r="I102" s="88" t="s">
        <v>159</v>
      </c>
      <c r="J102" s="91" t="s">
        <v>1528</v>
      </c>
      <c r="K102" s="92" t="s">
        <v>747</v>
      </c>
      <c r="L102" s="93" t="s">
        <v>673</v>
      </c>
      <c r="M102" s="93" t="s">
        <v>1110</v>
      </c>
      <c r="N102" s="94" t="s">
        <v>113</v>
      </c>
      <c r="O102" s="95">
        <v>44701</v>
      </c>
    </row>
    <row r="103" spans="2:15" s="96" customFormat="1" ht="28.3" x14ac:dyDescent="0.4">
      <c r="B103" s="88" t="s">
        <v>793</v>
      </c>
      <c r="C103" s="89" t="s">
        <v>794</v>
      </c>
      <c r="D103" s="89" t="s">
        <v>1777</v>
      </c>
      <c r="E103" s="89" t="s">
        <v>1088</v>
      </c>
      <c r="F103" s="89" t="s">
        <v>803</v>
      </c>
      <c r="G103" s="90" t="s">
        <v>1317</v>
      </c>
      <c r="H103" s="88" t="s">
        <v>837</v>
      </c>
      <c r="I103" s="88" t="s">
        <v>159</v>
      </c>
      <c r="J103" s="91" t="s">
        <v>1528</v>
      </c>
      <c r="K103" s="92" t="s">
        <v>747</v>
      </c>
      <c r="L103" s="93" t="s">
        <v>673</v>
      </c>
      <c r="M103" s="93" t="s">
        <v>1110</v>
      </c>
      <c r="N103" s="94" t="s">
        <v>113</v>
      </c>
      <c r="O103" s="95">
        <v>44701</v>
      </c>
    </row>
    <row r="104" spans="2:15" s="96" customFormat="1" ht="28.3" x14ac:dyDescent="0.4">
      <c r="B104" s="88" t="s">
        <v>793</v>
      </c>
      <c r="C104" s="89" t="s">
        <v>794</v>
      </c>
      <c r="D104" s="89" t="s">
        <v>1777</v>
      </c>
      <c r="E104" s="89" t="s">
        <v>1087</v>
      </c>
      <c r="F104" s="89" t="s">
        <v>803</v>
      </c>
      <c r="G104" s="90" t="s">
        <v>1318</v>
      </c>
      <c r="H104" s="88" t="s">
        <v>838</v>
      </c>
      <c r="I104" s="88" t="s">
        <v>159</v>
      </c>
      <c r="J104" s="91" t="s">
        <v>1529</v>
      </c>
      <c r="K104" s="92" t="s">
        <v>886</v>
      </c>
      <c r="L104" s="93" t="s">
        <v>673</v>
      </c>
      <c r="M104" s="93" t="s">
        <v>1110</v>
      </c>
      <c r="N104" s="94" t="s">
        <v>113</v>
      </c>
      <c r="O104" s="95">
        <v>44701</v>
      </c>
    </row>
    <row r="105" spans="2:15" s="96" customFormat="1" ht="28.3" x14ac:dyDescent="0.4">
      <c r="B105" s="88" t="s">
        <v>793</v>
      </c>
      <c r="C105" s="89" t="s">
        <v>794</v>
      </c>
      <c r="D105" s="89" t="s">
        <v>1777</v>
      </c>
      <c r="E105" s="89" t="s">
        <v>1087</v>
      </c>
      <c r="F105" s="89" t="s">
        <v>803</v>
      </c>
      <c r="G105" s="90" t="s">
        <v>1318</v>
      </c>
      <c r="H105" s="88" t="s">
        <v>838</v>
      </c>
      <c r="I105" s="88" t="s">
        <v>159</v>
      </c>
      <c r="J105" s="91" t="s">
        <v>1529</v>
      </c>
      <c r="K105" s="92" t="s">
        <v>886</v>
      </c>
      <c r="L105" s="93" t="s">
        <v>673</v>
      </c>
      <c r="M105" s="93" t="s">
        <v>1110</v>
      </c>
      <c r="N105" s="94" t="s">
        <v>113</v>
      </c>
      <c r="O105" s="95">
        <v>44701</v>
      </c>
    </row>
    <row r="106" spans="2:15" s="96" customFormat="1" ht="28.3" x14ac:dyDescent="0.4">
      <c r="B106" s="88" t="s">
        <v>793</v>
      </c>
      <c r="C106" s="89" t="s">
        <v>794</v>
      </c>
      <c r="D106" s="89" t="s">
        <v>1777</v>
      </c>
      <c r="E106" s="89" t="s">
        <v>1087</v>
      </c>
      <c r="F106" s="89" t="s">
        <v>803</v>
      </c>
      <c r="G106" s="90" t="s">
        <v>1318</v>
      </c>
      <c r="H106" s="88" t="s">
        <v>838</v>
      </c>
      <c r="I106" s="88" t="s">
        <v>159</v>
      </c>
      <c r="J106" s="91" t="s">
        <v>1529</v>
      </c>
      <c r="K106" s="92" t="s">
        <v>886</v>
      </c>
      <c r="L106" s="93" t="s">
        <v>673</v>
      </c>
      <c r="M106" s="93" t="s">
        <v>1110</v>
      </c>
      <c r="N106" s="94" t="s">
        <v>113</v>
      </c>
      <c r="O106" s="95">
        <v>44701</v>
      </c>
    </row>
    <row r="107" spans="2:15" s="96" customFormat="1" ht="42.45" x14ac:dyDescent="0.4">
      <c r="B107" s="88" t="s">
        <v>795</v>
      </c>
      <c r="C107" s="89" t="s">
        <v>1781</v>
      </c>
      <c r="D107" s="89" t="s">
        <v>1782</v>
      </c>
      <c r="E107" s="89" t="s">
        <v>1664</v>
      </c>
      <c r="F107" s="89" t="s">
        <v>940</v>
      </c>
      <c r="G107" s="90" t="s">
        <v>1319</v>
      </c>
      <c r="H107" s="88" t="s">
        <v>839</v>
      </c>
      <c r="I107" s="88" t="s">
        <v>160</v>
      </c>
      <c r="J107" s="91" t="s">
        <v>1548</v>
      </c>
      <c r="K107" s="92" t="s">
        <v>715</v>
      </c>
      <c r="L107" s="93" t="s">
        <v>672</v>
      </c>
      <c r="M107" s="93" t="s">
        <v>680</v>
      </c>
      <c r="N107" s="94" t="s">
        <v>113</v>
      </c>
      <c r="O107" s="95">
        <v>44701</v>
      </c>
    </row>
    <row r="108" spans="2:15" s="96" customFormat="1" ht="42.45" x14ac:dyDescent="0.4">
      <c r="B108" s="88" t="s">
        <v>795</v>
      </c>
      <c r="C108" s="89" t="s">
        <v>1781</v>
      </c>
      <c r="D108" s="89" t="s">
        <v>1782</v>
      </c>
      <c r="E108" s="89" t="s">
        <v>1664</v>
      </c>
      <c r="F108" s="89" t="s">
        <v>940</v>
      </c>
      <c r="G108" s="90" t="s">
        <v>1319</v>
      </c>
      <c r="H108" s="88" t="s">
        <v>839</v>
      </c>
      <c r="I108" s="88" t="s">
        <v>160</v>
      </c>
      <c r="J108" s="91" t="s">
        <v>1548</v>
      </c>
      <c r="K108" s="92" t="s">
        <v>715</v>
      </c>
      <c r="L108" s="93" t="s">
        <v>672</v>
      </c>
      <c r="M108" s="93" t="s">
        <v>680</v>
      </c>
      <c r="N108" s="94" t="s">
        <v>113</v>
      </c>
      <c r="O108" s="95">
        <v>44701</v>
      </c>
    </row>
    <row r="109" spans="2:15" s="96" customFormat="1" ht="42.45" x14ac:dyDescent="0.4">
      <c r="B109" s="88" t="s">
        <v>795</v>
      </c>
      <c r="C109" s="89" t="s">
        <v>1781</v>
      </c>
      <c r="D109" s="89" t="s">
        <v>1782</v>
      </c>
      <c r="E109" s="89" t="s">
        <v>1664</v>
      </c>
      <c r="F109" s="89" t="s">
        <v>940</v>
      </c>
      <c r="G109" s="90" t="s">
        <v>1319</v>
      </c>
      <c r="H109" s="88" t="s">
        <v>839</v>
      </c>
      <c r="I109" s="88" t="s">
        <v>160</v>
      </c>
      <c r="J109" s="91" t="s">
        <v>1548</v>
      </c>
      <c r="K109" s="92" t="s">
        <v>715</v>
      </c>
      <c r="L109" s="93" t="s">
        <v>672</v>
      </c>
      <c r="M109" s="93" t="s">
        <v>680</v>
      </c>
      <c r="N109" s="94" t="s">
        <v>113</v>
      </c>
      <c r="O109" s="95">
        <v>44701</v>
      </c>
    </row>
    <row r="110" spans="2:15" s="96" customFormat="1" ht="42.45" x14ac:dyDescent="0.4">
      <c r="B110" s="88" t="s">
        <v>795</v>
      </c>
      <c r="C110" s="89" t="s">
        <v>1781</v>
      </c>
      <c r="D110" s="89" t="s">
        <v>1782</v>
      </c>
      <c r="E110" s="89" t="s">
        <v>1665</v>
      </c>
      <c r="F110" s="89" t="s">
        <v>940</v>
      </c>
      <c r="G110" s="90" t="s">
        <v>1320</v>
      </c>
      <c r="H110" s="88" t="s">
        <v>105</v>
      </c>
      <c r="I110" s="88" t="s">
        <v>159</v>
      </c>
      <c r="J110" s="91" t="s">
        <v>1530</v>
      </c>
      <c r="K110" s="92" t="s">
        <v>747</v>
      </c>
      <c r="L110" s="93" t="s">
        <v>672</v>
      </c>
      <c r="M110" s="93" t="s">
        <v>680</v>
      </c>
      <c r="N110" s="94" t="s">
        <v>113</v>
      </c>
      <c r="O110" s="95">
        <v>44701</v>
      </c>
    </row>
    <row r="111" spans="2:15" s="96" customFormat="1" ht="42.45" x14ac:dyDescent="0.4">
      <c r="B111" s="88" t="s">
        <v>795</v>
      </c>
      <c r="C111" s="89" t="s">
        <v>1781</v>
      </c>
      <c r="D111" s="89" t="s">
        <v>1782</v>
      </c>
      <c r="E111" s="89" t="s">
        <v>1665</v>
      </c>
      <c r="F111" s="89" t="s">
        <v>940</v>
      </c>
      <c r="G111" s="90" t="s">
        <v>1320</v>
      </c>
      <c r="H111" s="88" t="s">
        <v>105</v>
      </c>
      <c r="I111" s="88" t="s">
        <v>159</v>
      </c>
      <c r="J111" s="91" t="s">
        <v>1530</v>
      </c>
      <c r="K111" s="92" t="s">
        <v>747</v>
      </c>
      <c r="L111" s="93" t="s">
        <v>672</v>
      </c>
      <c r="M111" s="93" t="s">
        <v>680</v>
      </c>
      <c r="N111" s="94" t="s">
        <v>113</v>
      </c>
      <c r="O111" s="95">
        <v>44701</v>
      </c>
    </row>
    <row r="112" spans="2:15" s="96" customFormat="1" ht="42.45" x14ac:dyDescent="0.4">
      <c r="B112" s="88" t="s">
        <v>795</v>
      </c>
      <c r="C112" s="89" t="s">
        <v>1781</v>
      </c>
      <c r="D112" s="89" t="s">
        <v>1782</v>
      </c>
      <c r="E112" s="89" t="s">
        <v>1089</v>
      </c>
      <c r="F112" s="89" t="s">
        <v>813</v>
      </c>
      <c r="G112" s="90" t="s">
        <v>1321</v>
      </c>
      <c r="H112" s="88" t="s">
        <v>840</v>
      </c>
      <c r="I112" s="88" t="s">
        <v>160</v>
      </c>
      <c r="J112" s="91" t="s">
        <v>1549</v>
      </c>
      <c r="K112" s="92" t="s">
        <v>884</v>
      </c>
      <c r="L112" s="93" t="s">
        <v>672</v>
      </c>
      <c r="M112" s="93" t="s">
        <v>680</v>
      </c>
      <c r="N112" s="94" t="s">
        <v>113</v>
      </c>
      <c r="O112" s="95">
        <v>44701</v>
      </c>
    </row>
    <row r="113" spans="2:15" s="96" customFormat="1" ht="42.45" x14ac:dyDescent="0.4">
      <c r="B113" s="88" t="s">
        <v>795</v>
      </c>
      <c r="C113" s="89" t="s">
        <v>1781</v>
      </c>
      <c r="D113" s="89" t="s">
        <v>1782</v>
      </c>
      <c r="E113" s="89" t="s">
        <v>1089</v>
      </c>
      <c r="F113" s="89" t="s">
        <v>813</v>
      </c>
      <c r="G113" s="90" t="s">
        <v>1321</v>
      </c>
      <c r="H113" s="88" t="s">
        <v>840</v>
      </c>
      <c r="I113" s="88" t="s">
        <v>160</v>
      </c>
      <c r="J113" s="91" t="s">
        <v>1549</v>
      </c>
      <c r="K113" s="92" t="s">
        <v>884</v>
      </c>
      <c r="L113" s="93" t="s">
        <v>672</v>
      </c>
      <c r="M113" s="93" t="s">
        <v>680</v>
      </c>
      <c r="N113" s="94" t="s">
        <v>113</v>
      </c>
      <c r="O113" s="95">
        <v>44701</v>
      </c>
    </row>
    <row r="114" spans="2:15" s="96" customFormat="1" ht="42.45" x14ac:dyDescent="0.4">
      <c r="B114" s="88" t="s">
        <v>795</v>
      </c>
      <c r="C114" s="89" t="s">
        <v>1781</v>
      </c>
      <c r="D114" s="89" t="s">
        <v>1782</v>
      </c>
      <c r="E114" s="89" t="s">
        <v>1089</v>
      </c>
      <c r="F114" s="89" t="s">
        <v>813</v>
      </c>
      <c r="G114" s="90" t="s">
        <v>1322</v>
      </c>
      <c r="H114" s="88" t="s">
        <v>841</v>
      </c>
      <c r="I114" s="88" t="s">
        <v>160</v>
      </c>
      <c r="J114" s="91" t="s">
        <v>1550</v>
      </c>
      <c r="K114" s="92" t="s">
        <v>884</v>
      </c>
      <c r="L114" s="93" t="s">
        <v>672</v>
      </c>
      <c r="M114" s="93" t="s">
        <v>680</v>
      </c>
      <c r="N114" s="94" t="s">
        <v>113</v>
      </c>
      <c r="O114" s="95">
        <v>44701</v>
      </c>
    </row>
    <row r="115" spans="2:15" s="96" customFormat="1" ht="42.45" x14ac:dyDescent="0.4">
      <c r="B115" s="88" t="s">
        <v>795</v>
      </c>
      <c r="C115" s="89" t="s">
        <v>1781</v>
      </c>
      <c r="D115" s="89" t="s">
        <v>1782</v>
      </c>
      <c r="E115" s="89" t="s">
        <v>1089</v>
      </c>
      <c r="F115" s="89" t="s">
        <v>813</v>
      </c>
      <c r="G115" s="90" t="s">
        <v>1322</v>
      </c>
      <c r="H115" s="88" t="s">
        <v>841</v>
      </c>
      <c r="I115" s="88" t="s">
        <v>160</v>
      </c>
      <c r="J115" s="91" t="s">
        <v>1550</v>
      </c>
      <c r="K115" s="92" t="s">
        <v>884</v>
      </c>
      <c r="L115" s="93" t="s">
        <v>672</v>
      </c>
      <c r="M115" s="93" t="s">
        <v>680</v>
      </c>
      <c r="N115" s="94" t="s">
        <v>113</v>
      </c>
      <c r="O115" s="95">
        <v>44701</v>
      </c>
    </row>
    <row r="116" spans="2:15" s="96" customFormat="1" ht="42.45" x14ac:dyDescent="0.4">
      <c r="B116" s="88" t="s">
        <v>795</v>
      </c>
      <c r="C116" s="89" t="s">
        <v>1781</v>
      </c>
      <c r="D116" s="89" t="s">
        <v>1782</v>
      </c>
      <c r="E116" s="89" t="s">
        <v>1089</v>
      </c>
      <c r="F116" s="89" t="s">
        <v>813</v>
      </c>
      <c r="G116" s="90" t="s">
        <v>1323</v>
      </c>
      <c r="H116" s="88" t="s">
        <v>842</v>
      </c>
      <c r="I116" s="88" t="s">
        <v>160</v>
      </c>
      <c r="J116" s="91" t="s">
        <v>1551</v>
      </c>
      <c r="K116" s="92" t="s">
        <v>747</v>
      </c>
      <c r="L116" s="93" t="s">
        <v>672</v>
      </c>
      <c r="M116" s="93" t="s">
        <v>1111</v>
      </c>
      <c r="N116" s="94" t="s">
        <v>113</v>
      </c>
      <c r="O116" s="95">
        <v>44701</v>
      </c>
    </row>
    <row r="117" spans="2:15" s="96" customFormat="1" ht="42.45" x14ac:dyDescent="0.4">
      <c r="B117" s="88" t="s">
        <v>795</v>
      </c>
      <c r="C117" s="89" t="s">
        <v>1781</v>
      </c>
      <c r="D117" s="89" t="s">
        <v>1782</v>
      </c>
      <c r="E117" s="89" t="s">
        <v>1089</v>
      </c>
      <c r="F117" s="89" t="s">
        <v>813</v>
      </c>
      <c r="G117" s="90" t="s">
        <v>1323</v>
      </c>
      <c r="H117" s="88" t="s">
        <v>842</v>
      </c>
      <c r="I117" s="88" t="s">
        <v>160</v>
      </c>
      <c r="J117" s="91" t="s">
        <v>1551</v>
      </c>
      <c r="K117" s="92" t="s">
        <v>747</v>
      </c>
      <c r="L117" s="93" t="s">
        <v>672</v>
      </c>
      <c r="M117" s="93" t="s">
        <v>1111</v>
      </c>
      <c r="N117" s="94" t="s">
        <v>113</v>
      </c>
      <c r="O117" s="95">
        <v>44701</v>
      </c>
    </row>
    <row r="118" spans="2:15" s="96" customFormat="1" ht="28.3" x14ac:dyDescent="0.4">
      <c r="B118" s="88" t="s">
        <v>796</v>
      </c>
      <c r="C118" s="89" t="s">
        <v>1785</v>
      </c>
      <c r="D118" s="89" t="s">
        <v>1786</v>
      </c>
      <c r="E118" s="89" t="s">
        <v>1090</v>
      </c>
      <c r="F118" s="89" t="s">
        <v>813</v>
      </c>
      <c r="G118" s="90" t="s">
        <v>1324</v>
      </c>
      <c r="H118" s="88" t="s">
        <v>843</v>
      </c>
      <c r="I118" s="88" t="s">
        <v>160</v>
      </c>
      <c r="J118" s="91" t="s">
        <v>1552</v>
      </c>
      <c r="K118" s="92" t="s">
        <v>747</v>
      </c>
      <c r="L118" s="93" t="s">
        <v>672</v>
      </c>
      <c r="M118" s="93" t="s">
        <v>680</v>
      </c>
      <c r="N118" s="94" t="s">
        <v>123</v>
      </c>
      <c r="O118" s="95">
        <v>44701</v>
      </c>
    </row>
    <row r="119" spans="2:15" s="96" customFormat="1" ht="28.3" x14ac:dyDescent="0.4">
      <c r="B119" s="88" t="s">
        <v>796</v>
      </c>
      <c r="C119" s="89" t="s">
        <v>1785</v>
      </c>
      <c r="D119" s="89" t="s">
        <v>1786</v>
      </c>
      <c r="E119" s="89" t="s">
        <v>1090</v>
      </c>
      <c r="F119" s="89" t="s">
        <v>813</v>
      </c>
      <c r="G119" s="90" t="s">
        <v>1324</v>
      </c>
      <c r="H119" s="88" t="s">
        <v>843</v>
      </c>
      <c r="I119" s="88" t="s">
        <v>160</v>
      </c>
      <c r="J119" s="91" t="s">
        <v>1552</v>
      </c>
      <c r="K119" s="92" t="s">
        <v>747</v>
      </c>
      <c r="L119" s="93" t="s">
        <v>672</v>
      </c>
      <c r="M119" s="93" t="s">
        <v>680</v>
      </c>
      <c r="N119" s="94" t="s">
        <v>123</v>
      </c>
      <c r="O119" s="95">
        <v>44701</v>
      </c>
    </row>
    <row r="120" spans="2:15" s="96" customFormat="1" ht="42.45" x14ac:dyDescent="0.4">
      <c r="B120" s="88" t="s">
        <v>796</v>
      </c>
      <c r="C120" s="89" t="s">
        <v>1785</v>
      </c>
      <c r="D120" s="89" t="s">
        <v>1786</v>
      </c>
      <c r="E120" s="89" t="s">
        <v>1091</v>
      </c>
      <c r="F120" s="89" t="s">
        <v>813</v>
      </c>
      <c r="G120" s="90" t="s">
        <v>1325</v>
      </c>
      <c r="H120" s="88" t="s">
        <v>844</v>
      </c>
      <c r="I120" s="88" t="s">
        <v>159</v>
      </c>
      <c r="J120" s="91" t="s">
        <v>1531</v>
      </c>
      <c r="K120" s="92" t="s">
        <v>884</v>
      </c>
      <c r="L120" s="93" t="s">
        <v>670</v>
      </c>
      <c r="M120" s="93" t="s">
        <v>680</v>
      </c>
      <c r="N120" s="94" t="s">
        <v>113</v>
      </c>
      <c r="O120" s="95">
        <v>44701</v>
      </c>
    </row>
    <row r="121" spans="2:15" s="96" customFormat="1" ht="42.45" x14ac:dyDescent="0.4">
      <c r="B121" s="88" t="s">
        <v>796</v>
      </c>
      <c r="C121" s="89" t="s">
        <v>1785</v>
      </c>
      <c r="D121" s="89" t="s">
        <v>1786</v>
      </c>
      <c r="E121" s="89" t="s">
        <v>1091</v>
      </c>
      <c r="F121" s="89" t="s">
        <v>813</v>
      </c>
      <c r="G121" s="90" t="s">
        <v>1325</v>
      </c>
      <c r="H121" s="88" t="s">
        <v>844</v>
      </c>
      <c r="I121" s="88" t="s">
        <v>159</v>
      </c>
      <c r="J121" s="91" t="s">
        <v>1531</v>
      </c>
      <c r="K121" s="92" t="s">
        <v>884</v>
      </c>
      <c r="L121" s="93" t="s">
        <v>670</v>
      </c>
      <c r="M121" s="93" t="s">
        <v>680</v>
      </c>
      <c r="N121" s="94" t="s">
        <v>113</v>
      </c>
      <c r="O121" s="95">
        <v>44701</v>
      </c>
    </row>
    <row r="122" spans="2:15" s="96" customFormat="1" ht="42.45" x14ac:dyDescent="0.4">
      <c r="B122" s="88" t="s">
        <v>796</v>
      </c>
      <c r="C122" s="89" t="s">
        <v>1785</v>
      </c>
      <c r="D122" s="89" t="s">
        <v>1786</v>
      </c>
      <c r="E122" s="89" t="s">
        <v>1091</v>
      </c>
      <c r="F122" s="89" t="s">
        <v>813</v>
      </c>
      <c r="G122" s="90" t="s">
        <v>1325</v>
      </c>
      <c r="H122" s="88" t="s">
        <v>844</v>
      </c>
      <c r="I122" s="88" t="s">
        <v>159</v>
      </c>
      <c r="J122" s="91" t="s">
        <v>1531</v>
      </c>
      <c r="K122" s="92" t="s">
        <v>884</v>
      </c>
      <c r="L122" s="93" t="s">
        <v>670</v>
      </c>
      <c r="M122" s="93" t="s">
        <v>680</v>
      </c>
      <c r="N122" s="94" t="s">
        <v>113</v>
      </c>
      <c r="O122" s="95">
        <v>44701</v>
      </c>
    </row>
    <row r="123" spans="2:15" s="96" customFormat="1" ht="28.3" x14ac:dyDescent="0.4">
      <c r="B123" s="88" t="s">
        <v>796</v>
      </c>
      <c r="C123" s="89" t="s">
        <v>1785</v>
      </c>
      <c r="D123" s="89" t="s">
        <v>1786</v>
      </c>
      <c r="E123" s="89" t="s">
        <v>1092</v>
      </c>
      <c r="F123" s="89" t="s">
        <v>813</v>
      </c>
      <c r="G123" s="90" t="s">
        <v>1326</v>
      </c>
      <c r="H123" s="88" t="s">
        <v>845</v>
      </c>
      <c r="I123" s="88" t="s">
        <v>160</v>
      </c>
      <c r="J123" s="91" t="s">
        <v>1553</v>
      </c>
      <c r="K123" s="92" t="s">
        <v>884</v>
      </c>
      <c r="L123" s="93" t="s">
        <v>672</v>
      </c>
      <c r="M123" s="93" t="s">
        <v>680</v>
      </c>
      <c r="N123" s="94" t="s">
        <v>113</v>
      </c>
      <c r="O123" s="95">
        <v>44701</v>
      </c>
    </row>
    <row r="124" spans="2:15" s="96" customFormat="1" ht="28.3" x14ac:dyDescent="0.4">
      <c r="B124" s="88" t="s">
        <v>796</v>
      </c>
      <c r="C124" s="89" t="s">
        <v>1785</v>
      </c>
      <c r="D124" s="89" t="s">
        <v>1786</v>
      </c>
      <c r="E124" s="89" t="s">
        <v>1092</v>
      </c>
      <c r="F124" s="89" t="s">
        <v>813</v>
      </c>
      <c r="G124" s="90" t="s">
        <v>1326</v>
      </c>
      <c r="H124" s="88" t="s">
        <v>845</v>
      </c>
      <c r="I124" s="88" t="s">
        <v>160</v>
      </c>
      <c r="J124" s="91" t="s">
        <v>1553</v>
      </c>
      <c r="K124" s="92" t="s">
        <v>884</v>
      </c>
      <c r="L124" s="93" t="s">
        <v>672</v>
      </c>
      <c r="M124" s="93" t="s">
        <v>680</v>
      </c>
      <c r="N124" s="94" t="s">
        <v>113</v>
      </c>
      <c r="O124" s="95">
        <v>44701</v>
      </c>
    </row>
    <row r="125" spans="2:15" s="96" customFormat="1" ht="42.45" x14ac:dyDescent="0.4">
      <c r="B125" s="88" t="s">
        <v>797</v>
      </c>
      <c r="C125" s="89" t="s">
        <v>1779</v>
      </c>
      <c r="D125" s="89" t="s">
        <v>1780</v>
      </c>
      <c r="E125" s="89" t="s">
        <v>1093</v>
      </c>
      <c r="F125" s="89" t="s">
        <v>814</v>
      </c>
      <c r="G125" s="90" t="s">
        <v>1327</v>
      </c>
      <c r="H125" s="88" t="s">
        <v>846</v>
      </c>
      <c r="I125" s="88" t="s">
        <v>160</v>
      </c>
      <c r="J125" s="91" t="s">
        <v>878</v>
      </c>
      <c r="K125" s="92" t="s">
        <v>884</v>
      </c>
      <c r="L125" s="93" t="s">
        <v>672</v>
      </c>
      <c r="M125" s="93" t="s">
        <v>680</v>
      </c>
      <c r="N125" s="94" t="s">
        <v>113</v>
      </c>
      <c r="O125" s="95">
        <v>44701</v>
      </c>
    </row>
    <row r="126" spans="2:15" s="96" customFormat="1" ht="42.45" x14ac:dyDescent="0.4">
      <c r="B126" s="88" t="s">
        <v>797</v>
      </c>
      <c r="C126" s="89" t="s">
        <v>1779</v>
      </c>
      <c r="D126" s="89" t="s">
        <v>1780</v>
      </c>
      <c r="E126" s="89" t="s">
        <v>1093</v>
      </c>
      <c r="F126" s="89" t="s">
        <v>814</v>
      </c>
      <c r="G126" s="90" t="s">
        <v>1327</v>
      </c>
      <c r="H126" s="88" t="s">
        <v>846</v>
      </c>
      <c r="I126" s="88" t="s">
        <v>160</v>
      </c>
      <c r="J126" s="91" t="s">
        <v>878</v>
      </c>
      <c r="K126" s="92" t="s">
        <v>884</v>
      </c>
      <c r="L126" s="93" t="s">
        <v>672</v>
      </c>
      <c r="M126" s="93" t="s">
        <v>680</v>
      </c>
      <c r="N126" s="94" t="s">
        <v>113</v>
      </c>
      <c r="O126" s="95">
        <v>44701</v>
      </c>
    </row>
    <row r="127" spans="2:15" s="96" customFormat="1" ht="42.45" x14ac:dyDescent="0.4">
      <c r="B127" s="88" t="s">
        <v>797</v>
      </c>
      <c r="C127" s="89" t="s">
        <v>1779</v>
      </c>
      <c r="D127" s="89" t="s">
        <v>1780</v>
      </c>
      <c r="E127" s="89" t="s">
        <v>1093</v>
      </c>
      <c r="F127" s="89" t="s">
        <v>814</v>
      </c>
      <c r="G127" s="90" t="s">
        <v>1327</v>
      </c>
      <c r="H127" s="88" t="s">
        <v>846</v>
      </c>
      <c r="I127" s="88" t="s">
        <v>160</v>
      </c>
      <c r="J127" s="91" t="s">
        <v>878</v>
      </c>
      <c r="K127" s="92" t="s">
        <v>884</v>
      </c>
      <c r="L127" s="93" t="s">
        <v>672</v>
      </c>
      <c r="M127" s="93" t="s">
        <v>680</v>
      </c>
      <c r="N127" s="94" t="s">
        <v>113</v>
      </c>
      <c r="O127" s="95">
        <v>44701</v>
      </c>
    </row>
    <row r="128" spans="2:15" s="96" customFormat="1" ht="28.3" x14ac:dyDescent="0.4">
      <c r="B128" s="88" t="s">
        <v>797</v>
      </c>
      <c r="C128" s="89" t="s">
        <v>1779</v>
      </c>
      <c r="D128" s="89" t="s">
        <v>1780</v>
      </c>
      <c r="E128" s="89" t="s">
        <v>1093</v>
      </c>
      <c r="F128" s="89" t="s">
        <v>814</v>
      </c>
      <c r="G128" s="90" t="s">
        <v>1328</v>
      </c>
      <c r="H128" s="88" t="s">
        <v>847</v>
      </c>
      <c r="I128" s="88" t="s">
        <v>159</v>
      </c>
      <c r="J128" s="91" t="s">
        <v>1532</v>
      </c>
      <c r="K128" s="92" t="s">
        <v>884</v>
      </c>
      <c r="L128" s="93" t="s">
        <v>672</v>
      </c>
      <c r="M128" s="93" t="s">
        <v>680</v>
      </c>
      <c r="N128" s="94" t="s">
        <v>121</v>
      </c>
      <c r="O128" s="95">
        <v>44701</v>
      </c>
    </row>
    <row r="129" spans="2:15" s="96" customFormat="1" ht="28.3" x14ac:dyDescent="0.4">
      <c r="B129" s="88" t="s">
        <v>797</v>
      </c>
      <c r="C129" s="89" t="s">
        <v>1779</v>
      </c>
      <c r="D129" s="89" t="s">
        <v>1780</v>
      </c>
      <c r="E129" s="89" t="s">
        <v>1093</v>
      </c>
      <c r="F129" s="89" t="s">
        <v>814</v>
      </c>
      <c r="G129" s="90" t="s">
        <v>1328</v>
      </c>
      <c r="H129" s="88" t="s">
        <v>847</v>
      </c>
      <c r="I129" s="88" t="s">
        <v>159</v>
      </c>
      <c r="J129" s="91" t="s">
        <v>1532</v>
      </c>
      <c r="K129" s="92" t="s">
        <v>884</v>
      </c>
      <c r="L129" s="93" t="s">
        <v>672</v>
      </c>
      <c r="M129" s="93" t="s">
        <v>680</v>
      </c>
      <c r="N129" s="94" t="s">
        <v>121</v>
      </c>
      <c r="O129" s="95">
        <v>44701</v>
      </c>
    </row>
    <row r="130" spans="2:15" s="96" customFormat="1" ht="70.75" x14ac:dyDescent="0.4">
      <c r="B130" s="88" t="s">
        <v>798</v>
      </c>
      <c r="C130" s="89" t="s">
        <v>1783</v>
      </c>
      <c r="D130" s="89" t="s">
        <v>1784</v>
      </c>
      <c r="E130" s="89" t="s">
        <v>1094</v>
      </c>
      <c r="F130" s="89" t="s">
        <v>815</v>
      </c>
      <c r="G130" s="90" t="s">
        <v>1329</v>
      </c>
      <c r="H130" s="88" t="s">
        <v>848</v>
      </c>
      <c r="I130" s="88" t="s">
        <v>159</v>
      </c>
      <c r="J130" s="91" t="s">
        <v>1533</v>
      </c>
      <c r="K130" s="92" t="s">
        <v>747</v>
      </c>
      <c r="L130" s="93"/>
      <c r="M130" s="93" t="s">
        <v>1112</v>
      </c>
      <c r="N130" s="94" t="s">
        <v>113</v>
      </c>
      <c r="O130" s="95">
        <v>44701</v>
      </c>
    </row>
    <row r="131" spans="2:15" s="96" customFormat="1" ht="70.75" x14ac:dyDescent="0.4">
      <c r="B131" s="88" t="s">
        <v>798</v>
      </c>
      <c r="C131" s="89" t="s">
        <v>1783</v>
      </c>
      <c r="D131" s="89" t="s">
        <v>1784</v>
      </c>
      <c r="E131" s="89" t="s">
        <v>1094</v>
      </c>
      <c r="F131" s="89" t="s">
        <v>815</v>
      </c>
      <c r="G131" s="90" t="s">
        <v>1329</v>
      </c>
      <c r="H131" s="88" t="s">
        <v>848</v>
      </c>
      <c r="I131" s="88" t="s">
        <v>159</v>
      </c>
      <c r="J131" s="91" t="s">
        <v>1533</v>
      </c>
      <c r="K131" s="92" t="s">
        <v>747</v>
      </c>
      <c r="L131" s="93"/>
      <c r="M131" s="93" t="s">
        <v>1112</v>
      </c>
      <c r="N131" s="94" t="s">
        <v>113</v>
      </c>
      <c r="O131" s="95">
        <v>44701</v>
      </c>
    </row>
    <row r="132" spans="2:15" s="96" customFormat="1" ht="70.75" x14ac:dyDescent="0.4">
      <c r="B132" s="88" t="s">
        <v>798</v>
      </c>
      <c r="C132" s="89" t="s">
        <v>1783</v>
      </c>
      <c r="D132" s="89" t="s">
        <v>1784</v>
      </c>
      <c r="E132" s="89" t="s">
        <v>1094</v>
      </c>
      <c r="F132" s="89" t="s">
        <v>815</v>
      </c>
      <c r="G132" s="90" t="s">
        <v>1329</v>
      </c>
      <c r="H132" s="88" t="s">
        <v>848</v>
      </c>
      <c r="I132" s="88" t="s">
        <v>159</v>
      </c>
      <c r="J132" s="91" t="s">
        <v>1533</v>
      </c>
      <c r="K132" s="92" t="s">
        <v>747</v>
      </c>
      <c r="L132" s="93"/>
      <c r="M132" s="93" t="s">
        <v>1112</v>
      </c>
      <c r="N132" s="94" t="s">
        <v>113</v>
      </c>
      <c r="O132" s="95">
        <v>44701</v>
      </c>
    </row>
    <row r="133" spans="2:15" s="96" customFormat="1" ht="56.6" x14ac:dyDescent="0.4">
      <c r="B133" s="88" t="s">
        <v>798</v>
      </c>
      <c r="C133" s="89" t="s">
        <v>1783</v>
      </c>
      <c r="D133" s="89" t="s">
        <v>1784</v>
      </c>
      <c r="E133" s="89" t="s">
        <v>1095</v>
      </c>
      <c r="F133" s="89" t="s">
        <v>815</v>
      </c>
      <c r="G133" s="90" t="s">
        <v>1330</v>
      </c>
      <c r="H133" s="88" t="s">
        <v>849</v>
      </c>
      <c r="I133" s="88" t="s">
        <v>159</v>
      </c>
      <c r="J133" s="91" t="s">
        <v>1570</v>
      </c>
      <c r="K133" s="92" t="s">
        <v>747</v>
      </c>
      <c r="L133" s="93"/>
      <c r="M133" s="93" t="s">
        <v>1112</v>
      </c>
      <c r="N133" s="94" t="s">
        <v>113</v>
      </c>
      <c r="O133" s="95">
        <v>44701</v>
      </c>
    </row>
    <row r="134" spans="2:15" s="96" customFormat="1" ht="56.6" x14ac:dyDescent="0.4">
      <c r="B134" s="88" t="s">
        <v>798</v>
      </c>
      <c r="C134" s="89" t="s">
        <v>1783</v>
      </c>
      <c r="D134" s="89" t="s">
        <v>1784</v>
      </c>
      <c r="E134" s="89" t="s">
        <v>1095</v>
      </c>
      <c r="F134" s="89" t="s">
        <v>815</v>
      </c>
      <c r="G134" s="90" t="s">
        <v>1330</v>
      </c>
      <c r="H134" s="88" t="s">
        <v>849</v>
      </c>
      <c r="I134" s="88" t="s">
        <v>159</v>
      </c>
      <c r="J134" s="91" t="s">
        <v>1570</v>
      </c>
      <c r="K134" s="92" t="s">
        <v>747</v>
      </c>
      <c r="L134" s="93"/>
      <c r="M134" s="93" t="s">
        <v>1112</v>
      </c>
      <c r="N134" s="94" t="s">
        <v>113</v>
      </c>
      <c r="O134" s="95">
        <v>44701</v>
      </c>
    </row>
    <row r="135" spans="2:15" s="96" customFormat="1" ht="28.3" x14ac:dyDescent="0.4">
      <c r="B135" s="88" t="s">
        <v>798</v>
      </c>
      <c r="C135" s="89" t="s">
        <v>1783</v>
      </c>
      <c r="D135" s="89" t="s">
        <v>1784</v>
      </c>
      <c r="E135" s="89" t="s">
        <v>1096</v>
      </c>
      <c r="F135" s="89" t="s">
        <v>815</v>
      </c>
      <c r="G135" s="90" t="s">
        <v>1331</v>
      </c>
      <c r="H135" s="88" t="s">
        <v>1554</v>
      </c>
      <c r="I135" s="88" t="s">
        <v>159</v>
      </c>
      <c r="J135" s="91" t="s">
        <v>1569</v>
      </c>
      <c r="K135" s="92" t="s">
        <v>747</v>
      </c>
      <c r="L135" s="93"/>
      <c r="M135" s="93" t="s">
        <v>680</v>
      </c>
      <c r="N135" s="94" t="s">
        <v>113</v>
      </c>
      <c r="O135" s="95">
        <v>44701</v>
      </c>
    </row>
    <row r="136" spans="2:15" s="96" customFormat="1" ht="28.3" x14ac:dyDescent="0.4">
      <c r="B136" s="88" t="s">
        <v>798</v>
      </c>
      <c r="C136" s="89" t="s">
        <v>1783</v>
      </c>
      <c r="D136" s="89" t="s">
        <v>1784</v>
      </c>
      <c r="E136" s="89" t="s">
        <v>1096</v>
      </c>
      <c r="F136" s="89" t="s">
        <v>815</v>
      </c>
      <c r="G136" s="90" t="s">
        <v>1331</v>
      </c>
      <c r="H136" s="88" t="s">
        <v>1554</v>
      </c>
      <c r="I136" s="88" t="s">
        <v>159</v>
      </c>
      <c r="J136" s="91" t="s">
        <v>1569</v>
      </c>
      <c r="K136" s="92" t="s">
        <v>747</v>
      </c>
      <c r="L136" s="93"/>
      <c r="M136" s="93" t="s">
        <v>680</v>
      </c>
      <c r="N136" s="94" t="s">
        <v>113</v>
      </c>
      <c r="O136" s="95">
        <v>44701</v>
      </c>
    </row>
    <row r="137" spans="2:15" s="96" customFormat="1" ht="28.3" x14ac:dyDescent="0.4">
      <c r="B137" s="88" t="s">
        <v>798</v>
      </c>
      <c r="C137" s="89" t="s">
        <v>1783</v>
      </c>
      <c r="D137" s="89" t="s">
        <v>1784</v>
      </c>
      <c r="E137" s="89" t="s">
        <v>1096</v>
      </c>
      <c r="F137" s="89" t="s">
        <v>815</v>
      </c>
      <c r="G137" s="90" t="s">
        <v>1331</v>
      </c>
      <c r="H137" s="88" t="s">
        <v>1554</v>
      </c>
      <c r="I137" s="88" t="s">
        <v>159</v>
      </c>
      <c r="J137" s="91" t="s">
        <v>1569</v>
      </c>
      <c r="K137" s="92" t="s">
        <v>747</v>
      </c>
      <c r="L137" s="93"/>
      <c r="M137" s="93" t="s">
        <v>680</v>
      </c>
      <c r="N137" s="94" t="s">
        <v>113</v>
      </c>
      <c r="O137" s="95">
        <v>44701</v>
      </c>
    </row>
    <row r="138" spans="2:15" s="96" customFormat="1" ht="28.3" x14ac:dyDescent="0.4">
      <c r="B138" s="88" t="s">
        <v>798</v>
      </c>
      <c r="C138" s="89" t="s">
        <v>1783</v>
      </c>
      <c r="D138" s="89" t="s">
        <v>1784</v>
      </c>
      <c r="E138" s="89" t="s">
        <v>1097</v>
      </c>
      <c r="F138" s="89" t="s">
        <v>816</v>
      </c>
      <c r="G138" s="90" t="s">
        <v>1332</v>
      </c>
      <c r="H138" s="88" t="s">
        <v>107</v>
      </c>
      <c r="I138" s="88" t="s">
        <v>160</v>
      </c>
      <c r="J138" s="91" t="s">
        <v>1555</v>
      </c>
      <c r="K138" s="92" t="s">
        <v>747</v>
      </c>
      <c r="L138" s="93" t="s">
        <v>671</v>
      </c>
      <c r="M138" s="93" t="s">
        <v>1111</v>
      </c>
      <c r="N138" s="94" t="s">
        <v>113</v>
      </c>
      <c r="O138" s="95">
        <v>44701</v>
      </c>
    </row>
    <row r="139" spans="2:15" s="96" customFormat="1" ht="28.3" x14ac:dyDescent="0.4">
      <c r="B139" s="88" t="s">
        <v>798</v>
      </c>
      <c r="C139" s="89" t="s">
        <v>1783</v>
      </c>
      <c r="D139" s="89" t="s">
        <v>1784</v>
      </c>
      <c r="E139" s="89" t="s">
        <v>1097</v>
      </c>
      <c r="F139" s="89" t="s">
        <v>816</v>
      </c>
      <c r="G139" s="90" t="s">
        <v>1332</v>
      </c>
      <c r="H139" s="88" t="s">
        <v>107</v>
      </c>
      <c r="I139" s="88" t="s">
        <v>160</v>
      </c>
      <c r="J139" s="91" t="s">
        <v>1555</v>
      </c>
      <c r="K139" s="92" t="s">
        <v>747</v>
      </c>
      <c r="L139" s="93" t="s">
        <v>671</v>
      </c>
      <c r="M139" s="93" t="s">
        <v>1111</v>
      </c>
      <c r="N139" s="94" t="s">
        <v>113</v>
      </c>
      <c r="O139" s="95">
        <v>44701</v>
      </c>
    </row>
    <row r="140" spans="2:15" s="96" customFormat="1" ht="28.3" x14ac:dyDescent="0.4">
      <c r="B140" s="88" t="s">
        <v>798</v>
      </c>
      <c r="C140" s="89" t="s">
        <v>1783</v>
      </c>
      <c r="D140" s="89" t="s">
        <v>1784</v>
      </c>
      <c r="E140" s="89" t="s">
        <v>1097</v>
      </c>
      <c r="F140" s="89" t="s">
        <v>816</v>
      </c>
      <c r="G140" s="90" t="s">
        <v>1332</v>
      </c>
      <c r="H140" s="88" t="s">
        <v>107</v>
      </c>
      <c r="I140" s="88" t="s">
        <v>160</v>
      </c>
      <c r="J140" s="91" t="s">
        <v>1555</v>
      </c>
      <c r="K140" s="92" t="s">
        <v>747</v>
      </c>
      <c r="L140" s="93" t="s">
        <v>671</v>
      </c>
      <c r="M140" s="93" t="s">
        <v>1111</v>
      </c>
      <c r="N140" s="94" t="s">
        <v>113</v>
      </c>
      <c r="O140" s="95">
        <v>44701</v>
      </c>
    </row>
    <row r="141" spans="2:15" s="96" customFormat="1" ht="28.3" x14ac:dyDescent="0.4">
      <c r="B141" s="88" t="s">
        <v>798</v>
      </c>
      <c r="C141" s="89" t="s">
        <v>1783</v>
      </c>
      <c r="D141" s="89" t="s">
        <v>1784</v>
      </c>
      <c r="E141" s="89" t="s">
        <v>1097</v>
      </c>
      <c r="F141" s="89" t="s">
        <v>816</v>
      </c>
      <c r="G141" s="90" t="s">
        <v>1332</v>
      </c>
      <c r="H141" s="88" t="s">
        <v>107</v>
      </c>
      <c r="I141" s="88" t="s">
        <v>160</v>
      </c>
      <c r="J141" s="91" t="s">
        <v>1555</v>
      </c>
      <c r="K141" s="92" t="s">
        <v>747</v>
      </c>
      <c r="L141" s="93" t="s">
        <v>671</v>
      </c>
      <c r="M141" s="93" t="s">
        <v>1111</v>
      </c>
      <c r="N141" s="94" t="s">
        <v>113</v>
      </c>
      <c r="O141" s="95">
        <v>44701</v>
      </c>
    </row>
    <row r="142" spans="2:15" s="96" customFormat="1" ht="42.45" x14ac:dyDescent="0.4">
      <c r="B142" s="88" t="s">
        <v>798</v>
      </c>
      <c r="C142" s="89" t="s">
        <v>1783</v>
      </c>
      <c r="D142" s="89" t="s">
        <v>1784</v>
      </c>
      <c r="E142" s="89" t="s">
        <v>1097</v>
      </c>
      <c r="F142" s="89" t="s">
        <v>816</v>
      </c>
      <c r="G142" s="90" t="s">
        <v>1333</v>
      </c>
      <c r="H142" s="88" t="s">
        <v>850</v>
      </c>
      <c r="I142" s="88" t="s">
        <v>160</v>
      </c>
      <c r="J142" s="91" t="s">
        <v>1556</v>
      </c>
      <c r="K142" s="92" t="s">
        <v>747</v>
      </c>
      <c r="L142" s="93" t="s">
        <v>671</v>
      </c>
      <c r="M142" s="93" t="s">
        <v>1111</v>
      </c>
      <c r="N142" s="94" t="s">
        <v>123</v>
      </c>
      <c r="O142" s="95">
        <v>44701</v>
      </c>
    </row>
    <row r="143" spans="2:15" s="96" customFormat="1" ht="42.45" x14ac:dyDescent="0.4">
      <c r="B143" s="88" t="s">
        <v>798</v>
      </c>
      <c r="C143" s="89" t="s">
        <v>1783</v>
      </c>
      <c r="D143" s="89" t="s">
        <v>1784</v>
      </c>
      <c r="E143" s="89" t="s">
        <v>1097</v>
      </c>
      <c r="F143" s="89" t="s">
        <v>816</v>
      </c>
      <c r="G143" s="90" t="s">
        <v>1333</v>
      </c>
      <c r="H143" s="88" t="s">
        <v>850</v>
      </c>
      <c r="I143" s="88" t="s">
        <v>160</v>
      </c>
      <c r="J143" s="91" t="s">
        <v>1556</v>
      </c>
      <c r="K143" s="92" t="s">
        <v>747</v>
      </c>
      <c r="L143" s="93" t="s">
        <v>671</v>
      </c>
      <c r="M143" s="93" t="s">
        <v>1111</v>
      </c>
      <c r="N143" s="94" t="s">
        <v>123</v>
      </c>
      <c r="O143" s="95">
        <v>44701</v>
      </c>
    </row>
    <row r="144" spans="2:15" s="96" customFormat="1" ht="42.45" x14ac:dyDescent="0.4">
      <c r="B144" s="88" t="s">
        <v>798</v>
      </c>
      <c r="C144" s="89" t="s">
        <v>1783</v>
      </c>
      <c r="D144" s="89" t="s">
        <v>1784</v>
      </c>
      <c r="E144" s="89" t="s">
        <v>1097</v>
      </c>
      <c r="F144" s="89" t="s">
        <v>816</v>
      </c>
      <c r="G144" s="90" t="s">
        <v>1333</v>
      </c>
      <c r="H144" s="88" t="s">
        <v>850</v>
      </c>
      <c r="I144" s="88" t="s">
        <v>160</v>
      </c>
      <c r="J144" s="91" t="s">
        <v>1556</v>
      </c>
      <c r="K144" s="92" t="s">
        <v>747</v>
      </c>
      <c r="L144" s="93" t="s">
        <v>671</v>
      </c>
      <c r="M144" s="93" t="s">
        <v>1111</v>
      </c>
      <c r="N144" s="94" t="s">
        <v>123</v>
      </c>
      <c r="O144" s="95">
        <v>44701</v>
      </c>
    </row>
    <row r="145" spans="2:15" s="96" customFormat="1" ht="28.3" x14ac:dyDescent="0.4">
      <c r="B145" s="88" t="s">
        <v>798</v>
      </c>
      <c r="C145" s="89" t="s">
        <v>1783</v>
      </c>
      <c r="D145" s="89" t="s">
        <v>1784</v>
      </c>
      <c r="E145" s="89" t="s">
        <v>1097</v>
      </c>
      <c r="F145" s="89" t="s">
        <v>816</v>
      </c>
      <c r="G145" s="90" t="s">
        <v>1334</v>
      </c>
      <c r="H145" s="88" t="s">
        <v>851</v>
      </c>
      <c r="I145" s="88" t="s">
        <v>160</v>
      </c>
      <c r="J145" s="91" t="s">
        <v>1557</v>
      </c>
      <c r="K145" s="92" t="s">
        <v>747</v>
      </c>
      <c r="L145" s="93" t="s">
        <v>671</v>
      </c>
      <c r="M145" s="93" t="s">
        <v>1111</v>
      </c>
      <c r="N145" s="94" t="s">
        <v>123</v>
      </c>
      <c r="O145" s="95">
        <v>44701</v>
      </c>
    </row>
    <row r="146" spans="2:15" s="96" customFormat="1" ht="28.3" x14ac:dyDescent="0.4">
      <c r="B146" s="88" t="s">
        <v>798</v>
      </c>
      <c r="C146" s="89" t="s">
        <v>1783</v>
      </c>
      <c r="D146" s="89" t="s">
        <v>1784</v>
      </c>
      <c r="E146" s="89" t="s">
        <v>1097</v>
      </c>
      <c r="F146" s="89" t="s">
        <v>816</v>
      </c>
      <c r="G146" s="90" t="s">
        <v>1334</v>
      </c>
      <c r="H146" s="88" t="s">
        <v>851</v>
      </c>
      <c r="I146" s="88" t="s">
        <v>160</v>
      </c>
      <c r="J146" s="91" t="s">
        <v>1557</v>
      </c>
      <c r="K146" s="92" t="s">
        <v>747</v>
      </c>
      <c r="L146" s="93" t="s">
        <v>671</v>
      </c>
      <c r="M146" s="93" t="s">
        <v>1111</v>
      </c>
      <c r="N146" s="94" t="s">
        <v>123</v>
      </c>
      <c r="O146" s="95">
        <v>44701</v>
      </c>
    </row>
    <row r="147" spans="2:15" s="96" customFormat="1" ht="28.3" x14ac:dyDescent="0.4">
      <c r="B147" s="88" t="s">
        <v>798</v>
      </c>
      <c r="C147" s="89" t="s">
        <v>1783</v>
      </c>
      <c r="D147" s="89" t="s">
        <v>1784</v>
      </c>
      <c r="E147" s="89" t="s">
        <v>1098</v>
      </c>
      <c r="F147" s="89" t="s">
        <v>815</v>
      </c>
      <c r="G147" s="90" t="s">
        <v>1335</v>
      </c>
      <c r="H147" s="88" t="s">
        <v>852</v>
      </c>
      <c r="I147" s="88" t="s">
        <v>159</v>
      </c>
      <c r="J147" s="91" t="s">
        <v>1568</v>
      </c>
      <c r="K147" s="92" t="s">
        <v>747</v>
      </c>
      <c r="L147" s="93"/>
      <c r="M147" s="93" t="s">
        <v>1112</v>
      </c>
      <c r="N147" s="94" t="s">
        <v>113</v>
      </c>
      <c r="O147" s="95">
        <v>44701</v>
      </c>
    </row>
    <row r="148" spans="2:15" s="96" customFormat="1" ht="28.3" x14ac:dyDescent="0.4">
      <c r="B148" s="88" t="s">
        <v>798</v>
      </c>
      <c r="C148" s="89" t="s">
        <v>1783</v>
      </c>
      <c r="D148" s="89" t="s">
        <v>1784</v>
      </c>
      <c r="E148" s="89" t="s">
        <v>1098</v>
      </c>
      <c r="F148" s="89" t="s">
        <v>815</v>
      </c>
      <c r="G148" s="90" t="s">
        <v>1335</v>
      </c>
      <c r="H148" s="88" t="s">
        <v>852</v>
      </c>
      <c r="I148" s="88" t="s">
        <v>159</v>
      </c>
      <c r="J148" s="91" t="s">
        <v>1568</v>
      </c>
      <c r="K148" s="92" t="s">
        <v>747</v>
      </c>
      <c r="L148" s="93"/>
      <c r="M148" s="93" t="s">
        <v>1112</v>
      </c>
      <c r="N148" s="94" t="s">
        <v>113</v>
      </c>
      <c r="O148" s="95">
        <v>44701</v>
      </c>
    </row>
    <row r="149" spans="2:15" s="96" customFormat="1" ht="28.3" x14ac:dyDescent="0.4">
      <c r="B149" s="88" t="s">
        <v>798</v>
      </c>
      <c r="C149" s="89" t="s">
        <v>1783</v>
      </c>
      <c r="D149" s="89" t="s">
        <v>1784</v>
      </c>
      <c r="E149" s="89" t="s">
        <v>1098</v>
      </c>
      <c r="F149" s="89" t="s">
        <v>815</v>
      </c>
      <c r="G149" s="90" t="s">
        <v>1336</v>
      </c>
      <c r="H149" s="88" t="s">
        <v>853</v>
      </c>
      <c r="I149" s="88" t="s">
        <v>159</v>
      </c>
      <c r="J149" s="91" t="s">
        <v>1563</v>
      </c>
      <c r="K149" s="92" t="s">
        <v>884</v>
      </c>
      <c r="L149" s="93"/>
      <c r="M149" s="93" t="s">
        <v>1112</v>
      </c>
      <c r="N149" s="94" t="s">
        <v>113</v>
      </c>
      <c r="O149" s="95">
        <v>44701</v>
      </c>
    </row>
    <row r="150" spans="2:15" s="96" customFormat="1" ht="28.3" x14ac:dyDescent="0.4">
      <c r="B150" s="88" t="s">
        <v>798</v>
      </c>
      <c r="C150" s="89" t="s">
        <v>1783</v>
      </c>
      <c r="D150" s="89" t="s">
        <v>1784</v>
      </c>
      <c r="E150" s="89" t="s">
        <v>1098</v>
      </c>
      <c r="F150" s="89" t="s">
        <v>815</v>
      </c>
      <c r="G150" s="90" t="s">
        <v>1336</v>
      </c>
      <c r="H150" s="88" t="s">
        <v>853</v>
      </c>
      <c r="I150" s="88" t="s">
        <v>159</v>
      </c>
      <c r="J150" s="91" t="s">
        <v>1563</v>
      </c>
      <c r="K150" s="92" t="s">
        <v>884</v>
      </c>
      <c r="L150" s="93"/>
      <c r="M150" s="93" t="s">
        <v>1112</v>
      </c>
      <c r="N150" s="94" t="s">
        <v>113</v>
      </c>
      <c r="O150" s="95">
        <v>44701</v>
      </c>
    </row>
    <row r="151" spans="2:15" s="96" customFormat="1" ht="28.3" x14ac:dyDescent="0.4">
      <c r="B151" s="88" t="s">
        <v>798</v>
      </c>
      <c r="C151" s="89" t="s">
        <v>1783</v>
      </c>
      <c r="D151" s="89" t="s">
        <v>1784</v>
      </c>
      <c r="E151" s="89" t="s">
        <v>1098</v>
      </c>
      <c r="F151" s="89" t="s">
        <v>815</v>
      </c>
      <c r="G151" s="90" t="s">
        <v>1337</v>
      </c>
      <c r="H151" s="88" t="s">
        <v>854</v>
      </c>
      <c r="I151" s="88" t="s">
        <v>159</v>
      </c>
      <c r="J151" s="91" t="s">
        <v>1564</v>
      </c>
      <c r="K151" s="92" t="s">
        <v>884</v>
      </c>
      <c r="L151" s="93"/>
      <c r="M151" s="93" t="s">
        <v>1112</v>
      </c>
      <c r="N151" s="94" t="s">
        <v>113</v>
      </c>
      <c r="O151" s="95">
        <v>44701</v>
      </c>
    </row>
    <row r="152" spans="2:15" s="96" customFormat="1" ht="28.3" x14ac:dyDescent="0.4">
      <c r="B152" s="88" t="s">
        <v>798</v>
      </c>
      <c r="C152" s="89" t="s">
        <v>1783</v>
      </c>
      <c r="D152" s="89" t="s">
        <v>1784</v>
      </c>
      <c r="E152" s="89" t="s">
        <v>1098</v>
      </c>
      <c r="F152" s="89" t="s">
        <v>815</v>
      </c>
      <c r="G152" s="90" t="s">
        <v>1337</v>
      </c>
      <c r="H152" s="88" t="s">
        <v>854</v>
      </c>
      <c r="I152" s="88" t="s">
        <v>159</v>
      </c>
      <c r="J152" s="91" t="s">
        <v>1564</v>
      </c>
      <c r="K152" s="92" t="s">
        <v>884</v>
      </c>
      <c r="L152" s="93"/>
      <c r="M152" s="93" t="s">
        <v>1112</v>
      </c>
      <c r="N152" s="94" t="s">
        <v>113</v>
      </c>
      <c r="O152" s="95">
        <v>44701</v>
      </c>
    </row>
    <row r="153" spans="2:15" s="96" customFormat="1" ht="28.3" x14ac:dyDescent="0.4">
      <c r="B153" s="88" t="s">
        <v>798</v>
      </c>
      <c r="C153" s="89" t="s">
        <v>1783</v>
      </c>
      <c r="D153" s="89" t="s">
        <v>1784</v>
      </c>
      <c r="E153" s="89" t="s">
        <v>1098</v>
      </c>
      <c r="F153" s="89" t="s">
        <v>815</v>
      </c>
      <c r="G153" s="90" t="s">
        <v>1338</v>
      </c>
      <c r="H153" s="88" t="s">
        <v>855</v>
      </c>
      <c r="I153" s="88" t="s">
        <v>159</v>
      </c>
      <c r="J153" s="91" t="s">
        <v>1565</v>
      </c>
      <c r="K153" s="92" t="s">
        <v>747</v>
      </c>
      <c r="L153" s="93"/>
      <c r="M153" s="93" t="s">
        <v>1112</v>
      </c>
      <c r="N153" s="94" t="s">
        <v>113</v>
      </c>
      <c r="O153" s="95">
        <v>44701</v>
      </c>
    </row>
    <row r="154" spans="2:15" s="96" customFormat="1" ht="28.3" x14ac:dyDescent="0.4">
      <c r="B154" s="88" t="s">
        <v>798</v>
      </c>
      <c r="C154" s="89" t="s">
        <v>1783</v>
      </c>
      <c r="D154" s="89" t="s">
        <v>1784</v>
      </c>
      <c r="E154" s="89" t="s">
        <v>1098</v>
      </c>
      <c r="F154" s="89" t="s">
        <v>815</v>
      </c>
      <c r="G154" s="90" t="s">
        <v>1338</v>
      </c>
      <c r="H154" s="88" t="s">
        <v>855</v>
      </c>
      <c r="I154" s="88" t="s">
        <v>159</v>
      </c>
      <c r="J154" s="91" t="s">
        <v>1565</v>
      </c>
      <c r="K154" s="92" t="s">
        <v>747</v>
      </c>
      <c r="L154" s="93"/>
      <c r="M154" s="93" t="s">
        <v>1112</v>
      </c>
      <c r="N154" s="94" t="s">
        <v>113</v>
      </c>
      <c r="O154" s="95">
        <v>44701</v>
      </c>
    </row>
    <row r="155" spans="2:15" s="96" customFormat="1" ht="42.45" x14ac:dyDescent="0.4">
      <c r="B155" s="88" t="s">
        <v>800</v>
      </c>
      <c r="C155" s="89" t="s">
        <v>1787</v>
      </c>
      <c r="D155" s="89" t="s">
        <v>1788</v>
      </c>
      <c r="E155" s="89" t="s">
        <v>1099</v>
      </c>
      <c r="F155" s="89" t="s">
        <v>815</v>
      </c>
      <c r="G155" s="90" t="s">
        <v>1339</v>
      </c>
      <c r="H155" s="88" t="s">
        <v>856</v>
      </c>
      <c r="I155" s="88" t="s">
        <v>159</v>
      </c>
      <c r="J155" s="91" t="s">
        <v>1566</v>
      </c>
      <c r="K155" s="92" t="s">
        <v>887</v>
      </c>
      <c r="L155" s="93"/>
      <c r="M155" s="93" t="s">
        <v>680</v>
      </c>
      <c r="N155" s="94" t="s">
        <v>113</v>
      </c>
      <c r="O155" s="95">
        <v>44701</v>
      </c>
    </row>
    <row r="156" spans="2:15" s="96" customFormat="1" ht="42.45" x14ac:dyDescent="0.4">
      <c r="B156" s="88" t="s">
        <v>800</v>
      </c>
      <c r="C156" s="89" t="s">
        <v>799</v>
      </c>
      <c r="D156" s="89" t="s">
        <v>1788</v>
      </c>
      <c r="E156" s="89" t="s">
        <v>1099</v>
      </c>
      <c r="F156" s="89" t="s">
        <v>815</v>
      </c>
      <c r="G156" s="90" t="s">
        <v>1339</v>
      </c>
      <c r="H156" s="88" t="s">
        <v>856</v>
      </c>
      <c r="I156" s="88" t="s">
        <v>159</v>
      </c>
      <c r="J156" s="91" t="s">
        <v>1566</v>
      </c>
      <c r="K156" s="92" t="s">
        <v>887</v>
      </c>
      <c r="L156" s="93"/>
      <c r="M156" s="93" t="s">
        <v>680</v>
      </c>
      <c r="N156" s="94" t="s">
        <v>113</v>
      </c>
      <c r="O156" s="95">
        <v>44701</v>
      </c>
    </row>
    <row r="157" spans="2:15" s="96" customFormat="1" ht="113.15" x14ac:dyDescent="0.4">
      <c r="B157" s="88" t="s">
        <v>800</v>
      </c>
      <c r="C157" s="89" t="s">
        <v>799</v>
      </c>
      <c r="D157" s="89" t="s">
        <v>1788</v>
      </c>
      <c r="E157" s="89" t="s">
        <v>1661</v>
      </c>
      <c r="F157" s="89" t="s">
        <v>815</v>
      </c>
      <c r="G157" s="90" t="s">
        <v>1340</v>
      </c>
      <c r="H157" s="88" t="s">
        <v>857</v>
      </c>
      <c r="I157" s="88" t="s">
        <v>159</v>
      </c>
      <c r="J157" s="91" t="s">
        <v>1567</v>
      </c>
      <c r="K157" s="92" t="s">
        <v>887</v>
      </c>
      <c r="L157" s="93"/>
      <c r="M157" s="93" t="s">
        <v>680</v>
      </c>
      <c r="N157" s="94" t="s">
        <v>113</v>
      </c>
      <c r="O157" s="95">
        <v>44701</v>
      </c>
    </row>
    <row r="158" spans="2:15" s="96" customFormat="1" ht="113.15" x14ac:dyDescent="0.4">
      <c r="B158" s="88" t="s">
        <v>800</v>
      </c>
      <c r="C158" s="89" t="s">
        <v>799</v>
      </c>
      <c r="D158" s="89" t="s">
        <v>1788</v>
      </c>
      <c r="E158" s="89" t="s">
        <v>1661</v>
      </c>
      <c r="F158" s="89" t="s">
        <v>815</v>
      </c>
      <c r="G158" s="90" t="s">
        <v>1340</v>
      </c>
      <c r="H158" s="88" t="s">
        <v>857</v>
      </c>
      <c r="I158" s="88" t="s">
        <v>159</v>
      </c>
      <c r="J158" s="91" t="s">
        <v>1567</v>
      </c>
      <c r="K158" s="92" t="s">
        <v>887</v>
      </c>
      <c r="L158" s="93"/>
      <c r="M158" s="93" t="s">
        <v>680</v>
      </c>
      <c r="N158" s="94" t="s">
        <v>113</v>
      </c>
      <c r="O158" s="95">
        <v>44701</v>
      </c>
    </row>
    <row r="159" spans="2:15" s="96" customFormat="1" ht="28.3" x14ac:dyDescent="0.4">
      <c r="B159" s="88" t="s">
        <v>800</v>
      </c>
      <c r="C159" s="89" t="s">
        <v>799</v>
      </c>
      <c r="D159" s="89" t="s">
        <v>1788</v>
      </c>
      <c r="E159" s="89" t="s">
        <v>1100</v>
      </c>
      <c r="F159" s="89" t="s">
        <v>815</v>
      </c>
      <c r="G159" s="90" t="s">
        <v>1341</v>
      </c>
      <c r="H159" s="88" t="s">
        <v>1668</v>
      </c>
      <c r="I159" s="88" t="s">
        <v>159</v>
      </c>
      <c r="J159" s="99" t="s">
        <v>1669</v>
      </c>
      <c r="K159" s="92" t="s">
        <v>887</v>
      </c>
      <c r="L159" s="93"/>
      <c r="M159" s="93" t="s">
        <v>680</v>
      </c>
      <c r="N159" s="94" t="s">
        <v>113</v>
      </c>
      <c r="O159" s="95">
        <v>44701</v>
      </c>
    </row>
    <row r="160" spans="2:15" s="96" customFormat="1" ht="28.3" x14ac:dyDescent="0.4">
      <c r="B160" s="88" t="s">
        <v>800</v>
      </c>
      <c r="C160" s="89" t="s">
        <v>799</v>
      </c>
      <c r="D160" s="89" t="s">
        <v>1788</v>
      </c>
      <c r="E160" s="89" t="s">
        <v>1100</v>
      </c>
      <c r="F160" s="89" t="s">
        <v>815</v>
      </c>
      <c r="G160" s="90" t="s">
        <v>1341</v>
      </c>
      <c r="H160" s="88" t="s">
        <v>1668</v>
      </c>
      <c r="I160" s="88" t="s">
        <v>159</v>
      </c>
      <c r="J160" s="99" t="s">
        <v>1669</v>
      </c>
      <c r="K160" s="92" t="s">
        <v>887</v>
      </c>
      <c r="L160" s="93"/>
      <c r="M160" s="93" t="s">
        <v>680</v>
      </c>
      <c r="N160" s="94" t="s">
        <v>113</v>
      </c>
      <c r="O160" s="95">
        <v>44701</v>
      </c>
    </row>
    <row r="161" spans="2:15" s="96" customFormat="1" ht="28.3" x14ac:dyDescent="0.4">
      <c r="B161" s="88" t="s">
        <v>800</v>
      </c>
      <c r="C161" s="89" t="s">
        <v>799</v>
      </c>
      <c r="D161" s="89" t="s">
        <v>1788</v>
      </c>
      <c r="E161" s="89" t="s">
        <v>1100</v>
      </c>
      <c r="F161" s="89" t="s">
        <v>815</v>
      </c>
      <c r="G161" s="90" t="s">
        <v>1342</v>
      </c>
      <c r="H161" s="88" t="s">
        <v>858</v>
      </c>
      <c r="I161" s="88" t="s">
        <v>160</v>
      </c>
      <c r="J161" s="99" t="s">
        <v>1670</v>
      </c>
      <c r="K161" s="92" t="s">
        <v>887</v>
      </c>
      <c r="L161" s="93"/>
      <c r="M161" s="93" t="s">
        <v>680</v>
      </c>
      <c r="N161" s="94" t="s">
        <v>113</v>
      </c>
      <c r="O161" s="95">
        <v>44701</v>
      </c>
    </row>
    <row r="162" spans="2:15" s="96" customFormat="1" ht="28.3" x14ac:dyDescent="0.4">
      <c r="B162" s="88" t="s">
        <v>800</v>
      </c>
      <c r="C162" s="89" t="s">
        <v>799</v>
      </c>
      <c r="D162" s="89" t="s">
        <v>1788</v>
      </c>
      <c r="E162" s="89" t="s">
        <v>1100</v>
      </c>
      <c r="F162" s="89" t="s">
        <v>815</v>
      </c>
      <c r="G162" s="90" t="s">
        <v>1342</v>
      </c>
      <c r="H162" s="88" t="s">
        <v>858</v>
      </c>
      <c r="I162" s="88" t="s">
        <v>160</v>
      </c>
      <c r="J162" s="99" t="s">
        <v>1670</v>
      </c>
      <c r="K162" s="92" t="s">
        <v>887</v>
      </c>
      <c r="L162" s="93"/>
      <c r="M162" s="93" t="s">
        <v>680</v>
      </c>
      <c r="N162" s="94" t="s">
        <v>113</v>
      </c>
      <c r="O162" s="95">
        <v>44701</v>
      </c>
    </row>
    <row r="163" spans="2:15" s="96" customFormat="1" ht="28.3" x14ac:dyDescent="0.4">
      <c r="B163" s="88" t="s">
        <v>800</v>
      </c>
      <c r="C163" s="89" t="s">
        <v>799</v>
      </c>
      <c r="D163" s="89" t="s">
        <v>1788</v>
      </c>
      <c r="E163" s="89" t="s">
        <v>1100</v>
      </c>
      <c r="F163" s="89" t="s">
        <v>815</v>
      </c>
      <c r="G163" s="90" t="s">
        <v>1342</v>
      </c>
      <c r="H163" s="88" t="s">
        <v>858</v>
      </c>
      <c r="I163" s="88" t="s">
        <v>160</v>
      </c>
      <c r="J163" s="99" t="s">
        <v>1670</v>
      </c>
      <c r="K163" s="92" t="s">
        <v>887</v>
      </c>
      <c r="L163" s="93"/>
      <c r="M163" s="93" t="s">
        <v>680</v>
      </c>
      <c r="N163" s="94" t="s">
        <v>113</v>
      </c>
      <c r="O163" s="95">
        <v>44701</v>
      </c>
    </row>
    <row r="164" spans="2:15" s="96" customFormat="1" ht="42.45" x14ac:dyDescent="0.4">
      <c r="B164" s="88" t="s">
        <v>800</v>
      </c>
      <c r="C164" s="89" t="s">
        <v>799</v>
      </c>
      <c r="D164" s="89" t="s">
        <v>1788</v>
      </c>
      <c r="E164" s="89" t="s">
        <v>1101</v>
      </c>
      <c r="F164" s="89" t="s">
        <v>815</v>
      </c>
      <c r="G164" s="90" t="s">
        <v>1343</v>
      </c>
      <c r="H164" s="88" t="s">
        <v>1672</v>
      </c>
      <c r="I164" s="88" t="s">
        <v>160</v>
      </c>
      <c r="J164" s="99" t="s">
        <v>1671</v>
      </c>
      <c r="K164" s="92" t="s">
        <v>887</v>
      </c>
      <c r="L164" s="93"/>
      <c r="M164" s="93" t="s">
        <v>680</v>
      </c>
      <c r="N164" s="94" t="s">
        <v>113</v>
      </c>
      <c r="O164" s="95">
        <v>44701</v>
      </c>
    </row>
    <row r="165" spans="2:15" s="96" customFormat="1" ht="42.45" x14ac:dyDescent="0.4">
      <c r="B165" s="88" t="s">
        <v>800</v>
      </c>
      <c r="C165" s="89" t="s">
        <v>799</v>
      </c>
      <c r="D165" s="89" t="s">
        <v>1788</v>
      </c>
      <c r="E165" s="89" t="s">
        <v>1101</v>
      </c>
      <c r="F165" s="89" t="s">
        <v>815</v>
      </c>
      <c r="G165" s="90" t="s">
        <v>1343</v>
      </c>
      <c r="H165" s="88" t="s">
        <v>1672</v>
      </c>
      <c r="I165" s="88" t="s">
        <v>160</v>
      </c>
      <c r="J165" s="99" t="s">
        <v>1671</v>
      </c>
      <c r="K165" s="92" t="s">
        <v>887</v>
      </c>
      <c r="L165" s="93"/>
      <c r="M165" s="93" t="s">
        <v>680</v>
      </c>
      <c r="N165" s="94" t="s">
        <v>113</v>
      </c>
      <c r="O165" s="95">
        <v>44701</v>
      </c>
    </row>
    <row r="166" spans="2:15" s="96" customFormat="1" ht="28.3" x14ac:dyDescent="0.4">
      <c r="B166" s="88" t="s">
        <v>800</v>
      </c>
      <c r="C166" s="89" t="s">
        <v>799</v>
      </c>
      <c r="D166" s="89" t="s">
        <v>1788</v>
      </c>
      <c r="E166" s="89" t="s">
        <v>1102</v>
      </c>
      <c r="F166" s="89" t="s">
        <v>815</v>
      </c>
      <c r="G166" s="90" t="s">
        <v>1344</v>
      </c>
      <c r="H166" s="88" t="s">
        <v>859</v>
      </c>
      <c r="I166" s="88" t="s">
        <v>159</v>
      </c>
      <c r="J166" s="91" t="s">
        <v>1558</v>
      </c>
      <c r="K166" s="92" t="s">
        <v>887</v>
      </c>
      <c r="L166" s="93"/>
      <c r="M166" s="93" t="s">
        <v>680</v>
      </c>
      <c r="N166" s="94" t="s">
        <v>113</v>
      </c>
      <c r="O166" s="95">
        <v>44701</v>
      </c>
    </row>
    <row r="167" spans="2:15" s="96" customFormat="1" ht="28.3" x14ac:dyDescent="0.4">
      <c r="B167" s="88" t="s">
        <v>800</v>
      </c>
      <c r="C167" s="89" t="s">
        <v>799</v>
      </c>
      <c r="D167" s="89" t="s">
        <v>1788</v>
      </c>
      <c r="E167" s="89" t="s">
        <v>1102</v>
      </c>
      <c r="F167" s="89" t="s">
        <v>815</v>
      </c>
      <c r="G167" s="90" t="s">
        <v>1344</v>
      </c>
      <c r="H167" s="88" t="s">
        <v>859</v>
      </c>
      <c r="I167" s="88" t="s">
        <v>159</v>
      </c>
      <c r="J167" s="91" t="s">
        <v>1558</v>
      </c>
      <c r="K167" s="92" t="s">
        <v>887</v>
      </c>
      <c r="L167" s="93"/>
      <c r="M167" s="93" t="s">
        <v>680</v>
      </c>
      <c r="N167" s="94" t="s">
        <v>113</v>
      </c>
      <c r="O167" s="95">
        <v>44701</v>
      </c>
    </row>
    <row r="168" spans="2:15" s="96" customFormat="1" ht="28.3" x14ac:dyDescent="0.4">
      <c r="B168" s="88" t="s">
        <v>800</v>
      </c>
      <c r="C168" s="89" t="s">
        <v>799</v>
      </c>
      <c r="D168" s="89" t="s">
        <v>1788</v>
      </c>
      <c r="E168" s="89" t="s">
        <v>1102</v>
      </c>
      <c r="F168" s="89" t="s">
        <v>815</v>
      </c>
      <c r="G168" s="90" t="s">
        <v>1344</v>
      </c>
      <c r="H168" s="88" t="s">
        <v>859</v>
      </c>
      <c r="I168" s="88" t="s">
        <v>159</v>
      </c>
      <c r="J168" s="91" t="s">
        <v>1558</v>
      </c>
      <c r="K168" s="92" t="s">
        <v>887</v>
      </c>
      <c r="L168" s="93"/>
      <c r="M168" s="93" t="s">
        <v>680</v>
      </c>
      <c r="N168" s="94" t="s">
        <v>113</v>
      </c>
      <c r="O168" s="95">
        <v>44701</v>
      </c>
    </row>
    <row r="169" spans="2:15" s="96" customFormat="1" ht="28.3" x14ac:dyDescent="0.4">
      <c r="B169" s="88" t="s">
        <v>800</v>
      </c>
      <c r="C169" s="89" t="s">
        <v>799</v>
      </c>
      <c r="D169" s="89" t="s">
        <v>1788</v>
      </c>
      <c r="E169" s="89" t="s">
        <v>1662</v>
      </c>
      <c r="F169" s="89" t="s">
        <v>815</v>
      </c>
      <c r="G169" s="90" t="s">
        <v>1345</v>
      </c>
      <c r="H169" s="88" t="s">
        <v>860</v>
      </c>
      <c r="I169" s="88" t="s">
        <v>159</v>
      </c>
      <c r="J169" s="91" t="s">
        <v>1559</v>
      </c>
      <c r="K169" s="92" t="s">
        <v>747</v>
      </c>
      <c r="L169" s="93"/>
      <c r="M169" s="93" t="s">
        <v>680</v>
      </c>
      <c r="N169" s="94" t="s">
        <v>113</v>
      </c>
      <c r="O169" s="95">
        <v>44701</v>
      </c>
    </row>
    <row r="170" spans="2:15" s="96" customFormat="1" ht="42.45" x14ac:dyDescent="0.4">
      <c r="B170" s="88" t="s">
        <v>800</v>
      </c>
      <c r="C170" s="89" t="s">
        <v>799</v>
      </c>
      <c r="D170" s="89" t="s">
        <v>1788</v>
      </c>
      <c r="E170" s="89" t="s">
        <v>1663</v>
      </c>
      <c r="F170" s="89" t="s">
        <v>815</v>
      </c>
      <c r="G170" s="90" t="s">
        <v>1345</v>
      </c>
      <c r="H170" s="88" t="s">
        <v>860</v>
      </c>
      <c r="I170" s="88" t="s">
        <v>159</v>
      </c>
      <c r="J170" s="91" t="s">
        <v>1559</v>
      </c>
      <c r="K170" s="92" t="s">
        <v>747</v>
      </c>
      <c r="L170" s="93"/>
      <c r="M170" s="93" t="s">
        <v>680</v>
      </c>
      <c r="N170" s="94" t="s">
        <v>113</v>
      </c>
      <c r="O170" s="95">
        <v>44701</v>
      </c>
    </row>
    <row r="171" spans="2:15" s="96" customFormat="1" ht="42.45" x14ac:dyDescent="0.4">
      <c r="B171" s="88" t="s">
        <v>800</v>
      </c>
      <c r="C171" s="89" t="s">
        <v>799</v>
      </c>
      <c r="D171" s="89" t="s">
        <v>1788</v>
      </c>
      <c r="E171" s="89" t="s">
        <v>1099</v>
      </c>
      <c r="F171" s="89" t="s">
        <v>815</v>
      </c>
      <c r="G171" s="90" t="s">
        <v>1346</v>
      </c>
      <c r="H171" s="88" t="s">
        <v>861</v>
      </c>
      <c r="I171" s="88" t="s">
        <v>159</v>
      </c>
      <c r="J171" s="91" t="s">
        <v>1560</v>
      </c>
      <c r="K171" s="92" t="s">
        <v>747</v>
      </c>
      <c r="L171" s="93"/>
      <c r="M171" s="93" t="s">
        <v>680</v>
      </c>
      <c r="N171" s="94" t="s">
        <v>113</v>
      </c>
      <c r="O171" s="95">
        <v>44701</v>
      </c>
    </row>
    <row r="172" spans="2:15" s="96" customFormat="1" ht="42.45" x14ac:dyDescent="0.4">
      <c r="B172" s="88" t="s">
        <v>800</v>
      </c>
      <c r="C172" s="89" t="s">
        <v>799</v>
      </c>
      <c r="D172" s="89" t="s">
        <v>1788</v>
      </c>
      <c r="E172" s="89" t="s">
        <v>1099</v>
      </c>
      <c r="F172" s="89" t="s">
        <v>815</v>
      </c>
      <c r="G172" s="90" t="s">
        <v>1346</v>
      </c>
      <c r="H172" s="88" t="s">
        <v>861</v>
      </c>
      <c r="I172" s="88" t="s">
        <v>159</v>
      </c>
      <c r="J172" s="91" t="s">
        <v>1560</v>
      </c>
      <c r="K172" s="92" t="s">
        <v>747</v>
      </c>
      <c r="L172" s="93"/>
      <c r="M172" s="93" t="s">
        <v>680</v>
      </c>
      <c r="N172" s="94" t="s">
        <v>113</v>
      </c>
      <c r="O172" s="95">
        <v>44701</v>
      </c>
    </row>
    <row r="173" spans="2:15" s="96" customFormat="1" ht="56.6" x14ac:dyDescent="0.4">
      <c r="B173" s="88" t="s">
        <v>801</v>
      </c>
      <c r="C173" s="89" t="s">
        <v>1789</v>
      </c>
      <c r="D173" s="89" t="s">
        <v>1790</v>
      </c>
      <c r="E173" s="89" t="s">
        <v>1103</v>
      </c>
      <c r="F173" s="89" t="s">
        <v>702</v>
      </c>
      <c r="G173" s="90" t="s">
        <v>1347</v>
      </c>
      <c r="H173" s="88" t="s">
        <v>862</v>
      </c>
      <c r="I173" s="88" t="s">
        <v>160</v>
      </c>
      <c r="J173" s="91" t="s">
        <v>879</v>
      </c>
      <c r="K173" s="92" t="s">
        <v>747</v>
      </c>
      <c r="L173" s="93"/>
      <c r="M173" s="93" t="s">
        <v>716</v>
      </c>
      <c r="N173" s="94" t="s">
        <v>113</v>
      </c>
      <c r="O173" s="95">
        <v>44701</v>
      </c>
    </row>
    <row r="174" spans="2:15" s="96" customFormat="1" ht="56.6" x14ac:dyDescent="0.4">
      <c r="B174" s="88" t="s">
        <v>801</v>
      </c>
      <c r="C174" s="89" t="s">
        <v>1789</v>
      </c>
      <c r="D174" s="89" t="s">
        <v>1790</v>
      </c>
      <c r="E174" s="89" t="s">
        <v>1103</v>
      </c>
      <c r="F174" s="89" t="s">
        <v>702</v>
      </c>
      <c r="G174" s="90" t="s">
        <v>1347</v>
      </c>
      <c r="H174" s="88" t="s">
        <v>862</v>
      </c>
      <c r="I174" s="88" t="s">
        <v>160</v>
      </c>
      <c r="J174" s="91" t="s">
        <v>879</v>
      </c>
      <c r="K174" s="92" t="s">
        <v>747</v>
      </c>
      <c r="L174" s="93"/>
      <c r="M174" s="93" t="s">
        <v>716</v>
      </c>
      <c r="N174" s="94" t="str">
        <f>+N173</f>
        <v>Ejecución y administración de procesos</v>
      </c>
      <c r="O174" s="95">
        <v>44701</v>
      </c>
    </row>
    <row r="175" spans="2:15" s="96" customFormat="1" ht="28.3" x14ac:dyDescent="0.4">
      <c r="B175" s="88" t="s">
        <v>801</v>
      </c>
      <c r="C175" s="89" t="s">
        <v>1789</v>
      </c>
      <c r="D175" s="89" t="s">
        <v>1790</v>
      </c>
      <c r="E175" s="89"/>
      <c r="F175" s="89"/>
      <c r="G175" s="90" t="s">
        <v>1744</v>
      </c>
      <c r="H175" s="88"/>
      <c r="I175" s="88"/>
      <c r="J175" s="91"/>
      <c r="K175" s="92"/>
      <c r="L175" s="93"/>
      <c r="M175" s="93"/>
      <c r="N175" s="94"/>
      <c r="O175" s="95"/>
    </row>
    <row r="176" spans="2:15" s="96" customFormat="1" ht="56.6" x14ac:dyDescent="0.4">
      <c r="B176" s="88" t="s">
        <v>801</v>
      </c>
      <c r="C176" s="89" t="s">
        <v>1789</v>
      </c>
      <c r="D176" s="89" t="s">
        <v>1790</v>
      </c>
      <c r="E176" s="89" t="s">
        <v>1104</v>
      </c>
      <c r="F176" s="89" t="s">
        <v>702</v>
      </c>
      <c r="G176" s="90" t="s">
        <v>1348</v>
      </c>
      <c r="H176" s="88" t="s">
        <v>863</v>
      </c>
      <c r="I176" s="88" t="s">
        <v>160</v>
      </c>
      <c r="J176" s="91" t="s">
        <v>880</v>
      </c>
      <c r="K176" s="92" t="s">
        <v>715</v>
      </c>
      <c r="L176" s="93"/>
      <c r="M176" s="93" t="s">
        <v>716</v>
      </c>
      <c r="N176" s="94" t="s">
        <v>123</v>
      </c>
      <c r="O176" s="95">
        <v>44701</v>
      </c>
    </row>
    <row r="177" spans="2:15" s="96" customFormat="1" ht="56.6" x14ac:dyDescent="0.4">
      <c r="B177" s="88" t="s">
        <v>801</v>
      </c>
      <c r="C177" s="89" t="s">
        <v>1789</v>
      </c>
      <c r="D177" s="89" t="s">
        <v>1790</v>
      </c>
      <c r="E177" s="89" t="s">
        <v>1104</v>
      </c>
      <c r="F177" s="89" t="s">
        <v>702</v>
      </c>
      <c r="G177" s="90" t="s">
        <v>1348</v>
      </c>
      <c r="H177" s="88" t="s">
        <v>863</v>
      </c>
      <c r="I177" s="88" t="s">
        <v>160</v>
      </c>
      <c r="J177" s="91" t="s">
        <v>880</v>
      </c>
      <c r="K177" s="92" t="s">
        <v>715</v>
      </c>
      <c r="L177" s="93"/>
      <c r="M177" s="93" t="s">
        <v>716</v>
      </c>
      <c r="N177" s="94" t="str">
        <f>+N176</f>
        <v>Usuarios, productos y prácticas</v>
      </c>
      <c r="O177" s="95">
        <v>44701</v>
      </c>
    </row>
    <row r="178" spans="2:15" s="96" customFormat="1" ht="28.3" x14ac:dyDescent="0.4">
      <c r="B178" s="88" t="s">
        <v>801</v>
      </c>
      <c r="C178" s="89" t="s">
        <v>1789</v>
      </c>
      <c r="D178" s="89" t="s">
        <v>1790</v>
      </c>
      <c r="E178" s="89" t="s">
        <v>1561</v>
      </c>
      <c r="F178" s="89" t="s">
        <v>817</v>
      </c>
      <c r="G178" s="90" t="s">
        <v>1349</v>
      </c>
      <c r="H178" s="88" t="s">
        <v>864</v>
      </c>
      <c r="I178" s="88" t="s">
        <v>160</v>
      </c>
      <c r="J178" s="91" t="s">
        <v>881</v>
      </c>
      <c r="K178" s="92" t="s">
        <v>747</v>
      </c>
      <c r="L178" s="93" t="s">
        <v>672</v>
      </c>
      <c r="M178" s="93" t="s">
        <v>680</v>
      </c>
      <c r="N178" s="94" t="s">
        <v>123</v>
      </c>
      <c r="O178" s="95">
        <v>44701</v>
      </c>
    </row>
    <row r="179" spans="2:15" s="96" customFormat="1" ht="28.3" x14ac:dyDescent="0.4">
      <c r="B179" s="88" t="s">
        <v>801</v>
      </c>
      <c r="C179" s="89" t="s">
        <v>1789</v>
      </c>
      <c r="D179" s="89" t="s">
        <v>1790</v>
      </c>
      <c r="E179" s="89" t="s">
        <v>1561</v>
      </c>
      <c r="F179" s="89" t="s">
        <v>817</v>
      </c>
      <c r="G179" s="90" t="s">
        <v>1349</v>
      </c>
      <c r="H179" s="88" t="s">
        <v>864</v>
      </c>
      <c r="I179" s="88" t="s">
        <v>160</v>
      </c>
      <c r="J179" s="91" t="s">
        <v>881</v>
      </c>
      <c r="K179" s="92" t="s">
        <v>747</v>
      </c>
      <c r="L179" s="93" t="s">
        <v>672</v>
      </c>
      <c r="M179" s="93" t="s">
        <v>680</v>
      </c>
      <c r="N179" s="94" t="s">
        <v>123</v>
      </c>
      <c r="O179" s="95">
        <v>44701</v>
      </c>
    </row>
    <row r="180" spans="2:15" s="96" customFormat="1" ht="28.3" x14ac:dyDescent="0.4">
      <c r="B180" s="88" t="s">
        <v>801</v>
      </c>
      <c r="C180" s="89" t="s">
        <v>1789</v>
      </c>
      <c r="D180" s="89" t="s">
        <v>1790</v>
      </c>
      <c r="E180" s="89" t="s">
        <v>1561</v>
      </c>
      <c r="F180" s="89" t="s">
        <v>817</v>
      </c>
      <c r="G180" s="90" t="s">
        <v>1349</v>
      </c>
      <c r="H180" s="88" t="s">
        <v>864</v>
      </c>
      <c r="I180" s="88" t="s">
        <v>160</v>
      </c>
      <c r="J180" s="91" t="s">
        <v>881</v>
      </c>
      <c r="K180" s="92" t="s">
        <v>747</v>
      </c>
      <c r="L180" s="93" t="s">
        <v>672</v>
      </c>
      <c r="M180" s="93" t="s">
        <v>680</v>
      </c>
      <c r="N180" s="94" t="s">
        <v>123</v>
      </c>
      <c r="O180" s="95">
        <v>44701</v>
      </c>
    </row>
    <row r="181" spans="2:15" s="96" customFormat="1" ht="28.3" x14ac:dyDescent="0.4">
      <c r="B181" s="88" t="s">
        <v>801</v>
      </c>
      <c r="C181" s="89" t="s">
        <v>1789</v>
      </c>
      <c r="D181" s="89" t="s">
        <v>1790</v>
      </c>
      <c r="E181" s="89" t="s">
        <v>1561</v>
      </c>
      <c r="F181" s="89" t="s">
        <v>817</v>
      </c>
      <c r="G181" s="90" t="s">
        <v>1349</v>
      </c>
      <c r="H181" s="88" t="s">
        <v>864</v>
      </c>
      <c r="I181" s="88" t="s">
        <v>160</v>
      </c>
      <c r="J181" s="91" t="s">
        <v>881</v>
      </c>
      <c r="K181" s="92" t="s">
        <v>747</v>
      </c>
      <c r="L181" s="93" t="s">
        <v>672</v>
      </c>
      <c r="M181" s="93" t="s">
        <v>680</v>
      </c>
      <c r="N181" s="94" t="s">
        <v>123</v>
      </c>
      <c r="O181" s="95">
        <v>44701</v>
      </c>
    </row>
    <row r="182" spans="2:15" s="96" customFormat="1" ht="28.3" x14ac:dyDescent="0.4">
      <c r="B182" s="88" t="s">
        <v>801</v>
      </c>
      <c r="C182" s="89" t="s">
        <v>1789</v>
      </c>
      <c r="D182" s="89" t="s">
        <v>1790</v>
      </c>
      <c r="E182" s="89" t="s">
        <v>1562</v>
      </c>
      <c r="F182" s="89" t="s">
        <v>817</v>
      </c>
      <c r="G182" s="90" t="s">
        <v>1350</v>
      </c>
      <c r="H182" s="88" t="s">
        <v>865</v>
      </c>
      <c r="I182" s="88" t="s">
        <v>160</v>
      </c>
      <c r="J182" s="91" t="s">
        <v>882</v>
      </c>
      <c r="K182" s="92" t="s">
        <v>747</v>
      </c>
      <c r="L182" s="93" t="s">
        <v>672</v>
      </c>
      <c r="M182" s="93" t="s">
        <v>680</v>
      </c>
      <c r="N182" s="94" t="s">
        <v>113</v>
      </c>
      <c r="O182" s="95">
        <v>44701</v>
      </c>
    </row>
    <row r="183" spans="2:15" s="96" customFormat="1" ht="28.3" x14ac:dyDescent="0.4">
      <c r="B183" s="88" t="s">
        <v>801</v>
      </c>
      <c r="C183" s="89" t="s">
        <v>1789</v>
      </c>
      <c r="D183" s="89" t="s">
        <v>1790</v>
      </c>
      <c r="E183" s="89" t="s">
        <v>1562</v>
      </c>
      <c r="F183" s="89" t="s">
        <v>817</v>
      </c>
      <c r="G183" s="90" t="s">
        <v>1350</v>
      </c>
      <c r="H183" s="88" t="s">
        <v>865</v>
      </c>
      <c r="I183" s="88" t="s">
        <v>160</v>
      </c>
      <c r="J183" s="91" t="s">
        <v>882</v>
      </c>
      <c r="K183" s="92" t="s">
        <v>747</v>
      </c>
      <c r="L183" s="93" t="s">
        <v>672</v>
      </c>
      <c r="M183" s="93" t="s">
        <v>680</v>
      </c>
      <c r="N183" s="94" t="s">
        <v>113</v>
      </c>
      <c r="O183" s="95">
        <v>44701</v>
      </c>
    </row>
    <row r="184" spans="2:15" s="96" customFormat="1" ht="28.3" x14ac:dyDescent="0.4">
      <c r="B184" s="88" t="s">
        <v>801</v>
      </c>
      <c r="C184" s="89" t="s">
        <v>1789</v>
      </c>
      <c r="D184" s="89" t="s">
        <v>1790</v>
      </c>
      <c r="E184" s="89" t="s">
        <v>1562</v>
      </c>
      <c r="F184" s="89" t="s">
        <v>817</v>
      </c>
      <c r="G184" s="90" t="s">
        <v>1350</v>
      </c>
      <c r="H184" s="88" t="s">
        <v>865</v>
      </c>
      <c r="I184" s="88" t="s">
        <v>160</v>
      </c>
      <c r="J184" s="91" t="s">
        <v>882</v>
      </c>
      <c r="K184" s="92" t="s">
        <v>747</v>
      </c>
      <c r="L184" s="93" t="s">
        <v>672</v>
      </c>
      <c r="M184" s="93" t="s">
        <v>680</v>
      </c>
      <c r="N184" s="94" t="s">
        <v>113</v>
      </c>
      <c r="O184" s="95">
        <v>44701</v>
      </c>
    </row>
    <row r="185" spans="2:15" ht="70.75" x14ac:dyDescent="0.4">
      <c r="B185" s="88" t="s">
        <v>790</v>
      </c>
      <c r="C185" s="89" t="s">
        <v>791</v>
      </c>
      <c r="D185" s="89" t="s">
        <v>792</v>
      </c>
      <c r="E185" s="89" t="s">
        <v>1735</v>
      </c>
      <c r="F185" s="89" t="s">
        <v>1736</v>
      </c>
      <c r="G185" s="90" t="s">
        <v>1712</v>
      </c>
      <c r="H185" s="88" t="s">
        <v>1713</v>
      </c>
      <c r="I185" s="88" t="s">
        <v>160</v>
      </c>
      <c r="J185" s="91" t="s">
        <v>1737</v>
      </c>
      <c r="K185" s="92" t="s">
        <v>747</v>
      </c>
      <c r="L185" s="93" t="s">
        <v>671</v>
      </c>
      <c r="M185" s="93" t="s">
        <v>1108</v>
      </c>
      <c r="N185" s="94" t="s">
        <v>113</v>
      </c>
      <c r="O185" s="95">
        <v>45404</v>
      </c>
    </row>
    <row r="186" spans="2:15" x14ac:dyDescent="0.4">
      <c r="B186" s="399"/>
      <c r="C186" s="400"/>
      <c r="D186" s="400"/>
      <c r="E186" s="400"/>
      <c r="F186" s="400"/>
      <c r="G186" s="400"/>
      <c r="H186" s="400"/>
      <c r="I186" s="400"/>
      <c r="J186" s="400"/>
      <c r="K186" s="400"/>
      <c r="L186" s="400"/>
      <c r="M186" s="400"/>
      <c r="N186" s="400"/>
      <c r="O186" s="401"/>
    </row>
    <row r="187" spans="2:15" x14ac:dyDescent="0.4">
      <c r="B187" s="402"/>
      <c r="C187" s="403"/>
      <c r="D187" s="403"/>
      <c r="E187" s="403"/>
      <c r="F187" s="403"/>
      <c r="G187" s="403"/>
      <c r="H187" s="403"/>
      <c r="I187" s="403"/>
      <c r="J187" s="403"/>
      <c r="K187" s="403"/>
      <c r="L187" s="403"/>
      <c r="M187" s="403"/>
      <c r="N187" s="403"/>
      <c r="O187" s="404"/>
    </row>
    <row r="188" spans="2:15" x14ac:dyDescent="0.4">
      <c r="B188" s="402"/>
      <c r="C188" s="403"/>
      <c r="D188" s="403"/>
      <c r="E188" s="403"/>
      <c r="F188" s="403"/>
      <c r="G188" s="403"/>
      <c r="H188" s="403"/>
      <c r="I188" s="403"/>
      <c r="J188" s="403"/>
      <c r="K188" s="403"/>
      <c r="L188" s="403"/>
      <c r="M188" s="403"/>
      <c r="N188" s="403"/>
      <c r="O188" s="404"/>
    </row>
    <row r="189" spans="2:15" x14ac:dyDescent="0.4">
      <c r="B189" s="402"/>
      <c r="C189" s="403"/>
      <c r="D189" s="403"/>
      <c r="E189" s="403"/>
      <c r="F189" s="403"/>
      <c r="G189" s="403"/>
      <c r="H189" s="403"/>
      <c r="I189" s="403"/>
      <c r="J189" s="403"/>
      <c r="K189" s="403"/>
      <c r="L189" s="403"/>
      <c r="M189" s="403"/>
      <c r="N189" s="403"/>
      <c r="O189" s="404"/>
    </row>
    <row r="190" spans="2:15" x14ac:dyDescent="0.4">
      <c r="B190" s="402"/>
      <c r="C190" s="403"/>
      <c r="D190" s="403"/>
      <c r="E190" s="403"/>
      <c r="F190" s="403"/>
      <c r="G190" s="403"/>
      <c r="H190" s="403"/>
      <c r="I190" s="403"/>
      <c r="J190" s="403"/>
      <c r="K190" s="403"/>
      <c r="L190" s="403"/>
      <c r="M190" s="403"/>
      <c r="N190" s="403"/>
      <c r="O190" s="404"/>
    </row>
    <row r="191" spans="2:15" x14ac:dyDescent="0.4">
      <c r="B191" s="402"/>
      <c r="C191" s="403"/>
      <c r="D191" s="403"/>
      <c r="E191" s="403"/>
      <c r="F191" s="403"/>
      <c r="G191" s="403"/>
      <c r="H191" s="403"/>
      <c r="I191" s="403"/>
      <c r="J191" s="403"/>
      <c r="K191" s="403"/>
      <c r="L191" s="403"/>
      <c r="M191" s="403"/>
      <c r="N191" s="403"/>
      <c r="O191" s="404"/>
    </row>
    <row r="192" spans="2:15" x14ac:dyDescent="0.4">
      <c r="B192" s="402"/>
      <c r="C192" s="403"/>
      <c r="D192" s="403"/>
      <c r="E192" s="403"/>
      <c r="F192" s="403"/>
      <c r="G192" s="403"/>
      <c r="H192" s="403"/>
      <c r="I192" s="403"/>
      <c r="J192" s="403"/>
      <c r="K192" s="403"/>
      <c r="L192" s="403"/>
      <c r="M192" s="403"/>
      <c r="N192" s="403"/>
      <c r="O192" s="404"/>
    </row>
    <row r="193" spans="2:15" x14ac:dyDescent="0.4">
      <c r="B193" s="402"/>
      <c r="C193" s="403"/>
      <c r="D193" s="403"/>
      <c r="E193" s="403"/>
      <c r="F193" s="403"/>
      <c r="G193" s="403"/>
      <c r="H193" s="403"/>
      <c r="I193" s="403"/>
      <c r="J193" s="403"/>
      <c r="K193" s="403"/>
      <c r="L193" s="403"/>
      <c r="M193" s="403"/>
      <c r="N193" s="403"/>
      <c r="O193" s="404"/>
    </row>
    <row r="194" spans="2:15" x14ac:dyDescent="0.4">
      <c r="B194" s="402"/>
      <c r="C194" s="403"/>
      <c r="D194" s="403"/>
      <c r="E194" s="403"/>
      <c r="F194" s="403"/>
      <c r="G194" s="403"/>
      <c r="H194" s="403"/>
      <c r="I194" s="403"/>
      <c r="J194" s="403"/>
      <c r="K194" s="403"/>
      <c r="L194" s="403"/>
      <c r="M194" s="403"/>
      <c r="N194" s="403"/>
      <c r="O194" s="404"/>
    </row>
    <row r="195" spans="2:15" x14ac:dyDescent="0.4">
      <c r="B195" s="402"/>
      <c r="C195" s="403"/>
      <c r="D195" s="403"/>
      <c r="E195" s="403"/>
      <c r="F195" s="403"/>
      <c r="G195" s="403"/>
      <c r="H195" s="403"/>
      <c r="I195" s="403"/>
      <c r="J195" s="403"/>
      <c r="K195" s="403"/>
      <c r="L195" s="403"/>
      <c r="M195" s="403"/>
      <c r="N195" s="403"/>
      <c r="O195" s="404"/>
    </row>
    <row r="196" spans="2:15" x14ac:dyDescent="0.4">
      <c r="B196" s="402"/>
      <c r="C196" s="403"/>
      <c r="D196" s="403"/>
      <c r="E196" s="403"/>
      <c r="F196" s="403"/>
      <c r="G196" s="403"/>
      <c r="H196" s="403"/>
      <c r="I196" s="403"/>
      <c r="J196" s="403"/>
      <c r="K196" s="403"/>
      <c r="L196" s="403"/>
      <c r="M196" s="403"/>
      <c r="N196" s="403"/>
      <c r="O196" s="404"/>
    </row>
    <row r="197" spans="2:15" x14ac:dyDescent="0.4">
      <c r="B197" s="405"/>
      <c r="C197" s="406"/>
      <c r="D197" s="406"/>
      <c r="E197" s="406"/>
      <c r="F197" s="406"/>
      <c r="G197" s="406"/>
      <c r="H197" s="406"/>
      <c r="I197" s="406"/>
      <c r="J197" s="406"/>
      <c r="K197" s="406"/>
      <c r="L197" s="406"/>
      <c r="M197" s="406"/>
      <c r="N197" s="406"/>
      <c r="O197" s="407"/>
    </row>
  </sheetData>
  <sheetProtection insertHyperlinks="0" pivotTables="0"/>
  <autoFilter ref="B9:O185" xr:uid="{00000000-0001-0000-0300-000000000000}"/>
  <mergeCells count="8">
    <mergeCell ref="B186:O197"/>
    <mergeCell ref="D2:M2"/>
    <mergeCell ref="B8:O8"/>
    <mergeCell ref="B6:O6"/>
    <mergeCell ref="B7:O7"/>
    <mergeCell ref="D4:M4"/>
    <mergeCell ref="D3:M3"/>
    <mergeCell ref="B5:O5"/>
  </mergeCells>
  <phoneticPr fontId="6" type="noConversion"/>
  <conditionalFormatting sqref="B10:I67">
    <cfRule type="containsBlanks" dxfId="1054" priority="3">
      <formula>LEN(TRIM(B10))=0</formula>
    </cfRule>
    <cfRule type="cellIs" dxfId="1053" priority="4" operator="equal">
      <formula>0</formula>
    </cfRule>
  </conditionalFormatting>
  <conditionalFormatting sqref="N10:N67">
    <cfRule type="containsBlanks" dxfId="1052" priority="1">
      <formula>LEN(TRIM(N10))=0</formula>
    </cfRule>
    <cfRule type="cellIs" dxfId="1051" priority="2" operator="equal">
      <formula>0</formula>
    </cfRule>
  </conditionalFormatting>
  <pageMargins left="0.7" right="0.7" top="0.75" bottom="0.75" header="0.3" footer="0.3"/>
  <pageSetup paperSize="14"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FFCDE83D-9508-442D-AAEF-57C18966FCA9}">
          <x14:formula1>
            <xm:f>Datos!$B$32:$B$36</xm:f>
          </x14:formula1>
          <xm:sqref>L10:L70 L74:L185</xm:sqref>
        </x14:dataValidation>
        <x14:dataValidation type="list" allowBlank="1" showInputMessage="1" showErrorMessage="1" xr:uid="{C0E2DEE8-AB46-43ED-8E5C-B4FC957CE4FC}">
          <x14:formula1>
            <xm:f>'0 - Criterios'!$K$38:$K$39</xm:f>
          </x14:formula1>
          <xm:sqref>I10:I185</xm:sqref>
        </x14:dataValidation>
        <x14:dataValidation type="list" allowBlank="1" showInputMessage="1" showErrorMessage="1" xr:uid="{3DEAF607-F57B-422B-96F8-6B85967C5AB8}">
          <x14:formula1>
            <xm:f>'0 - Criterios'!$C$19:$C$22</xm:f>
          </x14:formula1>
          <xm:sqref>N10:N185</xm:sqref>
        </x14:dataValidation>
        <x14:dataValidation type="list" allowBlank="1" showInputMessage="1" showErrorMessage="1" xr:uid="{8C9DEE72-5F34-42D0-BE1B-239B63026EAE}">
          <x14:formula1>
            <xm:f>Datos!$A$32:$A$39</xm:f>
          </x14:formula1>
          <xm:sqref>K10:K185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O197"/>
  <sheetViews>
    <sheetView zoomScaleNormal="100" workbookViewId="0">
      <selection activeCell="B8" sqref="B8:B9"/>
    </sheetView>
  </sheetViews>
  <sheetFormatPr baseColWidth="10" defaultColWidth="11.4609375" defaultRowHeight="14.15" x14ac:dyDescent="0.4"/>
  <cols>
    <col min="1" max="1" width="2" style="96" customWidth="1"/>
    <col min="2" max="2" width="30.53515625" style="96" customWidth="1"/>
    <col min="3" max="3" width="60.53515625" style="96" customWidth="1"/>
    <col min="4" max="4" width="30.53515625" style="96" customWidth="1"/>
    <col min="5" max="5" width="60.53515625" style="96" customWidth="1"/>
    <col min="6" max="6" width="30.53515625" style="96" customWidth="1"/>
    <col min="7" max="7" width="120.53515625" style="96" customWidth="1"/>
    <col min="8" max="15" width="30.53515625" style="96" customWidth="1"/>
    <col min="16" max="16" width="16.4609375" style="96" customWidth="1"/>
    <col min="17" max="16384" width="11.4609375" style="96"/>
  </cols>
  <sheetData>
    <row r="1" spans="2:15" ht="11.25" customHeight="1" x14ac:dyDescent="0.4"/>
    <row r="2" spans="2:15" ht="30" customHeight="1" x14ac:dyDescent="0.4">
      <c r="B2" s="100"/>
      <c r="C2" s="10" t="s">
        <v>30</v>
      </c>
      <c r="D2" s="345" t="s">
        <v>75</v>
      </c>
      <c r="E2" s="345"/>
      <c r="F2" s="345"/>
      <c r="G2" s="345"/>
      <c r="H2" s="345"/>
      <c r="I2" s="345"/>
      <c r="J2" s="345"/>
      <c r="K2" s="345"/>
      <c r="L2" s="341" t="s">
        <v>31</v>
      </c>
      <c r="M2" s="341"/>
      <c r="N2" s="339" t="s">
        <v>78</v>
      </c>
      <c r="O2" s="340"/>
    </row>
    <row r="3" spans="2:15" ht="30" customHeight="1" x14ac:dyDescent="0.4">
      <c r="B3" s="101"/>
      <c r="C3" s="10" t="s">
        <v>32</v>
      </c>
      <c r="D3" s="346" t="s">
        <v>76</v>
      </c>
      <c r="E3" s="346"/>
      <c r="F3" s="346"/>
      <c r="G3" s="346"/>
      <c r="H3" s="346"/>
      <c r="I3" s="346"/>
      <c r="J3" s="346"/>
      <c r="K3" s="346"/>
      <c r="L3" s="341" t="s">
        <v>33</v>
      </c>
      <c r="M3" s="341"/>
      <c r="N3" s="339">
        <v>4</v>
      </c>
      <c r="O3" s="340"/>
    </row>
    <row r="4" spans="2:15" ht="30" customHeight="1" x14ac:dyDescent="0.4">
      <c r="B4" s="102"/>
      <c r="C4" s="10" t="s">
        <v>34</v>
      </c>
      <c r="D4" s="346" t="s">
        <v>77</v>
      </c>
      <c r="E4" s="346"/>
      <c r="F4" s="346"/>
      <c r="G4" s="346"/>
      <c r="H4" s="346"/>
      <c r="I4" s="346"/>
      <c r="J4" s="346"/>
      <c r="K4" s="346"/>
      <c r="L4" s="341" t="s">
        <v>74</v>
      </c>
      <c r="M4" s="341"/>
      <c r="N4" s="353">
        <v>44636</v>
      </c>
      <c r="O4" s="354"/>
    </row>
    <row r="5" spans="2:15" ht="30" customHeight="1" x14ac:dyDescent="0.4">
      <c r="B5" s="415"/>
      <c r="C5" s="416"/>
      <c r="D5" s="416"/>
      <c r="E5" s="416"/>
      <c r="F5" s="416"/>
      <c r="G5" s="416"/>
      <c r="H5" s="416"/>
      <c r="I5" s="416"/>
      <c r="J5" s="416"/>
      <c r="K5" s="416"/>
      <c r="L5" s="416"/>
      <c r="M5" s="416"/>
      <c r="N5" s="416"/>
      <c r="O5" s="417"/>
    </row>
    <row r="6" spans="2:15" ht="30" customHeight="1" x14ac:dyDescent="0.4">
      <c r="B6" s="430" t="s">
        <v>50</v>
      </c>
      <c r="C6" s="431"/>
      <c r="D6" s="431"/>
      <c r="E6" s="431"/>
      <c r="F6" s="431"/>
      <c r="G6" s="431"/>
      <c r="H6" s="431"/>
      <c r="I6" s="431"/>
      <c r="J6" s="431"/>
      <c r="K6" s="431"/>
      <c r="L6" s="431"/>
      <c r="M6" s="431"/>
      <c r="N6" s="431"/>
      <c r="O6" s="432"/>
    </row>
    <row r="7" spans="2:15" ht="60" customHeight="1" x14ac:dyDescent="0.4">
      <c r="B7" s="409" t="s">
        <v>1867</v>
      </c>
      <c r="C7" s="410"/>
      <c r="D7" s="410"/>
      <c r="E7" s="410"/>
      <c r="F7" s="410"/>
      <c r="G7" s="410"/>
      <c r="H7" s="410"/>
      <c r="I7" s="410"/>
      <c r="J7" s="410"/>
      <c r="K7" s="410"/>
      <c r="L7" s="410"/>
      <c r="M7" s="410"/>
      <c r="N7" s="410"/>
      <c r="O7" s="411"/>
    </row>
    <row r="8" spans="2:15" ht="30" customHeight="1" x14ac:dyDescent="0.4">
      <c r="B8" s="319" t="s">
        <v>49</v>
      </c>
      <c r="C8" s="320"/>
      <c r="D8" s="320"/>
      <c r="E8" s="320"/>
      <c r="F8" s="320"/>
      <c r="G8" s="320"/>
      <c r="H8" s="320"/>
      <c r="I8" s="320"/>
      <c r="J8" s="320"/>
      <c r="K8" s="320"/>
      <c r="L8" s="320"/>
      <c r="M8" s="320"/>
      <c r="N8" s="320"/>
      <c r="O8" s="321"/>
    </row>
    <row r="9" spans="2:15" ht="210" customHeight="1" x14ac:dyDescent="0.4">
      <c r="B9" s="437" t="s">
        <v>34</v>
      </c>
      <c r="C9" s="433" t="s">
        <v>1868</v>
      </c>
      <c r="D9" s="435" t="s">
        <v>137</v>
      </c>
      <c r="E9" s="428" t="s">
        <v>595</v>
      </c>
      <c r="F9" s="317" t="s">
        <v>155</v>
      </c>
      <c r="G9" s="428" t="s">
        <v>1869</v>
      </c>
      <c r="H9" s="427" t="s">
        <v>1870</v>
      </c>
      <c r="I9" s="427"/>
      <c r="J9" s="427"/>
      <c r="K9" s="427"/>
      <c r="L9" s="427"/>
      <c r="M9" s="427"/>
      <c r="N9" s="427"/>
      <c r="O9" s="427"/>
    </row>
    <row r="10" spans="2:15" ht="150" customHeight="1" x14ac:dyDescent="0.4">
      <c r="B10" s="438"/>
      <c r="C10" s="434"/>
      <c r="D10" s="436"/>
      <c r="E10" s="429"/>
      <c r="F10" s="317"/>
      <c r="G10" s="429"/>
      <c r="H10" s="104" t="s">
        <v>1871</v>
      </c>
      <c r="I10" s="104" t="s">
        <v>156</v>
      </c>
      <c r="J10" s="104" t="s">
        <v>166</v>
      </c>
      <c r="K10" s="104" t="s">
        <v>1872</v>
      </c>
      <c r="L10" s="104" t="s">
        <v>157</v>
      </c>
      <c r="M10" s="104" t="s">
        <v>166</v>
      </c>
      <c r="N10" s="104" t="s">
        <v>167</v>
      </c>
      <c r="O10" s="63" t="s">
        <v>1873</v>
      </c>
    </row>
    <row r="11" spans="2:15" ht="28.3" x14ac:dyDescent="0.4">
      <c r="B11" s="105" t="str">
        <f>+'3 - Identificación del Riesgo'!B10</f>
        <v>DIRECCIONAMIENTO ESTRATÉGICO</v>
      </c>
      <c r="C11" s="106" t="str">
        <f>+'3 - Identificación del Riesgo'!F10</f>
        <v>OFICINA DE PLANEACIÓN</v>
      </c>
      <c r="D11" s="44" t="str">
        <f>+'3 - Identificación del Riesgo'!G10</f>
        <v>R 1</v>
      </c>
      <c r="E11" s="107" t="str">
        <f>+'3 - Identificación del Riesgo'!H10</f>
        <v>Aprobar planes no pertinentes a la entidad</v>
      </c>
      <c r="F11" s="107" t="str">
        <f>+'3 - Identificación del Riesgo'!I10</f>
        <v>Afectación Económica o presupuestal</v>
      </c>
      <c r="G11" s="107" t="str">
        <f>+'3 - Identificación del Riesgo'!J10</f>
        <v>Posibilidad de afectación económica  por multa del ente de control debido al desconocimiento y/o interpretación inadecuada de la política pública para el sector rural, del contexto, del entorno y de la situación de la Agencia y de la normativa vigente relacionada con la Agencia</v>
      </c>
      <c r="H11" s="108">
        <v>1</v>
      </c>
      <c r="I11" s="109" t="str">
        <f t="shared" ref="I11:I74" si="0">IF(H11&lt;=0,"",IF(H11&lt;=2,"Muy Baja",IF(H11&lt;=24,"Baja",IF(H11&lt;=500,"Media",IF(H11&lt;=5000,"Alta","Muy Alta")))))</f>
        <v>Muy Baja</v>
      </c>
      <c r="J11" s="110">
        <f t="shared" ref="J11:J42" si="1">IF(I11="","",IF(I11="Muy Baja",0.2,IF(I11="Baja",0.4,IF(I11="Media",0.6,IF(I11="Alta",0.8,IF(I11="Muy Alta",1,))))))</f>
        <v>0.2</v>
      </c>
      <c r="K11" s="108" t="s">
        <v>659</v>
      </c>
      <c r="L11" s="109" t="str">
        <f>IF(OR(K11=Datos!$A$23,K11=Datos!$B$23),"Leve",IF(OR(K11=Datos!$A$24,K11=Datos!$B$24),"Menor",IF(OR(K11=Datos!$A$25,K11=Datos!$B$25),"Moderado",IF(OR(K11=Datos!$A$26,K11=Datos!$B$26),"Mayor",IF(OR(K11=Datos!$A$27,K11=Datos!$B$27),"Catastrófico","")))))</f>
        <v>Catastrófico</v>
      </c>
      <c r="M11" s="110">
        <f>IF(L11="","",IF(L11="Leve",0.2,IF(L11="Menor",0.4,IF(L11="Moderado",0.6,IF(L11="Mayor",0.8,IF(L11="Catastrófico",1,))))))</f>
        <v>1</v>
      </c>
      <c r="N11" s="109" t="str">
        <f>IF(OR(AND(I11="Muy Baja",L11="Leve"),AND(I11="Muy Baja",L11="Menor"),AND(I11="Baja",L11="Leve")),"Bajo",IF(OR(AND(I11="Muy baja",L11="Moderado"),AND(I11="Baja",L11="Menor"),AND(I11="Baja",L11="Moderado"),AND(I11="Media",L11="Leve"),AND(I11="Media",L11="Menor"),AND(I11="Media",L11="Moderado"),AND(I11="Alta",L11="Leve"),AND(I11="Alta",L11="Menor")),"Moderado",IF(OR(AND(I11="Muy Baja",L11="Mayor"),AND(I11="Baja",L11="Mayor"),AND(I11="Media",L11="Mayor"),AND(I11="Alta",L11="Moderado"),AND(I11="Alta",L11="Mayor"),AND(I11="Muy Alta",L11="Leve"),AND(I11="Muy Alta",L11="Menor"),AND(I11="Muy Alta",L11="Moderado"),AND(I11="Muy Alta",L11="Mayor")),"Alto",IF(OR(AND(I11="Muy Baja",L11="Catastrófico"),AND(I11="Baja",L11="Catastrófico"),AND(I11="Media",L11="Catastrófico"),AND(I11="Alta",L11="Catastrófico"),AND(I11="Muy Alta",L11="Catastrófico")),"Extremo",""))))</f>
        <v>Extremo</v>
      </c>
      <c r="O11" s="109" t="str">
        <f t="shared" ref="O11:O42" si="2">_xlfn.IFS(N11="Bajo","Aceptar",N11="Moderado","Reducir",N11="Alto","Reducir",N11="Extremo","Reducir")</f>
        <v>Reducir</v>
      </c>
    </row>
    <row r="12" spans="2:15" ht="28.3" x14ac:dyDescent="0.4">
      <c r="B12" s="105" t="str">
        <f>+'3 - Identificación del Riesgo'!B11</f>
        <v>DIRECCIONAMIENTO ESTRATÉGICO</v>
      </c>
      <c r="C12" s="106" t="str">
        <f>+'3 - Identificación del Riesgo'!F11</f>
        <v>OFICINA DE PLANEACIÓN</v>
      </c>
      <c r="D12" s="44" t="str">
        <f>+'3 - Identificación del Riesgo'!G11</f>
        <v>R 1</v>
      </c>
      <c r="E12" s="107" t="str">
        <f>+'3 - Identificación del Riesgo'!H11</f>
        <v>Aprobar planes no pertinentes a la entidad</v>
      </c>
      <c r="F12" s="107" t="str">
        <f>+'3 - Identificación del Riesgo'!I11</f>
        <v>Afectación Económica o presupuestal</v>
      </c>
      <c r="G12" s="107" t="str">
        <f>+'3 - Identificación del Riesgo'!J11</f>
        <v>Posibilidad de afectación económica  por multa del ente de control debido al desconocimiento y/o interpretación inadecuada de la política pública para el sector rural, del contexto, del entorno y de la situación de la Agencia y de la normativa vigente relacionada con la Agencia</v>
      </c>
      <c r="H12" s="108">
        <v>1</v>
      </c>
      <c r="I12" s="109" t="str">
        <f t="shared" si="0"/>
        <v>Muy Baja</v>
      </c>
      <c r="J12" s="110">
        <f t="shared" si="1"/>
        <v>0.2</v>
      </c>
      <c r="K12" s="108" t="s">
        <v>659</v>
      </c>
      <c r="L12" s="109" t="str">
        <f>IF(OR(K12=Datos!$A$23,K12=Datos!$B$23),"Leve",IF(OR(K12=Datos!$A$24,K12=Datos!$B$24),"Menor",IF(OR(K12=Datos!$A$25,K12=Datos!$B$25),"Moderado",IF(OR(K12=Datos!$A$26,K12=Datos!$B$26),"Mayor",IF(OR(K12=Datos!$A$27,K12=Datos!$B$27),"Catastrófico","")))))</f>
        <v>Catastrófico</v>
      </c>
      <c r="M12" s="110">
        <f t="shared" ref="M12:M42" si="3">IF(L12="","",IF(L12="Leve",0.2,IF(L12="Menor",0.4,IF(L12="Moderado",0.6,IF(L12="Mayor",0.8,IF(L12="Catastrófico",1,))))))</f>
        <v>1</v>
      </c>
      <c r="N12" s="109" t="str">
        <f t="shared" ref="N12:N74" si="4">IF(OR(AND(I12="Muy Baja",L12="Leve"),AND(I12="Muy Baja",L12="Menor"),AND(I12="Baja",L12="Leve")),"Bajo",IF(OR(AND(I12="Muy baja",L12="Moderado"),AND(I12="Baja",L12="Menor"),AND(I12="Baja",L12="Moderado"),AND(I12="Media",L12="Leve"),AND(I12="Media",L12="Menor"),AND(I12="Media",L12="Moderado"),AND(I12="Alta",L12="Leve"),AND(I12="Alta",L12="Menor")),"Moderado",IF(OR(AND(I12="Muy Baja",L12="Mayor"),AND(I12="Baja",L12="Mayor"),AND(I12="Media",L12="Mayor"),AND(I12="Alta",L12="Moderado"),AND(I12="Alta",L12="Mayor"),AND(I12="Muy Alta",L12="Leve"),AND(I12="Muy Alta",L12="Menor"),AND(I12="Muy Alta",L12="Moderado"),AND(I12="Muy Alta",L12="Mayor")),"Alto",IF(OR(AND(I12="Muy Baja",L12="Catastrófico"),AND(I12="Baja",L12="Catastrófico"),AND(I12="Media",L12="Catastrófico"),AND(I12="Alta",L12="Catastrófico"),AND(I12="Muy Alta",L12="Catastrófico")),"Extremo",""))))</f>
        <v>Extremo</v>
      </c>
      <c r="O12" s="109" t="str">
        <f t="shared" si="2"/>
        <v>Reducir</v>
      </c>
    </row>
    <row r="13" spans="2:15" ht="56.6" x14ac:dyDescent="0.4">
      <c r="B13" s="105" t="str">
        <f>+'3 - Identificación del Riesgo'!B12</f>
        <v>DIRECCIONAMIENTO ESTRATÉGICO</v>
      </c>
      <c r="C13" s="106" t="str">
        <f>+'3 - Identificación del Riesgo'!F12</f>
        <v>OFICINA DE PLANEACIÓN</v>
      </c>
      <c r="D13" s="44" t="str">
        <f>+'3 - Identificación del Riesgo'!G12</f>
        <v>R 2</v>
      </c>
      <c r="E13" s="107" t="str">
        <f>+'3 - Identificación del Riesgo'!H12</f>
        <v>Inscribir proyectos de inversión no adecuados a las necesidades de la entidad</v>
      </c>
      <c r="F13" s="107" t="str">
        <f>+'3 - Identificación del Riesgo'!I12</f>
        <v>Afectación Económica o presupuestal</v>
      </c>
      <c r="G13" s="107" t="str">
        <f>+'3 - Identificación del Riesgo'!J12</f>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v>
      </c>
      <c r="H13" s="108">
        <v>1</v>
      </c>
      <c r="I13" s="109" t="str">
        <f t="shared" si="0"/>
        <v>Muy Baja</v>
      </c>
      <c r="J13" s="110">
        <f t="shared" si="1"/>
        <v>0.2</v>
      </c>
      <c r="K13" s="108" t="s">
        <v>659</v>
      </c>
      <c r="L13" s="109" t="str">
        <f>IF(OR(K13=Datos!$A$23,K13=Datos!$B$23),"Leve",IF(OR(K13=Datos!$A$24,K13=Datos!$B$24),"Menor",IF(OR(K13=Datos!$A$25,K13=Datos!$B$25),"Moderado",IF(OR(K13=Datos!$A$26,K13=Datos!$B$26),"Mayor",IF(OR(K13=Datos!$A$27,K13=Datos!$B$27),"Catastrófico","")))))</f>
        <v>Catastrófico</v>
      </c>
      <c r="M13" s="110">
        <f t="shared" si="3"/>
        <v>1</v>
      </c>
      <c r="N13" s="109" t="str">
        <f t="shared" si="4"/>
        <v>Extremo</v>
      </c>
      <c r="O13" s="109" t="str">
        <f t="shared" si="2"/>
        <v>Reducir</v>
      </c>
    </row>
    <row r="14" spans="2:15" ht="56.6" x14ac:dyDescent="0.4">
      <c r="B14" s="105" t="str">
        <f>+'3 - Identificación del Riesgo'!B13</f>
        <v>DIRECCIONAMIENTO ESTRATÉGICO</v>
      </c>
      <c r="C14" s="106" t="str">
        <f>+'3 - Identificación del Riesgo'!F13</f>
        <v>OFICINA DE PLANEACIÓN</v>
      </c>
      <c r="D14" s="44" t="str">
        <f>+'3 - Identificación del Riesgo'!G13</f>
        <v>R 2</v>
      </c>
      <c r="E14" s="107" t="str">
        <f>+'3 - Identificación del Riesgo'!H13</f>
        <v>Inscribir proyectos de inversión no adecuados a las necesidades de la entidad</v>
      </c>
      <c r="F14" s="107" t="str">
        <f>+'3 - Identificación del Riesgo'!I13</f>
        <v>Afectación Económica o presupuestal</v>
      </c>
      <c r="G14" s="107" t="str">
        <f>+'3 - Identificación del Riesgo'!J13</f>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v>
      </c>
      <c r="H14" s="108">
        <f>+H13</f>
        <v>1</v>
      </c>
      <c r="I14" s="109" t="str">
        <f t="shared" si="0"/>
        <v>Muy Baja</v>
      </c>
      <c r="J14" s="110">
        <f t="shared" si="1"/>
        <v>0.2</v>
      </c>
      <c r="K14" s="108" t="str">
        <f>+K13</f>
        <v>Desde los 500 SMLMV</v>
      </c>
      <c r="L14" s="109" t="str">
        <f>IF(OR(K14=Datos!$A$23,K14=Datos!$B$23),"Leve",IF(OR(K14=Datos!$A$24,K14=Datos!$B$24),"Menor",IF(OR(K14=Datos!$A$25,K14=Datos!$B$25),"Moderado",IF(OR(K14=Datos!$A$26,K14=Datos!$B$26),"Mayor",IF(OR(K14=Datos!$A$27,K14=Datos!$B$27),"Catastrófico","")))))</f>
        <v>Catastrófico</v>
      </c>
      <c r="M14" s="110">
        <f t="shared" si="3"/>
        <v>1</v>
      </c>
      <c r="N14" s="109" t="str">
        <f t="shared" si="4"/>
        <v>Extremo</v>
      </c>
      <c r="O14" s="109" t="str">
        <f t="shared" si="2"/>
        <v>Reducir</v>
      </c>
    </row>
    <row r="15" spans="2:15" ht="56.6" x14ac:dyDescent="0.4">
      <c r="B15" s="105" t="str">
        <f>+'3 - Identificación del Riesgo'!B14</f>
        <v>DIRECCIONAMIENTO ESTRATÉGICO</v>
      </c>
      <c r="C15" s="106" t="str">
        <f>+'3 - Identificación del Riesgo'!F14</f>
        <v>OFICINA DE PLANEACIÓN</v>
      </c>
      <c r="D15" s="44" t="str">
        <f>+'3 - Identificación del Riesgo'!G14</f>
        <v>R 2</v>
      </c>
      <c r="E15" s="107" t="str">
        <f>+'3 - Identificación del Riesgo'!H14</f>
        <v>Inscribir proyectos de inversión no adecuados a las necesidades de la entidad</v>
      </c>
      <c r="F15" s="107" t="str">
        <f>+'3 - Identificación del Riesgo'!I14</f>
        <v>Afectación Económica o presupuestal</v>
      </c>
      <c r="G15" s="107" t="str">
        <f>+'3 - Identificación del Riesgo'!J14</f>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v>
      </c>
      <c r="H15" s="108">
        <f>+H14</f>
        <v>1</v>
      </c>
      <c r="I15" s="109" t="str">
        <f t="shared" si="0"/>
        <v>Muy Baja</v>
      </c>
      <c r="J15" s="110">
        <f t="shared" si="1"/>
        <v>0.2</v>
      </c>
      <c r="K15" s="108" t="str">
        <f>+K14</f>
        <v>Desde los 500 SMLMV</v>
      </c>
      <c r="L15" s="109" t="str">
        <f>IF(OR(K15=Datos!$A$23,K15=Datos!$B$23),"Leve",IF(OR(K15=Datos!$A$24,K15=Datos!$B$24),"Menor",IF(OR(K15=Datos!$A$25,K15=Datos!$B$25),"Moderado",IF(OR(K15=Datos!$A$26,K15=Datos!$B$26),"Mayor",IF(OR(K15=Datos!$A$27,K15=Datos!$B$27),"Catastrófico","")))))</f>
        <v>Catastrófico</v>
      </c>
      <c r="M15" s="110">
        <f t="shared" si="3"/>
        <v>1</v>
      </c>
      <c r="N15" s="109" t="str">
        <f t="shared" si="4"/>
        <v>Extremo</v>
      </c>
      <c r="O15" s="109" t="str">
        <f t="shared" si="2"/>
        <v>Reducir</v>
      </c>
    </row>
    <row r="16" spans="2:15" ht="56.6" x14ac:dyDescent="0.4">
      <c r="B16" s="105" t="str">
        <f>+'3 - Identificación del Riesgo'!B15</f>
        <v>DIRECCIONAMIENTO ESTRATÉGICO</v>
      </c>
      <c r="C16" s="106" t="str">
        <f>+'3 - Identificación del Riesgo'!F15</f>
        <v>OFICINA DE PLANEACIÓN</v>
      </c>
      <c r="D16" s="44" t="str">
        <f>+'3 - Identificación del Riesgo'!G15</f>
        <v>R 3</v>
      </c>
      <c r="E16" s="107" t="str">
        <f>+'3 - Identificación del Riesgo'!H15</f>
        <v>Planeación inoportuna de cada vigencia</v>
      </c>
      <c r="F16" s="107" t="str">
        <f>+'3 - Identificación del Riesgo'!I15</f>
        <v>Pérdida Reputacional</v>
      </c>
      <c r="G16" s="107" t="str">
        <f>+'3 - Identificación del Riesgo'!J15</f>
        <v>Posibilidad de pérdida reputacional en la imagen institucional por falta de coordinación de la Oficina de Planeación con los responsables de la planeación en cada dependencia, generando documentación de referencia desactualizada, herramientas tecnológicas inadecuadas y diferencia en las interpretaciones de lineamientos; transmitiéndose en el retraso de las metas, compromisos institucionales y la ejecución de los proyectos</v>
      </c>
      <c r="H16" s="108">
        <v>1</v>
      </c>
      <c r="I16" s="109" t="str">
        <f t="shared" si="0"/>
        <v>Muy Baja</v>
      </c>
      <c r="J16" s="110">
        <f t="shared" si="1"/>
        <v>0.2</v>
      </c>
      <c r="K16" s="108" t="s">
        <v>162</v>
      </c>
      <c r="L16" s="109" t="str">
        <f>IF(OR(K16=Datos!$A$23,K16=Datos!$B$23),"Leve",IF(OR(K16=Datos!$A$24,K16=Datos!$B$24),"Menor",IF(OR(K16=Datos!$A$25,K16=Datos!$B$25),"Moderado",IF(OR(K16=Datos!$A$26,K16=Datos!$B$26),"Mayor",IF(OR(K16=Datos!$A$27,K16=Datos!$B$27),"Catastrófico","")))))</f>
        <v>Moderado</v>
      </c>
      <c r="M16" s="110">
        <f t="shared" si="3"/>
        <v>0.6</v>
      </c>
      <c r="N16" s="109" t="str">
        <f t="shared" si="4"/>
        <v>Moderado</v>
      </c>
      <c r="O16" s="109" t="str">
        <f t="shared" si="2"/>
        <v>Reducir</v>
      </c>
    </row>
    <row r="17" spans="2:15" ht="56.6" x14ac:dyDescent="0.4">
      <c r="B17" s="105" t="str">
        <f>+'3 - Identificación del Riesgo'!B16</f>
        <v>DIRECCIONAMIENTO ESTRATÉGICO</v>
      </c>
      <c r="C17" s="106" t="str">
        <f>+'3 - Identificación del Riesgo'!F16</f>
        <v>OFICINA DE PLANEACIÓN</v>
      </c>
      <c r="D17" s="44" t="str">
        <f>+'3 - Identificación del Riesgo'!G16</f>
        <v>R 3</v>
      </c>
      <c r="E17" s="107" t="str">
        <f>+'3 - Identificación del Riesgo'!H16</f>
        <v>Planeación inoportuna de cada vigencia</v>
      </c>
      <c r="F17" s="107" t="str">
        <f>+'3 - Identificación del Riesgo'!I16</f>
        <v>Pérdida Reputacional</v>
      </c>
      <c r="G17" s="107" t="str">
        <f>+'3 - Identificación del Riesgo'!J16</f>
        <v>Posibilidad de pérdida reputacional en la imagen institucional por falta de coordinación de la Oficina de Planeación con los responsables de la planeación en cada dependencia, generando documentación de referencia desactualizada, herramientas tecnológicas inadecuadas y diferencia en las interpretaciones de lineamientos; transmitiéndose en el retraso de las metas, compromisos institucionales y la ejecución de los proyectos</v>
      </c>
      <c r="H17" s="108">
        <v>1</v>
      </c>
      <c r="I17" s="109" t="str">
        <f t="shared" si="0"/>
        <v>Muy Baja</v>
      </c>
      <c r="J17" s="110">
        <f t="shared" si="1"/>
        <v>0.2</v>
      </c>
      <c r="K17" s="108" t="s">
        <v>162</v>
      </c>
      <c r="L17" s="109" t="str">
        <f>IF(OR(K17=Datos!$A$23,K17=Datos!$B$23),"Leve",IF(OR(K17=Datos!$A$24,K17=Datos!$B$24),"Menor",IF(OR(K17=Datos!$A$25,K17=Datos!$B$25),"Moderado",IF(OR(K17=Datos!$A$26,K17=Datos!$B$26),"Mayor",IF(OR(K17=Datos!$A$27,K17=Datos!$B$27),"Catastrófico","")))))</f>
        <v>Moderado</v>
      </c>
      <c r="M17" s="110">
        <f t="shared" si="3"/>
        <v>0.6</v>
      </c>
      <c r="N17" s="109" t="str">
        <f t="shared" si="4"/>
        <v>Moderado</v>
      </c>
      <c r="O17" s="109" t="str">
        <f t="shared" si="2"/>
        <v>Reducir</v>
      </c>
    </row>
    <row r="18" spans="2:15" ht="56.6" x14ac:dyDescent="0.4">
      <c r="B18" s="105" t="str">
        <f>+'3 - Identificación del Riesgo'!B17</f>
        <v>DIRECCIONAMIENTO ESTRATÉGICO</v>
      </c>
      <c r="C18" s="106" t="str">
        <f>+'3 - Identificación del Riesgo'!F17</f>
        <v>OFICINA DE PLANEACIÓN</v>
      </c>
      <c r="D18" s="44" t="str">
        <f>+'3 - Identificación del Riesgo'!G17</f>
        <v>R 4</v>
      </c>
      <c r="E18" s="107" t="str">
        <f>+'3 - Identificación del Riesgo'!H17</f>
        <v>Reporte de información no pertinente a las necesidades de la Dirección General</v>
      </c>
      <c r="F18" s="107" t="str">
        <f>+'3 - Identificación del Riesgo'!I17</f>
        <v>Pérdida Reputacional</v>
      </c>
      <c r="G18" s="107" t="str">
        <f>+'3 - Identificación del Riesgo'!J17</f>
        <v>Posibilidad de pérdida reputacional en la imagen institucional debido al desconocimiento de las dependencias en la metodología, roles, responsabilidades y los criterios explícitos para reporte de indicadores, y además tener los Sistemas de información no unificados</v>
      </c>
      <c r="H18" s="108">
        <v>365</v>
      </c>
      <c r="I18" s="109" t="str">
        <f t="shared" si="0"/>
        <v>Media</v>
      </c>
      <c r="J18" s="110">
        <f t="shared" si="1"/>
        <v>0.6</v>
      </c>
      <c r="K18" s="108" t="s">
        <v>162</v>
      </c>
      <c r="L18" s="109" t="str">
        <f>IF(OR(K18=Datos!$A$23,K18=Datos!$B$23),"Leve",IF(OR(K18=Datos!$A$24,K18=Datos!$B$24),"Menor",IF(OR(K18=Datos!$A$25,K18=Datos!$B$25),"Moderado",IF(OR(K18=Datos!$A$26,K18=Datos!$B$26),"Mayor",IF(OR(K18=Datos!$A$27,K18=Datos!$B$27),"Catastrófico","")))))</f>
        <v>Moderado</v>
      </c>
      <c r="M18" s="110">
        <f t="shared" si="3"/>
        <v>0.6</v>
      </c>
      <c r="N18" s="109" t="str">
        <f t="shared" si="4"/>
        <v>Moderado</v>
      </c>
      <c r="O18" s="109" t="str">
        <f t="shared" si="2"/>
        <v>Reducir</v>
      </c>
    </row>
    <row r="19" spans="2:15" ht="56.6" x14ac:dyDescent="0.4">
      <c r="B19" s="105" t="str">
        <f>+'3 - Identificación del Riesgo'!B18</f>
        <v>DIRECCIONAMIENTO ESTRATÉGICO</v>
      </c>
      <c r="C19" s="106" t="str">
        <f>+'3 - Identificación del Riesgo'!F18</f>
        <v>OFICINA DE PLANEACIÓN</v>
      </c>
      <c r="D19" s="44" t="str">
        <f>+'3 - Identificación del Riesgo'!G18</f>
        <v>R 4</v>
      </c>
      <c r="E19" s="107" t="str">
        <f>+'3 - Identificación del Riesgo'!H18</f>
        <v>Reporte de información no pertinente a las necesidades de la Dirección General</v>
      </c>
      <c r="F19" s="107" t="str">
        <f>+'3 - Identificación del Riesgo'!I18</f>
        <v>Pérdida Reputacional</v>
      </c>
      <c r="G19" s="107" t="str">
        <f>+'3 - Identificación del Riesgo'!J18</f>
        <v>Posibilidad de pérdida reputacional en la imagen institucional debido al desconocimiento de las dependencias en la metodología, roles, responsabilidades y los criterios explícitos para reporte de indicadores, y además tener los Sistemas de información no unificados</v>
      </c>
      <c r="H19" s="94">
        <v>365</v>
      </c>
      <c r="I19" s="109" t="str">
        <f t="shared" si="0"/>
        <v>Media</v>
      </c>
      <c r="J19" s="110">
        <f t="shared" si="1"/>
        <v>0.6</v>
      </c>
      <c r="K19" s="108" t="s">
        <v>162</v>
      </c>
      <c r="L19" s="109" t="str">
        <f>IF(OR(K19=Datos!$A$23,K19=Datos!$B$23),"Leve",IF(OR(K19=Datos!$A$24,K19=Datos!$B$24),"Menor",IF(OR(K19=Datos!$A$25,K19=Datos!$B$25),"Moderado",IF(OR(K19=Datos!$A$26,K19=Datos!$B$26),"Mayor",IF(OR(K19=Datos!$A$27,K19=Datos!$B$27),"Catastrófico","")))))</f>
        <v>Moderado</v>
      </c>
      <c r="M19" s="110">
        <f t="shared" si="3"/>
        <v>0.6</v>
      </c>
      <c r="N19" s="109" t="str">
        <f t="shared" si="4"/>
        <v>Moderado</v>
      </c>
      <c r="O19" s="109" t="str">
        <f t="shared" si="2"/>
        <v>Reducir</v>
      </c>
    </row>
    <row r="20" spans="2:15" ht="56.6" x14ac:dyDescent="0.4">
      <c r="B20" s="105" t="str">
        <f>+'3 - Identificación del Riesgo'!B19</f>
        <v>DIRECCIONAMIENTO ESTRATÉGICO</v>
      </c>
      <c r="C20" s="106" t="str">
        <f>+'3 - Identificación del Riesgo'!F19</f>
        <v>OFICINA DE PLANEACIÓN</v>
      </c>
      <c r="D20" s="44" t="str">
        <f>+'3 - Identificación del Riesgo'!G19</f>
        <v>R 5</v>
      </c>
      <c r="E20" s="107" t="str">
        <f>+'3 - Identificación del Riesgo'!H19</f>
        <v>Planeación y gestión de procesos con inadecuada valoración de riesgos y oportunidades</v>
      </c>
      <c r="F20" s="107" t="str">
        <f>+'3 - Identificación del Riesgo'!I19</f>
        <v>Pérdida Reputacional</v>
      </c>
      <c r="G20" s="107" t="str">
        <f>+'3 - Identificación del Riesgo'!J19</f>
        <v>Posibilidad de pérdida reputacional en la imagen institucional por la inadecuada identificación y control de riesgos que afectan los procesos de la entidad</v>
      </c>
      <c r="H20" s="94">
        <v>365</v>
      </c>
      <c r="I20" s="109" t="str">
        <f t="shared" si="0"/>
        <v>Media</v>
      </c>
      <c r="J20" s="110">
        <f t="shared" si="1"/>
        <v>0.6</v>
      </c>
      <c r="K20" s="108" t="s">
        <v>162</v>
      </c>
      <c r="L20" s="109" t="str">
        <f>IF(OR(K20=Datos!$A$23,K20=Datos!$B$23),"Leve",IF(OR(K20=Datos!$A$24,K20=Datos!$B$24),"Menor",IF(OR(K20=Datos!$A$25,K20=Datos!$B$25),"Moderado",IF(OR(K20=Datos!$A$26,K20=Datos!$B$26),"Mayor",IF(OR(K20=Datos!$A$27,K20=Datos!$B$27),"Catastrófico","")))))</f>
        <v>Moderado</v>
      </c>
      <c r="M20" s="110">
        <f t="shared" si="3"/>
        <v>0.6</v>
      </c>
      <c r="N20" s="109" t="str">
        <f t="shared" si="4"/>
        <v>Moderado</v>
      </c>
      <c r="O20" s="109" t="str">
        <f t="shared" si="2"/>
        <v>Reducir</v>
      </c>
    </row>
    <row r="21" spans="2:15" ht="56.6" x14ac:dyDescent="0.4">
      <c r="B21" s="105" t="str">
        <f>+'3 - Identificación del Riesgo'!B20</f>
        <v>DIRECCIONAMIENTO ESTRATÉGICO</v>
      </c>
      <c r="C21" s="106" t="str">
        <f>+'3 - Identificación del Riesgo'!F20</f>
        <v>OFICINA DE PLANEACIÓN</v>
      </c>
      <c r="D21" s="44" t="str">
        <f>+'3 - Identificación del Riesgo'!G20</f>
        <v>R 5</v>
      </c>
      <c r="E21" s="107" t="str">
        <f>+'3 - Identificación del Riesgo'!H20</f>
        <v>Planeación y gestión de procesos con inadecuada valoración de riesgos y oportunidades</v>
      </c>
      <c r="F21" s="107" t="str">
        <f>+'3 - Identificación del Riesgo'!I20</f>
        <v>Pérdida Reputacional</v>
      </c>
      <c r="G21" s="107" t="str">
        <f>+'3 - Identificación del Riesgo'!J20</f>
        <v>Posibilidad de pérdida reputacional en la imagen institucional por la inadecuada identificación y control de riesgos que afectan los procesos de la entidad</v>
      </c>
      <c r="H21" s="94">
        <v>365</v>
      </c>
      <c r="I21" s="109" t="str">
        <f t="shared" si="0"/>
        <v>Media</v>
      </c>
      <c r="J21" s="110">
        <f t="shared" si="1"/>
        <v>0.6</v>
      </c>
      <c r="K21" s="108" t="s">
        <v>162</v>
      </c>
      <c r="L21" s="109" t="str">
        <f>IF(OR(K21=Datos!$A$23,K21=Datos!$B$23),"Leve",IF(OR(K21=Datos!$A$24,K21=Datos!$B$24),"Menor",IF(OR(K21=Datos!$A$25,K21=Datos!$B$25),"Moderado",IF(OR(K21=Datos!$A$26,K21=Datos!$B$26),"Mayor",IF(OR(K21=Datos!$A$27,K21=Datos!$B$27),"Catastrófico","")))))</f>
        <v>Moderado</v>
      </c>
      <c r="M21" s="110">
        <f t="shared" si="3"/>
        <v>0.6</v>
      </c>
      <c r="N21" s="109" t="str">
        <f t="shared" si="4"/>
        <v>Moderado</v>
      </c>
      <c r="O21" s="109" t="str">
        <f t="shared" si="2"/>
        <v>Reducir</v>
      </c>
    </row>
    <row r="22" spans="2:15" ht="42.45" x14ac:dyDescent="0.4">
      <c r="B22" s="105" t="str">
        <f>+'3 - Identificación del Riesgo'!B21</f>
        <v>COMUNICACIÓN Y GESTIÓN CON GRUPOS DE INTERÉS</v>
      </c>
      <c r="C22" s="106" t="str">
        <f>+'3 - Identificación del Riesgo'!F21</f>
        <v>DIRECCIÓN GENERAL (EQUIPO DE COMUNICACIONES)</v>
      </c>
      <c r="D22" s="44" t="str">
        <f>+'3 - Identificación del Riesgo'!G21</f>
        <v>R 6</v>
      </c>
      <c r="E22" s="107" t="str">
        <f>+'3 - Identificación del Riesgo'!H21</f>
        <v>Dar información imprecisa o errónea a la ciudadanía a través de cualquier medio de comunicación por parte de  personas autorizadas y NO autorizadas</v>
      </c>
      <c r="F22" s="107" t="str">
        <f>+'3 - Identificación del Riesgo'!I21</f>
        <v>Pérdida Reputacional</v>
      </c>
      <c r="G22" s="107" t="str">
        <f>+'3 - Identificación del Riesgo'!J21</f>
        <v>Posibilidad de pérdida reputacional en la credibilidad y mala imagen institucional por deficiencia en la información interna y externa de la entidad</v>
      </c>
      <c r="H22" s="94">
        <v>8760</v>
      </c>
      <c r="I22" s="109" t="str">
        <f t="shared" si="0"/>
        <v>Muy Alta</v>
      </c>
      <c r="J22" s="110">
        <f t="shared" si="1"/>
        <v>1</v>
      </c>
      <c r="K22" s="108" t="s">
        <v>163</v>
      </c>
      <c r="L22" s="109" t="str">
        <f>IF(OR(K22=Datos!$A$23,K22=Datos!$B$23),"Leve",IF(OR(K22=Datos!$A$24,K22=Datos!$B$24),"Menor",IF(OR(K22=Datos!$A$25,K22=Datos!$B$25),"Moderado",IF(OR(K22=Datos!$A$26,K22=Datos!$B$26),"Mayor",IF(OR(K22=Datos!$A$27,K22=Datos!$B$27),"Catastrófico","")))))</f>
        <v>Catastrófico</v>
      </c>
      <c r="M22" s="110">
        <f t="shared" si="3"/>
        <v>1</v>
      </c>
      <c r="N22" s="109" t="str">
        <f t="shared" si="4"/>
        <v>Extremo</v>
      </c>
      <c r="O22" s="109" t="str">
        <f t="shared" si="2"/>
        <v>Reducir</v>
      </c>
    </row>
    <row r="23" spans="2:15" ht="42.45" x14ac:dyDescent="0.4">
      <c r="B23" s="105" t="str">
        <f>+'3 - Identificación del Riesgo'!B22</f>
        <v>COMUNICACIÓN Y GESTIÓN CON GRUPOS DE INTERÉS</v>
      </c>
      <c r="C23" s="106" t="str">
        <f>+'3 - Identificación del Riesgo'!F22</f>
        <v>DIRECCIÓN GENERAL (EQUIPO DE COMUNICACIONES)</v>
      </c>
      <c r="D23" s="44" t="str">
        <f>+'3 - Identificación del Riesgo'!G22</f>
        <v>R 6</v>
      </c>
      <c r="E23" s="107" t="str">
        <f>+'3 - Identificación del Riesgo'!H22</f>
        <v>Dar información imprecisa o errónea a la ciudadanía a través de cualquier medio de comunicación por parte de  personas autorizadas y NO autorizadas</v>
      </c>
      <c r="F23" s="107" t="str">
        <f>+'3 - Identificación del Riesgo'!I22</f>
        <v>Pérdida Reputacional</v>
      </c>
      <c r="G23" s="107" t="str">
        <f>+'3 - Identificación del Riesgo'!J22</f>
        <v>Posibilidad de pérdida reputacional en la credibilidad y mala imagen institucional por deficiencia en la información interna y externa de la entidad</v>
      </c>
      <c r="H23" s="94">
        <v>8760</v>
      </c>
      <c r="I23" s="109" t="str">
        <f t="shared" si="0"/>
        <v>Muy Alta</v>
      </c>
      <c r="J23" s="110">
        <f t="shared" si="1"/>
        <v>1</v>
      </c>
      <c r="K23" s="108" t="s">
        <v>163</v>
      </c>
      <c r="L23" s="109" t="str">
        <f>IF(OR(K23=Datos!$A$23,K23=Datos!$B$23),"Leve",IF(OR(K23=Datos!$A$24,K23=Datos!$B$24),"Menor",IF(OR(K23=Datos!$A$25,K23=Datos!$B$25),"Moderado",IF(OR(K23=Datos!$A$26,K23=Datos!$B$26),"Mayor",IF(OR(K23=Datos!$A$27,K23=Datos!$B$27),"Catastrófico","")))))</f>
        <v>Catastrófico</v>
      </c>
      <c r="M23" s="110">
        <f t="shared" si="3"/>
        <v>1</v>
      </c>
      <c r="N23" s="109" t="str">
        <f t="shared" si="4"/>
        <v>Extremo</v>
      </c>
      <c r="O23" s="109" t="str">
        <f t="shared" si="2"/>
        <v>Reducir</v>
      </c>
    </row>
    <row r="24" spans="2:15" ht="42.45" x14ac:dyDescent="0.4">
      <c r="B24" s="105" t="str">
        <f>+'3 - Identificación del Riesgo'!B23</f>
        <v>COMUNICACIÓN Y GESTIÓN CON GRUPOS DE INTERÉS</v>
      </c>
      <c r="C24" s="106" t="str">
        <f>+'3 - Identificación del Riesgo'!F23</f>
        <v>DIRECCIÓN GENERAL (EQUIPO DE COMUNICACIONES)</v>
      </c>
      <c r="D24" s="44" t="str">
        <f>+'3 - Identificación del Riesgo'!G23</f>
        <v>R 6</v>
      </c>
      <c r="E24" s="107" t="str">
        <f>+'3 - Identificación del Riesgo'!H23</f>
        <v>Dar información imprecisa o errónea a la ciudadanía a través de cualquier medio de comunicación por parte de  personas autorizadas y NO autorizadas</v>
      </c>
      <c r="F24" s="107" t="str">
        <f>+'3 - Identificación del Riesgo'!I23</f>
        <v>Pérdida Reputacional</v>
      </c>
      <c r="G24" s="107" t="str">
        <f>+'3 - Identificación del Riesgo'!J23</f>
        <v>Posibilidad de pérdida reputacional en la credibilidad y mala imagen institucional por deficiencia en la información interna y externa de la entidad</v>
      </c>
      <c r="H24" s="94">
        <v>8760</v>
      </c>
      <c r="I24" s="109" t="str">
        <f t="shared" si="0"/>
        <v>Muy Alta</v>
      </c>
      <c r="J24" s="110">
        <f t="shared" si="1"/>
        <v>1</v>
      </c>
      <c r="K24" s="108" t="s">
        <v>163</v>
      </c>
      <c r="L24" s="109" t="str">
        <f>IF(OR(K24=Datos!$A$23,K24=Datos!$B$23),"Leve",IF(OR(K24=Datos!$A$24,K24=Datos!$B$24),"Menor",IF(OR(K24=Datos!$A$25,K24=Datos!$B$25),"Moderado",IF(OR(K24=Datos!$A$26,K24=Datos!$B$26),"Mayor",IF(OR(K24=Datos!$A$27,K24=Datos!$B$27),"Catastrófico","")))))</f>
        <v>Catastrófico</v>
      </c>
      <c r="M24" s="110">
        <f t="shared" si="3"/>
        <v>1</v>
      </c>
      <c r="N24" s="109" t="str">
        <f t="shared" si="4"/>
        <v>Extremo</v>
      </c>
      <c r="O24" s="109" t="str">
        <f t="shared" si="2"/>
        <v>Reducir</v>
      </c>
    </row>
    <row r="25" spans="2:15" ht="56.6" x14ac:dyDescent="0.4">
      <c r="B25" s="105" t="str">
        <f>+'3 - Identificación del Riesgo'!B24</f>
        <v>COMUNICACIÓN Y GESTIÓN CON GRUPOS DE INTERÉS</v>
      </c>
      <c r="C25" s="106" t="str">
        <f>+'3 - Identificación del Riesgo'!F24</f>
        <v>DIRECCIÓN GENERAL (EQUIPO DE COMUNICACIONES)</v>
      </c>
      <c r="D25" s="44" t="str">
        <f>+'3 - Identificación del Riesgo'!G24</f>
        <v>R 7</v>
      </c>
      <c r="E25" s="107" t="str">
        <f>+'3 - Identificación del Riesgo'!H24</f>
        <v>Inadecuada utilización de la imagen institucional</v>
      </c>
      <c r="F25" s="107" t="str">
        <f>+'3 - Identificación del Riesgo'!I24</f>
        <v>Pérdida Reputacional</v>
      </c>
      <c r="G25" s="107" t="str">
        <f>+'3 - Identificación del Riesgo'!J24</f>
        <v>Posibilidad de pérdida reputacional en la imagen institucional por el manejo inadecuado de la imagen institucional (símbolos, nombre, colores, manual de imagen, entre otros)</v>
      </c>
      <c r="H25" s="94">
        <v>8760</v>
      </c>
      <c r="I25" s="109" t="str">
        <f t="shared" si="0"/>
        <v>Muy Alta</v>
      </c>
      <c r="J25" s="110">
        <f t="shared" si="1"/>
        <v>1</v>
      </c>
      <c r="K25" s="108" t="s">
        <v>162</v>
      </c>
      <c r="L25" s="109" t="str">
        <f>IF(OR(K25=Datos!$A$23,K25=Datos!$B$23),"Leve",IF(OR(K25=Datos!$A$24,K25=Datos!$B$24),"Menor",IF(OR(K25=Datos!$A$25,K25=Datos!$B$25),"Moderado",IF(OR(K25=Datos!$A$26,K25=Datos!$B$26),"Mayor",IF(OR(K25=Datos!$A$27,K25=Datos!$B$27),"Catastrófico","")))))</f>
        <v>Moderado</v>
      </c>
      <c r="M25" s="110">
        <f t="shared" si="3"/>
        <v>0.6</v>
      </c>
      <c r="N25" s="109" t="str">
        <f t="shared" si="4"/>
        <v>Alto</v>
      </c>
      <c r="O25" s="109" t="str">
        <f t="shared" si="2"/>
        <v>Reducir</v>
      </c>
    </row>
    <row r="26" spans="2:15" ht="56.6" x14ac:dyDescent="0.4">
      <c r="B26" s="105" t="str">
        <f>+'3 - Identificación del Riesgo'!B25</f>
        <v>COMUNICACIÓN Y GESTIÓN CON GRUPOS DE INTERÉS</v>
      </c>
      <c r="C26" s="106" t="str">
        <f>+'3 - Identificación del Riesgo'!F25</f>
        <v>DIRECCIÓN GENERAL (EQUIPO DE COMUNICACIONES)</v>
      </c>
      <c r="D26" s="44" t="str">
        <f>+'3 - Identificación del Riesgo'!G25</f>
        <v>R 7</v>
      </c>
      <c r="E26" s="107" t="str">
        <f>+'3 - Identificación del Riesgo'!H25</f>
        <v>Inadecuada utilización de la imagen institucional</v>
      </c>
      <c r="F26" s="107" t="str">
        <f>+'3 - Identificación del Riesgo'!I25</f>
        <v>Pérdida Reputacional</v>
      </c>
      <c r="G26" s="107" t="str">
        <f>+'3 - Identificación del Riesgo'!J25</f>
        <v>Posibilidad de pérdida reputacional en la imagen institucional por el manejo inadecuado de la imagen institucional (símbolos, nombre, colores, manual de imagen, entre otros)</v>
      </c>
      <c r="H26" s="94">
        <v>8760</v>
      </c>
      <c r="I26" s="109" t="str">
        <f t="shared" si="0"/>
        <v>Muy Alta</v>
      </c>
      <c r="J26" s="110">
        <f t="shared" si="1"/>
        <v>1</v>
      </c>
      <c r="K26" s="108" t="s">
        <v>162</v>
      </c>
      <c r="L26" s="109" t="str">
        <f>IF(OR(K26=Datos!$A$23,K26=Datos!$B$23),"Leve",IF(OR(K26=Datos!$A$24,K26=Datos!$B$24),"Menor",IF(OR(K26=Datos!$A$25,K26=Datos!$B$25),"Moderado",IF(OR(K26=Datos!$A$26,K26=Datos!$B$26),"Mayor",IF(OR(K26=Datos!$A$27,K26=Datos!$B$27),"Catastrófico","")))))</f>
        <v>Moderado</v>
      </c>
      <c r="M26" s="110">
        <f t="shared" si="3"/>
        <v>0.6</v>
      </c>
      <c r="N26" s="109" t="str">
        <f t="shared" si="4"/>
        <v>Alto</v>
      </c>
      <c r="O26" s="109" t="str">
        <f t="shared" si="2"/>
        <v>Reducir</v>
      </c>
    </row>
    <row r="27" spans="2:15" ht="42.45" x14ac:dyDescent="0.4">
      <c r="B27" s="105" t="str">
        <f>+'3 - Identificación del Riesgo'!B26</f>
        <v>COMUNICACIÓN Y GESTIÓN CON GRUPOS DE INTERÉS</v>
      </c>
      <c r="C27" s="106" t="str">
        <f>+'3 - Identificación del Riesgo'!F26</f>
        <v>DIRECCIÓN GENERAL (EQUIPO DE COMUNICACIONES)</v>
      </c>
      <c r="D27" s="44" t="str">
        <f>+'3 - Identificación del Riesgo'!G26</f>
        <v>R 8</v>
      </c>
      <c r="E27" s="107" t="str">
        <f>+'3 - Identificación del Riesgo'!H26</f>
        <v>Información de la ANT no llega al público objetivo</v>
      </c>
      <c r="F27" s="107" t="str">
        <f>+'3 - Identificación del Riesgo'!I26</f>
        <v>Pérdida Reputacional</v>
      </c>
      <c r="G27" s="107" t="str">
        <f>+'3 - Identificación del Riesgo'!J26</f>
        <v>Posibilidad de pérdida reputacional en la imagen institucional en los grupo de interés por que los canales de comunicación no son efectivos y su es limitado</v>
      </c>
      <c r="H27" s="94">
        <v>8760</v>
      </c>
      <c r="I27" s="109" t="str">
        <f t="shared" si="0"/>
        <v>Muy Alta</v>
      </c>
      <c r="J27" s="110">
        <f t="shared" si="1"/>
        <v>1</v>
      </c>
      <c r="K27" s="108" t="s">
        <v>163</v>
      </c>
      <c r="L27" s="109" t="str">
        <f>IF(OR(K27=Datos!$A$23,K27=Datos!$B$23),"Leve",IF(OR(K27=Datos!$A$24,K27=Datos!$B$24),"Menor",IF(OR(K27=Datos!$A$25,K27=Datos!$B$25),"Moderado",IF(OR(K27=Datos!$A$26,K27=Datos!$B$26),"Mayor",IF(OR(K27=Datos!$A$27,K27=Datos!$B$27),"Catastrófico","")))))</f>
        <v>Catastrófico</v>
      </c>
      <c r="M27" s="110">
        <f t="shared" si="3"/>
        <v>1</v>
      </c>
      <c r="N27" s="109" t="str">
        <f t="shared" si="4"/>
        <v>Extremo</v>
      </c>
      <c r="O27" s="109" t="str">
        <f t="shared" si="2"/>
        <v>Reducir</v>
      </c>
    </row>
    <row r="28" spans="2:15" ht="42.45" x14ac:dyDescent="0.4">
      <c r="B28" s="105" t="str">
        <f>+'3 - Identificación del Riesgo'!B27</f>
        <v>COMUNICACIÓN Y GESTIÓN CON GRUPOS DE INTERÉS</v>
      </c>
      <c r="C28" s="106" t="str">
        <f>+'3 - Identificación del Riesgo'!F27</f>
        <v>DIRECCIÓN GENERAL (EQUIPO DE COMUNICACIONES)</v>
      </c>
      <c r="D28" s="44" t="str">
        <f>+'3 - Identificación del Riesgo'!G27</f>
        <v>R 8</v>
      </c>
      <c r="E28" s="107" t="str">
        <f>+'3 - Identificación del Riesgo'!H27</f>
        <v>Información de la ANT no llega al público objetivo</v>
      </c>
      <c r="F28" s="107" t="str">
        <f>+'3 - Identificación del Riesgo'!I27</f>
        <v>Pérdida Reputacional</v>
      </c>
      <c r="G28" s="107" t="str">
        <f>+'3 - Identificación del Riesgo'!J27</f>
        <v>Posibilidad de pérdida reputacional en la imagen institucional en los grupo de interés por que los canales de comunicación no son efectivos y su es limitado</v>
      </c>
      <c r="H28" s="94">
        <v>8760</v>
      </c>
      <c r="I28" s="109" t="str">
        <f t="shared" si="0"/>
        <v>Muy Alta</v>
      </c>
      <c r="J28" s="110">
        <f t="shared" si="1"/>
        <v>1</v>
      </c>
      <c r="K28" s="108" t="s">
        <v>163</v>
      </c>
      <c r="L28" s="109" t="str">
        <f>IF(OR(K28=Datos!$A$23,K28=Datos!$B$23),"Leve",IF(OR(K28=Datos!$A$24,K28=Datos!$B$24),"Menor",IF(OR(K28=Datos!$A$25,K28=Datos!$B$25),"Moderado",IF(OR(K28=Datos!$A$26,K28=Datos!$B$26),"Mayor",IF(OR(K28=Datos!$A$27,K28=Datos!$B$27),"Catastrófico","")))))</f>
        <v>Catastrófico</v>
      </c>
      <c r="M28" s="110">
        <f t="shared" si="3"/>
        <v>1</v>
      </c>
      <c r="N28" s="109" t="str">
        <f t="shared" si="4"/>
        <v>Extremo</v>
      </c>
      <c r="O28" s="109" t="str">
        <f t="shared" si="2"/>
        <v>Reducir</v>
      </c>
    </row>
    <row r="29" spans="2:15" ht="42.45" x14ac:dyDescent="0.4">
      <c r="B29" s="105" t="str">
        <f>+'3 - Identificación del Riesgo'!B28</f>
        <v>COMUNICACIÓN Y GESTIÓN CON GRUPOS DE INTERÉS</v>
      </c>
      <c r="C29" s="106" t="str">
        <f>+'3 - Identificación del Riesgo'!F28</f>
        <v>DIRECCIÓN GENERAL (EQUIPO DE COMUNICACIONES)</v>
      </c>
      <c r="D29" s="44" t="str">
        <f>+'3 - Identificación del Riesgo'!G28</f>
        <v>R 8</v>
      </c>
      <c r="E29" s="107" t="str">
        <f>+'3 - Identificación del Riesgo'!H28</f>
        <v>Información de la ANT no llega al público objetivo</v>
      </c>
      <c r="F29" s="107" t="str">
        <f>+'3 - Identificación del Riesgo'!I28</f>
        <v>Pérdida Reputacional</v>
      </c>
      <c r="G29" s="107" t="str">
        <f>+'3 - Identificación del Riesgo'!J28</f>
        <v>Posibilidad de pérdida reputacional en la imagen institucional en los grupo de interés por que los canales de comunicación no son efectivos y su es limitado</v>
      </c>
      <c r="H29" s="94">
        <v>8760</v>
      </c>
      <c r="I29" s="109" t="str">
        <f t="shared" si="0"/>
        <v>Muy Alta</v>
      </c>
      <c r="J29" s="110">
        <f t="shared" si="1"/>
        <v>1</v>
      </c>
      <c r="K29" s="108" t="s">
        <v>163</v>
      </c>
      <c r="L29" s="109" t="str">
        <f>IF(OR(K29=Datos!$A$23,K29=Datos!$B$23),"Leve",IF(OR(K29=Datos!$A$24,K29=Datos!$B$24),"Menor",IF(OR(K29=Datos!$A$25,K29=Datos!$B$25),"Moderado",IF(OR(K29=Datos!$A$26,K29=Datos!$B$26),"Mayor",IF(OR(K29=Datos!$A$27,K29=Datos!$B$27),"Catastrófico","")))))</f>
        <v>Catastrófico</v>
      </c>
      <c r="M29" s="110">
        <f t="shared" si="3"/>
        <v>1</v>
      </c>
      <c r="N29" s="109" t="str">
        <f t="shared" si="4"/>
        <v>Extremo</v>
      </c>
      <c r="O29" s="109" t="str">
        <f t="shared" si="2"/>
        <v>Reducir</v>
      </c>
    </row>
    <row r="30" spans="2:15" ht="42.45" x14ac:dyDescent="0.4">
      <c r="B30" s="105" t="str">
        <f>+'3 - Identificación del Riesgo'!B29</f>
        <v>COMUNICACIÓN Y GESTIÓN CON GRUPOS DE INTERÉS</v>
      </c>
      <c r="C30" s="106" t="str">
        <f>+'3 - Identificación del Riesgo'!F29</f>
        <v>OFICINA DEL INSPECTOR DE LA GESTIÓN DE TIERRAS</v>
      </c>
      <c r="D30" s="44" t="str">
        <f>+'3 - Identificación del Riesgo'!G29</f>
        <v>R 9</v>
      </c>
      <c r="E30" s="107" t="str">
        <f>+'3 - Identificación del Riesgo'!H29</f>
        <v>Omitir la gestión y/o respuesta  a las denuncias por posibles hechos de corrupción</v>
      </c>
      <c r="F30" s="107" t="str">
        <f>+'3 - Identificación del Riesgo'!I29</f>
        <v>Pérdida Reputacional</v>
      </c>
      <c r="G30" s="107" t="str">
        <f>+'3 - Identificación del Riesgo'!J29</f>
        <v>Posibilidad de pérdida reputacional en la imagen institucional por el desconocimiento en el registro, gestión y tramite de denuncias</v>
      </c>
      <c r="H30" s="94">
        <v>637</v>
      </c>
      <c r="I30" s="109" t="str">
        <f t="shared" si="0"/>
        <v>Alta</v>
      </c>
      <c r="J30" s="110">
        <f t="shared" si="1"/>
        <v>0.8</v>
      </c>
      <c r="K30" s="108" t="s">
        <v>163</v>
      </c>
      <c r="L30" s="109" t="str">
        <f>IF(OR(K30=Datos!$A$23,K30=Datos!$B$23),"Leve",IF(OR(K30=Datos!$A$24,K30=Datos!$B$24),"Menor",IF(OR(K30=Datos!$A$25,K30=Datos!$B$25),"Moderado",IF(OR(K30=Datos!$A$26,K30=Datos!$B$26),"Mayor",IF(OR(K30=Datos!$A$27,K30=Datos!$B$27),"Catastrófico","")))))</f>
        <v>Catastrófico</v>
      </c>
      <c r="M30" s="110">
        <f t="shared" si="3"/>
        <v>1</v>
      </c>
      <c r="N30" s="109" t="str">
        <f t="shared" si="4"/>
        <v>Extremo</v>
      </c>
      <c r="O30" s="109" t="str">
        <f t="shared" si="2"/>
        <v>Reducir</v>
      </c>
    </row>
    <row r="31" spans="2:15" ht="42.45" x14ac:dyDescent="0.4">
      <c r="B31" s="105" t="str">
        <f>+'3 - Identificación del Riesgo'!B30</f>
        <v>COMUNICACIÓN Y GESTIÓN CON GRUPOS DE INTERÉS</v>
      </c>
      <c r="C31" s="106" t="str">
        <f>+'3 - Identificación del Riesgo'!F30</f>
        <v>OFICINA DEL INSPECTOR DE LA GESTIÓN DE TIERRAS</v>
      </c>
      <c r="D31" s="44" t="str">
        <f>+'3 - Identificación del Riesgo'!G30</f>
        <v>R 9</v>
      </c>
      <c r="E31" s="107" t="str">
        <f>+'3 - Identificación del Riesgo'!H30</f>
        <v>Omitir la gestión y/o respuesta  a las denuncias por posibles hechos de corrupción</v>
      </c>
      <c r="F31" s="107" t="str">
        <f>+'3 - Identificación del Riesgo'!I30</f>
        <v>Pérdida Reputacional</v>
      </c>
      <c r="G31" s="107" t="str">
        <f>+'3 - Identificación del Riesgo'!J30</f>
        <v>Posibilidad de pérdida reputacional en la imagen institucional por el desconocimiento en el registro, gestión y tramite de denuncias</v>
      </c>
      <c r="H31" s="94">
        <v>637</v>
      </c>
      <c r="I31" s="109" t="str">
        <f t="shared" si="0"/>
        <v>Alta</v>
      </c>
      <c r="J31" s="110">
        <f t="shared" si="1"/>
        <v>0.8</v>
      </c>
      <c r="K31" s="108" t="s">
        <v>163</v>
      </c>
      <c r="L31" s="109" t="str">
        <f>IF(OR(K31=Datos!$A$23,K31=Datos!$B$23),"Leve",IF(OR(K31=Datos!$A$24,K31=Datos!$B$24),"Menor",IF(OR(K31=Datos!$A$25,K31=Datos!$B$25),"Moderado",IF(OR(K31=Datos!$A$26,K31=Datos!$B$26),"Mayor",IF(OR(K31=Datos!$A$27,K31=Datos!$B$27),"Catastrófico","")))))</f>
        <v>Catastrófico</v>
      </c>
      <c r="M31" s="110">
        <f t="shared" si="3"/>
        <v>1</v>
      </c>
      <c r="N31" s="109" t="str">
        <f t="shared" si="4"/>
        <v>Extremo</v>
      </c>
      <c r="O31" s="109" t="str">
        <f t="shared" si="2"/>
        <v>Reducir</v>
      </c>
    </row>
    <row r="32" spans="2:15" ht="56.6" x14ac:dyDescent="0.4">
      <c r="B32" s="105" t="str">
        <f>+'3 - Identificación del Riesgo'!B31</f>
        <v>INTELIGENCIA DE LA INFORMACIÓN</v>
      </c>
      <c r="C32" s="106" t="str">
        <f>+'3 - Identificación del Riesgo'!F31</f>
        <v>OFICINA DE PLANEACIÓN</v>
      </c>
      <c r="D32" s="44" t="str">
        <f>+'3 - Identificación del Riesgo'!G31</f>
        <v>R 10</v>
      </c>
      <c r="E32" s="107" t="str">
        <f>+'3 - Identificación del Riesgo'!H31</f>
        <v>Aprobación y publicación de información documentada no pertinente a los Procesos de la entidad</v>
      </c>
      <c r="F32" s="107" t="str">
        <f>+'3 - Identificación del Riesgo'!I31</f>
        <v>Pérdida Reputacional</v>
      </c>
      <c r="G32" s="107" t="str">
        <f>+'3 - Identificación del Riesgo'!J31</f>
        <v>Posibilidad de pérdida reputacional en la imagen institucional debido al desconocimiento del procedimiento establecido para controlar la aprobación, actualización y publicación de la información documentada oficial de la entidad, dispuesta para apoyar la operación de los procesos</v>
      </c>
      <c r="H32" s="94">
        <v>365</v>
      </c>
      <c r="I32" s="109" t="str">
        <f t="shared" si="0"/>
        <v>Media</v>
      </c>
      <c r="J32" s="110">
        <f t="shared" si="1"/>
        <v>0.6</v>
      </c>
      <c r="K32" s="108" t="s">
        <v>162</v>
      </c>
      <c r="L32" s="109" t="str">
        <f>IF(OR(K32=Datos!$A$23,K32=Datos!$B$23),"Leve",IF(OR(K32=Datos!$A$24,K32=Datos!$B$24),"Menor",IF(OR(K32=Datos!$A$25,K32=Datos!$B$25),"Moderado",IF(OR(K32=Datos!$A$26,K32=Datos!$B$26),"Mayor",IF(OR(K32=Datos!$A$27,K32=Datos!$B$27),"Catastrófico","")))))</f>
        <v>Moderado</v>
      </c>
      <c r="M32" s="110">
        <f t="shared" si="3"/>
        <v>0.6</v>
      </c>
      <c r="N32" s="109" t="str">
        <f t="shared" si="4"/>
        <v>Moderado</v>
      </c>
      <c r="O32" s="109" t="str">
        <f t="shared" si="2"/>
        <v>Reducir</v>
      </c>
    </row>
    <row r="33" spans="2:15" ht="56.6" x14ac:dyDescent="0.4">
      <c r="B33" s="105" t="str">
        <f>+'3 - Identificación del Riesgo'!B32</f>
        <v>INTELIGENCIA DE LA INFORMACIÓN</v>
      </c>
      <c r="C33" s="106" t="str">
        <f>+'3 - Identificación del Riesgo'!F32</f>
        <v>OFICINA DE PLANEACIÓN</v>
      </c>
      <c r="D33" s="44" t="str">
        <f>+'3 - Identificación del Riesgo'!G32</f>
        <v>R 10</v>
      </c>
      <c r="E33" s="107" t="str">
        <f>+'3 - Identificación del Riesgo'!H32</f>
        <v>Aprobación y publicación de información documentada no pertinente a los Procesos de la entidad</v>
      </c>
      <c r="F33" s="107" t="str">
        <f>+'3 - Identificación del Riesgo'!I32</f>
        <v>Pérdida Reputacional</v>
      </c>
      <c r="G33" s="107" t="str">
        <f>+'3 - Identificación del Riesgo'!J32</f>
        <v>Posibilidad de pérdida reputacional en la imagen institucional debido al desconocimiento del procedimiento establecido para controlar la aprobación, actualización y publicación de la información documentada oficial de la entidad, dispuesta para apoyar la operación de los procesos</v>
      </c>
      <c r="H33" s="94">
        <v>365</v>
      </c>
      <c r="I33" s="109" t="str">
        <f t="shared" si="0"/>
        <v>Media</v>
      </c>
      <c r="J33" s="110">
        <f t="shared" si="1"/>
        <v>0.6</v>
      </c>
      <c r="K33" s="108" t="s">
        <v>162</v>
      </c>
      <c r="L33" s="109" t="str">
        <f>IF(OR(K33=Datos!$A$23,K33=Datos!$B$23),"Leve",IF(OR(K33=Datos!$A$24,K33=Datos!$B$24),"Menor",IF(OR(K33=Datos!$A$25,K33=Datos!$B$25),"Moderado",IF(OR(K33=Datos!$A$26,K33=Datos!$B$26),"Mayor",IF(OR(K33=Datos!$A$27,K33=Datos!$B$27),"Catastrófico","")))))</f>
        <v>Moderado</v>
      </c>
      <c r="M33" s="110">
        <f t="shared" si="3"/>
        <v>0.6</v>
      </c>
      <c r="N33" s="109" t="str">
        <f t="shared" si="4"/>
        <v>Moderado</v>
      </c>
      <c r="O33" s="109" t="str">
        <f t="shared" si="2"/>
        <v>Reducir</v>
      </c>
    </row>
    <row r="34" spans="2:15" ht="42.45" x14ac:dyDescent="0.4">
      <c r="B34" s="105" t="str">
        <f>+'3 - Identificación del Riesgo'!B33</f>
        <v>INTELIGENCIA DE LA INFORMACIÓN</v>
      </c>
      <c r="C34" s="106" t="str">
        <f>+'3 - Identificación del Riesgo'!F33</f>
        <v>DIRECCIÓN GENERAL / GESTIÓN DEL CONOCIMIENTO</v>
      </c>
      <c r="D34" s="44" t="str">
        <f>+'3 - Identificación del Riesgo'!G33</f>
        <v>R 11</v>
      </c>
      <c r="E34" s="107" t="str">
        <f>+'3 - Identificación del Riesgo'!H33</f>
        <v>Fuga parcial o completa del conocimiento tácito o explicito de la Entidad</v>
      </c>
      <c r="F34" s="107" t="str">
        <f>+'3 - Identificación del Riesgo'!I33</f>
        <v>Pérdida Reputacional</v>
      </c>
      <c r="G34" s="107" t="str">
        <f>+'3 - Identificación del Riesgo'!J33</f>
        <v>Posibilidad de pérdida reputacional en la desaparición del conocimiento organizacional por falta de mecanismos que permitan retener el conocimiento tácito y explícito tanto individual como grupal u organizacional</v>
      </c>
      <c r="H34" s="94">
        <v>8760</v>
      </c>
      <c r="I34" s="109" t="str">
        <f t="shared" si="0"/>
        <v>Muy Alta</v>
      </c>
      <c r="J34" s="110">
        <f t="shared" si="1"/>
        <v>1</v>
      </c>
      <c r="K34" s="108" t="s">
        <v>163</v>
      </c>
      <c r="L34" s="109" t="str">
        <f>IF(OR(K34=Datos!$A$23,K34=Datos!$B$23),"Leve",IF(OR(K34=Datos!$A$24,K34=Datos!$B$24),"Menor",IF(OR(K34=Datos!$A$25,K34=Datos!$B$25),"Moderado",IF(OR(K34=Datos!$A$26,K34=Datos!$B$26),"Mayor",IF(OR(K34=Datos!$A$27,K34=Datos!$B$27),"Catastrófico","")))))</f>
        <v>Catastrófico</v>
      </c>
      <c r="M34" s="110">
        <f t="shared" si="3"/>
        <v>1</v>
      </c>
      <c r="N34" s="109" t="str">
        <f t="shared" si="4"/>
        <v>Extremo</v>
      </c>
      <c r="O34" s="109" t="str">
        <f t="shared" si="2"/>
        <v>Reducir</v>
      </c>
    </row>
    <row r="35" spans="2:15" ht="42.45" x14ac:dyDescent="0.4">
      <c r="B35" s="105" t="str">
        <f>+'3 - Identificación del Riesgo'!B34</f>
        <v>INTELIGENCIA DE LA INFORMACIÓN</v>
      </c>
      <c r="C35" s="106" t="str">
        <f>+'3 - Identificación del Riesgo'!F34</f>
        <v>DIRECCIÓN GENERAL / GESTIÓN DEL CONOCIMIENTO</v>
      </c>
      <c r="D35" s="44" t="str">
        <f>+'3 - Identificación del Riesgo'!G34</f>
        <v>R 11</v>
      </c>
      <c r="E35" s="107" t="str">
        <f>+'3 - Identificación del Riesgo'!H34</f>
        <v>Fuga parcial o completa del conocimiento tácito o explicito de la Entidad</v>
      </c>
      <c r="F35" s="107" t="str">
        <f>+'3 - Identificación del Riesgo'!I34</f>
        <v>Pérdida Reputacional</v>
      </c>
      <c r="G35" s="107" t="str">
        <f>+'3 - Identificación del Riesgo'!J34</f>
        <v>Posibilidad de pérdida reputacional en la desaparición del conocimiento organizacional por falta de mecanismos que permitan retener el conocimiento tácito y explícito tanto individual como grupal u organizacional</v>
      </c>
      <c r="H35" s="94">
        <v>8760</v>
      </c>
      <c r="I35" s="109" t="str">
        <f t="shared" si="0"/>
        <v>Muy Alta</v>
      </c>
      <c r="J35" s="110">
        <f t="shared" si="1"/>
        <v>1</v>
      </c>
      <c r="K35" s="108" t="s">
        <v>163</v>
      </c>
      <c r="L35" s="109" t="str">
        <f>IF(OR(K35=Datos!$A$23,K35=Datos!$B$23),"Leve",IF(OR(K35=Datos!$A$24,K35=Datos!$B$24),"Menor",IF(OR(K35=Datos!$A$25,K35=Datos!$B$25),"Moderado",IF(OR(K35=Datos!$A$26,K35=Datos!$B$26),"Mayor",IF(OR(K35=Datos!$A$27,K35=Datos!$B$27),"Catastrófico","")))))</f>
        <v>Catastrófico</v>
      </c>
      <c r="M35" s="110">
        <f t="shared" si="3"/>
        <v>1</v>
      </c>
      <c r="N35" s="109" t="str">
        <f t="shared" si="4"/>
        <v>Extremo</v>
      </c>
      <c r="O35" s="109" t="str">
        <f t="shared" si="2"/>
        <v>Reducir</v>
      </c>
    </row>
    <row r="36" spans="2:15" ht="28.3" x14ac:dyDescent="0.4">
      <c r="B36" s="105" t="str">
        <f>+'3 - Identificación del Riesgo'!B35</f>
        <v>INTELIGENCIA DE LA INFORMACIÓN</v>
      </c>
      <c r="C36" s="106" t="str">
        <f>+'3 - Identificación del Riesgo'!F35</f>
        <v>SUBDIRECCIÓN DE SISTEMAS DE INFORMACIÓN DE TIERRAS</v>
      </c>
      <c r="D36" s="44" t="str">
        <f>+'3 - Identificación del Riesgo'!G35</f>
        <v>R 12</v>
      </c>
      <c r="E36" s="107" t="str">
        <f>+'3 - Identificación del Riesgo'!H35</f>
        <v>Incumplimiento en la implementación del PETI</v>
      </c>
      <c r="F36" s="107" t="str">
        <f>+'3 - Identificación del Riesgo'!I35</f>
        <v>Afectación Económica o presupuestal</v>
      </c>
      <c r="G36" s="107" t="str">
        <f>+'3 - Identificación del Riesgo'!J35</f>
        <v>Posibilidad de afectación económica en los costos de la ejecución de las actividades de la política de gobierno digital y arquitectura de TI  de la entidad por una ejecución inadecuada debido a inconsistencias presupuestales en la planeación de los proyectos PETI</v>
      </c>
      <c r="H36" s="94">
        <v>1</v>
      </c>
      <c r="I36" s="109" t="str">
        <f t="shared" si="0"/>
        <v>Muy Baja</v>
      </c>
      <c r="J36" s="110">
        <f t="shared" si="1"/>
        <v>0.2</v>
      </c>
      <c r="K36" s="109" t="s">
        <v>659</v>
      </c>
      <c r="L36" s="109" t="str">
        <f>IF(OR(K36=Datos!$A$23,K36=Datos!$B$23),"Leve",IF(OR(K36=Datos!$A$24,K36=Datos!$B$24),"Menor",IF(OR(K36=Datos!$A$25,K36=Datos!$B$25),"Moderado",IF(OR(K36=Datos!$A$26,K36=Datos!$B$26),"Mayor",IF(OR(K36=Datos!$A$27,K36=Datos!$B$27),"Catastrófico","")))))</f>
        <v>Catastrófico</v>
      </c>
      <c r="M36" s="110">
        <f t="shared" si="3"/>
        <v>1</v>
      </c>
      <c r="N36" s="109" t="str">
        <f t="shared" si="4"/>
        <v>Extremo</v>
      </c>
      <c r="O36" s="109" t="str">
        <f t="shared" si="2"/>
        <v>Reducir</v>
      </c>
    </row>
    <row r="37" spans="2:15" ht="28.3" x14ac:dyDescent="0.4">
      <c r="B37" s="105" t="str">
        <f>+'3 - Identificación del Riesgo'!B36</f>
        <v>INTELIGENCIA DE LA INFORMACIÓN</v>
      </c>
      <c r="C37" s="106" t="str">
        <f>+'3 - Identificación del Riesgo'!F36</f>
        <v>SUBDIRECCIÓN DE SISTEMAS DE INFORMACIÓN DE TIERRAS</v>
      </c>
      <c r="D37" s="44" t="str">
        <f>+'3 - Identificación del Riesgo'!G36</f>
        <v>R 12</v>
      </c>
      <c r="E37" s="107" t="str">
        <f>+'3 - Identificación del Riesgo'!H36</f>
        <v>Incumplimiento en la implementación del PETI</v>
      </c>
      <c r="F37" s="107" t="str">
        <f>+'3 - Identificación del Riesgo'!I36</f>
        <v>Afectación Económica o presupuestal</v>
      </c>
      <c r="G37" s="107" t="str">
        <f>+'3 - Identificación del Riesgo'!J36</f>
        <v>Posibilidad de afectación económica en los costos de la ejecución de las actividades de la política de gobierno digital y arquitectura de TI  de la entidad por una ejecución inadecuada debido a inconsistencias presupuestales en la planeación de los proyectos PETI</v>
      </c>
      <c r="H37" s="94">
        <v>1</v>
      </c>
      <c r="I37" s="109" t="str">
        <f t="shared" si="0"/>
        <v>Muy Baja</v>
      </c>
      <c r="J37" s="110">
        <f t="shared" si="1"/>
        <v>0.2</v>
      </c>
      <c r="K37" s="109" t="s">
        <v>659</v>
      </c>
      <c r="L37" s="109" t="str">
        <f>IF(OR(K37=Datos!$A$23,K37=Datos!$B$23),"Leve",IF(OR(K37=Datos!$A$24,K37=Datos!$B$24),"Menor",IF(OR(K37=Datos!$A$25,K37=Datos!$B$25),"Moderado",IF(OR(K37=Datos!$A$26,K37=Datos!$B$26),"Mayor",IF(OR(K37=Datos!$A$27,K37=Datos!$B$27),"Catastrófico","")))))</f>
        <v>Catastrófico</v>
      </c>
      <c r="M37" s="110">
        <f t="shared" si="3"/>
        <v>1</v>
      </c>
      <c r="N37" s="109" t="str">
        <f t="shared" si="4"/>
        <v>Extremo</v>
      </c>
      <c r="O37" s="109" t="str">
        <f t="shared" si="2"/>
        <v>Reducir</v>
      </c>
    </row>
    <row r="38" spans="2:15" ht="56.6" x14ac:dyDescent="0.4">
      <c r="B38" s="105" t="str">
        <f>+'3 - Identificación del Riesgo'!B37</f>
        <v>INTELIGENCIA DE LA INFORMACIÓN</v>
      </c>
      <c r="C38" s="106" t="str">
        <f>+'3 - Identificación del Riesgo'!F37</f>
        <v>SUBDIRECCIÓN DE SISTEMAS DE INFORMACIÓN DE TIERRAS</v>
      </c>
      <c r="D38" s="44" t="str">
        <f>+'3 - Identificación del Riesgo'!G37</f>
        <v>R 13</v>
      </c>
      <c r="E38" s="107" t="str">
        <f>+'3 - Identificación del Riesgo'!H37</f>
        <v>Definición y evolución de la arquitectura empresarial de TI que no responda a las necesidades de la entidad</v>
      </c>
      <c r="F38" s="107" t="str">
        <f>+'3 - Identificación del Riesgo'!I37</f>
        <v>Pérdida Reputacional</v>
      </c>
      <c r="G38" s="107" t="str">
        <f>+'3 - Identificación del Riesgo'!J37</f>
        <v>Posibilidad de pérdida reputacional en la imagen institucional para los usuarios dado el incumplimiento en la misión y visión, afectando la prestación de los servicios debido a un diagnóstico equivocado e incompleto de las necesidades de la entidad y su entorno</v>
      </c>
      <c r="H38" s="94">
        <v>2080</v>
      </c>
      <c r="I38" s="109" t="str">
        <f t="shared" si="0"/>
        <v>Alta</v>
      </c>
      <c r="J38" s="110">
        <f t="shared" si="1"/>
        <v>0.8</v>
      </c>
      <c r="K38" s="108" t="s">
        <v>162</v>
      </c>
      <c r="L38" s="109" t="str">
        <f>IF(OR(K38=Datos!$A$23,K38=Datos!$B$23),"Leve",IF(OR(K38=Datos!$A$24,K38=Datos!$B$24),"Menor",IF(OR(K38=Datos!$A$25,K38=Datos!$B$25),"Moderado",IF(OR(K38=Datos!$A$26,K38=Datos!$B$26),"Mayor",IF(OR(K38=Datos!$A$27,K38=Datos!$B$27),"Catastrófico","")))))</f>
        <v>Moderado</v>
      </c>
      <c r="M38" s="110">
        <f t="shared" si="3"/>
        <v>0.6</v>
      </c>
      <c r="N38" s="109" t="str">
        <f t="shared" si="4"/>
        <v>Alto</v>
      </c>
      <c r="O38" s="109" t="str">
        <f t="shared" si="2"/>
        <v>Reducir</v>
      </c>
    </row>
    <row r="39" spans="2:15" ht="56.6" x14ac:dyDescent="0.4">
      <c r="B39" s="105" t="str">
        <f>+'3 - Identificación del Riesgo'!B38</f>
        <v>INTELIGENCIA DE LA INFORMACIÓN</v>
      </c>
      <c r="C39" s="106" t="str">
        <f>+'3 - Identificación del Riesgo'!F38</f>
        <v>SUBDIRECCIÓN DE SISTEMAS DE INFORMACIÓN DE TIERRAS</v>
      </c>
      <c r="D39" s="44" t="str">
        <f>+'3 - Identificación del Riesgo'!G38</f>
        <v>R 13</v>
      </c>
      <c r="E39" s="107" t="str">
        <f>+'3 - Identificación del Riesgo'!H38</f>
        <v>Definición y evolución de la arquitectura empresarial de TI que no responda a las necesidades de la entidad</v>
      </c>
      <c r="F39" s="107" t="str">
        <f>+'3 - Identificación del Riesgo'!I38</f>
        <v>Pérdida Reputacional</v>
      </c>
      <c r="G39" s="107" t="str">
        <f>+'3 - Identificación del Riesgo'!J38</f>
        <v>Posibilidad de pérdida reputacional en la imagen institucional para los usuarios dado el incumplimiento en la misión y visión, afectando la prestación de los servicios debido a un diagnóstico equivocado e incompleto de las necesidades de la entidad y su entorno</v>
      </c>
      <c r="H39" s="94">
        <v>2080</v>
      </c>
      <c r="I39" s="109" t="str">
        <f t="shared" si="0"/>
        <v>Alta</v>
      </c>
      <c r="J39" s="110">
        <f t="shared" si="1"/>
        <v>0.8</v>
      </c>
      <c r="K39" s="108" t="s">
        <v>162</v>
      </c>
      <c r="L39" s="109" t="str">
        <f>IF(OR(K39=Datos!$A$23,K39=Datos!$B$23),"Leve",IF(OR(K39=Datos!$A$24,K39=Datos!$B$24),"Menor",IF(OR(K39=Datos!$A$25,K39=Datos!$B$25),"Moderado",IF(OR(K39=Datos!$A$26,K39=Datos!$B$26),"Mayor",IF(OR(K39=Datos!$A$27,K39=Datos!$B$27),"Catastrófico","")))))</f>
        <v>Moderado</v>
      </c>
      <c r="M39" s="110">
        <f t="shared" si="3"/>
        <v>0.6</v>
      </c>
      <c r="N39" s="109" t="str">
        <f t="shared" si="4"/>
        <v>Alto</v>
      </c>
      <c r="O39" s="109" t="str">
        <f t="shared" si="2"/>
        <v>Reducir</v>
      </c>
    </row>
    <row r="40" spans="2:15" ht="56.6" x14ac:dyDescent="0.4">
      <c r="B40" s="105" t="str">
        <f>+'3 - Identificación del Riesgo'!B39</f>
        <v>INTELIGENCIA DE LA INFORMACIÓN</v>
      </c>
      <c r="C40" s="106" t="str">
        <f>+'3 - Identificación del Riesgo'!F39</f>
        <v>SUBDIRECCIÓN DE SISTEMAS DE INFORMACIÓN DE TIERRAS</v>
      </c>
      <c r="D40" s="44" t="str">
        <f>+'3 - Identificación del Riesgo'!G39</f>
        <v>R 13</v>
      </c>
      <c r="E40" s="107" t="str">
        <f>+'3 - Identificación del Riesgo'!H39</f>
        <v>Definición y evolución de la arquitectura empresarial de TI que no responda a las necesidades de la entidad</v>
      </c>
      <c r="F40" s="107" t="str">
        <f>+'3 - Identificación del Riesgo'!I39</f>
        <v>Pérdida Reputacional</v>
      </c>
      <c r="G40" s="107" t="str">
        <f>+'3 - Identificación del Riesgo'!J39</f>
        <v>Posibilidad de pérdida reputacional en la imagen institucional para los usuarios dado el incumplimiento en la misión y visión, afectando la prestación de los servicios debido a un diagnóstico equivocado e incompleto de las necesidades de la entidad y su entorno</v>
      </c>
      <c r="H40" s="94">
        <v>2080</v>
      </c>
      <c r="I40" s="109" t="str">
        <f t="shared" si="0"/>
        <v>Alta</v>
      </c>
      <c r="J40" s="110">
        <f t="shared" si="1"/>
        <v>0.8</v>
      </c>
      <c r="K40" s="108" t="s">
        <v>162</v>
      </c>
      <c r="L40" s="109" t="str">
        <f>IF(OR(K40=Datos!$A$23,K40=Datos!$B$23),"Leve",IF(OR(K40=Datos!$A$24,K40=Datos!$B$24),"Menor",IF(OR(K40=Datos!$A$25,K40=Datos!$B$25),"Moderado",IF(OR(K40=Datos!$A$26,K40=Datos!$B$26),"Mayor",IF(OR(K40=Datos!$A$27,K40=Datos!$B$27),"Catastrófico","")))))</f>
        <v>Moderado</v>
      </c>
      <c r="M40" s="110">
        <f t="shared" si="3"/>
        <v>0.6</v>
      </c>
      <c r="N40" s="109" t="str">
        <f t="shared" si="4"/>
        <v>Alto</v>
      </c>
      <c r="O40" s="109" t="str">
        <f t="shared" si="2"/>
        <v>Reducir</v>
      </c>
    </row>
    <row r="41" spans="2:15" ht="70.75" x14ac:dyDescent="0.4">
      <c r="B41" s="105" t="str">
        <f>+'3 - Identificación del Riesgo'!B40</f>
        <v>INTELIGENCIA DE LA INFORMACIÓN</v>
      </c>
      <c r="C41" s="106" t="str">
        <f>+'3 - Identificación del Riesgo'!F40</f>
        <v>SUBDIRECCIÓN DE SISTEMAS DE INFORMACIÓN DE TIERRAS</v>
      </c>
      <c r="D41" s="44" t="str">
        <f>+'3 - Identificación del Riesgo'!G40</f>
        <v>R 14</v>
      </c>
      <c r="E41" s="107" t="str">
        <f>+'3 - Identificación del Riesgo'!H40</f>
        <v>Incumplimiento en la implementación del Modelo de Seguridad y Privacidad  de la información de la estrategia de Gobierno Digital</v>
      </c>
      <c r="F41" s="107" t="str">
        <f>+'3 - Identificación del Riesgo'!I40</f>
        <v>Pérdida Reputacional</v>
      </c>
      <c r="G41" s="107" t="str">
        <f>+'3 - Identificación del Riesgo'!J40</f>
        <v>Posibilidad de pérdida reputacional en la imagen institucional debido a la inadecuada priorización de las tareas necesarias para planificar e implementar el componente de seguridad digital de la estrategia de gobierno digital</v>
      </c>
      <c r="H41" s="94">
        <v>8760</v>
      </c>
      <c r="I41" s="109" t="str">
        <f t="shared" si="0"/>
        <v>Muy Alta</v>
      </c>
      <c r="J41" s="110">
        <f t="shared" si="1"/>
        <v>1</v>
      </c>
      <c r="K41" s="108" t="s">
        <v>472</v>
      </c>
      <c r="L41" s="109" t="str">
        <f>IF(OR(K41=Datos!$A$23,K41=Datos!$B$23),"Leve",IF(OR(K41=Datos!$A$24,K41=Datos!$B$24),"Menor",IF(OR(K41=Datos!$A$25,K41=Datos!$B$25),"Moderado",IF(OR(K41=Datos!$A$26,K41=Datos!$B$26),"Mayor",IF(OR(K41=Datos!$A$27,K41=Datos!$B$27),"Catastrófico","")))))</f>
        <v>Mayor</v>
      </c>
      <c r="M41" s="110">
        <f t="shared" si="3"/>
        <v>0.8</v>
      </c>
      <c r="N41" s="109" t="str">
        <f t="shared" si="4"/>
        <v>Alto</v>
      </c>
      <c r="O41" s="109" t="str">
        <f t="shared" si="2"/>
        <v>Reducir</v>
      </c>
    </row>
    <row r="42" spans="2:15" ht="70.75" x14ac:dyDescent="0.4">
      <c r="B42" s="105" t="str">
        <f>+'3 - Identificación del Riesgo'!B41</f>
        <v>INTELIGENCIA DE LA INFORMACIÓN</v>
      </c>
      <c r="C42" s="106" t="str">
        <f>+'3 - Identificación del Riesgo'!F41</f>
        <v>SUBDIRECCIÓN DE SISTEMAS DE INFORMACIÓN DE TIERRAS</v>
      </c>
      <c r="D42" s="44" t="str">
        <f>+'3 - Identificación del Riesgo'!G41</f>
        <v>R 14</v>
      </c>
      <c r="E42" s="107" t="str">
        <f>+'3 - Identificación del Riesgo'!H41</f>
        <v>Incumplimiento en la implementación del Modelo de Seguridad y Privacidad  de la información de la estrategia de Gobierno Digital</v>
      </c>
      <c r="F42" s="107" t="str">
        <f>+'3 - Identificación del Riesgo'!I41</f>
        <v>Pérdida Reputacional</v>
      </c>
      <c r="G42" s="107" t="str">
        <f>+'3 - Identificación del Riesgo'!J41</f>
        <v>Posibilidad de pérdida reputacional en la imagen institucional debido a la inadecuada priorización de las tareas necesarias para planificar e implementar el componente de seguridad digital de la estrategia de gobierno digital</v>
      </c>
      <c r="H42" s="94">
        <v>8760</v>
      </c>
      <c r="I42" s="109" t="str">
        <f t="shared" si="0"/>
        <v>Muy Alta</v>
      </c>
      <c r="J42" s="110">
        <f t="shared" si="1"/>
        <v>1</v>
      </c>
      <c r="K42" s="108" t="s">
        <v>472</v>
      </c>
      <c r="L42" s="109" t="str">
        <f>IF(OR(K42=Datos!$A$23,K42=Datos!$B$23),"Leve",IF(OR(K42=Datos!$A$24,K42=Datos!$B$24),"Menor",IF(OR(K42=Datos!$A$25,K42=Datos!$B$25),"Moderado",IF(OR(K42=Datos!$A$26,K42=Datos!$B$26),"Mayor",IF(OR(K42=Datos!$A$27,K42=Datos!$B$27),"Catastrófico","")))))</f>
        <v>Mayor</v>
      </c>
      <c r="M42" s="110">
        <f t="shared" si="3"/>
        <v>0.8</v>
      </c>
      <c r="N42" s="109" t="str">
        <f t="shared" si="4"/>
        <v>Alto</v>
      </c>
      <c r="O42" s="109" t="str">
        <f t="shared" si="2"/>
        <v>Reducir</v>
      </c>
    </row>
    <row r="43" spans="2:15" ht="28.3" x14ac:dyDescent="0.4">
      <c r="B43" s="105" t="str">
        <f>+'3 - Identificación del Riesgo'!B42</f>
        <v>GESTIÓN DEL MODELO DE ATENCIÓN</v>
      </c>
      <c r="C43" s="106" t="str">
        <f>+'3 - Identificación del Riesgo'!F42</f>
        <v>DIRECCIÓN DE GESTIÓN DEL ORDENAMIENTO SOCIAL DE LA PROPIEDAD</v>
      </c>
      <c r="D43" s="44" t="str">
        <f>+'3 - Identificación del Riesgo'!G42</f>
        <v>R 15</v>
      </c>
      <c r="E43" s="107" t="str">
        <f>+'3 - Identificación del Riesgo'!H42</f>
        <v>Programar municipios que posteriormente presenten limitantes para su intervención</v>
      </c>
      <c r="F43" s="107" t="str">
        <f>+'3 - Identificación del Riesgo'!I42</f>
        <v>Afectación Económica o presupuestal</v>
      </c>
      <c r="G43" s="107" t="str">
        <f>+'3 - Identificación del Riesgo'!J42</f>
        <v>Posibilidad de afectación económica en los sobrecostos de la operación debido a las Inconsistencias de la información considerada para la programación de los municipios frente a la situación real del territorio</v>
      </c>
      <c r="H43" s="94">
        <v>1</v>
      </c>
      <c r="I43" s="109" t="str">
        <f t="shared" si="0"/>
        <v>Muy Baja</v>
      </c>
      <c r="J43" s="110">
        <f t="shared" ref="J43:J68" si="5">IF(I43="","",IF(I43="Muy Baja",0.2,IF(I43="Baja",0.4,IF(I43="Media",0.6,IF(I43="Alta",0.8,IF(I43="Muy Alta",1,))))))</f>
        <v>0.2</v>
      </c>
      <c r="K43" s="109" t="s">
        <v>659</v>
      </c>
      <c r="L43" s="109" t="str">
        <f>IF(OR(K43=Datos!$A$23,K43=Datos!$B$23),"Leve",IF(OR(K43=Datos!$A$24,K43=Datos!$B$24),"Menor",IF(OR(K43=Datos!$A$25,K43=Datos!$B$25),"Moderado",IF(OR(K43=Datos!$A$26,K43=Datos!$B$26),"Mayor",IF(OR(K43=Datos!$A$27,K43=Datos!$B$27),"Catastrófico","")))))</f>
        <v>Catastrófico</v>
      </c>
      <c r="M43" s="110">
        <f t="shared" ref="M43:M68" si="6">IF(L43="","",IF(L43="Leve",0.2,IF(L43="Menor",0.4,IF(L43="Moderado",0.6,IF(L43="Mayor",0.8,IF(L43="Catastrófico",1,))))))</f>
        <v>1</v>
      </c>
      <c r="N43" s="109" t="str">
        <f t="shared" si="4"/>
        <v>Extremo</v>
      </c>
      <c r="O43" s="109" t="str">
        <f t="shared" ref="O43:O68" si="7">_xlfn.IFS(N43="Bajo","Aceptar",N43="Moderado","Reducir",N43="Alto","Reducir",N43="Extremo","Reducir")</f>
        <v>Reducir</v>
      </c>
    </row>
    <row r="44" spans="2:15" ht="28.3" x14ac:dyDescent="0.4">
      <c r="B44" s="105" t="str">
        <f>+'3 - Identificación del Riesgo'!B43</f>
        <v>GESTIÓN DEL MODELO DE ATENCIÓN</v>
      </c>
      <c r="C44" s="106" t="str">
        <f>+'3 - Identificación del Riesgo'!F43</f>
        <v>DIRECCIÓN DE GESTIÓN DEL ORDENAMIENTO SOCIAL DE LA PROPIEDAD</v>
      </c>
      <c r="D44" s="44" t="str">
        <f>+'3 - Identificación del Riesgo'!G43</f>
        <v>R 15</v>
      </c>
      <c r="E44" s="107" t="str">
        <f>+'3 - Identificación del Riesgo'!H43</f>
        <v>Programar municipios que posteriormente presenten limitantes para su intervención</v>
      </c>
      <c r="F44" s="107" t="str">
        <f>+'3 - Identificación del Riesgo'!I43</f>
        <v>Afectación Económica o presupuestal</v>
      </c>
      <c r="G44" s="107" t="str">
        <f>+'3 - Identificación del Riesgo'!J43</f>
        <v>Posibilidad de afectación económica en los sobrecostos de la operación debido a las Inconsistencias de la información considerada para la programación de los municipios frente a la situación real del territorio</v>
      </c>
      <c r="H44" s="94">
        <v>1</v>
      </c>
      <c r="I44" s="109" t="str">
        <f t="shared" si="0"/>
        <v>Muy Baja</v>
      </c>
      <c r="J44" s="110">
        <f t="shared" si="5"/>
        <v>0.2</v>
      </c>
      <c r="K44" s="109" t="s">
        <v>659</v>
      </c>
      <c r="L44" s="109" t="str">
        <f>IF(OR(K44=Datos!$A$23,K44=Datos!$B$23),"Leve",IF(OR(K44=Datos!$A$24,K44=Datos!$B$24),"Menor",IF(OR(K44=Datos!$A$25,K44=Datos!$B$25),"Moderado",IF(OR(K44=Datos!$A$26,K44=Datos!$B$26),"Mayor",IF(OR(K44=Datos!$A$27,K44=Datos!$B$27),"Catastrófico","")))))</f>
        <v>Catastrófico</v>
      </c>
      <c r="M44" s="110">
        <f t="shared" si="6"/>
        <v>1</v>
      </c>
      <c r="N44" s="109" t="str">
        <f t="shared" si="4"/>
        <v>Extremo</v>
      </c>
      <c r="O44" s="109" t="str">
        <f t="shared" si="7"/>
        <v>Reducir</v>
      </c>
    </row>
    <row r="45" spans="2:15" ht="42.45" x14ac:dyDescent="0.4">
      <c r="B45" s="105" t="str">
        <f>+'3 - Identificación del Riesgo'!B44</f>
        <v>GESTIÓN DEL MODELO DE ATENCIÓN</v>
      </c>
      <c r="C45" s="106" t="str">
        <f>+'3 - Identificación del Riesgo'!F44</f>
        <v>SECRETARÍA GENERAL</v>
      </c>
      <c r="D45" s="44" t="str">
        <f>+'3 - Identificación del Riesgo'!G44</f>
        <v>R 16</v>
      </c>
      <c r="E45" s="107" t="str">
        <f>+'3 - Identificación del Riesgo'!H44</f>
        <v>Respuesta inoportuna a las PQRSD</v>
      </c>
      <c r="F45" s="107" t="str">
        <f>+'3 - Identificación del Riesgo'!I44</f>
        <v>Pérdida Reputacional</v>
      </c>
      <c r="G45" s="107" t="str">
        <f>+'3 - Identificación del Riesgo'!J44</f>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v>
      </c>
      <c r="H45" s="94">
        <v>156000</v>
      </c>
      <c r="I45" s="109" t="str">
        <f t="shared" si="0"/>
        <v>Muy Alta</v>
      </c>
      <c r="J45" s="110">
        <f t="shared" si="5"/>
        <v>1</v>
      </c>
      <c r="K45" s="108" t="s">
        <v>163</v>
      </c>
      <c r="L45" s="109" t="str">
        <f>IF(OR(K45=Datos!$A$23,K45=Datos!$B$23),"Leve",IF(OR(K45=Datos!$A$24,K45=Datos!$B$24),"Menor",IF(OR(K45=Datos!$A$25,K45=Datos!$B$25),"Moderado",IF(OR(K45=Datos!$A$26,K45=Datos!$B$26),"Mayor",IF(OR(K45=Datos!$A$27,K45=Datos!$B$27),"Catastrófico","")))))</f>
        <v>Catastrófico</v>
      </c>
      <c r="M45" s="110">
        <f t="shared" si="6"/>
        <v>1</v>
      </c>
      <c r="N45" s="109" t="str">
        <f t="shared" si="4"/>
        <v>Extremo</v>
      </c>
      <c r="O45" s="109" t="str">
        <f t="shared" si="7"/>
        <v>Reducir</v>
      </c>
    </row>
    <row r="46" spans="2:15" ht="42.45" x14ac:dyDescent="0.4">
      <c r="B46" s="105" t="str">
        <f>+'3 - Identificación del Riesgo'!B45</f>
        <v>GESTIÓN DEL MODELO DE ATENCIÓN</v>
      </c>
      <c r="C46" s="106" t="str">
        <f>+'3 - Identificación del Riesgo'!F45</f>
        <v>SECRETARÍA GENERAL</v>
      </c>
      <c r="D46" s="44" t="str">
        <f>+'3 - Identificación del Riesgo'!G45</f>
        <v>R 16</v>
      </c>
      <c r="E46" s="107" t="str">
        <f>+'3 - Identificación del Riesgo'!H45</f>
        <v>Respuesta inoportuna a las PQRSD</v>
      </c>
      <c r="F46" s="107" t="str">
        <f>+'3 - Identificación del Riesgo'!I45</f>
        <v>Pérdida Reputacional</v>
      </c>
      <c r="G46" s="107" t="str">
        <f>+'3 - Identificación del Riesgo'!J45</f>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v>
      </c>
      <c r="H46" s="94">
        <v>156000</v>
      </c>
      <c r="I46" s="109" t="str">
        <f t="shared" si="0"/>
        <v>Muy Alta</v>
      </c>
      <c r="J46" s="110">
        <f t="shared" si="5"/>
        <v>1</v>
      </c>
      <c r="K46" s="108" t="s">
        <v>163</v>
      </c>
      <c r="L46" s="109" t="str">
        <f>IF(OR(K46=Datos!$A$23,K46=Datos!$B$23),"Leve",IF(OR(K46=Datos!$A$24,K46=Datos!$B$24),"Menor",IF(OR(K46=Datos!$A$25,K46=Datos!$B$25),"Moderado",IF(OR(K46=Datos!$A$26,K46=Datos!$B$26),"Mayor",IF(OR(K46=Datos!$A$27,K46=Datos!$B$27),"Catastrófico","")))))</f>
        <v>Catastrófico</v>
      </c>
      <c r="M46" s="110">
        <f t="shared" si="6"/>
        <v>1</v>
      </c>
      <c r="N46" s="109" t="str">
        <f t="shared" si="4"/>
        <v>Extremo</v>
      </c>
      <c r="O46" s="109" t="str">
        <f t="shared" si="7"/>
        <v>Reducir</v>
      </c>
    </row>
    <row r="47" spans="2:15" ht="42.45" x14ac:dyDescent="0.4">
      <c r="B47" s="105" t="str">
        <f>+'3 - Identificación del Riesgo'!B46</f>
        <v>GESTIÓN DEL MODELO DE ATENCIÓN</v>
      </c>
      <c r="C47" s="106" t="str">
        <f>+'3 - Identificación del Riesgo'!F46</f>
        <v>SECRETARÍA GENERAL</v>
      </c>
      <c r="D47" s="44" t="str">
        <f>+'3 - Identificación del Riesgo'!G46</f>
        <v>R 16</v>
      </c>
      <c r="E47" s="107" t="str">
        <f>+'3 - Identificación del Riesgo'!H46</f>
        <v>Respuesta inoportuna a las PQRSD</v>
      </c>
      <c r="F47" s="107" t="str">
        <f>+'3 - Identificación del Riesgo'!I46</f>
        <v>Pérdida Reputacional</v>
      </c>
      <c r="G47" s="107" t="str">
        <f>+'3 - Identificación del Riesgo'!J46</f>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v>
      </c>
      <c r="H47" s="94">
        <v>156000</v>
      </c>
      <c r="I47" s="109" t="str">
        <f t="shared" si="0"/>
        <v>Muy Alta</v>
      </c>
      <c r="J47" s="110">
        <f t="shared" si="5"/>
        <v>1</v>
      </c>
      <c r="K47" s="108" t="s">
        <v>163</v>
      </c>
      <c r="L47" s="109" t="str">
        <f>IF(OR(K47=Datos!$A$23,K47=Datos!$B$23),"Leve",IF(OR(K47=Datos!$A$24,K47=Datos!$B$24),"Menor",IF(OR(K47=Datos!$A$25,K47=Datos!$B$25),"Moderado",IF(OR(K47=Datos!$A$26,K47=Datos!$B$26),"Mayor",IF(OR(K47=Datos!$A$27,K47=Datos!$B$27),"Catastrófico","")))))</f>
        <v>Catastrófico</v>
      </c>
      <c r="M47" s="110">
        <f t="shared" si="6"/>
        <v>1</v>
      </c>
      <c r="N47" s="109" t="str">
        <f t="shared" si="4"/>
        <v>Extremo</v>
      </c>
      <c r="O47" s="109" t="str">
        <f t="shared" si="7"/>
        <v>Reducir</v>
      </c>
    </row>
    <row r="48" spans="2:15" ht="56.6" x14ac:dyDescent="0.4">
      <c r="B48" s="105" t="str">
        <f>+'3 - Identificación del Riesgo'!B47</f>
        <v>PLANIFICACIÓN DEL ORDENAMIENTO SOCIAL DE LA PROPIEDAD</v>
      </c>
      <c r="C48" s="106" t="str">
        <f>+'3 - Identificación del Riesgo'!F47</f>
        <v>SUBDIRECCIÓN DE SISTEMAS DE INFORMACIÓN DE TIERRAS</v>
      </c>
      <c r="D48" s="44" t="str">
        <f>+'3 - Identificación del Riesgo'!G47</f>
        <v>R 17</v>
      </c>
      <c r="E48" s="107" t="str">
        <f>+'3 - Identificación del Riesgo'!H47</f>
        <v xml:space="preserve">Expedir Acto administrativo que resuelve solicitud de inclusión en el RESO, sin la completitud del análisis dentro del proceso de valoración para determinar el cumplimiento de requisitos mínimos (omisión de validaciones en bases de datos/soportes documentales) </v>
      </c>
      <c r="F48" s="107" t="str">
        <f>+'3 - Identificación del Riesgo'!I47</f>
        <v>Pérdida Reputacional</v>
      </c>
      <c r="G48" s="107" t="str">
        <f>+'3 - Identificación del Riesgo'!J47</f>
        <v>Posibilidad de pérdida reputacional ante la credibilidad de la ANT y su misionalidad frente al ciudadano con respecto a los procesos misionales adelantados por la entidad debido a la inadecuada valoración u omisión de la información diligenciada en el Formulario de Inscripción de Sujetos de Ordenamiento Social FISO y de sus soportes anexados y de bases de datos requeridas</v>
      </c>
      <c r="H48" s="94">
        <v>10000</v>
      </c>
      <c r="I48" s="109" t="str">
        <f t="shared" si="0"/>
        <v>Muy Alta</v>
      </c>
      <c r="J48" s="110">
        <f t="shared" si="5"/>
        <v>1</v>
      </c>
      <c r="K48" s="108" t="s">
        <v>163</v>
      </c>
      <c r="L48" s="109" t="str">
        <f>IF(OR(K48=Datos!$A$23,K48=Datos!$B$23),"Leve",IF(OR(K48=Datos!$A$24,K48=Datos!$B$24),"Menor",IF(OR(K48=Datos!$A$25,K48=Datos!$B$25),"Moderado",IF(OR(K48=Datos!$A$26,K48=Datos!$B$26),"Mayor",IF(OR(K48=Datos!$A$27,K48=Datos!$B$27),"Catastrófico","")))))</f>
        <v>Catastrófico</v>
      </c>
      <c r="M48" s="110">
        <f t="shared" si="6"/>
        <v>1</v>
      </c>
      <c r="N48" s="109" t="str">
        <f t="shared" si="4"/>
        <v>Extremo</v>
      </c>
      <c r="O48" s="109" t="str">
        <f t="shared" si="7"/>
        <v>Reducir</v>
      </c>
    </row>
    <row r="49" spans="2:15" ht="56.6" x14ac:dyDescent="0.4">
      <c r="B49" s="105" t="str">
        <f>+'3 - Identificación del Riesgo'!B48</f>
        <v>PLANIFICACIÓN DEL ORDENAMIENTO SOCIAL DE LA PROPIEDAD</v>
      </c>
      <c r="C49" s="106" t="str">
        <f>+'3 - Identificación del Riesgo'!F48</f>
        <v>SUBDIRECCIÓN DE SISTEMAS DE INFORMACIÓN DE TIERRAS</v>
      </c>
      <c r="D49" s="44" t="str">
        <f>+'3 - Identificación del Riesgo'!G48</f>
        <v>R 17</v>
      </c>
      <c r="E49" s="107" t="str">
        <f>+'3 - Identificación del Riesgo'!H48</f>
        <v xml:space="preserve">Expedir Acto administrativo que resuelve solicitud de inclusión en el RESO, sin la completitud del análisis dentro del proceso de valoración para determinar el cumplimiento de requisitos mínimos (omisión de validaciones en bases de datos/soportes documentales) </v>
      </c>
      <c r="F49" s="107" t="str">
        <f>+'3 - Identificación del Riesgo'!I48</f>
        <v>Pérdida Reputacional</v>
      </c>
      <c r="G49" s="107" t="str">
        <f>+'3 - Identificación del Riesgo'!J48</f>
        <v>Posibilidad de pérdida reputacional ante la credibilidad de la ANT y su misionalidad frente al ciudadano con respecto a los procesos misionales adelantados por la entidad debido a la inadecuada valoración u omisión de la información diligenciada en el Formulario de Inscripción de Sujetos de Ordenamiento Social FISO y de sus soportes anexados y de bases de datos requeridas</v>
      </c>
      <c r="H49" s="94">
        <v>10000</v>
      </c>
      <c r="I49" s="109" t="str">
        <f t="shared" si="0"/>
        <v>Muy Alta</v>
      </c>
      <c r="J49" s="110">
        <f t="shared" si="5"/>
        <v>1</v>
      </c>
      <c r="K49" s="108" t="s">
        <v>163</v>
      </c>
      <c r="L49" s="109" t="str">
        <f>IF(OR(K49=Datos!$A$23,K49=Datos!$B$23),"Leve",IF(OR(K49=Datos!$A$24,K49=Datos!$B$24),"Menor",IF(OR(K49=Datos!$A$25,K49=Datos!$B$25),"Moderado",IF(OR(K49=Datos!$A$26,K49=Datos!$B$26),"Mayor",IF(OR(K49=Datos!$A$27,K49=Datos!$B$27),"Catastrófico","")))))</f>
        <v>Catastrófico</v>
      </c>
      <c r="M49" s="110">
        <f t="shared" si="6"/>
        <v>1</v>
      </c>
      <c r="N49" s="109" t="str">
        <f t="shared" si="4"/>
        <v>Extremo</v>
      </c>
      <c r="O49" s="109" t="str">
        <f t="shared" si="7"/>
        <v>Reducir</v>
      </c>
    </row>
    <row r="50" spans="2:15" ht="42.45" x14ac:dyDescent="0.4">
      <c r="B50" s="105" t="str">
        <f>+'3 - Identificación del Riesgo'!B49</f>
        <v>PLANIFICACIÓN DEL ORDENAMIENTO SOCIAL DE LA PROPIEDAD</v>
      </c>
      <c r="C50" s="106" t="str">
        <f>+'3 - Identificación del Riesgo'!F49</f>
        <v>SUBDIRECCIÓN DE PLANEACIÓN OPERATIVA</v>
      </c>
      <c r="D50" s="44" t="str">
        <f>+'3 - Identificación del Riesgo'!G49</f>
        <v>R 18</v>
      </c>
      <c r="E50" s="107" t="str">
        <f>+'3 - Identificación del Riesgo'!H49</f>
        <v>Incumplimiento en la formulación e implementación de los POSPR en los municipios programados por razones técnicas y operativas</v>
      </c>
      <c r="F50" s="107" t="str">
        <f>+'3 - Identificación del Riesgo'!I49</f>
        <v>Afectación Económica o presupuestal</v>
      </c>
      <c r="G50" s="107" t="str">
        <f>+'3 - Identificación del Riesgo'!J49</f>
        <v>Posibilidad de afectación económica por multa y sanción del ente regulador debido a la limitada capacidad técnica y operativa, uso de información desactualizada y deficiente, ausencia de herramientas y/o escenarios de monitoreo y seguimiento al desarrollo de las actividades de formulación e implementación de POSPR</v>
      </c>
      <c r="H50" s="94">
        <v>18</v>
      </c>
      <c r="I50" s="109" t="str">
        <f t="shared" si="0"/>
        <v>Baja</v>
      </c>
      <c r="J50" s="110">
        <f t="shared" si="5"/>
        <v>0.4</v>
      </c>
      <c r="K50" s="109" t="s">
        <v>659</v>
      </c>
      <c r="L50" s="109" t="str">
        <f>IF(OR(K50=Datos!$A$23,K50=Datos!$B$23),"Leve",IF(OR(K50=Datos!$A$24,K50=Datos!$B$24),"Menor",IF(OR(K50=Datos!$A$25,K50=Datos!$B$25),"Moderado",IF(OR(K50=Datos!$A$26,K50=Datos!$B$26),"Mayor",IF(OR(K50=Datos!$A$27,K50=Datos!$B$27),"Catastrófico","")))))</f>
        <v>Catastrófico</v>
      </c>
      <c r="M50" s="110">
        <f t="shared" si="6"/>
        <v>1</v>
      </c>
      <c r="N50" s="109" t="str">
        <f t="shared" si="4"/>
        <v>Extremo</v>
      </c>
      <c r="O50" s="109" t="str">
        <f t="shared" si="7"/>
        <v>Reducir</v>
      </c>
    </row>
    <row r="51" spans="2:15" ht="42.45" x14ac:dyDescent="0.4">
      <c r="B51" s="105" t="str">
        <f>+'3 - Identificación del Riesgo'!B50</f>
        <v>PLANIFICACIÓN DEL ORDENAMIENTO SOCIAL DE LA PROPIEDAD</v>
      </c>
      <c r="C51" s="106" t="str">
        <f>+'3 - Identificación del Riesgo'!F50</f>
        <v>SUBDIRECCIÓN DE PLANEACIÓN OPERATIVA</v>
      </c>
      <c r="D51" s="44" t="str">
        <f>+'3 - Identificación del Riesgo'!G50</f>
        <v>R 18</v>
      </c>
      <c r="E51" s="107" t="str">
        <f>+'3 - Identificación del Riesgo'!H50</f>
        <v>Incumplimiento en la formulación e implementación de los POSPR en los municipios programados por razones técnicas y operativas</v>
      </c>
      <c r="F51" s="107" t="str">
        <f>+'3 - Identificación del Riesgo'!I50</f>
        <v>Afectación Económica o presupuestal</v>
      </c>
      <c r="G51" s="107" t="str">
        <f>+'3 - Identificación del Riesgo'!J50</f>
        <v>Posibilidad de afectación económica por multa y sanción del ente regulador debido a la limitada capacidad técnica y operativa, uso de información desactualizada y deficiente, ausencia de herramientas y/o escenarios de monitoreo y seguimiento al desarrollo de las actividades de formulación e implementación de POSPR</v>
      </c>
      <c r="H51" s="94">
        <v>18</v>
      </c>
      <c r="I51" s="109" t="str">
        <f t="shared" si="0"/>
        <v>Baja</v>
      </c>
      <c r="J51" s="110">
        <f t="shared" si="5"/>
        <v>0.4</v>
      </c>
      <c r="K51" s="109" t="s">
        <v>659</v>
      </c>
      <c r="L51" s="109" t="str">
        <f>IF(OR(K51=Datos!$A$23,K51=Datos!$B$23),"Leve",IF(OR(K51=Datos!$A$24,K51=Datos!$B$24),"Menor",IF(OR(K51=Datos!$A$25,K51=Datos!$B$25),"Moderado",IF(OR(K51=Datos!$A$26,K51=Datos!$B$26),"Mayor",IF(OR(K51=Datos!$A$27,K51=Datos!$B$27),"Catastrófico","")))))</f>
        <v>Catastrófico</v>
      </c>
      <c r="M51" s="110">
        <f t="shared" si="6"/>
        <v>1</v>
      </c>
      <c r="N51" s="109" t="str">
        <f t="shared" si="4"/>
        <v>Extremo</v>
      </c>
      <c r="O51" s="109" t="str">
        <f t="shared" si="7"/>
        <v>Reducir</v>
      </c>
    </row>
    <row r="52" spans="2:15" ht="42.45" x14ac:dyDescent="0.4">
      <c r="B52" s="105" t="str">
        <f>+'3 - Identificación del Riesgo'!B51</f>
        <v>PLANIFICACIÓN DEL ORDENAMIENTO SOCIAL DE LA PROPIEDAD</v>
      </c>
      <c r="C52" s="106" t="str">
        <f>+'3 - Identificación del Riesgo'!F51</f>
        <v>SUBDIRECCIÓN DE PLANEACIÓN OPERATIVA</v>
      </c>
      <c r="D52" s="44" t="str">
        <f>+'3 - Identificación del Riesgo'!G51</f>
        <v>R 19</v>
      </c>
      <c r="E52" s="107" t="str">
        <f>+'3 - Identificación del Riesgo'!H51</f>
        <v>Retrasos o suspensión en la formulación e implementación de POSPR en los municipios programados por condiciones de seguridad adversas a la operación</v>
      </c>
      <c r="F52" s="107" t="str">
        <f>+'3 - Identificación del Riesgo'!I51</f>
        <v>Afectación Económica o presupuestal</v>
      </c>
      <c r="G52" s="107" t="str">
        <f>+'3 - Identificación del Riesgo'!J51</f>
        <v>Posibilidad de afectación económica en sobrecostos de operación debido a las situaciones de orden público sobrevinientes, que impidan desarrollar las actividades operativas en la formulación e implementación de POSPR en los municipios programados</v>
      </c>
      <c r="H52" s="94">
        <v>18</v>
      </c>
      <c r="I52" s="109" t="str">
        <f t="shared" si="0"/>
        <v>Baja</v>
      </c>
      <c r="J52" s="110">
        <f t="shared" si="5"/>
        <v>0.4</v>
      </c>
      <c r="K52" s="109" t="s">
        <v>659</v>
      </c>
      <c r="L52" s="109" t="str">
        <f>IF(OR(K52=Datos!$A$23,K52=Datos!$B$23),"Leve",IF(OR(K52=Datos!$A$24,K52=Datos!$B$24),"Menor",IF(OR(K52=Datos!$A$25,K52=Datos!$B$25),"Moderado",IF(OR(K52=Datos!$A$26,K52=Datos!$B$26),"Mayor",IF(OR(K52=Datos!$A$27,K52=Datos!$B$27),"Catastrófico","")))))</f>
        <v>Catastrófico</v>
      </c>
      <c r="M52" s="110">
        <f t="shared" si="6"/>
        <v>1</v>
      </c>
      <c r="N52" s="109" t="str">
        <f t="shared" si="4"/>
        <v>Extremo</v>
      </c>
      <c r="O52" s="109" t="str">
        <f t="shared" si="7"/>
        <v>Reducir</v>
      </c>
    </row>
    <row r="53" spans="2:15" ht="42.45" x14ac:dyDescent="0.4">
      <c r="B53" s="105" t="str">
        <f>+'3 - Identificación del Riesgo'!B52</f>
        <v>PLANIFICACIÓN DEL ORDENAMIENTO SOCIAL DE LA PROPIEDAD</v>
      </c>
      <c r="C53" s="106" t="str">
        <f>+'3 - Identificación del Riesgo'!F52</f>
        <v>SUBDIRECCIÓN DE PLANEACIÓN OPERATIVA</v>
      </c>
      <c r="D53" s="44" t="str">
        <f>+'3 - Identificación del Riesgo'!G52</f>
        <v>R 19</v>
      </c>
      <c r="E53" s="107" t="str">
        <f>+'3 - Identificación del Riesgo'!H52</f>
        <v>Retrasos o suspensión en la formulación e implementación de POSPR en los municipios programados por condiciones de seguridad adversas a la operación</v>
      </c>
      <c r="F53" s="107" t="str">
        <f>+'3 - Identificación del Riesgo'!I52</f>
        <v>Afectación Económica o presupuestal</v>
      </c>
      <c r="G53" s="107" t="str">
        <f>+'3 - Identificación del Riesgo'!J52</f>
        <v>Posibilidad de afectación económica en sobrecostos de operación debido a las situaciones de orden público sobrevinientes, que impidan desarrollar las actividades operativas en la formulación e implementación de POSPR en los municipios programados</v>
      </c>
      <c r="H53" s="94">
        <v>18</v>
      </c>
      <c r="I53" s="109" t="str">
        <f t="shared" si="0"/>
        <v>Baja</v>
      </c>
      <c r="J53" s="110">
        <f t="shared" si="5"/>
        <v>0.4</v>
      </c>
      <c r="K53" s="109" t="s">
        <v>659</v>
      </c>
      <c r="L53" s="109" t="str">
        <f>IF(OR(K53=Datos!$A$23,K53=Datos!$B$23),"Leve",IF(OR(K53=Datos!$A$24,K53=Datos!$B$24),"Menor",IF(OR(K53=Datos!$A$25,K53=Datos!$B$25),"Moderado",IF(OR(K53=Datos!$A$26,K53=Datos!$B$26),"Mayor",IF(OR(K53=Datos!$A$27,K53=Datos!$B$27),"Catastrófico","")))))</f>
        <v>Catastrófico</v>
      </c>
      <c r="M53" s="110">
        <f t="shared" si="6"/>
        <v>1</v>
      </c>
      <c r="N53" s="109" t="str">
        <f t="shared" si="4"/>
        <v>Extremo</v>
      </c>
      <c r="O53" s="109" t="str">
        <f t="shared" si="7"/>
        <v>Reducir</v>
      </c>
    </row>
    <row r="54" spans="2:15" ht="42.45" x14ac:dyDescent="0.4">
      <c r="B54" s="105" t="str">
        <f>+'3 - Identificación del Riesgo'!B53</f>
        <v>PLANIFICACIÓN DEL ORDENAMIENTO SOCIAL DE LA PROPIEDAD</v>
      </c>
      <c r="C54" s="106" t="str">
        <f>+'3 - Identificación del Riesgo'!F53</f>
        <v>SUBDIRECCIÓN DE PLANEACIÓN OPERATIVA</v>
      </c>
      <c r="D54" s="44" t="str">
        <f>+'3 - Identificación del Riesgo'!G53</f>
        <v>R 19</v>
      </c>
      <c r="E54" s="107" t="str">
        <f>+'3 - Identificación del Riesgo'!H53</f>
        <v>Retrasos o suspensión en la formulación e implementación de POSPR en los municipios programados por condiciones de seguridad adversas a la operación</v>
      </c>
      <c r="F54" s="107" t="str">
        <f>+'3 - Identificación del Riesgo'!I53</f>
        <v>Afectación Económica o presupuestal</v>
      </c>
      <c r="G54" s="107" t="str">
        <f>+'3 - Identificación del Riesgo'!J53</f>
        <v>Posibilidad de afectación económica en sobrecostos de operación debido a las situaciones de orden público sobrevinientes, que impidan desarrollar las actividades operativas en la formulación e implementación de POSPR en los municipios programados</v>
      </c>
      <c r="H54" s="94">
        <v>18</v>
      </c>
      <c r="I54" s="109" t="str">
        <f t="shared" si="0"/>
        <v>Baja</v>
      </c>
      <c r="J54" s="110">
        <f t="shared" si="5"/>
        <v>0.4</v>
      </c>
      <c r="K54" s="109" t="s">
        <v>659</v>
      </c>
      <c r="L54" s="109" t="str">
        <f>IF(OR(K54=Datos!$A$23,K54=Datos!$B$23),"Leve",IF(OR(K54=Datos!$A$24,K54=Datos!$B$24),"Menor",IF(OR(K54=Datos!$A$25,K54=Datos!$B$25),"Moderado",IF(OR(K54=Datos!$A$26,K54=Datos!$B$26),"Mayor",IF(OR(K54=Datos!$A$27,K54=Datos!$B$27),"Catastrófico","")))))</f>
        <v>Catastrófico</v>
      </c>
      <c r="M54" s="110">
        <f t="shared" si="6"/>
        <v>1</v>
      </c>
      <c r="N54" s="109" t="str">
        <f t="shared" si="4"/>
        <v>Extremo</v>
      </c>
      <c r="O54" s="109" t="str">
        <f t="shared" si="7"/>
        <v>Reducir</v>
      </c>
    </row>
    <row r="55" spans="2:15" ht="42.45" x14ac:dyDescent="0.4">
      <c r="B55" s="105" t="str">
        <f>+'3 - Identificación del Riesgo'!B54</f>
        <v>PLANIFICACIÓN DEL ORDENAMIENTO SOCIAL DE LA PROPIEDAD</v>
      </c>
      <c r="C55" s="106" t="str">
        <f>+'3 - Identificación del Riesgo'!F54</f>
        <v>SUBDIRECCIÓN DE PLANEACIÓN OPERATIVA</v>
      </c>
      <c r="D55" s="44" t="str">
        <f>+'3 - Identificación del Riesgo'!G54</f>
        <v>R 20</v>
      </c>
      <c r="E55" s="107" t="str">
        <f>+'3 - Identificación del Riesgo'!H54</f>
        <v>Incumplimientos por parte de los socios estratégicos y/u operadores de catastro en la entrega de insumos / productos requeridos para la formulación e implementación de POSPR, en el marco de los convenios celebrados</v>
      </c>
      <c r="F55" s="107" t="str">
        <f>+'3 - Identificación del Riesgo'!I54</f>
        <v>Afectación Económica o presupuestal</v>
      </c>
      <c r="G55" s="107" t="str">
        <f>+'3 - Identificación del Riesgo'!J54</f>
        <v>Posibilidad de afectación económica por multa y sanción del ente regulador debido al inadecuado seguimiento a la ejecución en las actividades desarrolladas por socios estratégicos y/u operadores de catastro en la formulación e implementación de POSPR</v>
      </c>
      <c r="H55" s="94">
        <v>50</v>
      </c>
      <c r="I55" s="109" t="str">
        <f t="shared" si="0"/>
        <v>Media</v>
      </c>
      <c r="J55" s="110">
        <f t="shared" si="5"/>
        <v>0.6</v>
      </c>
      <c r="K55" s="109" t="s">
        <v>659</v>
      </c>
      <c r="L55" s="109" t="str">
        <f>IF(OR(K55=Datos!$A$23,K55=Datos!$B$23),"Leve",IF(OR(K55=Datos!$A$24,K55=Datos!$B$24),"Menor",IF(OR(K55=Datos!$A$25,K55=Datos!$B$25),"Moderado",IF(OR(K55=Datos!$A$26,K55=Datos!$B$26),"Mayor",IF(OR(K55=Datos!$A$27,K55=Datos!$B$27),"Catastrófico","")))))</f>
        <v>Catastrófico</v>
      </c>
      <c r="M55" s="110">
        <f t="shared" si="6"/>
        <v>1</v>
      </c>
      <c r="N55" s="109" t="str">
        <f t="shared" si="4"/>
        <v>Extremo</v>
      </c>
      <c r="O55" s="109" t="str">
        <f t="shared" si="7"/>
        <v>Reducir</v>
      </c>
    </row>
    <row r="56" spans="2:15" ht="42.45" x14ac:dyDescent="0.4">
      <c r="B56" s="105" t="str">
        <f>+'3 - Identificación del Riesgo'!B55</f>
        <v>PLANIFICACIÓN DEL ORDENAMIENTO SOCIAL DE LA PROPIEDAD</v>
      </c>
      <c r="C56" s="106" t="str">
        <f>+'3 - Identificación del Riesgo'!F55</f>
        <v>SUBDIRECCIÓN DE PLANEACIÓN OPERATIVA</v>
      </c>
      <c r="D56" s="44" t="str">
        <f>+'3 - Identificación del Riesgo'!G55</f>
        <v>R 20</v>
      </c>
      <c r="E56" s="107" t="str">
        <f>+'3 - Identificación del Riesgo'!H55</f>
        <v>Incumplimientos por parte de los socios estratégicos y/u operadores de catastro en la entrega de insumos / productos requeridos para la formulación e implementación de POSPR, en el marco de los convenios celebrados</v>
      </c>
      <c r="F56" s="107" t="str">
        <f>+'3 - Identificación del Riesgo'!I55</f>
        <v>Afectación Económica o presupuestal</v>
      </c>
      <c r="G56" s="107" t="str">
        <f>+'3 - Identificación del Riesgo'!J55</f>
        <v>Posibilidad de afectación económica por multa y sanción del ente regulador debido al inadecuado seguimiento a la ejecución en las actividades desarrolladas por socios estratégicos y/u operadores de catastro en la formulación e implementación de POSPR</v>
      </c>
      <c r="H56" s="94">
        <v>50</v>
      </c>
      <c r="I56" s="109" t="str">
        <f t="shared" si="0"/>
        <v>Media</v>
      </c>
      <c r="J56" s="110">
        <f t="shared" si="5"/>
        <v>0.6</v>
      </c>
      <c r="K56" s="109" t="s">
        <v>659</v>
      </c>
      <c r="L56" s="109" t="str">
        <f>IF(OR(K56=Datos!$A$23,K56=Datos!$B$23),"Leve",IF(OR(K56=Datos!$A$24,K56=Datos!$B$24),"Menor",IF(OR(K56=Datos!$A$25,K56=Datos!$B$25),"Moderado",IF(OR(K56=Datos!$A$26,K56=Datos!$B$26),"Mayor",IF(OR(K56=Datos!$A$27,K56=Datos!$B$27),"Catastrófico","")))))</f>
        <v>Catastrófico</v>
      </c>
      <c r="M56" s="110">
        <f t="shared" si="6"/>
        <v>1</v>
      </c>
      <c r="N56" s="109" t="str">
        <f t="shared" si="4"/>
        <v>Extremo</v>
      </c>
      <c r="O56" s="109" t="str">
        <f t="shared" si="7"/>
        <v>Reducir</v>
      </c>
    </row>
    <row r="57" spans="2:15" ht="70.75" x14ac:dyDescent="0.4">
      <c r="B57" s="105" t="str">
        <f>+'3 - Identificación del Riesgo'!B56</f>
        <v>SEGURIDAD JURÍDICA SOBRE LA TITULARIDAD DE LA TIERRA Y LOS TERRITORIOS</v>
      </c>
      <c r="C57" s="106" t="str">
        <f>+'3 - Identificación del Riesgo'!F56</f>
        <v>DIRECCIÓN DE GESTIÓN JURÍDICA DE TIERRAS</v>
      </c>
      <c r="D57" s="44" t="str">
        <f>+'3 - Identificación del Riesgo'!G56</f>
        <v>R 21</v>
      </c>
      <c r="E57" s="107" t="str">
        <f>+'3 - Identificación del Riesgo'!H56</f>
        <v>Tomar decisiones incorrectas en los procesos agrarios o de formalización de la propiedad privada rural (zonas no focalizadas)</v>
      </c>
      <c r="F57" s="107" t="str">
        <f>+'3 - Identificación del Riesgo'!I56</f>
        <v>Pérdida Reputacional</v>
      </c>
      <c r="G57" s="107" t="str">
        <f>+'3 - Identificación del Riesgo'!J56</f>
        <v>Posibilidad de pérdida reputacional en la credibilidad institucional por la decisión generada erradamente en el acto administrativo para las zonas no focalizadas</v>
      </c>
      <c r="H57" s="94">
        <v>7000</v>
      </c>
      <c r="I57" s="109" t="str">
        <f t="shared" si="0"/>
        <v>Muy Alta</v>
      </c>
      <c r="J57" s="110">
        <f t="shared" si="5"/>
        <v>1</v>
      </c>
      <c r="K57" s="108" t="s">
        <v>472</v>
      </c>
      <c r="L57" s="109" t="str">
        <f>IF(OR(K57=Datos!$A$23,K57=Datos!$B$23),"Leve",IF(OR(K57=Datos!$A$24,K57=Datos!$B$24),"Menor",IF(OR(K57=Datos!$A$25,K57=Datos!$B$25),"Moderado",IF(OR(K57=Datos!$A$26,K57=Datos!$B$26),"Mayor",IF(OR(K57=Datos!$A$27,K57=Datos!$B$27),"Catastrófico","")))))</f>
        <v>Mayor</v>
      </c>
      <c r="M57" s="110">
        <f t="shared" si="6"/>
        <v>0.8</v>
      </c>
      <c r="N57" s="109" t="str">
        <f t="shared" si="4"/>
        <v>Alto</v>
      </c>
      <c r="O57" s="109" t="str">
        <f t="shared" si="7"/>
        <v>Reducir</v>
      </c>
    </row>
    <row r="58" spans="2:15" ht="70.75" x14ac:dyDescent="0.4">
      <c r="B58" s="105" t="str">
        <f>+'3 - Identificación del Riesgo'!B57</f>
        <v>SEGURIDAD JURÍDICA SOBRE LA TITULARIDAD DE LA TIERRA Y LOS TERRITORIOS</v>
      </c>
      <c r="C58" s="106" t="str">
        <f>+'3 - Identificación del Riesgo'!F57</f>
        <v>DIRECCIÓN DE GESTIÓN JURÍDICA DE TIERRAS</v>
      </c>
      <c r="D58" s="44" t="str">
        <f>+'3 - Identificación del Riesgo'!G57</f>
        <v>R 21</v>
      </c>
      <c r="E58" s="107" t="str">
        <f>+'3 - Identificación del Riesgo'!H57</f>
        <v>Tomar decisiones incorrectas en los procesos agrarios o de formalización de la propiedad privada rural (zonas no focalizadas)</v>
      </c>
      <c r="F58" s="107" t="str">
        <f>+'3 - Identificación del Riesgo'!I57</f>
        <v>Pérdida Reputacional</v>
      </c>
      <c r="G58" s="107" t="str">
        <f>+'3 - Identificación del Riesgo'!J57</f>
        <v>Posibilidad de pérdida reputacional en la credibilidad institucional por la decisión generada erradamente en el acto administrativo para las zonas no focalizadas</v>
      </c>
      <c r="H58" s="94">
        <v>7000</v>
      </c>
      <c r="I58" s="109" t="str">
        <f t="shared" si="0"/>
        <v>Muy Alta</v>
      </c>
      <c r="J58" s="110">
        <f t="shared" si="5"/>
        <v>1</v>
      </c>
      <c r="K58" s="108" t="s">
        <v>472</v>
      </c>
      <c r="L58" s="109" t="str">
        <f>IF(OR(K58=Datos!$A$23,K58=Datos!$B$23),"Leve",IF(OR(K58=Datos!$A$24,K58=Datos!$B$24),"Menor",IF(OR(K58=Datos!$A$25,K58=Datos!$B$25),"Moderado",IF(OR(K58=Datos!$A$26,K58=Datos!$B$26),"Mayor",IF(OR(K58=Datos!$A$27,K58=Datos!$B$27),"Catastrófico","")))))</f>
        <v>Mayor</v>
      </c>
      <c r="M58" s="110">
        <f t="shared" si="6"/>
        <v>0.8</v>
      </c>
      <c r="N58" s="109" t="str">
        <f t="shared" si="4"/>
        <v>Alto</v>
      </c>
      <c r="O58" s="109" t="str">
        <f t="shared" si="7"/>
        <v>Reducir</v>
      </c>
    </row>
    <row r="59" spans="2:15" ht="70.75" x14ac:dyDescent="0.4">
      <c r="B59" s="105" t="str">
        <f>+'3 - Identificación del Riesgo'!B58</f>
        <v>SEGURIDAD JURÍDICA SOBRE LA TITULARIDAD DE LA TIERRA Y LOS TERRITORIOS</v>
      </c>
      <c r="C59" s="106" t="str">
        <f>+'3 - Identificación del Riesgo'!F58</f>
        <v>DIRECCIÓN DE GESTIÓN JURÍDICA DE TIERRAS</v>
      </c>
      <c r="D59" s="44" t="str">
        <f>+'3 - Identificación del Riesgo'!G58</f>
        <v>R 22</v>
      </c>
      <c r="E59" s="107" t="str">
        <f>+'3 - Identificación del Riesgo'!H58</f>
        <v>Tomar decisiones incorrectas en los procesos agrarios o de formalización de la propiedad privada rural (zonas focalizadas)</v>
      </c>
      <c r="F59" s="107" t="str">
        <f>+'3 - Identificación del Riesgo'!I58</f>
        <v>Pérdida Reputacional</v>
      </c>
      <c r="G59" s="107" t="str">
        <f>+'3 - Identificación del Riesgo'!J58</f>
        <v>Posibilidad de pérdida reputacional en la credibilidad institucional por la decisión generada erradamente en el acto administrativo para las zonas focalizadas y formalización de la propiedad privada rural</v>
      </c>
      <c r="H59" s="94">
        <v>7000</v>
      </c>
      <c r="I59" s="109" t="str">
        <f t="shared" si="0"/>
        <v>Muy Alta</v>
      </c>
      <c r="J59" s="110">
        <f t="shared" si="5"/>
        <v>1</v>
      </c>
      <c r="K59" s="108" t="s">
        <v>472</v>
      </c>
      <c r="L59" s="109" t="str">
        <f>IF(OR(K59=Datos!$A$23,K59=Datos!$B$23),"Leve",IF(OR(K59=Datos!$A$24,K59=Datos!$B$24),"Menor",IF(OR(K59=Datos!$A$25,K59=Datos!$B$25),"Moderado",IF(OR(K59=Datos!$A$26,K59=Datos!$B$26),"Mayor",IF(OR(K59=Datos!$A$27,K59=Datos!$B$27),"Catastrófico","")))))</f>
        <v>Mayor</v>
      </c>
      <c r="M59" s="110">
        <f t="shared" si="6"/>
        <v>0.8</v>
      </c>
      <c r="N59" s="109" t="str">
        <f t="shared" si="4"/>
        <v>Alto</v>
      </c>
      <c r="O59" s="109" t="str">
        <f t="shared" si="7"/>
        <v>Reducir</v>
      </c>
    </row>
    <row r="60" spans="2:15" ht="70.75" x14ac:dyDescent="0.4">
      <c r="B60" s="105" t="str">
        <f>+'3 - Identificación del Riesgo'!B59</f>
        <v>SEGURIDAD JURÍDICA SOBRE LA TITULARIDAD DE LA TIERRA Y LOS TERRITORIOS</v>
      </c>
      <c r="C60" s="106" t="str">
        <f>+'3 - Identificación del Riesgo'!F59</f>
        <v>DIRECCIÓN DE GESTIÓN JURÍDICA DE TIERRAS</v>
      </c>
      <c r="D60" s="44" t="str">
        <f>+'3 - Identificación del Riesgo'!G59</f>
        <v>R 22</v>
      </c>
      <c r="E60" s="107" t="str">
        <f>+'3 - Identificación del Riesgo'!H59</f>
        <v>Tomar decisiones incorrectas en los procesos agrarios o de formalización de la propiedad privada rural (zonas focalizadas)</v>
      </c>
      <c r="F60" s="107" t="str">
        <f>+'3 - Identificación del Riesgo'!I59</f>
        <v>Pérdida Reputacional</v>
      </c>
      <c r="G60" s="107" t="str">
        <f>+'3 - Identificación del Riesgo'!J59</f>
        <v>Posibilidad de pérdida reputacional en la credibilidad institucional por la decisión generada erradamente en el acto administrativo para las zonas focalizadas y formalización de la propiedad privada rural</v>
      </c>
      <c r="H60" s="94">
        <v>7000</v>
      </c>
      <c r="I60" s="109" t="str">
        <f t="shared" si="0"/>
        <v>Muy Alta</v>
      </c>
      <c r="J60" s="110">
        <f t="shared" si="5"/>
        <v>1</v>
      </c>
      <c r="K60" s="108" t="s">
        <v>472</v>
      </c>
      <c r="L60" s="109" t="str">
        <f>IF(OR(K60=Datos!$A$23,K60=Datos!$B$23),"Leve",IF(OR(K60=Datos!$A$24,K60=Datos!$B$24),"Menor",IF(OR(K60=Datos!$A$25,K60=Datos!$B$25),"Moderado",IF(OR(K60=Datos!$A$26,K60=Datos!$B$26),"Mayor",IF(OR(K60=Datos!$A$27,K60=Datos!$B$27),"Catastrófico","")))))</f>
        <v>Mayor</v>
      </c>
      <c r="M60" s="110">
        <f t="shared" si="6"/>
        <v>0.8</v>
      </c>
      <c r="N60" s="109" t="str">
        <f t="shared" si="4"/>
        <v>Alto</v>
      </c>
      <c r="O60" s="109" t="str">
        <f t="shared" si="7"/>
        <v>Reducir</v>
      </c>
    </row>
    <row r="61" spans="2:15" ht="42.45" x14ac:dyDescent="0.4">
      <c r="B61" s="105" t="str">
        <f>+'3 - Identificación del Riesgo'!B60</f>
        <v>SEGURIDAD JURÍDICA SOBRE LA TITULARIDAD DE LA TIERRA Y LOS TERRITORIOS</v>
      </c>
      <c r="C61" s="106" t="str">
        <f>+'3 - Identificación del Riesgo'!F60</f>
        <v>DIRECCIÓN DE GESTIÓN JURÍDICA DE TIERRAS</v>
      </c>
      <c r="D61" s="44" t="str">
        <f>+'3 - Identificación del Riesgo'!G60</f>
        <v>R 23</v>
      </c>
      <c r="E61" s="107" t="str">
        <f>+'3 - Identificación del Riesgo'!H60</f>
        <v>Incumplimiento de términos para dar respuesta a las nuevas solicitudes de recursos, de decisiones finales de procesos agrarios o de formalización de la propiedad privada rural</v>
      </c>
      <c r="F61" s="107" t="str">
        <f>+'3 - Identificación del Riesgo'!I60</f>
        <v>Pérdida Reputacional</v>
      </c>
      <c r="G61" s="107" t="str">
        <f>+'3 - Identificación del Riesgo'!J60</f>
        <v>Posibilidad de pérdida reputacional en la credibilidad institucional por el incumpliendo de los términos para resolver un recurso</v>
      </c>
      <c r="H61" s="94">
        <v>156</v>
      </c>
      <c r="I61" s="109" t="str">
        <f t="shared" si="0"/>
        <v>Media</v>
      </c>
      <c r="J61" s="110">
        <f t="shared" si="5"/>
        <v>0.6</v>
      </c>
      <c r="K61" s="108" t="s">
        <v>163</v>
      </c>
      <c r="L61" s="109" t="str">
        <f>IF(OR(K61=Datos!$A$23,K61=Datos!$B$23),"Leve",IF(OR(K61=Datos!$A$24,K61=Datos!$B$24),"Menor",IF(OR(K61=Datos!$A$25,K61=Datos!$B$25),"Moderado",IF(OR(K61=Datos!$A$26,K61=Datos!$B$26),"Mayor",IF(OR(K61=Datos!$A$27,K61=Datos!$B$27),"Catastrófico","")))))</f>
        <v>Catastrófico</v>
      </c>
      <c r="M61" s="110">
        <f t="shared" si="6"/>
        <v>1</v>
      </c>
      <c r="N61" s="109" t="str">
        <f t="shared" si="4"/>
        <v>Extremo</v>
      </c>
      <c r="O61" s="109" t="str">
        <f t="shared" si="7"/>
        <v>Reducir</v>
      </c>
    </row>
    <row r="62" spans="2:15" ht="42.45" x14ac:dyDescent="0.4">
      <c r="B62" s="105" t="str">
        <f>+'3 - Identificación del Riesgo'!B61</f>
        <v>SEGURIDAD JURÍDICA SOBRE LA TITULARIDAD DE LA TIERRA Y LOS TERRITORIOS</v>
      </c>
      <c r="C62" s="106" t="str">
        <f>+'3 - Identificación del Riesgo'!F61</f>
        <v>DIRECCIÓN DE GESTIÓN JURÍDICA DE TIERRAS</v>
      </c>
      <c r="D62" s="44" t="str">
        <f>+'3 - Identificación del Riesgo'!G61</f>
        <v>R 23</v>
      </c>
      <c r="E62" s="107" t="str">
        <f>+'3 - Identificación del Riesgo'!H61</f>
        <v>Incumplimiento de términos para dar respuesta a las nuevas solicitudes de recursos, de decisiones finales de procesos agrarios o de formalización de la propiedad privada rural</v>
      </c>
      <c r="F62" s="107" t="str">
        <f>+'3 - Identificación del Riesgo'!I61</f>
        <v>Pérdida Reputacional</v>
      </c>
      <c r="G62" s="107" t="str">
        <f>+'3 - Identificación del Riesgo'!J61</f>
        <v>Posibilidad de pérdida reputacional en la credibilidad institucional por el incumpliendo de los términos para resolver un recurso</v>
      </c>
      <c r="H62" s="94">
        <v>156</v>
      </c>
      <c r="I62" s="109" t="str">
        <f t="shared" si="0"/>
        <v>Media</v>
      </c>
      <c r="J62" s="110">
        <f t="shared" si="5"/>
        <v>0.6</v>
      </c>
      <c r="K62" s="108" t="s">
        <v>163</v>
      </c>
      <c r="L62" s="109" t="str">
        <f>IF(OR(K62=Datos!$A$23,K62=Datos!$B$23),"Leve",IF(OR(K62=Datos!$A$24,K62=Datos!$B$24),"Menor",IF(OR(K62=Datos!$A$25,K62=Datos!$B$25),"Moderado",IF(OR(K62=Datos!$A$26,K62=Datos!$B$26),"Mayor",IF(OR(K62=Datos!$A$27,K62=Datos!$B$27),"Catastrófico","")))))</f>
        <v>Catastrófico</v>
      </c>
      <c r="M62" s="110">
        <f t="shared" si="6"/>
        <v>1</v>
      </c>
      <c r="N62" s="109" t="str">
        <f t="shared" si="4"/>
        <v>Extremo</v>
      </c>
      <c r="O62" s="109" t="str">
        <f t="shared" si="7"/>
        <v>Reducir</v>
      </c>
    </row>
    <row r="63" spans="2:15" ht="42.45" x14ac:dyDescent="0.4">
      <c r="B63" s="105" t="str">
        <f>+'3 - Identificación del Riesgo'!B62</f>
        <v>SEGURIDAD JURÍDICA SOBRE LA TITULARIDAD DE LA TIERRA Y LOS TERRITORIOS</v>
      </c>
      <c r="C63" s="106" t="str">
        <f>+'3 - Identificación del Riesgo'!F62</f>
        <v>DIRECCIÓN DE GESTIÓN JURÍDICA DE TIERRAS</v>
      </c>
      <c r="D63" s="44" t="str">
        <f>+'3 - Identificación del Riesgo'!G62</f>
        <v>R 23</v>
      </c>
      <c r="E63" s="107" t="str">
        <f>+'3 - Identificación del Riesgo'!H62</f>
        <v>Incumplimiento de términos para dar respuesta a las nuevas solicitudes de recursos, de decisiones finales de procesos agrarios o de formalización de la propiedad privada rural</v>
      </c>
      <c r="F63" s="107" t="str">
        <f>+'3 - Identificación del Riesgo'!I62</f>
        <v>Pérdida Reputacional</v>
      </c>
      <c r="G63" s="107" t="str">
        <f>+'3 - Identificación del Riesgo'!J62</f>
        <v>Posibilidad de pérdida reputacional en la credibilidad institucional por el incumpliendo de los términos para resolver un recurso</v>
      </c>
      <c r="H63" s="94">
        <v>156</v>
      </c>
      <c r="I63" s="109" t="str">
        <f t="shared" si="0"/>
        <v>Media</v>
      </c>
      <c r="J63" s="110">
        <f t="shared" si="5"/>
        <v>0.6</v>
      </c>
      <c r="K63" s="108" t="s">
        <v>163</v>
      </c>
      <c r="L63" s="109" t="str">
        <f>IF(OR(K63=Datos!$A$23,K63=Datos!$B$23),"Leve",IF(OR(K63=Datos!$A$24,K63=Datos!$B$24),"Menor",IF(OR(K63=Datos!$A$25,K63=Datos!$B$25),"Moderado",IF(OR(K63=Datos!$A$26,K63=Datos!$B$26),"Mayor",IF(OR(K63=Datos!$A$27,K63=Datos!$B$27),"Catastrófico","")))))</f>
        <v>Catastrófico</v>
      </c>
      <c r="M63" s="110">
        <f t="shared" si="6"/>
        <v>1</v>
      </c>
      <c r="N63" s="109" t="str">
        <f t="shared" si="4"/>
        <v>Extremo</v>
      </c>
      <c r="O63" s="109" t="str">
        <f t="shared" si="7"/>
        <v>Reducir</v>
      </c>
    </row>
    <row r="64" spans="2:15" ht="42.45" x14ac:dyDescent="0.4">
      <c r="B64" s="105" t="str">
        <f>+'3 - Identificación del Riesgo'!B63</f>
        <v>SEGURIDAD JURÍDICA SOBRE LA TITULARIDAD DE LA TIERRA Y LOS TERRITORIOS</v>
      </c>
      <c r="C64" s="106" t="str">
        <f>+'3 - Identificación del Riesgo'!F63</f>
        <v>DIRECCIÓN DE GESTIÓN JURÍDICA DE TIERRAS</v>
      </c>
      <c r="D64" s="44" t="str">
        <f>+'3 - Identificación del Riesgo'!G63</f>
        <v>R 23</v>
      </c>
      <c r="E64" s="107" t="str">
        <f>+'3 - Identificación del Riesgo'!H63</f>
        <v>Incumplimiento de términos para dar respuesta a las nuevas solicitudes de recursos, de decisiones finales de procesos agrarios o de formalización de la propiedad privada rural</v>
      </c>
      <c r="F64" s="107" t="str">
        <f>+'3 - Identificación del Riesgo'!I63</f>
        <v>Pérdida Reputacional</v>
      </c>
      <c r="G64" s="107" t="str">
        <f>+'3 - Identificación del Riesgo'!J63</f>
        <v>Posibilidad de pérdida reputacional en la credibilidad institucional por el incumpliendo de los términos para resolver un recurso</v>
      </c>
      <c r="H64" s="94">
        <v>156</v>
      </c>
      <c r="I64" s="109" t="str">
        <f t="shared" si="0"/>
        <v>Media</v>
      </c>
      <c r="J64" s="110">
        <f t="shared" si="5"/>
        <v>0.6</v>
      </c>
      <c r="K64" s="108" t="s">
        <v>163</v>
      </c>
      <c r="L64" s="109" t="str">
        <f>IF(OR(K64=Datos!$A$23,K64=Datos!$B$23),"Leve",IF(OR(K64=Datos!$A$24,K64=Datos!$B$24),"Menor",IF(OR(K64=Datos!$A$25,K64=Datos!$B$25),"Moderado",IF(OR(K64=Datos!$A$26,K64=Datos!$B$26),"Mayor",IF(OR(K64=Datos!$A$27,K64=Datos!$B$27),"Catastrófico","")))))</f>
        <v>Catastrófico</v>
      </c>
      <c r="M64" s="110">
        <f t="shared" si="6"/>
        <v>1</v>
      </c>
      <c r="N64" s="109" t="str">
        <f t="shared" si="4"/>
        <v>Extremo</v>
      </c>
      <c r="O64" s="109" t="str">
        <f t="shared" si="7"/>
        <v>Reducir</v>
      </c>
    </row>
    <row r="65" spans="2:15" ht="56.6" x14ac:dyDescent="0.4">
      <c r="B65" s="105" t="str">
        <f>+'3 - Identificación del Riesgo'!B64</f>
        <v>SEGURIDAD JURÍDICA SOBRE LA TITULARIDAD DE LA TIERRA Y LOS TERRITORIOS</v>
      </c>
      <c r="C65" s="106" t="str">
        <f>+'3 - Identificación del Riesgo'!F64</f>
        <v>DIRECCIÓN DE GESTIÓN JURÍDICA DE TIERRAS</v>
      </c>
      <c r="D65" s="44" t="str">
        <f>+'3 - Identificación del Riesgo'!G64</f>
        <v>R 24</v>
      </c>
      <c r="E65" s="107" t="str">
        <f>+'3 - Identificación del Riesgo'!H64</f>
        <v>Realizar el reparto de una solicitud a dos o más diferentes dependencias</v>
      </c>
      <c r="F65" s="107" t="str">
        <f>+'3 - Identificación del Riesgo'!I64</f>
        <v>Pérdida Reputacional</v>
      </c>
      <c r="G65" s="107" t="str">
        <f>+'3 - Identificación del Riesgo'!J64</f>
        <v>Posibilidad de pérdida reputacional en la credibilidad institucional por falta de bases de datos unificadas y estandarizadas como única matriz de control y seguimiento a respuestas</v>
      </c>
      <c r="H65" s="94">
        <v>260</v>
      </c>
      <c r="I65" s="109" t="str">
        <f t="shared" si="0"/>
        <v>Media</v>
      </c>
      <c r="J65" s="110">
        <f t="shared" si="5"/>
        <v>0.6</v>
      </c>
      <c r="K65" s="108" t="s">
        <v>162</v>
      </c>
      <c r="L65" s="109" t="str">
        <f>IF(OR(K65=Datos!$A$23,K65=Datos!$B$23),"Leve",IF(OR(K65=Datos!$A$24,K65=Datos!$B$24),"Menor",IF(OR(K65=Datos!$A$25,K65=Datos!$B$25),"Moderado",IF(OR(K65=Datos!$A$26,K65=Datos!$B$26),"Mayor",IF(OR(K65=Datos!$A$27,K65=Datos!$B$27),"Catastrófico","")))))</f>
        <v>Moderado</v>
      </c>
      <c r="M65" s="110">
        <f t="shared" si="6"/>
        <v>0.6</v>
      </c>
      <c r="N65" s="109" t="str">
        <f t="shared" si="4"/>
        <v>Moderado</v>
      </c>
      <c r="O65" s="109" t="str">
        <f t="shared" si="7"/>
        <v>Reducir</v>
      </c>
    </row>
    <row r="66" spans="2:15" ht="56.6" x14ac:dyDescent="0.4">
      <c r="B66" s="105" t="str">
        <f>+'3 - Identificación del Riesgo'!B65</f>
        <v>SEGURIDAD JURÍDICA SOBRE LA TITULARIDAD DE LA TIERRA Y LOS TERRITORIOS</v>
      </c>
      <c r="C66" s="106" t="str">
        <f>+'3 - Identificación del Riesgo'!F65</f>
        <v>DIRECCIÓN DE GESTIÓN JURÍDICA DE TIERRAS</v>
      </c>
      <c r="D66" s="44" t="str">
        <f>+'3 - Identificación del Riesgo'!G65</f>
        <v>R 24</v>
      </c>
      <c r="E66" s="107" t="str">
        <f>+'3 - Identificación del Riesgo'!H65</f>
        <v>Realizar el reparto de una solicitud a dos o más diferentes dependencias</v>
      </c>
      <c r="F66" s="107" t="str">
        <f>+'3 - Identificación del Riesgo'!I65</f>
        <v>Pérdida Reputacional</v>
      </c>
      <c r="G66" s="107" t="str">
        <f>+'3 - Identificación del Riesgo'!J65</f>
        <v>Posibilidad de pérdida reputacional en la credibilidad institucional por falta de bases de datos unificadas y estandarizadas como única matriz de control y seguimiento a respuestas</v>
      </c>
      <c r="H66" s="94">
        <v>260</v>
      </c>
      <c r="I66" s="109" t="str">
        <f t="shared" si="0"/>
        <v>Media</v>
      </c>
      <c r="J66" s="110">
        <f t="shared" si="5"/>
        <v>0.6</v>
      </c>
      <c r="K66" s="108" t="s">
        <v>162</v>
      </c>
      <c r="L66" s="109" t="str">
        <f>IF(OR(K66=Datos!$A$23,K66=Datos!$B$23),"Leve",IF(OR(K66=Datos!$A$24,K66=Datos!$B$24),"Menor",IF(OR(K66=Datos!$A$25,K66=Datos!$B$25),"Moderado",IF(OR(K66=Datos!$A$26,K66=Datos!$B$26),"Mayor",IF(OR(K66=Datos!$A$27,K66=Datos!$B$27),"Catastrófico","")))))</f>
        <v>Moderado</v>
      </c>
      <c r="M66" s="110">
        <f t="shared" si="6"/>
        <v>0.6</v>
      </c>
      <c r="N66" s="109" t="str">
        <f t="shared" si="4"/>
        <v>Moderado</v>
      </c>
      <c r="O66" s="109" t="str">
        <f t="shared" si="7"/>
        <v>Reducir</v>
      </c>
    </row>
    <row r="67" spans="2:15" ht="56.6" x14ac:dyDescent="0.4">
      <c r="B67" s="105" t="str">
        <f>+'3 - Identificación del Riesgo'!B66</f>
        <v>SEGURIDAD JURÍDICA SOBRE LA TITULARIDAD DE LA TIERRA Y LOS TERRITORIOS</v>
      </c>
      <c r="C67" s="106" t="str">
        <f>+'3 - Identificación del Riesgo'!F66</f>
        <v>DIRECCIÓN DE GESTIÓN JURÍDICA DE TIERRAS</v>
      </c>
      <c r="D67" s="44" t="str">
        <f>+'3 - Identificación del Riesgo'!G66</f>
        <v>R 24</v>
      </c>
      <c r="E67" s="107" t="str">
        <f>+'3 - Identificación del Riesgo'!H66</f>
        <v>Realizar el reparto de una solicitud a dos o más diferentes dependencias</v>
      </c>
      <c r="F67" s="107" t="str">
        <f>+'3 - Identificación del Riesgo'!I66</f>
        <v>Pérdida Reputacional</v>
      </c>
      <c r="G67" s="107" t="str">
        <f>+'3 - Identificación del Riesgo'!J66</f>
        <v>Posibilidad de pérdida reputacional en la credibilidad institucional por falta de bases de datos unificadas y estandarizadas como única matriz de control y seguimiento a respuestas</v>
      </c>
      <c r="H67" s="94">
        <v>260</v>
      </c>
      <c r="I67" s="109" t="str">
        <f t="shared" si="0"/>
        <v>Media</v>
      </c>
      <c r="J67" s="110">
        <f t="shared" si="5"/>
        <v>0.6</v>
      </c>
      <c r="K67" s="108" t="s">
        <v>162</v>
      </c>
      <c r="L67" s="109" t="str">
        <f>IF(OR(K67=Datos!$A$23,K67=Datos!$B$23),"Leve",IF(OR(K67=Datos!$A$24,K67=Datos!$B$24),"Menor",IF(OR(K67=Datos!$A$25,K67=Datos!$B$25),"Moderado",IF(OR(K67=Datos!$A$26,K67=Datos!$B$26),"Mayor",IF(OR(K67=Datos!$A$27,K67=Datos!$B$27),"Catastrófico","")))))</f>
        <v>Moderado</v>
      </c>
      <c r="M67" s="110">
        <f t="shared" si="6"/>
        <v>0.6</v>
      </c>
      <c r="N67" s="109" t="str">
        <f t="shared" si="4"/>
        <v>Moderado</v>
      </c>
      <c r="O67" s="109" t="str">
        <f t="shared" si="7"/>
        <v>Reducir</v>
      </c>
    </row>
    <row r="68" spans="2:15" ht="56.6" x14ac:dyDescent="0.4">
      <c r="B68" s="105" t="str">
        <f>+'3 - Identificación del Riesgo'!B67</f>
        <v>SEGURIDAD JURÍDICA SOBRE LA TITULARIDAD DE LA TIERRA Y LOS TERRITORIOS</v>
      </c>
      <c r="C68" s="106" t="str">
        <f>+'3 - Identificación del Riesgo'!F67</f>
        <v>DIRECCIÓN DE GESTIÓN JURÍDICA DE TIERRAS</v>
      </c>
      <c r="D68" s="44" t="str">
        <f>+'3 - Identificación del Riesgo'!G67</f>
        <v>R 24</v>
      </c>
      <c r="E68" s="107" t="str">
        <f>+'3 - Identificación del Riesgo'!H67</f>
        <v>Realizar el reparto de una solicitud a dos o más diferentes dependencias</v>
      </c>
      <c r="F68" s="107" t="str">
        <f>+'3 - Identificación del Riesgo'!I67</f>
        <v>Pérdida Reputacional</v>
      </c>
      <c r="G68" s="107" t="str">
        <f>+'3 - Identificación del Riesgo'!J67</f>
        <v>Posibilidad de pérdida reputacional en la credibilidad institucional por falta de bases de datos unificadas y estandarizadas como única matriz de control y seguimiento a respuestas</v>
      </c>
      <c r="H68" s="94">
        <v>260</v>
      </c>
      <c r="I68" s="109" t="str">
        <f t="shared" si="0"/>
        <v>Media</v>
      </c>
      <c r="J68" s="110">
        <f t="shared" si="5"/>
        <v>0.6</v>
      </c>
      <c r="K68" s="108" t="s">
        <v>162</v>
      </c>
      <c r="L68" s="109" t="str">
        <f>IF(OR(K68=Datos!$A$23,K68=Datos!$B$23),"Leve",IF(OR(K68=Datos!$A$24,K68=Datos!$B$24),"Menor",IF(OR(K68=Datos!$A$25,K68=Datos!$B$25),"Moderado",IF(OR(K68=Datos!$A$26,K68=Datos!$B$26),"Mayor",IF(OR(K68=Datos!$A$27,K68=Datos!$B$27),"Catastrófico","")))))</f>
        <v>Moderado</v>
      </c>
      <c r="M68" s="110">
        <f t="shared" si="6"/>
        <v>0.6</v>
      </c>
      <c r="N68" s="109" t="str">
        <f t="shared" si="4"/>
        <v>Moderado</v>
      </c>
      <c r="O68" s="109" t="str">
        <f t="shared" si="7"/>
        <v>Reducir</v>
      </c>
    </row>
    <row r="69" spans="2:15" ht="28.3" x14ac:dyDescent="0.4">
      <c r="B69" s="105" t="str">
        <f>+'3 - Identificación del Riesgo'!B68</f>
        <v>ACCESO A LA PROPIEDAD DE LA TIERRA Y LOS TERRITORIOS</v>
      </c>
      <c r="C69" s="106" t="str">
        <f>+'3 - Identificación del Riesgo'!F68</f>
        <v>DIRECCIÓN DE ASUNTOS ÉTNICOS - EQUIPO INICIATIVAS COMUNITARIAS</v>
      </c>
      <c r="D69" s="44" t="str">
        <f>+'3 - Identificación del Riesgo'!G68</f>
        <v>R 25</v>
      </c>
      <c r="E69" s="107" t="str">
        <f>+'3 - Identificación del Riesgo'!H68</f>
        <v>Incumplimiento por parte de los proveedores de servicios e insumos de las Iniciativas Cofinanciadas</v>
      </c>
      <c r="F69" s="107" t="str">
        <f>+'3 - Identificación del Riesgo'!I68</f>
        <v>Afectación Económica o presupuestal</v>
      </c>
      <c r="G69" s="107" t="str">
        <f>+'3 - Identificación del Riesgo'!J68</f>
        <v>Incumplir las obligaciones pactadas en los contratos suscritos con los proveedores, que impide la ejecución técnica y financiera de la Iniciativa Comunitaria.</v>
      </c>
      <c r="H69" s="108">
        <v>87</v>
      </c>
      <c r="I69" s="109" t="str">
        <f t="shared" si="0"/>
        <v>Media</v>
      </c>
      <c r="J69" s="110">
        <f t="shared" ref="J69:J76" si="8">IF(I69="","",IF(I69="Muy Baja",0.2,IF(I69="Baja",0.4,IF(I69="Media",0.6,IF(I69="Alta",0.8,IF(I69="Muy Alta",1,))))))</f>
        <v>0.6</v>
      </c>
      <c r="K69" s="109" t="s">
        <v>659</v>
      </c>
      <c r="L69" s="109" t="str">
        <f>IF(OR(K69=Datos!$A$23,K69=Datos!$B$23),"Leve",IF(OR(K69=Datos!$A$24,K69=Datos!$B$24),"Menor",IF(OR(K69=Datos!$A$25,K69=Datos!$B$25),"Moderado",IF(OR(K69=Datos!$A$26,K69=Datos!$B$26),"Mayor",IF(OR(K69=Datos!$A$27,K69=Datos!$B$27),"Catastrófico","")))))</f>
        <v>Catastrófico</v>
      </c>
      <c r="M69" s="110">
        <f t="shared" ref="M69:M76" si="9">IF(L69="","",IF(L69="Leve",0.2,IF(L69="Menor",0.4,IF(L69="Moderado",0.6,IF(L69="Mayor",0.8,IF(L69="Catastrófico",1,))))))</f>
        <v>1</v>
      </c>
      <c r="N69" s="109" t="str">
        <f t="shared" si="4"/>
        <v>Extremo</v>
      </c>
      <c r="O69" s="109" t="str">
        <f t="shared" ref="O69:O76" si="10">_xlfn.IFS(N69="Bajo","Aceptar",N69="Moderado","Reducir",N69="Alto","Reducir",N69="Extremo","Reducir")</f>
        <v>Reducir</v>
      </c>
    </row>
    <row r="70" spans="2:15" ht="28.3" x14ac:dyDescent="0.4">
      <c r="B70" s="105" t="str">
        <f>+'3 - Identificación del Riesgo'!B69</f>
        <v>ACCESO A LA PROPIEDAD DE LA TIERRA Y LOS TERRITORIOS</v>
      </c>
      <c r="C70" s="106" t="str">
        <f>+'3 - Identificación del Riesgo'!F69</f>
        <v>DIRECCIÓN DE ASUNTOS ÉTNICOS - EQUIPO INICIATIVAS COMUNITARIAS</v>
      </c>
      <c r="D70" s="44" t="str">
        <f>+'3 - Identificación del Riesgo'!G69</f>
        <v>R 25</v>
      </c>
      <c r="E70" s="107" t="str">
        <f>+'3 - Identificación del Riesgo'!H69</f>
        <v>Incumplimiento por parte de los proveedores de servicios e insumos de las Iniciativas Cofinanciadas</v>
      </c>
      <c r="F70" s="107" t="str">
        <f>+'3 - Identificación del Riesgo'!I69</f>
        <v>Afectación Económica o presupuestal</v>
      </c>
      <c r="G70" s="107" t="str">
        <f>+'3 - Identificación del Riesgo'!J69</f>
        <v>Incumplir las obligaciones pactadas en los contratos suscritos con los proveedores, que impide la ejecución técnica y financiera de la Iniciativa Comunitaria.</v>
      </c>
      <c r="H70" s="108">
        <v>87</v>
      </c>
      <c r="I70" s="109" t="str">
        <f t="shared" si="0"/>
        <v>Media</v>
      </c>
      <c r="J70" s="110">
        <f t="shared" si="8"/>
        <v>0.6</v>
      </c>
      <c r="K70" s="109" t="s">
        <v>659</v>
      </c>
      <c r="L70" s="109" t="str">
        <f>IF(OR(K70=Datos!$A$23,K70=Datos!$B$23),"Leve",IF(OR(K70=Datos!$A$24,K70=Datos!$B$24),"Menor",IF(OR(K70=Datos!$A$25,K70=Datos!$B$25),"Moderado",IF(OR(K70=Datos!$A$26,K70=Datos!$B$26),"Mayor",IF(OR(K70=Datos!$A$27,K70=Datos!$B$27),"Catastrófico","")))))</f>
        <v>Catastrófico</v>
      </c>
      <c r="M70" s="110">
        <f t="shared" si="9"/>
        <v>1</v>
      </c>
      <c r="N70" s="109" t="str">
        <f t="shared" si="4"/>
        <v>Extremo</v>
      </c>
      <c r="O70" s="109" t="str">
        <f t="shared" si="10"/>
        <v>Reducir</v>
      </c>
    </row>
    <row r="71" spans="2:15" ht="28.3" x14ac:dyDescent="0.4">
      <c r="B71" s="105" t="str">
        <f>+'3 - Identificación del Riesgo'!B70</f>
        <v>ACCESO A LA PROPIEDAD DE LA TIERRA Y LOS TERRITORIOS</v>
      </c>
      <c r="C71" s="106" t="str">
        <f>+'3 - Identificación del Riesgo'!F70</f>
        <v>DIRECCIÓN DE ASUNTOS ÉTNICOS - EQUIPO INICIATIVAS COMUNITARIAS</v>
      </c>
      <c r="D71" s="44" t="str">
        <f>+'3 - Identificación del Riesgo'!G70</f>
        <v>R 25</v>
      </c>
      <c r="E71" s="107" t="str">
        <f>+'3 - Identificación del Riesgo'!H70</f>
        <v>Incumplimiento por parte de los proveedores de servicios e insumos de las Iniciativas Cofinanciadas</v>
      </c>
      <c r="F71" s="107" t="str">
        <f>+'3 - Identificación del Riesgo'!I70</f>
        <v>Afectación Económica o presupuestal</v>
      </c>
      <c r="G71" s="107" t="str">
        <f>+'3 - Identificación del Riesgo'!J70</f>
        <v>Incumplir las obligaciones pactadas en los contratos suscritos con los proveedores, que impide la ejecución técnica y financiera de la Iniciativa Comunitaria.</v>
      </c>
      <c r="H71" s="108">
        <v>87</v>
      </c>
      <c r="I71" s="109" t="str">
        <f t="shared" si="0"/>
        <v>Media</v>
      </c>
      <c r="J71" s="110">
        <f t="shared" si="8"/>
        <v>0.6</v>
      </c>
      <c r="K71" s="109" t="s">
        <v>659</v>
      </c>
      <c r="L71" s="109" t="str">
        <f>IF(OR(K71=Datos!$A$23,K71=Datos!$B$23),"Leve",IF(OR(K71=Datos!$A$24,K71=Datos!$B$24),"Menor",IF(OR(K71=Datos!$A$25,K71=Datos!$B$25),"Moderado",IF(OR(K71=Datos!$A$26,K71=Datos!$B$26),"Mayor",IF(OR(K71=Datos!$A$27,K71=Datos!$B$27),"Catastrófico","")))))</f>
        <v>Catastrófico</v>
      </c>
      <c r="M71" s="110">
        <f t="shared" si="9"/>
        <v>1</v>
      </c>
      <c r="N71" s="109" t="str">
        <f t="shared" si="4"/>
        <v>Extremo</v>
      </c>
      <c r="O71" s="109" t="str">
        <f t="shared" si="10"/>
        <v>Reducir</v>
      </c>
    </row>
    <row r="72" spans="2:15" ht="56.6" x14ac:dyDescent="0.4">
      <c r="B72" s="105" t="str">
        <f>+'3 - Identificación del Riesgo'!B71</f>
        <v>ACCESO A LA PROPIEDAD DE LA TIERRA Y LOS TERRITORIOS</v>
      </c>
      <c r="C72" s="106" t="str">
        <f>+'3 - Identificación del Riesgo'!F71</f>
        <v>DIRECCIÓN DE ASUNTOS ÉTNICOS - COMPRA DE PREDIOS Y/O MEJORAS</v>
      </c>
      <c r="D72" s="44" t="str">
        <f>+'3 - Identificación del Riesgo'!G71</f>
        <v>R 26</v>
      </c>
      <c r="E72" s="107" t="str">
        <f>+'3 - Identificación del Riesgo'!H71</f>
        <v>Adquisición de predios y/o mejoras sin efectuar el análisis de viabilidad técnica, jurídica y financiera.</v>
      </c>
      <c r="F72" s="107" t="str">
        <f>+'3 - Identificación del Riesgo'!I71</f>
        <v>Afectación Económica o presupuestal</v>
      </c>
      <c r="G72" s="107" t="str">
        <f>+'3 - Identificación del Riesgo'!J71</f>
        <v>Inducir a la administración en afectaciones económicas, adquiriendo predios y/o mejoras, con posibilidad de riesgo jurídico (falsa tradición, predios que no hayan salido del dominio del Estado de conformidad a lo establecido del artículo 48 Ley 160/1994, sin saneamiento jurídico), técnico (verificación de posibles traslapes con las capas de URT, minas antipersonas, mineria e hidrocarburos y con solicitudes de otras comunidades étnicas) y financiero (incrementos en los costos por falta de verificación en control de los avalúos).</v>
      </c>
      <c r="H72" s="108">
        <v>28</v>
      </c>
      <c r="I72" s="109" t="str">
        <f t="shared" si="0"/>
        <v>Media</v>
      </c>
      <c r="J72" s="110">
        <f t="shared" si="8"/>
        <v>0.6</v>
      </c>
      <c r="K72" s="109" t="s">
        <v>659</v>
      </c>
      <c r="L72" s="109" t="str">
        <f>IF(OR(K72=Datos!$A$23,K72=Datos!$B$23),"Leve",IF(OR(K72=Datos!$A$24,K72=Datos!$B$24),"Menor",IF(OR(K72=Datos!$A$25,K72=Datos!$B$25),"Moderado",IF(OR(K72=Datos!$A$26,K72=Datos!$B$26),"Mayor",IF(OR(K72=Datos!$A$27,K72=Datos!$B$27),"Catastrófico","")))))</f>
        <v>Catastrófico</v>
      </c>
      <c r="M72" s="110">
        <f t="shared" si="9"/>
        <v>1</v>
      </c>
      <c r="N72" s="109" t="str">
        <f t="shared" si="4"/>
        <v>Extremo</v>
      </c>
      <c r="O72" s="109" t="str">
        <f t="shared" si="10"/>
        <v>Reducir</v>
      </c>
    </row>
    <row r="73" spans="2:15" ht="56.6" x14ac:dyDescent="0.4">
      <c r="B73" s="105" t="str">
        <f>+'3 - Identificación del Riesgo'!B72</f>
        <v>ACCESO A LA PROPIEDAD DE LA TIERRA Y LOS TERRITORIOS</v>
      </c>
      <c r="C73" s="106" t="str">
        <f>+'3 - Identificación del Riesgo'!F72</f>
        <v>DIRECCIÓN DE ASUNTOS ÉTNICOS - COMPRA DE PREDIOS Y/O MEJORAS</v>
      </c>
      <c r="D73" s="44" t="str">
        <f>+'3 - Identificación del Riesgo'!G72</f>
        <v>R 26</v>
      </c>
      <c r="E73" s="107" t="str">
        <f>+'3 - Identificación del Riesgo'!H72</f>
        <v>Adquisición de predios y/o mejoras sin efectuar el análisis de viabilidad técnica, jurídica y financiera.</v>
      </c>
      <c r="F73" s="107" t="str">
        <f>+'3 - Identificación del Riesgo'!I72</f>
        <v>Afectación Económica o presupuestal</v>
      </c>
      <c r="G73" s="107" t="str">
        <f>+'3 - Identificación del Riesgo'!J72</f>
        <v>Inducir a la administración en afectaciones económicas, adquiriendo predios y/o mejoras, con posibilidad de riesgo jurídico (falsa tradición, predios que no hayan salido del dominio del Estado de conformidad a lo establecido del artículo 48 Ley 160/1994, sin saneamiento jurídico), técnico (verificación de posibles traslapes con las capas de URT, minas antipersonas, mineria e hidrocarburos y con solicitudes de otras comunidades étnicas) y financiero (incrementos en los costos por falta de verificación en control de los avalúos).</v>
      </c>
      <c r="H73" s="108">
        <v>28</v>
      </c>
      <c r="I73" s="109" t="str">
        <f t="shared" si="0"/>
        <v>Media</v>
      </c>
      <c r="J73" s="110">
        <f t="shared" si="8"/>
        <v>0.6</v>
      </c>
      <c r="K73" s="109" t="s">
        <v>659</v>
      </c>
      <c r="L73" s="109" t="str">
        <f>IF(OR(K73=Datos!$A$23,K73=Datos!$B$23),"Leve",IF(OR(K73=Datos!$A$24,K73=Datos!$B$24),"Menor",IF(OR(K73=Datos!$A$25,K73=Datos!$B$25),"Moderado",IF(OR(K73=Datos!$A$26,K73=Datos!$B$26),"Mayor",IF(OR(K73=Datos!$A$27,K73=Datos!$B$27),"Catastrófico","")))))</f>
        <v>Catastrófico</v>
      </c>
      <c r="M73" s="110">
        <f t="shared" si="9"/>
        <v>1</v>
      </c>
      <c r="N73" s="109" t="str">
        <f t="shared" si="4"/>
        <v>Extremo</v>
      </c>
      <c r="O73" s="109" t="str">
        <f t="shared" si="10"/>
        <v>Reducir</v>
      </c>
    </row>
    <row r="74" spans="2:15" ht="56.6" x14ac:dyDescent="0.4">
      <c r="B74" s="105" t="str">
        <f>+'3 - Identificación del Riesgo'!B73</f>
        <v>ACCESO A LA PROPIEDAD DE LA TIERRA Y LOS TERRITORIOS</v>
      </c>
      <c r="C74" s="106" t="str">
        <f>+'3 - Identificación del Riesgo'!F73</f>
        <v>DIRECCIÓN DE ASUNTOS ÉTNICOS - COMPRA DE PREDIOS Y/O MEJORAS</v>
      </c>
      <c r="D74" s="44" t="str">
        <f>+'3 - Identificación del Riesgo'!G73</f>
        <v>R 26</v>
      </c>
      <c r="E74" s="107" t="str">
        <f>+'3 - Identificación del Riesgo'!H73</f>
        <v>Adquisición de predios y/o mejoras sin efectuar el análisis de viabilidad técnica, jurídica y financiera.</v>
      </c>
      <c r="F74" s="107" t="str">
        <f>+'3 - Identificación del Riesgo'!I73</f>
        <v>Afectación Económica o presupuestal</v>
      </c>
      <c r="G74" s="107" t="str">
        <f>+'3 - Identificación del Riesgo'!J73</f>
        <v>Inducir a la administración en afectaciones económicas, adquiriendo predios y/o mejoras, con posibilidad de riesgo jurídico (falsa tradición, predios que no hayan salido del dominio del Estado de conformidad a lo establecido del artículo 48 Ley 160/1994, sin saneamiento jurídico), técnico (verificación de posibles traslapes con las capas de URT, minas antipersonas, mineria e hidrocarburos y con solicitudes de otras comunidades étnicas) y financiero (incrementos en los costos por falta de verificación en control de los avalúos).</v>
      </c>
      <c r="H74" s="108">
        <v>28</v>
      </c>
      <c r="I74" s="109" t="str">
        <f t="shared" si="0"/>
        <v>Media</v>
      </c>
      <c r="J74" s="110">
        <f t="shared" si="8"/>
        <v>0.6</v>
      </c>
      <c r="K74" s="109" t="s">
        <v>659</v>
      </c>
      <c r="L74" s="109" t="str">
        <f>IF(OR(K74=Datos!$A$23,K74=Datos!$B$23),"Leve",IF(OR(K74=Datos!$A$24,K74=Datos!$B$24),"Menor",IF(OR(K74=Datos!$A$25,K74=Datos!$B$25),"Moderado",IF(OR(K74=Datos!$A$26,K74=Datos!$B$26),"Mayor",IF(OR(K74=Datos!$A$27,K74=Datos!$B$27),"Catastrófico","")))))</f>
        <v>Catastrófico</v>
      </c>
      <c r="M74" s="110">
        <f t="shared" si="9"/>
        <v>1</v>
      </c>
      <c r="N74" s="109" t="str">
        <f t="shared" si="4"/>
        <v>Extremo</v>
      </c>
      <c r="O74" s="109" t="str">
        <f t="shared" si="10"/>
        <v>Reducir</v>
      </c>
    </row>
    <row r="75" spans="2:15" ht="56.6" x14ac:dyDescent="0.4">
      <c r="B75" s="105" t="str">
        <f>+'3 - Identificación del Riesgo'!B74</f>
        <v>ACCESO A LA PROPIEDAD DE LA TIERRA Y LOS TERRITORIOS</v>
      </c>
      <c r="C75" s="106" t="str">
        <f>+'3 - Identificación del Riesgo'!F74</f>
        <v>EQUIPO SISTEMAS DE INFORMACIÓN DAE</v>
      </c>
      <c r="D75" s="44" t="str">
        <f>+'3 - Identificación del Riesgo'!G74</f>
        <v>R 27</v>
      </c>
      <c r="E75" s="107">
        <f>+'3 - Identificación del Riesgo'!H74</f>
        <v>0</v>
      </c>
      <c r="F75" s="107">
        <f>+'3 - Identificación del Riesgo'!I74</f>
        <v>0</v>
      </c>
      <c r="G75" s="107">
        <f>+'3 - Identificación del Riesgo'!J74</f>
        <v>0</v>
      </c>
      <c r="H75" s="108">
        <v>12</v>
      </c>
      <c r="I75" s="109" t="str">
        <f t="shared" ref="I75:I138" si="11">IF(H75&lt;=0,"",IF(H75&lt;=2,"Muy Baja",IF(H75&lt;=24,"Baja",IF(H75&lt;=500,"Media",IF(H75&lt;=5000,"Alta","Muy Alta")))))</f>
        <v>Baja</v>
      </c>
      <c r="J75" s="110">
        <f t="shared" si="8"/>
        <v>0.4</v>
      </c>
      <c r="K75" s="109" t="s">
        <v>162</v>
      </c>
      <c r="L75" s="109" t="str">
        <f>IF(OR(K75=Datos!$A$23,K75=Datos!$B$23),"Leve",IF(OR(K75=Datos!$A$24,K75=Datos!$B$24),"Menor",IF(OR(K75=Datos!$A$25,K75=Datos!$B$25),"Moderado",IF(OR(K75=Datos!$A$26,K75=Datos!$B$26),"Mayor",IF(OR(K75=Datos!$A$27,K75=Datos!$B$27),"Catastrófico","")))))</f>
        <v>Moderado</v>
      </c>
      <c r="M75" s="110">
        <f t="shared" si="9"/>
        <v>0.6</v>
      </c>
      <c r="N75" s="109" t="str">
        <f t="shared" ref="N75:N138" si="12">IF(OR(AND(I75="Muy Baja",L75="Leve"),AND(I75="Muy Baja",L75="Menor"),AND(I75="Baja",L75="Leve")),"Bajo",IF(OR(AND(I75="Muy baja",L75="Moderado"),AND(I75="Baja",L75="Menor"),AND(I75="Baja",L75="Moderado"),AND(I75="Media",L75="Leve"),AND(I75="Media",L75="Menor"),AND(I75="Media",L75="Moderado"),AND(I75="Alta",L75="Leve"),AND(I75="Alta",L75="Menor")),"Moderado",IF(OR(AND(I75="Muy Baja",L75="Mayor"),AND(I75="Baja",L75="Mayor"),AND(I75="Media",L75="Mayor"),AND(I75="Alta",L75="Moderado"),AND(I75="Alta",L75="Mayor"),AND(I75="Muy Alta",L75="Leve"),AND(I75="Muy Alta",L75="Menor"),AND(I75="Muy Alta",L75="Moderado"),AND(I75="Muy Alta",L75="Mayor")),"Alto",IF(OR(AND(I75="Muy Baja",L75="Catastrófico"),AND(I75="Baja",L75="Catastrófico"),AND(I75="Media",L75="Catastrófico"),AND(I75="Alta",L75="Catastrófico"),AND(I75="Muy Alta",L75="Catastrófico")),"Extremo",""))))</f>
        <v>Moderado</v>
      </c>
      <c r="O75" s="109" t="str">
        <f t="shared" si="10"/>
        <v>Reducir</v>
      </c>
    </row>
    <row r="76" spans="2:15" ht="42.45" x14ac:dyDescent="0.4">
      <c r="B76" s="105" t="str">
        <f>+'3 - Identificación del Riesgo'!B75</f>
        <v>ACCESO A LA PROPIEDAD DE LA TIERRA Y LOS TERRITORIOS</v>
      </c>
      <c r="C76" s="106" t="str">
        <f>+'3 - Identificación del Riesgo'!F75</f>
        <v>EQUIPO SISTEMAS DE INFORMACIÓN DAE</v>
      </c>
      <c r="D76" s="44" t="str">
        <f>+'3 - Identificación del Riesgo'!G75</f>
        <v>R 28</v>
      </c>
      <c r="E76" s="107">
        <f>+'3 - Identificación del Riesgo'!H75</f>
        <v>0</v>
      </c>
      <c r="F76" s="107">
        <f>+'3 - Identificación del Riesgo'!I75</f>
        <v>0</v>
      </c>
      <c r="G76" s="107">
        <f>+'3 - Identificación del Riesgo'!J75</f>
        <v>0</v>
      </c>
      <c r="H76" s="108">
        <v>60</v>
      </c>
      <c r="I76" s="109" t="str">
        <f t="shared" si="11"/>
        <v>Media</v>
      </c>
      <c r="J76" s="110">
        <f t="shared" si="8"/>
        <v>0.6</v>
      </c>
      <c r="K76" s="108" t="s">
        <v>163</v>
      </c>
      <c r="L76" s="109" t="str">
        <f>IF(OR(K76=Datos!$A$23,K76=Datos!$B$23),"Leve",IF(OR(K76=Datos!$A$24,K76=Datos!$B$24),"Menor",IF(OR(K76=Datos!$A$25,K76=Datos!$B$25),"Moderado",IF(OR(K76=Datos!$A$26,K76=Datos!$B$26),"Mayor",IF(OR(K76=Datos!$A$27,K76=Datos!$B$27),"Catastrófico","")))))</f>
        <v>Catastrófico</v>
      </c>
      <c r="M76" s="110">
        <f t="shared" si="9"/>
        <v>1</v>
      </c>
      <c r="N76" s="109" t="str">
        <f t="shared" si="12"/>
        <v>Extremo</v>
      </c>
      <c r="O76" s="109" t="str">
        <f t="shared" si="10"/>
        <v>Reducir</v>
      </c>
    </row>
    <row r="77" spans="2:15" ht="42.45" x14ac:dyDescent="0.4">
      <c r="B77" s="105" t="str">
        <f>+'3 - Identificación del Riesgo'!B76</f>
        <v>ACCESO A LA PROPIEDAD DE LA TIERRA Y LOS TERRITORIOS</v>
      </c>
      <c r="C77" s="106" t="str">
        <f>+'3 - Identificación del Riesgo'!F76</f>
        <v>DIRECCIÓN DE ACCESO A TIERRAS</v>
      </c>
      <c r="D77" s="44" t="str">
        <f>+'3 - Identificación del Riesgo'!G76</f>
        <v>R 29</v>
      </c>
      <c r="E77" s="107" t="str">
        <f>+'3 - Identificación del Riesgo'!H76</f>
        <v>Incumplimiento  de adquisición de predios en el marco de Políticas del Gobierno</v>
      </c>
      <c r="F77" s="107" t="str">
        <f>+'3 - Identificación del Riesgo'!I76</f>
        <v>Pérdida Reputacional</v>
      </c>
      <c r="G77" s="107" t="str">
        <f>+'3 - Identificación del Riesgo'!J76</f>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v>
      </c>
      <c r="H77" s="94">
        <v>520</v>
      </c>
      <c r="I77" s="109" t="str">
        <f t="shared" si="11"/>
        <v>Alta</v>
      </c>
      <c r="J77" s="110">
        <f t="shared" ref="J77:J94" si="13">IF(I77="","",IF(I77="Muy Baja",0.2,IF(I77="Baja",0.4,IF(I77="Media",0.6,IF(I77="Alta",0.8,IF(I77="Muy Alta",1,))))))</f>
        <v>0.8</v>
      </c>
      <c r="K77" s="108" t="s">
        <v>163</v>
      </c>
      <c r="L77" s="109" t="str">
        <f>IF(OR(K77=Datos!$A$23,K77=Datos!$B$23),"Leve",IF(OR(K77=Datos!$A$24,K77=Datos!$B$24),"Menor",IF(OR(K77=Datos!$A$25,K77=Datos!$B$25),"Moderado",IF(OR(K77=Datos!$A$26,K77=Datos!$B$26),"Mayor",IF(OR(K77=Datos!$A$27,K77=Datos!$B$27),"Catastrófico","")))))</f>
        <v>Catastrófico</v>
      </c>
      <c r="M77" s="110">
        <f t="shared" ref="M77:M94" si="14">IF(L77="","",IF(L77="Leve",0.2,IF(L77="Menor",0.4,IF(L77="Moderado",0.6,IF(L77="Mayor",0.8,IF(L77="Catastrófico",1,))))))</f>
        <v>1</v>
      </c>
      <c r="N77" s="109" t="str">
        <f t="shared" si="12"/>
        <v>Extremo</v>
      </c>
      <c r="O77" s="109" t="str">
        <f t="shared" ref="O77:O94" si="15">_xlfn.IFS(N77="Bajo","Aceptar",N77="Moderado","Reducir",N77="Alto","Reducir",N77="Extremo","Reducir")</f>
        <v>Reducir</v>
      </c>
    </row>
    <row r="78" spans="2:15" ht="42.45" x14ac:dyDescent="0.4">
      <c r="B78" s="105" t="str">
        <f>+'3 - Identificación del Riesgo'!B77</f>
        <v>ACCESO A LA PROPIEDAD DE LA TIERRA Y LOS TERRITORIOS</v>
      </c>
      <c r="C78" s="106" t="str">
        <f>+'3 - Identificación del Riesgo'!F77</f>
        <v>DIRECCIÓN DE ACCESO A TIERRAS</v>
      </c>
      <c r="D78" s="44" t="str">
        <f>+'3 - Identificación del Riesgo'!G77</f>
        <v>R 29</v>
      </c>
      <c r="E78" s="107" t="str">
        <f>+'3 - Identificación del Riesgo'!H77</f>
        <v>Incumplimiento  de adquisición de predios en el marco de Políticas del Gobierno</v>
      </c>
      <c r="F78" s="107" t="str">
        <f>+'3 - Identificación del Riesgo'!I77</f>
        <v>Pérdida Reputacional</v>
      </c>
      <c r="G78" s="107" t="str">
        <f>+'3 - Identificación del Riesgo'!J77</f>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v>
      </c>
      <c r="H78" s="94">
        <v>520</v>
      </c>
      <c r="I78" s="109" t="str">
        <f t="shared" si="11"/>
        <v>Alta</v>
      </c>
      <c r="J78" s="110">
        <f t="shared" si="13"/>
        <v>0.8</v>
      </c>
      <c r="K78" s="108" t="s">
        <v>163</v>
      </c>
      <c r="L78" s="109" t="str">
        <f>IF(OR(K78=Datos!$A$23,K78=Datos!$B$23),"Leve",IF(OR(K78=Datos!$A$24,K78=Datos!$B$24),"Menor",IF(OR(K78=Datos!$A$25,K78=Datos!$B$25),"Moderado",IF(OR(K78=Datos!$A$26,K78=Datos!$B$26),"Mayor",IF(OR(K78=Datos!$A$27,K78=Datos!$B$27),"Catastrófico","")))))</f>
        <v>Catastrófico</v>
      </c>
      <c r="M78" s="110">
        <f t="shared" si="14"/>
        <v>1</v>
      </c>
      <c r="N78" s="109" t="str">
        <f t="shared" si="12"/>
        <v>Extremo</v>
      </c>
      <c r="O78" s="109" t="str">
        <f t="shared" si="15"/>
        <v>Reducir</v>
      </c>
    </row>
    <row r="79" spans="2:15" ht="42.45" x14ac:dyDescent="0.4">
      <c r="B79" s="105" t="str">
        <f>+'3 - Identificación del Riesgo'!B78</f>
        <v>ACCESO A LA PROPIEDAD DE LA TIERRA Y LOS TERRITORIOS</v>
      </c>
      <c r="C79" s="106" t="str">
        <f>+'3 - Identificación del Riesgo'!F78</f>
        <v>DIRECCIÓN DE ACCESO A TIERRAS</v>
      </c>
      <c r="D79" s="44" t="str">
        <f>+'3 - Identificación del Riesgo'!G78</f>
        <v>R 29</v>
      </c>
      <c r="E79" s="107" t="str">
        <f>+'3 - Identificación del Riesgo'!H78</f>
        <v>Incumplimiento  de adquisición de predios en el marco de Políticas del Gobierno</v>
      </c>
      <c r="F79" s="107" t="str">
        <f>+'3 - Identificación del Riesgo'!I78</f>
        <v>Pérdida Reputacional</v>
      </c>
      <c r="G79" s="107" t="str">
        <f>+'3 - Identificación del Riesgo'!J78</f>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v>
      </c>
      <c r="H79" s="94">
        <v>520</v>
      </c>
      <c r="I79" s="109" t="str">
        <f t="shared" si="11"/>
        <v>Alta</v>
      </c>
      <c r="J79" s="110">
        <f t="shared" si="13"/>
        <v>0.8</v>
      </c>
      <c r="K79" s="108" t="s">
        <v>163</v>
      </c>
      <c r="L79" s="109" t="str">
        <f>IF(OR(K79=Datos!$A$23,K79=Datos!$B$23),"Leve",IF(OR(K79=Datos!$A$24,K79=Datos!$B$24),"Menor",IF(OR(K79=Datos!$A$25,K79=Datos!$B$25),"Moderado",IF(OR(K79=Datos!$A$26,K79=Datos!$B$26),"Mayor",IF(OR(K79=Datos!$A$27,K79=Datos!$B$27),"Catastrófico","")))))</f>
        <v>Catastrófico</v>
      </c>
      <c r="M79" s="110">
        <f t="shared" si="14"/>
        <v>1</v>
      </c>
      <c r="N79" s="109" t="str">
        <f t="shared" si="12"/>
        <v>Extremo</v>
      </c>
      <c r="O79" s="109" t="str">
        <f t="shared" si="15"/>
        <v>Reducir</v>
      </c>
    </row>
    <row r="80" spans="2:15" ht="42.45" x14ac:dyDescent="0.4">
      <c r="B80" s="105" t="str">
        <f>+'3 - Identificación del Riesgo'!B79</f>
        <v>ACCESO A LA PROPIEDAD DE LA TIERRA Y LOS TERRITORIOS</v>
      </c>
      <c r="C80" s="106" t="str">
        <f>+'3 - Identificación del Riesgo'!F79</f>
        <v>SUBDIRECCIÓN DE ACCESO A TIERRAS EN ZONAS FOCALIZADAS</v>
      </c>
      <c r="D80" s="44" t="str">
        <f>+'3 - Identificación del Riesgo'!G79</f>
        <v>R 30</v>
      </c>
      <c r="E80" s="107" t="str">
        <f>+'3 - Identificación del Riesgo'!H79</f>
        <v>Materializar un subsidio que no cumpla con los requisitos establecidos</v>
      </c>
      <c r="F80" s="107" t="str">
        <f>+'3 - Identificación del Riesgo'!I79</f>
        <v>Afectación Económica o presupuestal</v>
      </c>
      <c r="G80" s="107" t="str">
        <f>+'3 - Identificación del Riesgo'!J79</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H80" s="94">
        <v>50</v>
      </c>
      <c r="I80" s="109" t="str">
        <f t="shared" si="11"/>
        <v>Media</v>
      </c>
      <c r="J80" s="110">
        <f t="shared" si="13"/>
        <v>0.6</v>
      </c>
      <c r="K80" s="109" t="s">
        <v>659</v>
      </c>
      <c r="L80" s="109" t="str">
        <f>IF(OR(K80=Datos!$A$23,K80=Datos!$B$23),"Leve",IF(OR(K80=Datos!$A$24,K80=Datos!$B$24),"Menor",IF(OR(K80=Datos!$A$25,K80=Datos!$B$25),"Moderado",IF(OR(K80=Datos!$A$26,K80=Datos!$B$26),"Mayor",IF(OR(K80=Datos!$A$27,K80=Datos!$B$27),"Catastrófico","")))))</f>
        <v>Catastrófico</v>
      </c>
      <c r="M80" s="110">
        <f t="shared" si="14"/>
        <v>1</v>
      </c>
      <c r="N80" s="109" t="str">
        <f t="shared" si="12"/>
        <v>Extremo</v>
      </c>
      <c r="O80" s="109" t="str">
        <f t="shared" si="15"/>
        <v>Reducir</v>
      </c>
    </row>
    <row r="81" spans="2:15" ht="42.45" x14ac:dyDescent="0.4">
      <c r="B81" s="105" t="str">
        <f>+'3 - Identificación del Riesgo'!B80</f>
        <v>ACCESO A LA PROPIEDAD DE LA TIERRA Y LOS TERRITORIOS</v>
      </c>
      <c r="C81" s="106" t="str">
        <f>+'3 - Identificación del Riesgo'!F80</f>
        <v>SUBDIRECCIÓN DE ACCESO A TIERRAS EN ZONAS FOCALIZADAS</v>
      </c>
      <c r="D81" s="44" t="str">
        <f>+'3 - Identificación del Riesgo'!G80</f>
        <v>R 30</v>
      </c>
      <c r="E81" s="107" t="str">
        <f>+'3 - Identificación del Riesgo'!H80</f>
        <v>Materializar un subsidio que no cumpla con los requisitos establecidos</v>
      </c>
      <c r="F81" s="107" t="str">
        <f>+'3 - Identificación del Riesgo'!I80</f>
        <v>Afectación Económica o presupuestal</v>
      </c>
      <c r="G81" s="107" t="str">
        <f>+'3 - Identificación del Riesgo'!J80</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H81" s="94">
        <v>50</v>
      </c>
      <c r="I81" s="109" t="str">
        <f t="shared" si="11"/>
        <v>Media</v>
      </c>
      <c r="J81" s="110">
        <f t="shared" si="13"/>
        <v>0.6</v>
      </c>
      <c r="K81" s="109" t="s">
        <v>659</v>
      </c>
      <c r="L81" s="109" t="str">
        <f>IF(OR(K81=Datos!$A$23,K81=Datos!$B$23),"Leve",IF(OR(K81=Datos!$A$24,K81=Datos!$B$24),"Menor",IF(OR(K81=Datos!$A$25,K81=Datos!$B$25),"Moderado",IF(OR(K81=Datos!$A$26,K81=Datos!$B$26),"Mayor",IF(OR(K81=Datos!$A$27,K81=Datos!$B$27),"Catastrófico","")))))</f>
        <v>Catastrófico</v>
      </c>
      <c r="M81" s="110">
        <f t="shared" si="14"/>
        <v>1</v>
      </c>
      <c r="N81" s="109" t="str">
        <f t="shared" si="12"/>
        <v>Extremo</v>
      </c>
      <c r="O81" s="109" t="str">
        <f t="shared" si="15"/>
        <v>Reducir</v>
      </c>
    </row>
    <row r="82" spans="2:15" ht="42.45" x14ac:dyDescent="0.4">
      <c r="B82" s="105" t="str">
        <f>+'3 - Identificación del Riesgo'!B81</f>
        <v>ACCESO A LA PROPIEDAD DE LA TIERRA Y LOS TERRITORIOS</v>
      </c>
      <c r="C82" s="106" t="str">
        <f>+'3 - Identificación del Riesgo'!F81</f>
        <v>SUBDIRECCIÓN DE ACCESO A TIERRAS EN ZONAS FOCALIZADAS</v>
      </c>
      <c r="D82" s="44" t="str">
        <f>+'3 - Identificación del Riesgo'!G81</f>
        <v>R 30</v>
      </c>
      <c r="E82" s="107" t="str">
        <f>+'3 - Identificación del Riesgo'!H81</f>
        <v>Materializar un subsidio que no cumpla con los requisitos establecidos</v>
      </c>
      <c r="F82" s="107" t="str">
        <f>+'3 - Identificación del Riesgo'!I81</f>
        <v>Afectación Económica o presupuestal</v>
      </c>
      <c r="G82" s="107" t="str">
        <f>+'3 - Identificación del Riesgo'!J81</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H82" s="94">
        <v>50</v>
      </c>
      <c r="I82" s="109" t="str">
        <f t="shared" si="11"/>
        <v>Media</v>
      </c>
      <c r="J82" s="110">
        <f t="shared" si="13"/>
        <v>0.6</v>
      </c>
      <c r="K82" s="109" t="s">
        <v>659</v>
      </c>
      <c r="L82" s="109" t="str">
        <f>IF(OR(K82=Datos!$A$23,K82=Datos!$B$23),"Leve",IF(OR(K82=Datos!$A$24,K82=Datos!$B$24),"Menor",IF(OR(K82=Datos!$A$25,K82=Datos!$B$25),"Moderado",IF(OR(K82=Datos!$A$26,K82=Datos!$B$26),"Mayor",IF(OR(K82=Datos!$A$27,K82=Datos!$B$27),"Catastrófico","")))))</f>
        <v>Catastrófico</v>
      </c>
      <c r="M82" s="110">
        <f t="shared" si="14"/>
        <v>1</v>
      </c>
      <c r="N82" s="109" t="str">
        <f t="shared" si="12"/>
        <v>Extremo</v>
      </c>
      <c r="O82" s="109" t="str">
        <f t="shared" si="15"/>
        <v>Reducir</v>
      </c>
    </row>
    <row r="83" spans="2:15" ht="42.45" x14ac:dyDescent="0.4">
      <c r="B83" s="105" t="str">
        <f>+'3 - Identificación del Riesgo'!B82</f>
        <v>ACCESO A LA PROPIEDAD DE LA TIERRA Y LOS TERRITORIOS</v>
      </c>
      <c r="C83" s="106" t="str">
        <f>+'3 - Identificación del Riesgo'!F82</f>
        <v>SUBDIRECCIÓN DE ACCESO A TIERRAS EN ZONAS FOCALIZADAS</v>
      </c>
      <c r="D83" s="44" t="str">
        <f>+'3 - Identificación del Riesgo'!G82</f>
        <v>R 30</v>
      </c>
      <c r="E83" s="107" t="str">
        <f>+'3 - Identificación del Riesgo'!H82</f>
        <v>Materializar un subsidio que no cumpla con los requisitos establecidos</v>
      </c>
      <c r="F83" s="107" t="str">
        <f>+'3 - Identificación del Riesgo'!I82</f>
        <v>Afectación Económica o presupuestal</v>
      </c>
      <c r="G83" s="107" t="str">
        <f>+'3 - Identificación del Riesgo'!J82</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H83" s="94">
        <v>50</v>
      </c>
      <c r="I83" s="109" t="str">
        <f t="shared" si="11"/>
        <v>Media</v>
      </c>
      <c r="J83" s="110">
        <f t="shared" si="13"/>
        <v>0.6</v>
      </c>
      <c r="K83" s="109" t="s">
        <v>659</v>
      </c>
      <c r="L83" s="109" t="str">
        <f>IF(OR(K83=Datos!$A$23,K83=Datos!$B$23),"Leve",IF(OR(K83=Datos!$A$24,K83=Datos!$B$24),"Menor",IF(OR(K83=Datos!$A$25,K83=Datos!$B$25),"Moderado",IF(OR(K83=Datos!$A$26,K83=Datos!$B$26),"Mayor",IF(OR(K83=Datos!$A$27,K83=Datos!$B$27),"Catastrófico","")))))</f>
        <v>Catastrófico</v>
      </c>
      <c r="M83" s="110">
        <f t="shared" si="14"/>
        <v>1</v>
      </c>
      <c r="N83" s="109" t="str">
        <f t="shared" si="12"/>
        <v>Extremo</v>
      </c>
      <c r="O83" s="109" t="str">
        <f t="shared" si="15"/>
        <v>Reducir</v>
      </c>
    </row>
    <row r="84" spans="2:15" ht="42.45" x14ac:dyDescent="0.4">
      <c r="B84" s="105" t="str">
        <f>+'3 - Identificación del Riesgo'!B83</f>
        <v>ACCESO A LA PROPIEDAD DE LA TIERRA Y LOS TERRITORIOS</v>
      </c>
      <c r="C84" s="106" t="str">
        <f>+'3 - Identificación del Riesgo'!F83</f>
        <v>SUBDIRECCIÓN DE ACCESO A TIERRAS EN ZONAS FOCALIZADAS</v>
      </c>
      <c r="D84" s="44" t="str">
        <f>+'3 - Identificación del Riesgo'!G83</f>
        <v>R 31</v>
      </c>
      <c r="E84" s="107" t="str">
        <f>+'3 - Identificación del Riesgo'!H83</f>
        <v>Adjudicación de baldíos a persona natural, sin el cumplimiento de requisitos jurídicos, agronómicos y catastrales en los municipios focalizados</v>
      </c>
      <c r="F84" s="107" t="str">
        <f>+'3 - Identificación del Riesgo'!I83</f>
        <v>Pérdida Reputacional</v>
      </c>
      <c r="G84" s="107" t="str">
        <f>+'3 - Identificación del Riesgo'!J83</f>
        <v>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v>
      </c>
      <c r="H84" s="94">
        <v>1600</v>
      </c>
      <c r="I84" s="109" t="str">
        <f t="shared" si="11"/>
        <v>Alta</v>
      </c>
      <c r="J84" s="110">
        <f t="shared" si="13"/>
        <v>0.8</v>
      </c>
      <c r="K84" s="108" t="s">
        <v>163</v>
      </c>
      <c r="L84" s="109" t="str">
        <f>IF(OR(K84=Datos!$A$23,K84=Datos!$B$23),"Leve",IF(OR(K84=Datos!$A$24,K84=Datos!$B$24),"Menor",IF(OR(K84=Datos!$A$25,K84=Datos!$B$25),"Moderado",IF(OR(K84=Datos!$A$26,K84=Datos!$B$26),"Mayor",IF(OR(K84=Datos!$A$27,K84=Datos!$B$27),"Catastrófico","")))))</f>
        <v>Catastrófico</v>
      </c>
      <c r="M84" s="110">
        <f t="shared" si="14"/>
        <v>1</v>
      </c>
      <c r="N84" s="109" t="str">
        <f t="shared" si="12"/>
        <v>Extremo</v>
      </c>
      <c r="O84" s="109" t="str">
        <f t="shared" si="15"/>
        <v>Reducir</v>
      </c>
    </row>
    <row r="85" spans="2:15" ht="42.45" x14ac:dyDescent="0.4">
      <c r="B85" s="105" t="str">
        <f>+'3 - Identificación del Riesgo'!B84</f>
        <v>ACCESO A LA PROPIEDAD DE LA TIERRA Y LOS TERRITORIOS</v>
      </c>
      <c r="C85" s="106" t="str">
        <f>+'3 - Identificación del Riesgo'!F84</f>
        <v>SUBDIRECCIÓN DE ACCESO A TIERRAS EN ZONAS FOCALIZADAS</v>
      </c>
      <c r="D85" s="44" t="str">
        <f>+'3 - Identificación del Riesgo'!G84</f>
        <v>R 31</v>
      </c>
      <c r="E85" s="107" t="str">
        <f>+'3 - Identificación del Riesgo'!H84</f>
        <v>Adjudicación de baldíos a persona natural, sin el cumplimiento de requisitos jurídicos, agronómicos y catastrales en los municipios focalizados</v>
      </c>
      <c r="F85" s="107" t="str">
        <f>+'3 - Identificación del Riesgo'!I84</f>
        <v>Pérdida Reputacional</v>
      </c>
      <c r="G85" s="107" t="str">
        <f>+'3 - Identificación del Riesgo'!J84</f>
        <v>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v>
      </c>
      <c r="H85" s="94">
        <v>1600</v>
      </c>
      <c r="I85" s="109" t="str">
        <f t="shared" si="11"/>
        <v>Alta</v>
      </c>
      <c r="J85" s="110">
        <f t="shared" si="13"/>
        <v>0.8</v>
      </c>
      <c r="K85" s="108" t="s">
        <v>163</v>
      </c>
      <c r="L85" s="109" t="str">
        <f>IF(OR(K85=Datos!$A$23,K85=Datos!$B$23),"Leve",IF(OR(K85=Datos!$A$24,K85=Datos!$B$24),"Menor",IF(OR(K85=Datos!$A$25,K85=Datos!$B$25),"Moderado",IF(OR(K85=Datos!$A$26,K85=Datos!$B$26),"Mayor",IF(OR(K85=Datos!$A$27,K85=Datos!$B$27),"Catastrófico","")))))</f>
        <v>Catastrófico</v>
      </c>
      <c r="M85" s="110">
        <f t="shared" si="14"/>
        <v>1</v>
      </c>
      <c r="N85" s="109" t="str">
        <f t="shared" si="12"/>
        <v>Extremo</v>
      </c>
      <c r="O85" s="109" t="str">
        <f t="shared" si="15"/>
        <v>Reducir</v>
      </c>
    </row>
    <row r="86" spans="2:15" ht="42.45" x14ac:dyDescent="0.4">
      <c r="B86" s="105" t="str">
        <f>+'3 - Identificación del Riesgo'!B85</f>
        <v>ACCESO A LA PROPIEDAD DE LA TIERRA Y LOS TERRITORIOS</v>
      </c>
      <c r="C86" s="106" t="str">
        <f>+'3 - Identificación del Riesgo'!F85</f>
        <v>SUBDIRECCIÓN DE ACCESO A TIERRAS EN ZONAS FOCALIZADAS</v>
      </c>
      <c r="D86" s="44" t="str">
        <f>+'3 - Identificación del Riesgo'!G85</f>
        <v>R 31</v>
      </c>
      <c r="E86" s="107" t="str">
        <f>+'3 - Identificación del Riesgo'!H85</f>
        <v>Adjudicación de baldíos a persona natural, sin el cumplimiento de requisitos jurídicos, agronómicos y catastrales en los municipios focalizados</v>
      </c>
      <c r="F86" s="107" t="str">
        <f>+'3 - Identificación del Riesgo'!I85</f>
        <v>Pérdida Reputacional</v>
      </c>
      <c r="G86" s="107" t="str">
        <f>+'3 - Identificación del Riesgo'!J85</f>
        <v>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v>
      </c>
      <c r="H86" s="94">
        <v>1600</v>
      </c>
      <c r="I86" s="109" t="str">
        <f t="shared" si="11"/>
        <v>Alta</v>
      </c>
      <c r="J86" s="110">
        <f t="shared" si="13"/>
        <v>0.8</v>
      </c>
      <c r="K86" s="108" t="s">
        <v>163</v>
      </c>
      <c r="L86" s="109" t="str">
        <f>IF(OR(K86=Datos!$A$23,K86=Datos!$B$23),"Leve",IF(OR(K86=Datos!$A$24,K86=Datos!$B$24),"Menor",IF(OR(K86=Datos!$A$25,K86=Datos!$B$25),"Moderado",IF(OR(K86=Datos!$A$26,K86=Datos!$B$26),"Mayor",IF(OR(K86=Datos!$A$27,K86=Datos!$B$27),"Catastrófico","")))))</f>
        <v>Catastrófico</v>
      </c>
      <c r="M86" s="110">
        <f t="shared" si="14"/>
        <v>1</v>
      </c>
      <c r="N86" s="109" t="str">
        <f t="shared" si="12"/>
        <v>Extremo</v>
      </c>
      <c r="O86" s="109" t="str">
        <f t="shared" si="15"/>
        <v>Reducir</v>
      </c>
    </row>
    <row r="87" spans="2:15" ht="42.45" x14ac:dyDescent="0.4">
      <c r="B87" s="105" t="str">
        <f>+'3 - Identificación del Riesgo'!B86</f>
        <v>ACCESO A LA PROPIEDAD DE LA TIERRA Y LOS TERRITORIOS</v>
      </c>
      <c r="C87" s="106" t="str">
        <f>+'3 - Identificación del Riesgo'!F86</f>
        <v>SUBDIRECCIÓN DE ACCESO A TIERRAS POR DEMANDA Y DESCONGESTIÓN</v>
      </c>
      <c r="D87" s="44" t="str">
        <f>+'3 - Identificación del Riesgo'!G86</f>
        <v>R 32</v>
      </c>
      <c r="E87" s="107" t="str">
        <f>+'3 - Identificación del Riesgo'!H86</f>
        <v xml:space="preserve">Demoras en ejecutar las etapas propias del procedimiento por causas internas de revocatoria de predios no focalizados </v>
      </c>
      <c r="F87" s="107" t="str">
        <f>+'3 - Identificación del Riesgo'!I86</f>
        <v>Pérdida Reputacional</v>
      </c>
      <c r="G87" s="107" t="str">
        <f>+'3 - Identificación del Riesgo'!J86</f>
        <v>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v>
      </c>
      <c r="H87" s="94">
        <v>1600</v>
      </c>
      <c r="I87" s="109" t="str">
        <f t="shared" si="11"/>
        <v>Alta</v>
      </c>
      <c r="J87" s="110">
        <f t="shared" si="13"/>
        <v>0.8</v>
      </c>
      <c r="K87" s="108" t="s">
        <v>163</v>
      </c>
      <c r="L87" s="109" t="str">
        <f>IF(OR(K87=Datos!$A$23,K87=Datos!$B$23),"Leve",IF(OR(K87=Datos!$A$24,K87=Datos!$B$24),"Menor",IF(OR(K87=Datos!$A$25,K87=Datos!$B$25),"Moderado",IF(OR(K87=Datos!$A$26,K87=Datos!$B$26),"Mayor",IF(OR(K87=Datos!$A$27,K87=Datos!$B$27),"Catastrófico","")))))</f>
        <v>Catastrófico</v>
      </c>
      <c r="M87" s="110">
        <f t="shared" si="14"/>
        <v>1</v>
      </c>
      <c r="N87" s="109" t="str">
        <f t="shared" si="12"/>
        <v>Extremo</v>
      </c>
      <c r="O87" s="109" t="str">
        <f t="shared" si="15"/>
        <v>Reducir</v>
      </c>
    </row>
    <row r="88" spans="2:15" ht="42.45" x14ac:dyDescent="0.4">
      <c r="B88" s="105" t="str">
        <f>+'3 - Identificación del Riesgo'!B87</f>
        <v>ACCESO A LA PROPIEDAD DE LA TIERRA Y LOS TERRITORIOS</v>
      </c>
      <c r="C88" s="106" t="str">
        <f>+'3 - Identificación del Riesgo'!F87</f>
        <v>SUBDIRECCIÓN DE ACCESO A TIERRAS POR DEMANDA Y DESCONGESTIÓN</v>
      </c>
      <c r="D88" s="44" t="str">
        <f>+'3 - Identificación del Riesgo'!G87</f>
        <v>R 32</v>
      </c>
      <c r="E88" s="107" t="str">
        <f>+'3 - Identificación del Riesgo'!H87</f>
        <v xml:space="preserve">Demoras en ejecutar las etapas propias del procedimiento por causas internas de revocatoria de predios no focalizados </v>
      </c>
      <c r="F88" s="107" t="str">
        <f>+'3 - Identificación del Riesgo'!I87</f>
        <v>Pérdida Reputacional</v>
      </c>
      <c r="G88" s="107" t="str">
        <f>+'3 - Identificación del Riesgo'!J87</f>
        <v>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v>
      </c>
      <c r="H88" s="94">
        <v>1600</v>
      </c>
      <c r="I88" s="109" t="str">
        <f t="shared" si="11"/>
        <v>Alta</v>
      </c>
      <c r="J88" s="110">
        <f t="shared" si="13"/>
        <v>0.8</v>
      </c>
      <c r="K88" s="108" t="s">
        <v>163</v>
      </c>
      <c r="L88" s="109" t="str">
        <f>IF(OR(K88=Datos!$A$23,K88=Datos!$B$23),"Leve",IF(OR(K88=Datos!$A$24,K88=Datos!$B$24),"Menor",IF(OR(K88=Datos!$A$25,K88=Datos!$B$25),"Moderado",IF(OR(K88=Datos!$A$26,K88=Datos!$B$26),"Mayor",IF(OR(K88=Datos!$A$27,K88=Datos!$B$27),"Catastrófico","")))))</f>
        <v>Catastrófico</v>
      </c>
      <c r="M88" s="110">
        <f t="shared" si="14"/>
        <v>1</v>
      </c>
      <c r="N88" s="109" t="str">
        <f t="shared" si="12"/>
        <v>Extremo</v>
      </c>
      <c r="O88" s="109" t="str">
        <f t="shared" si="15"/>
        <v>Reducir</v>
      </c>
    </row>
    <row r="89" spans="2:15" ht="42.45" x14ac:dyDescent="0.4">
      <c r="B89" s="105" t="str">
        <f>+'3 - Identificación del Riesgo'!B88</f>
        <v>ACCESO A LA PROPIEDAD DE LA TIERRA Y LOS TERRITORIOS</v>
      </c>
      <c r="C89" s="106" t="str">
        <f>+'3 - Identificación del Riesgo'!F88</f>
        <v>SUBDIRECCIÓN DE ACCESO A TIERRAS POR DEMANDA Y DESCONGESTIÓN</v>
      </c>
      <c r="D89" s="44" t="str">
        <f>+'3 - Identificación del Riesgo'!G88</f>
        <v>R 32</v>
      </c>
      <c r="E89" s="107" t="str">
        <f>+'3 - Identificación del Riesgo'!H88</f>
        <v xml:space="preserve">Demoras en ejecutar las etapas propias del procedimiento por causas internas de revocatoria de predios no focalizados </v>
      </c>
      <c r="F89" s="107" t="str">
        <f>+'3 - Identificación del Riesgo'!I88</f>
        <v>Pérdida Reputacional</v>
      </c>
      <c r="G89" s="107" t="str">
        <f>+'3 - Identificación del Riesgo'!J88</f>
        <v>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v>
      </c>
      <c r="H89" s="94">
        <v>1600</v>
      </c>
      <c r="I89" s="109" t="str">
        <f t="shared" si="11"/>
        <v>Alta</v>
      </c>
      <c r="J89" s="110">
        <f t="shared" si="13"/>
        <v>0.8</v>
      </c>
      <c r="K89" s="108" t="s">
        <v>163</v>
      </c>
      <c r="L89" s="109" t="str">
        <f>IF(OR(K89=Datos!$A$23,K89=Datos!$B$23),"Leve",IF(OR(K89=Datos!$A$24,K89=Datos!$B$24),"Menor",IF(OR(K89=Datos!$A$25,K89=Datos!$B$25),"Moderado",IF(OR(K89=Datos!$A$26,K89=Datos!$B$26),"Mayor",IF(OR(K89=Datos!$A$27,K89=Datos!$B$27),"Catastrófico","")))))</f>
        <v>Catastrófico</v>
      </c>
      <c r="M89" s="110">
        <f t="shared" si="14"/>
        <v>1</v>
      </c>
      <c r="N89" s="109" t="str">
        <f t="shared" si="12"/>
        <v>Extremo</v>
      </c>
      <c r="O89" s="109" t="str">
        <f t="shared" si="15"/>
        <v>Reducir</v>
      </c>
    </row>
    <row r="90" spans="2:15" ht="42.45" x14ac:dyDescent="0.4">
      <c r="B90" s="105" t="str">
        <f>+'3 - Identificación del Riesgo'!B89</f>
        <v>ACCESO A LA PROPIEDAD DE LA TIERRA Y LOS TERRITORIOS</v>
      </c>
      <c r="C90" s="106" t="str">
        <f>+'3 - Identificación del Riesgo'!F89</f>
        <v>SUBDIRECCIÓN DE ACCESO A TIERRAS EN ZONAS FOCALIZADAS</v>
      </c>
      <c r="D90" s="44" t="str">
        <f>+'3 - Identificación del Riesgo'!G89</f>
        <v>R 33</v>
      </c>
      <c r="E90" s="107" t="str">
        <f>+'3 - Identificación del Riesgo'!H89</f>
        <v xml:space="preserve">Demoras en ejecutar las etapas propias del procedimiento por causas internas de revocatoria de predios focalizados </v>
      </c>
      <c r="F90" s="107" t="str">
        <f>+'3 - Identificación del Riesgo'!I89</f>
        <v>Pérdida Reputacional</v>
      </c>
      <c r="G90" s="107" t="str">
        <f>+'3 - Identificación del Riesgo'!J89</f>
        <v>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v>
      </c>
      <c r="H90" s="94">
        <v>2080</v>
      </c>
      <c r="I90" s="109" t="str">
        <f t="shared" si="11"/>
        <v>Alta</v>
      </c>
      <c r="J90" s="110">
        <f t="shared" si="13"/>
        <v>0.8</v>
      </c>
      <c r="K90" s="108" t="s">
        <v>163</v>
      </c>
      <c r="L90" s="109" t="str">
        <f>IF(OR(K90=Datos!$A$23,K90=Datos!$B$23),"Leve",IF(OR(K90=Datos!$A$24,K90=Datos!$B$24),"Menor",IF(OR(K90=Datos!$A$25,K90=Datos!$B$25),"Moderado",IF(OR(K90=Datos!$A$26,K90=Datos!$B$26),"Mayor",IF(OR(K90=Datos!$A$27,K90=Datos!$B$27),"Catastrófico","")))))</f>
        <v>Catastrófico</v>
      </c>
      <c r="M90" s="110">
        <f t="shared" si="14"/>
        <v>1</v>
      </c>
      <c r="N90" s="109" t="str">
        <f t="shared" si="12"/>
        <v>Extremo</v>
      </c>
      <c r="O90" s="109" t="str">
        <f t="shared" si="15"/>
        <v>Reducir</v>
      </c>
    </row>
    <row r="91" spans="2:15" ht="42.45" x14ac:dyDescent="0.4">
      <c r="B91" s="105" t="str">
        <f>+'3 - Identificación del Riesgo'!B90</f>
        <v>ACCESO A LA PROPIEDAD DE LA TIERRA Y LOS TERRITORIOS</v>
      </c>
      <c r="C91" s="106" t="str">
        <f>+'3 - Identificación del Riesgo'!F90</f>
        <v>SUBDIRECCIÓN DE ACCESO A TIERRAS EN ZONAS FOCALIZADAS</v>
      </c>
      <c r="D91" s="44" t="str">
        <f>+'3 - Identificación del Riesgo'!G90</f>
        <v>R 33</v>
      </c>
      <c r="E91" s="107" t="str">
        <f>+'3 - Identificación del Riesgo'!H90</f>
        <v xml:space="preserve">Demoras en ejecutar las etapas propias del procedimiento por causas internas de revocatoria de predios focalizados </v>
      </c>
      <c r="F91" s="107" t="str">
        <f>+'3 - Identificación del Riesgo'!I90</f>
        <v>Pérdida Reputacional</v>
      </c>
      <c r="G91" s="107" t="str">
        <f>+'3 - Identificación del Riesgo'!J90</f>
        <v>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v>
      </c>
      <c r="H91" s="94">
        <v>2080</v>
      </c>
      <c r="I91" s="109" t="str">
        <f t="shared" si="11"/>
        <v>Alta</v>
      </c>
      <c r="J91" s="110">
        <f t="shared" si="13"/>
        <v>0.8</v>
      </c>
      <c r="K91" s="108" t="s">
        <v>163</v>
      </c>
      <c r="L91" s="109" t="str">
        <f>IF(OR(K91=Datos!$A$23,K91=Datos!$B$23),"Leve",IF(OR(K91=Datos!$A$24,K91=Datos!$B$24),"Menor",IF(OR(K91=Datos!$A$25,K91=Datos!$B$25),"Moderado",IF(OR(K91=Datos!$A$26,K91=Datos!$B$26),"Mayor",IF(OR(K91=Datos!$A$27,K91=Datos!$B$27),"Catastrófico","")))))</f>
        <v>Catastrófico</v>
      </c>
      <c r="M91" s="110">
        <f t="shared" si="14"/>
        <v>1</v>
      </c>
      <c r="N91" s="109" t="str">
        <f t="shared" si="12"/>
        <v>Extremo</v>
      </c>
      <c r="O91" s="109" t="str">
        <f t="shared" si="15"/>
        <v>Reducir</v>
      </c>
    </row>
    <row r="92" spans="2:15" ht="42.45" x14ac:dyDescent="0.4">
      <c r="B92" s="105" t="str">
        <f>+'3 - Identificación del Riesgo'!B91</f>
        <v>ACCESO A LA PROPIEDAD DE LA TIERRA Y LOS TERRITORIOS</v>
      </c>
      <c r="C92" s="106" t="str">
        <f>+'3 - Identificación del Riesgo'!F91</f>
        <v>SUBDIRECCIÓN DE ACCESO A TIERRAS EN ZONAS FOCALIZADAS</v>
      </c>
      <c r="D92" s="44" t="str">
        <f>+'3 - Identificación del Riesgo'!G91</f>
        <v>R 33</v>
      </c>
      <c r="E92" s="107" t="str">
        <f>+'3 - Identificación del Riesgo'!H91</f>
        <v xml:space="preserve">Demoras en ejecutar las etapas propias del procedimiento por causas internas de revocatoria de predios focalizados </v>
      </c>
      <c r="F92" s="107" t="str">
        <f>+'3 - Identificación del Riesgo'!I91</f>
        <v>Pérdida Reputacional</v>
      </c>
      <c r="G92" s="107" t="str">
        <f>+'3 - Identificación del Riesgo'!J91</f>
        <v>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v>
      </c>
      <c r="H92" s="94">
        <v>2080</v>
      </c>
      <c r="I92" s="109" t="str">
        <f t="shared" si="11"/>
        <v>Alta</v>
      </c>
      <c r="J92" s="110">
        <f t="shared" si="13"/>
        <v>0.8</v>
      </c>
      <c r="K92" s="108" t="s">
        <v>163</v>
      </c>
      <c r="L92" s="109" t="str">
        <f>IF(OR(K92=Datos!$A$23,K92=Datos!$B$23),"Leve",IF(OR(K92=Datos!$A$24,K92=Datos!$B$24),"Menor",IF(OR(K92=Datos!$A$25,K92=Datos!$B$25),"Moderado",IF(OR(K92=Datos!$A$26,K92=Datos!$B$26),"Mayor",IF(OR(K92=Datos!$A$27,K92=Datos!$B$27),"Catastrófico","")))))</f>
        <v>Catastrófico</v>
      </c>
      <c r="M92" s="110">
        <f t="shared" si="14"/>
        <v>1</v>
      </c>
      <c r="N92" s="109" t="str">
        <f t="shared" si="12"/>
        <v>Extremo</v>
      </c>
      <c r="O92" s="109" t="str">
        <f t="shared" si="15"/>
        <v>Reducir</v>
      </c>
    </row>
    <row r="93" spans="2:15" ht="70.75" x14ac:dyDescent="0.4">
      <c r="B93" s="105" t="str">
        <f>+'3 - Identificación del Riesgo'!B92</f>
        <v>ACCESO A LA PROPIEDAD DE LA TIERRA Y LOS TERRITORIOS</v>
      </c>
      <c r="C93" s="106" t="str">
        <f>+'3 - Identificación del Riesgo'!F92</f>
        <v>DIRECCIÓN DE ACCESO A TIERRAS</v>
      </c>
      <c r="D93" s="44" t="str">
        <f>+'3 - Identificación del Riesgo'!G92</f>
        <v>R 34</v>
      </c>
      <c r="E93" s="107" t="str">
        <f>+'3 - Identificación del Riesgo'!H92</f>
        <v>Redireccionamiento equivocado de las solicitudes que ingresan a la DAT</v>
      </c>
      <c r="F93" s="107" t="str">
        <f>+'3 - Identificación del Riesgo'!I92</f>
        <v>Pérdida Reputacional</v>
      </c>
      <c r="G93" s="107" t="str">
        <f>+'3 - Identificación del Riesgo'!J92</f>
        <v>Posibilidad de pérdida reputacional en la imagen institucional secundario a peticiones, quejas y/o reclamos de la comunidad y por incumplimiento en respuesta oportuna a  requerimientos legales (derechos de petición, tutelas, y demandas) debido a la falta de capacitación del procedimiento de gestión de peticiones quejas, reclamos, soluciones, denuncias y felicitaciones con énfasis en las tareas y controles que participa la DAT, así como la falta de socialización a cada una de las subdirecciones de la Dirección de Acceso a Tierras de la designación de competencias mediante otras funciones en resoluciones internas, circulares y emanadas desde la Dirección General</v>
      </c>
      <c r="H93" s="94">
        <v>10400</v>
      </c>
      <c r="I93" s="109" t="str">
        <f t="shared" si="11"/>
        <v>Muy Alta</v>
      </c>
      <c r="J93" s="110">
        <f t="shared" si="13"/>
        <v>1</v>
      </c>
      <c r="K93" s="108" t="s">
        <v>163</v>
      </c>
      <c r="L93" s="109" t="str">
        <f>IF(OR(K93=Datos!$A$23,K93=Datos!$B$23),"Leve",IF(OR(K93=Datos!$A$24,K93=Datos!$B$24),"Menor",IF(OR(K93=Datos!$A$25,K93=Datos!$B$25),"Moderado",IF(OR(K93=Datos!$A$26,K93=Datos!$B$26),"Mayor",IF(OR(K93=Datos!$A$27,K93=Datos!$B$27),"Catastrófico","")))))</f>
        <v>Catastrófico</v>
      </c>
      <c r="M93" s="110">
        <f t="shared" si="14"/>
        <v>1</v>
      </c>
      <c r="N93" s="109" t="str">
        <f t="shared" si="12"/>
        <v>Extremo</v>
      </c>
      <c r="O93" s="109" t="str">
        <f t="shared" si="15"/>
        <v>Reducir</v>
      </c>
    </row>
    <row r="94" spans="2:15" ht="70.75" x14ac:dyDescent="0.4">
      <c r="B94" s="105" t="str">
        <f>+'3 - Identificación del Riesgo'!B93</f>
        <v>ACCESO A LA PROPIEDAD DE LA TIERRA Y LOS TERRITORIOS</v>
      </c>
      <c r="C94" s="106" t="str">
        <f>+'3 - Identificación del Riesgo'!F93</f>
        <v>DIRECCIÓN DE ACCESO A TIERRAS</v>
      </c>
      <c r="D94" s="44" t="str">
        <f>+'3 - Identificación del Riesgo'!G93</f>
        <v>R 34</v>
      </c>
      <c r="E94" s="107" t="str">
        <f>+'3 - Identificación del Riesgo'!H93</f>
        <v>Redireccionamiento equivocado de las solicitudes que ingresan a la DAT</v>
      </c>
      <c r="F94" s="107" t="str">
        <f>+'3 - Identificación del Riesgo'!I93</f>
        <v>Pérdida Reputacional</v>
      </c>
      <c r="G94" s="107" t="str">
        <f>+'3 - Identificación del Riesgo'!J93</f>
        <v>Posibilidad de pérdida reputacional en la imagen institucional secundario a peticiones, quejas y/o reclamos de la comunidad y por incumplimiento en respuesta oportuna a  requerimientos legales (derechos de petición, tutelas, y demandas) debido a la falta de capacitación del procedimiento de gestión de peticiones quejas, reclamos, soluciones, denuncias y felicitaciones con énfasis en las tareas y controles que participa la DAT, así como la falta de socialización a cada una de las subdirecciones de la Dirección de Acceso a Tierras de la designación de competencias mediante otras funciones en resoluciones internas, circulares y emanadas desde la Dirección General</v>
      </c>
      <c r="H94" s="94">
        <v>10400</v>
      </c>
      <c r="I94" s="109" t="str">
        <f t="shared" si="11"/>
        <v>Muy Alta</v>
      </c>
      <c r="J94" s="110">
        <f t="shared" si="13"/>
        <v>1</v>
      </c>
      <c r="K94" s="108" t="s">
        <v>163</v>
      </c>
      <c r="L94" s="109" t="str">
        <f>IF(OR(K94=Datos!$A$23,K94=Datos!$B$23),"Leve",IF(OR(K94=Datos!$A$24,K94=Datos!$B$24),"Menor",IF(OR(K94=Datos!$A$25,K94=Datos!$B$25),"Moderado",IF(OR(K94=Datos!$A$26,K94=Datos!$B$26),"Mayor",IF(OR(K94=Datos!$A$27,K94=Datos!$B$27),"Catastrófico","")))))</f>
        <v>Catastrófico</v>
      </c>
      <c r="M94" s="110">
        <f t="shared" si="14"/>
        <v>1</v>
      </c>
      <c r="N94" s="109" t="str">
        <f t="shared" si="12"/>
        <v>Extremo</v>
      </c>
      <c r="O94" s="109" t="str">
        <f t="shared" si="15"/>
        <v>Reducir</v>
      </c>
    </row>
    <row r="95" spans="2:15" ht="42.45" x14ac:dyDescent="0.4">
      <c r="B95" s="105" t="str">
        <f>+'3 - Identificación del Riesgo'!B94</f>
        <v>ADMINISTRACIÓN DE TIERRAS</v>
      </c>
      <c r="C95" s="106">
        <f>+'3 - Identificación del Riesgo'!F94</f>
        <v>0</v>
      </c>
      <c r="D95" s="44" t="str">
        <f>+'3 - Identificación del Riesgo'!G94</f>
        <v>R 35</v>
      </c>
      <c r="E95" s="107">
        <f>+'3 - Identificación del Riesgo'!H94</f>
        <v>0</v>
      </c>
      <c r="F95" s="107">
        <f>+'3 - Identificación del Riesgo'!I94</f>
        <v>0</v>
      </c>
      <c r="G95" s="107">
        <f>+'3 - Identificación del Riesgo'!J94</f>
        <v>0</v>
      </c>
      <c r="H95" s="108">
        <v>30</v>
      </c>
      <c r="I95" s="109" t="str">
        <f t="shared" si="11"/>
        <v>Media</v>
      </c>
      <c r="J95" s="110">
        <f>IF(I95="","",IF(I95="Muy Baja",0.2,IF(I95="Baja",0.4,IF(I95="Media",0.6,IF(I95="Alta",0.8,IF(I95="Muy Alta",1,))))))</f>
        <v>0.6</v>
      </c>
      <c r="K95" s="108" t="s">
        <v>163</v>
      </c>
      <c r="L95" s="109" t="str">
        <f>IF(OR(K95=Datos!$A$23,K95=Datos!$B$23),"Leve",IF(OR(K95=Datos!$A$24,K95=Datos!$B$24),"Menor",IF(OR(K95=Datos!$A$25,K95=Datos!$B$25),"Moderado",IF(OR(K95=Datos!$A$26,K95=Datos!$B$26),"Mayor",IF(OR(K95=Datos!$A$27,K95=Datos!$B$27),"Catastrófico","")))))</f>
        <v>Catastrófico</v>
      </c>
      <c r="M95" s="110">
        <f>IF(L95="","",IF(L95="Leve",0.2,IF(L95="Menor",0.4,IF(L95="Moderado",0.6,IF(L95="Mayor",0.8,IF(L95="Catastrófico",1,))))))</f>
        <v>1</v>
      </c>
      <c r="N95" s="109" t="str">
        <f t="shared" si="12"/>
        <v>Extremo</v>
      </c>
      <c r="O95" s="109" t="str">
        <f>_xlfn.IFS(N95="Bajo","Aceptar",N95="Moderado","Reducir",N95="Alto","Reducir",N95="Extremo","Reducir")</f>
        <v>Reducir</v>
      </c>
    </row>
    <row r="96" spans="2:15" ht="42.45" x14ac:dyDescent="0.4">
      <c r="B96" s="105" t="str">
        <f>+'3 - Identificación del Riesgo'!B95</f>
        <v>ADMINISTRACIÓN DE TIERRAS</v>
      </c>
      <c r="C96" s="106" t="str">
        <f>+'3 - Identificación del Riesgo'!F95</f>
        <v>SUBDIRECCIÓN DE ADMINISTRACIÓN DE TIERRAS DE LA NACIÓN</v>
      </c>
      <c r="D96" s="44" t="str">
        <f>+'3 - Identificación del Riesgo'!G95</f>
        <v>R 36</v>
      </c>
      <c r="E96" s="107" t="str">
        <f>+'3 - Identificación del Riesgo'!H95</f>
        <v>Inventario de predios desactualizado de Fondo de Tierras para la Reforma Rural Integral</v>
      </c>
      <c r="F96" s="107" t="str">
        <f>+'3 - Identificación del Riesgo'!I95</f>
        <v>Pérdida Reputacional</v>
      </c>
      <c r="G96" s="107" t="str">
        <f>+'3 - Identificación del Riesgo'!J95</f>
        <v>Posibilidad de pérdida reputacional en la imagen institucional de la entidad debido desconocimiento de normatividad y/o lineamientos asociados al Fondo de Tierras para la Reforma Rural Integral, aunado al desconocimiento de los Roles y Responsabilidades en el reporte de predios en curso de adjudicación y de los requisitos de ingreso ante el Fondo de Tierras para la Reforma Rural Integral</v>
      </c>
      <c r="H96" s="108">
        <v>30</v>
      </c>
      <c r="I96" s="109" t="str">
        <f t="shared" si="11"/>
        <v>Media</v>
      </c>
      <c r="J96" s="110">
        <f>IF(I96="","",IF(I96="Muy Baja",0.2,IF(I96="Baja",0.4,IF(I96="Media",0.6,IF(I96="Alta",0.8,IF(I96="Muy Alta",1,))))))</f>
        <v>0.6</v>
      </c>
      <c r="K96" s="108" t="s">
        <v>163</v>
      </c>
      <c r="L96" s="109" t="str">
        <f>IF(OR(K96=Datos!$A$23,K96=Datos!$B$23),"Leve",IF(OR(K96=Datos!$A$24,K96=Datos!$B$24),"Menor",IF(OR(K96=Datos!$A$25,K96=Datos!$B$25),"Moderado",IF(OR(K96=Datos!$A$26,K96=Datos!$B$26),"Mayor",IF(OR(K96=Datos!$A$27,K96=Datos!$B$27),"Catastrófico","")))))</f>
        <v>Catastrófico</v>
      </c>
      <c r="M96" s="110">
        <f>IF(L96="","",IF(L96="Leve",0.2,IF(L96="Menor",0.4,IF(L96="Moderado",0.6,IF(L96="Mayor",0.8,IF(L96="Catastrófico",1,))))))</f>
        <v>1</v>
      </c>
      <c r="N96" s="109" t="str">
        <f t="shared" si="12"/>
        <v>Extremo</v>
      </c>
      <c r="O96" s="109" t="str">
        <f>_xlfn.IFS(N96="Bajo","Aceptar",N96="Moderado","Reducir",N96="Alto","Reducir",N96="Extremo","Reducir")</f>
        <v>Reducir</v>
      </c>
    </row>
    <row r="97" spans="2:15" ht="42.45" x14ac:dyDescent="0.4">
      <c r="B97" s="105" t="str">
        <f>+'3 - Identificación del Riesgo'!B96</f>
        <v>ADMINISTRACIÓN DE TIERRAS</v>
      </c>
      <c r="C97" s="106" t="str">
        <f>+'3 - Identificación del Riesgo'!F96</f>
        <v>SUBDIRECCIÓN DE ADMINISTRACIÓN DE TIERRAS DE LA NACIÓN</v>
      </c>
      <c r="D97" s="44" t="str">
        <f>+'3 - Identificación del Riesgo'!G96</f>
        <v>R 36</v>
      </c>
      <c r="E97" s="107" t="str">
        <f>+'3 - Identificación del Riesgo'!H96</f>
        <v>Inventario de predios desactualizado de Fondo de Tierras para la Reforma Rural Integral</v>
      </c>
      <c r="F97" s="107" t="str">
        <f>+'3 - Identificación del Riesgo'!I96</f>
        <v>Pérdida Reputacional</v>
      </c>
      <c r="G97" s="107" t="str">
        <f>+'3 - Identificación del Riesgo'!J96</f>
        <v>Posibilidad de pérdida reputacional en la imagen institucional de la entidad debido desconocimiento de normatividad y/o lineamientos asociados al Fondo de Tierras para la Reforma Rural Integral, aunado al desconocimiento de los Roles y Responsabilidades en el reporte de predios en curso de adjudicación y de los requisitos de ingreso ante el Fondo de Tierras para la Reforma Rural Integral</v>
      </c>
      <c r="H97" s="94">
        <v>2080</v>
      </c>
      <c r="I97" s="109" t="str">
        <f t="shared" si="11"/>
        <v>Alta</v>
      </c>
      <c r="J97" s="110">
        <f t="shared" ref="J97:J115" si="16">IF(I97="","",IF(I97="Muy Baja",0.2,IF(I97="Baja",0.4,IF(I97="Media",0.6,IF(I97="Alta",0.8,IF(I97="Muy Alta",1,))))))</f>
        <v>0.8</v>
      </c>
      <c r="K97" s="108" t="s">
        <v>163</v>
      </c>
      <c r="L97" s="109" t="str">
        <f>IF(OR(K97=Datos!$A$23,K97=Datos!$B$23),"Leve",IF(OR(K97=Datos!$A$24,K97=Datos!$B$24),"Menor",IF(OR(K97=Datos!$A$25,K97=Datos!$B$25),"Moderado",IF(OR(K97=Datos!$A$26,K97=Datos!$B$26),"Mayor",IF(OR(K97=Datos!$A$27,K97=Datos!$B$27),"Catastrófico","")))))</f>
        <v>Catastrófico</v>
      </c>
      <c r="M97" s="110">
        <f t="shared" ref="M97:M115" si="17">IF(L97="","",IF(L97="Leve",0.2,IF(L97="Menor",0.4,IF(L97="Moderado",0.6,IF(L97="Mayor",0.8,IF(L97="Catastrófico",1,))))))</f>
        <v>1</v>
      </c>
      <c r="N97" s="109" t="str">
        <f t="shared" si="12"/>
        <v>Extremo</v>
      </c>
      <c r="O97" s="109" t="str">
        <f t="shared" ref="O97:O115" si="18">_xlfn.IFS(N97="Bajo","Aceptar",N97="Moderado","Reducir",N97="Alto","Reducir",N97="Extremo","Reducir")</f>
        <v>Reducir</v>
      </c>
    </row>
    <row r="98" spans="2:15" ht="42.45" x14ac:dyDescent="0.4">
      <c r="B98" s="105" t="str">
        <f>+'3 - Identificación del Riesgo'!B97</f>
        <v>ADMINISTRACIÓN DE TIERRAS</v>
      </c>
      <c r="C98" s="106">
        <f>+'3 - Identificación del Riesgo'!F97</f>
        <v>0</v>
      </c>
      <c r="D98" s="44" t="str">
        <f>+'3 - Identificación del Riesgo'!G97</f>
        <v>R 37</v>
      </c>
      <c r="E98" s="107">
        <f>+'3 - Identificación del Riesgo'!H97</f>
        <v>0</v>
      </c>
      <c r="F98" s="107">
        <f>+'3 - Identificación del Riesgo'!I97</f>
        <v>0</v>
      </c>
      <c r="G98" s="107">
        <f>+'3 - Identificación del Riesgo'!J97</f>
        <v>0</v>
      </c>
      <c r="H98" s="94">
        <v>2080</v>
      </c>
      <c r="I98" s="109" t="str">
        <f t="shared" si="11"/>
        <v>Alta</v>
      </c>
      <c r="J98" s="110">
        <f t="shared" si="16"/>
        <v>0.8</v>
      </c>
      <c r="K98" s="108" t="s">
        <v>163</v>
      </c>
      <c r="L98" s="109" t="str">
        <f>IF(OR(K98=Datos!$A$23,K98=Datos!$B$23),"Leve",IF(OR(K98=Datos!$A$24,K98=Datos!$B$24),"Menor",IF(OR(K98=Datos!$A$25,K98=Datos!$B$25),"Moderado",IF(OR(K98=Datos!$A$26,K98=Datos!$B$26),"Mayor",IF(OR(K98=Datos!$A$27,K98=Datos!$B$27),"Catastrófico","")))))</f>
        <v>Catastrófico</v>
      </c>
      <c r="M98" s="110">
        <f t="shared" si="17"/>
        <v>1</v>
      </c>
      <c r="N98" s="109" t="str">
        <f t="shared" si="12"/>
        <v>Extremo</v>
      </c>
      <c r="O98" s="109" t="str">
        <f t="shared" si="18"/>
        <v>Reducir</v>
      </c>
    </row>
    <row r="99" spans="2:15" ht="56.6" x14ac:dyDescent="0.4">
      <c r="B99" s="105" t="str">
        <f>+'3 - Identificación del Riesgo'!B98</f>
        <v>ADMINISTRACIÓN DE TIERRAS</v>
      </c>
      <c r="C99" s="106">
        <f>+'3 - Identificación del Riesgo'!F98</f>
        <v>0</v>
      </c>
      <c r="D99" s="44" t="str">
        <f>+'3 - Identificación del Riesgo'!G98</f>
        <v>R 38</v>
      </c>
      <c r="E99" s="107">
        <f>+'3 - Identificación del Riesgo'!H98</f>
        <v>0</v>
      </c>
      <c r="F99" s="107">
        <f>+'3 - Identificación del Riesgo'!I98</f>
        <v>0</v>
      </c>
      <c r="G99" s="107">
        <f>+'3 - Identificación del Riesgo'!J98</f>
        <v>0</v>
      </c>
      <c r="H99" s="94">
        <v>3700</v>
      </c>
      <c r="I99" s="109" t="str">
        <f t="shared" si="11"/>
        <v>Alta</v>
      </c>
      <c r="J99" s="110">
        <f t="shared" si="16"/>
        <v>0.8</v>
      </c>
      <c r="K99" s="108" t="s">
        <v>162</v>
      </c>
      <c r="L99" s="109" t="str">
        <f>IF(OR(K99=Datos!$A$23,K99=Datos!$B$23),"Leve",IF(OR(K99=Datos!$A$24,K99=Datos!$B$24),"Menor",IF(OR(K99=Datos!$A$25,K99=Datos!$B$25),"Moderado",IF(OR(K99=Datos!$A$26,K99=Datos!$B$26),"Mayor",IF(OR(K99=Datos!$A$27,K99=Datos!$B$27),"Catastrófico","")))))</f>
        <v>Moderado</v>
      </c>
      <c r="M99" s="110">
        <f t="shared" si="17"/>
        <v>0.6</v>
      </c>
      <c r="N99" s="109" t="str">
        <f t="shared" si="12"/>
        <v>Alto</v>
      </c>
      <c r="O99" s="109" t="str">
        <f t="shared" si="18"/>
        <v>Reducir</v>
      </c>
    </row>
    <row r="100" spans="2:15" ht="56.6" x14ac:dyDescent="0.4">
      <c r="B100" s="105" t="str">
        <f>+'3 - Identificación del Riesgo'!B99</f>
        <v>GESTIÓN DE LA INFORMACIÓN</v>
      </c>
      <c r="C100" s="106" t="str">
        <f>+'3 - Identificación del Riesgo'!F99</f>
        <v>SUBDIRECCIÓN DE SISTEMAS DE INFORMACIÓN DE TIERRAS</v>
      </c>
      <c r="D100" s="44" t="str">
        <f>+'3 - Identificación del Riesgo'!G99</f>
        <v>R 39</v>
      </c>
      <c r="E100" s="107" t="str">
        <f>+'3 - Identificación del Riesgo'!H99</f>
        <v>Incumplimiento en la entrega de productos y servicios en la construcción de soluciones de software</v>
      </c>
      <c r="F100" s="107" t="str">
        <f>+'3 - Identificación del Riesgo'!I99</f>
        <v>Afectación Económica o presupuestal</v>
      </c>
      <c r="G100" s="107" t="str">
        <f>+'3 - Identificación del Riesgo'!J99</f>
        <v>Posibilidad de afectación económica en los costos que han sido definidos en los rubros presupuestales para los proyectos de desarrollo de software debido a la estimación errada para cada una de las etapas del ciclo de desarrollo de la solución</v>
      </c>
      <c r="H100" s="94">
        <v>3700</v>
      </c>
      <c r="I100" s="109" t="str">
        <f t="shared" si="11"/>
        <v>Alta</v>
      </c>
      <c r="J100" s="110">
        <f t="shared" si="16"/>
        <v>0.8</v>
      </c>
      <c r="K100" s="108" t="s">
        <v>162</v>
      </c>
      <c r="L100" s="109" t="str">
        <f>IF(OR(K100=Datos!$A$23,K100=Datos!$B$23),"Leve",IF(OR(K100=Datos!$A$24,K100=Datos!$B$24),"Menor",IF(OR(K100=Datos!$A$25,K100=Datos!$B$25),"Moderado",IF(OR(K100=Datos!$A$26,K100=Datos!$B$26),"Mayor",IF(OR(K100=Datos!$A$27,K100=Datos!$B$27),"Catastrófico","")))))</f>
        <v>Moderado</v>
      </c>
      <c r="M100" s="110">
        <f t="shared" si="17"/>
        <v>0.6</v>
      </c>
      <c r="N100" s="109" t="str">
        <f t="shared" si="12"/>
        <v>Alto</v>
      </c>
      <c r="O100" s="109" t="str">
        <f t="shared" si="18"/>
        <v>Reducir</v>
      </c>
    </row>
    <row r="101" spans="2:15" ht="56.6" x14ac:dyDescent="0.4">
      <c r="B101" s="105" t="str">
        <f>+'3 - Identificación del Riesgo'!B100</f>
        <v>GESTIÓN DE LA INFORMACIÓN</v>
      </c>
      <c r="C101" s="106" t="str">
        <f>+'3 - Identificación del Riesgo'!F100</f>
        <v>SUBDIRECCIÓN DE SISTEMAS DE INFORMACIÓN DE TIERRAS</v>
      </c>
      <c r="D101" s="44" t="str">
        <f>+'3 - Identificación del Riesgo'!G100</f>
        <v>R 39</v>
      </c>
      <c r="E101" s="107" t="str">
        <f>+'3 - Identificación del Riesgo'!H100</f>
        <v>Incumplimiento en la entrega de productos y servicios en la construcción de soluciones de software</v>
      </c>
      <c r="F101" s="107" t="str">
        <f>+'3 - Identificación del Riesgo'!I100</f>
        <v>Afectación Económica o presupuestal</v>
      </c>
      <c r="G101" s="107" t="str">
        <f>+'3 - Identificación del Riesgo'!J100</f>
        <v>Posibilidad de afectación económica en los costos que han sido definidos en los rubros presupuestales para los proyectos de desarrollo de software debido a la estimación errada para cada una de las etapas del ciclo de desarrollo de la solución</v>
      </c>
      <c r="H101" s="94">
        <v>1850</v>
      </c>
      <c r="I101" s="109" t="str">
        <f t="shared" si="11"/>
        <v>Alta</v>
      </c>
      <c r="J101" s="110">
        <f t="shared" si="16"/>
        <v>0.8</v>
      </c>
      <c r="K101" s="108" t="s">
        <v>162</v>
      </c>
      <c r="L101" s="109" t="str">
        <f>IF(OR(K101=Datos!$A$23,K101=Datos!$B$23),"Leve",IF(OR(K101=Datos!$A$24,K101=Datos!$B$24),"Menor",IF(OR(K101=Datos!$A$25,K101=Datos!$B$25),"Moderado",IF(OR(K101=Datos!$A$26,K101=Datos!$B$26),"Mayor",IF(OR(K101=Datos!$A$27,K101=Datos!$B$27),"Catastrófico","")))))</f>
        <v>Moderado</v>
      </c>
      <c r="M101" s="110">
        <f t="shared" si="17"/>
        <v>0.6</v>
      </c>
      <c r="N101" s="109" t="str">
        <f t="shared" si="12"/>
        <v>Alto</v>
      </c>
      <c r="O101" s="109" t="str">
        <f t="shared" si="18"/>
        <v>Reducir</v>
      </c>
    </row>
    <row r="102" spans="2:15" ht="56.6" x14ac:dyDescent="0.4">
      <c r="B102" s="105" t="str">
        <f>+'3 - Identificación del Riesgo'!B101</f>
        <v>GESTIÓN DE LA INFORMACIÓN</v>
      </c>
      <c r="C102" s="106" t="str">
        <f>+'3 - Identificación del Riesgo'!F101</f>
        <v>SUBDIRECCIÓN DE SISTEMAS DE INFORMACIÓN DE TIERRAS</v>
      </c>
      <c r="D102" s="44" t="str">
        <f>+'3 - Identificación del Riesgo'!G101</f>
        <v>R 39</v>
      </c>
      <c r="E102" s="107" t="str">
        <f>+'3 - Identificación del Riesgo'!H101</f>
        <v>Incumplimiento en la entrega de productos y servicios en la construcción de soluciones de software</v>
      </c>
      <c r="F102" s="107" t="str">
        <f>+'3 - Identificación del Riesgo'!I101</f>
        <v>Afectación Económica o presupuestal</v>
      </c>
      <c r="G102" s="107" t="str">
        <f>+'3 - Identificación del Riesgo'!J101</f>
        <v>Posibilidad de afectación económica en los costos que han sido definidos en los rubros presupuestales para los proyectos de desarrollo de software debido a la estimación errada para cada una de las etapas del ciclo de desarrollo de la solución</v>
      </c>
      <c r="H102" s="94">
        <v>1850</v>
      </c>
      <c r="I102" s="109" t="str">
        <f t="shared" si="11"/>
        <v>Alta</v>
      </c>
      <c r="J102" s="110">
        <f t="shared" si="16"/>
        <v>0.8</v>
      </c>
      <c r="K102" s="108" t="s">
        <v>162</v>
      </c>
      <c r="L102" s="109" t="str">
        <f>IF(OR(K102=Datos!$A$23,K102=Datos!$B$23),"Leve",IF(OR(K102=Datos!$A$24,K102=Datos!$B$24),"Menor",IF(OR(K102=Datos!$A$25,K102=Datos!$B$25),"Moderado",IF(OR(K102=Datos!$A$26,K102=Datos!$B$26),"Mayor",IF(OR(K102=Datos!$A$27,K102=Datos!$B$27),"Catastrófico","")))))</f>
        <v>Moderado</v>
      </c>
      <c r="M102" s="110">
        <f t="shared" si="17"/>
        <v>0.6</v>
      </c>
      <c r="N102" s="109" t="str">
        <f t="shared" si="12"/>
        <v>Alto</v>
      </c>
      <c r="O102" s="109" t="str">
        <f t="shared" si="18"/>
        <v>Reducir</v>
      </c>
    </row>
    <row r="103" spans="2:15" ht="28.3" x14ac:dyDescent="0.4">
      <c r="B103" s="105" t="str">
        <f>+'3 - Identificación del Riesgo'!B102</f>
        <v>GESTIÓN DE LA INFORMACIÓN</v>
      </c>
      <c r="C103" s="106" t="str">
        <f>+'3 - Identificación del Riesgo'!F102</f>
        <v>SUBDIRECCIÓN DE SISTEMAS DE INFORMACIÓN DE TIERRAS</v>
      </c>
      <c r="D103" s="44" t="str">
        <f>+'3 - Identificación del Riesgo'!G102</f>
        <v>R 40</v>
      </c>
      <c r="E103" s="107" t="str">
        <f>+'3 - Identificación del Riesgo'!H102</f>
        <v>Incumplir los tiempos de entrega de desarrollo y ajustes a las aplicaciones de la Agencia</v>
      </c>
      <c r="F103" s="107" t="str">
        <f>+'3 - Identificación del Riesgo'!I102</f>
        <v>Afectación Económica o presupuestal</v>
      </c>
      <c r="G103" s="107" t="str">
        <f>+'3 - Identificación del Riesgo'!J102</f>
        <v>Posibilidad de afectación económica en los costos que han sido definidos en los rubros presupuestales para los proyectos de desarrollo de software debido a la estimación errada para cada una de las etapas del ciclo de desarrollo de la solución</v>
      </c>
      <c r="H103" s="94">
        <v>12</v>
      </c>
      <c r="I103" s="109" t="str">
        <f t="shared" si="11"/>
        <v>Baja</v>
      </c>
      <c r="J103" s="110">
        <f t="shared" si="16"/>
        <v>0.4</v>
      </c>
      <c r="K103" s="109" t="s">
        <v>659</v>
      </c>
      <c r="L103" s="109" t="str">
        <f>IF(OR(K103=Datos!$A$23,K103=Datos!$B$23),"Leve",IF(OR(K103=Datos!$A$24,K103=Datos!$B$24),"Menor",IF(OR(K103=Datos!$A$25,K103=Datos!$B$25),"Moderado",IF(OR(K103=Datos!$A$26,K103=Datos!$B$26),"Mayor",IF(OR(K103=Datos!$A$27,K103=Datos!$B$27),"Catastrófico","")))))</f>
        <v>Catastrófico</v>
      </c>
      <c r="M103" s="110">
        <f t="shared" si="17"/>
        <v>1</v>
      </c>
      <c r="N103" s="109" t="str">
        <f t="shared" si="12"/>
        <v>Extremo</v>
      </c>
      <c r="O103" s="109" t="str">
        <f t="shared" si="18"/>
        <v>Reducir</v>
      </c>
    </row>
    <row r="104" spans="2:15" ht="28.3" x14ac:dyDescent="0.4">
      <c r="B104" s="105" t="str">
        <f>+'3 - Identificación del Riesgo'!B103</f>
        <v>GESTIÓN DE LA INFORMACIÓN</v>
      </c>
      <c r="C104" s="106" t="str">
        <f>+'3 - Identificación del Riesgo'!F103</f>
        <v>SUBDIRECCIÓN DE SISTEMAS DE INFORMACIÓN DE TIERRAS</v>
      </c>
      <c r="D104" s="44" t="str">
        <f>+'3 - Identificación del Riesgo'!G103</f>
        <v>R 40</v>
      </c>
      <c r="E104" s="107" t="str">
        <f>+'3 - Identificación del Riesgo'!H103</f>
        <v>Incumplir los tiempos de entrega de desarrollo y ajustes a las aplicaciones de la Agencia</v>
      </c>
      <c r="F104" s="107" t="str">
        <f>+'3 - Identificación del Riesgo'!I103</f>
        <v>Afectación Económica o presupuestal</v>
      </c>
      <c r="G104" s="107" t="str">
        <f>+'3 - Identificación del Riesgo'!J103</f>
        <v>Posibilidad de afectación económica en los costos que han sido definidos en los rubros presupuestales para los proyectos de desarrollo de software debido a la estimación errada para cada una de las etapas del ciclo de desarrollo de la solución</v>
      </c>
      <c r="H104" s="94">
        <v>12</v>
      </c>
      <c r="I104" s="109" t="str">
        <f t="shared" si="11"/>
        <v>Baja</v>
      </c>
      <c r="J104" s="110">
        <f t="shared" si="16"/>
        <v>0.4</v>
      </c>
      <c r="K104" s="109" t="s">
        <v>659</v>
      </c>
      <c r="L104" s="109" t="str">
        <f>IF(OR(K104=Datos!$A$23,K104=Datos!$B$23),"Leve",IF(OR(K104=Datos!$A$24,K104=Datos!$B$24),"Menor",IF(OR(K104=Datos!$A$25,K104=Datos!$B$25),"Moderado",IF(OR(K104=Datos!$A$26,K104=Datos!$B$26),"Mayor",IF(OR(K104=Datos!$A$27,K104=Datos!$B$27),"Catastrófico","")))))</f>
        <v>Catastrófico</v>
      </c>
      <c r="M104" s="110">
        <f t="shared" si="17"/>
        <v>1</v>
      </c>
      <c r="N104" s="109" t="str">
        <f t="shared" si="12"/>
        <v>Extremo</v>
      </c>
      <c r="O104" s="109" t="str">
        <f t="shared" si="18"/>
        <v>Reducir</v>
      </c>
    </row>
    <row r="105" spans="2:15" ht="28.3" x14ac:dyDescent="0.4">
      <c r="B105" s="105" t="str">
        <f>+'3 - Identificación del Riesgo'!B104</f>
        <v>GESTIÓN DE LA INFORMACIÓN</v>
      </c>
      <c r="C105" s="106" t="str">
        <f>+'3 - Identificación del Riesgo'!F104</f>
        <v>SUBDIRECCIÓN DE SISTEMAS DE INFORMACIÓN DE TIERRAS</v>
      </c>
      <c r="D105" s="44" t="str">
        <f>+'3 - Identificación del Riesgo'!G104</f>
        <v>R 41</v>
      </c>
      <c r="E105" s="107" t="str">
        <f>+'3 - Identificación del Riesgo'!H104</f>
        <v>Realizar actividades relacionadas con los procedimientos misionales fuera del sistema integrado de tierras (SIT), dispuesto  por la Entidad</v>
      </c>
      <c r="F105" s="107" t="str">
        <f>+'3 - Identificación del Riesgo'!I104</f>
        <v>Afectación Económica o presupuestal</v>
      </c>
      <c r="G105" s="107" t="str">
        <f>+'3 - Identificación del Riesgo'!J104</f>
        <v xml:space="preserve">Posibilidad de afectación económica en los costos que han sido definidos en los rubros presupuestales para los proyectos de desarrollo de software debido al desconocimiento que tiene las áreas misionales de gestionar sus procesos por medio del Sistema Integrado de Tierras </v>
      </c>
      <c r="H105" s="94">
        <v>12</v>
      </c>
      <c r="I105" s="109" t="str">
        <f t="shared" si="11"/>
        <v>Baja</v>
      </c>
      <c r="J105" s="110">
        <f t="shared" si="16"/>
        <v>0.4</v>
      </c>
      <c r="K105" s="109" t="s">
        <v>659</v>
      </c>
      <c r="L105" s="109" t="str">
        <f>IF(OR(K105=Datos!$A$23,K105=Datos!$B$23),"Leve",IF(OR(K105=Datos!$A$24,K105=Datos!$B$24),"Menor",IF(OR(K105=Datos!$A$25,K105=Datos!$B$25),"Moderado",IF(OR(K105=Datos!$A$26,K105=Datos!$B$26),"Mayor",IF(OR(K105=Datos!$A$27,K105=Datos!$B$27),"Catastrófico","")))))</f>
        <v>Catastrófico</v>
      </c>
      <c r="M105" s="110">
        <f t="shared" si="17"/>
        <v>1</v>
      </c>
      <c r="N105" s="109" t="str">
        <f t="shared" si="12"/>
        <v>Extremo</v>
      </c>
      <c r="O105" s="109" t="str">
        <f t="shared" si="18"/>
        <v>Reducir</v>
      </c>
    </row>
    <row r="106" spans="2:15" ht="28.3" x14ac:dyDescent="0.4">
      <c r="B106" s="105" t="str">
        <f>+'3 - Identificación del Riesgo'!B105</f>
        <v>GESTIÓN DE LA INFORMACIÓN</v>
      </c>
      <c r="C106" s="106" t="str">
        <f>+'3 - Identificación del Riesgo'!F105</f>
        <v>SUBDIRECCIÓN DE SISTEMAS DE INFORMACIÓN DE TIERRAS</v>
      </c>
      <c r="D106" s="44" t="str">
        <f>+'3 - Identificación del Riesgo'!G105</f>
        <v>R 41</v>
      </c>
      <c r="E106" s="107" t="str">
        <f>+'3 - Identificación del Riesgo'!H105</f>
        <v>Realizar actividades relacionadas con los procedimientos misionales fuera del sistema integrado de tierras (SIT), dispuesto  por la Entidad</v>
      </c>
      <c r="F106" s="107" t="str">
        <f>+'3 - Identificación del Riesgo'!I105</f>
        <v>Afectación Económica o presupuestal</v>
      </c>
      <c r="G106" s="107" t="str">
        <f>+'3 - Identificación del Riesgo'!J105</f>
        <v xml:space="preserve">Posibilidad de afectación económica en los costos que han sido definidos en los rubros presupuestales para los proyectos de desarrollo de software debido al desconocimiento que tiene las áreas misionales de gestionar sus procesos por medio del Sistema Integrado de Tierras </v>
      </c>
      <c r="H106" s="94">
        <v>12</v>
      </c>
      <c r="I106" s="109" t="str">
        <f t="shared" si="11"/>
        <v>Baja</v>
      </c>
      <c r="J106" s="110">
        <f t="shared" si="16"/>
        <v>0.4</v>
      </c>
      <c r="K106" s="109" t="s">
        <v>659</v>
      </c>
      <c r="L106" s="109" t="str">
        <f>IF(OR(K106=Datos!$A$23,K106=Datos!$B$23),"Leve",IF(OR(K106=Datos!$A$24,K106=Datos!$B$24),"Menor",IF(OR(K106=Datos!$A$25,K106=Datos!$B$25),"Moderado",IF(OR(K106=Datos!$A$26,K106=Datos!$B$26),"Mayor",IF(OR(K106=Datos!$A$27,K106=Datos!$B$27),"Catastrófico","")))))</f>
        <v>Catastrófico</v>
      </c>
      <c r="M106" s="110">
        <f t="shared" si="17"/>
        <v>1</v>
      </c>
      <c r="N106" s="109" t="str">
        <f t="shared" si="12"/>
        <v>Extremo</v>
      </c>
      <c r="O106" s="109" t="str">
        <f t="shared" si="18"/>
        <v>Reducir</v>
      </c>
    </row>
    <row r="107" spans="2:15" ht="28.3" x14ac:dyDescent="0.4">
      <c r="B107" s="105" t="str">
        <f>+'3 - Identificación del Riesgo'!B106</f>
        <v>GESTIÓN DE LA INFORMACIÓN</v>
      </c>
      <c r="C107" s="106" t="str">
        <f>+'3 - Identificación del Riesgo'!F106</f>
        <v>SUBDIRECCIÓN DE SISTEMAS DE INFORMACIÓN DE TIERRAS</v>
      </c>
      <c r="D107" s="44" t="str">
        <f>+'3 - Identificación del Riesgo'!G106</f>
        <v>R 41</v>
      </c>
      <c r="E107" s="107" t="str">
        <f>+'3 - Identificación del Riesgo'!H106</f>
        <v>Realizar actividades relacionadas con los procedimientos misionales fuera del sistema integrado de tierras (SIT), dispuesto  por la Entidad</v>
      </c>
      <c r="F107" s="107" t="str">
        <f>+'3 - Identificación del Riesgo'!I106</f>
        <v>Afectación Económica o presupuestal</v>
      </c>
      <c r="G107" s="107" t="str">
        <f>+'3 - Identificación del Riesgo'!J106</f>
        <v xml:space="preserve">Posibilidad de afectación económica en los costos que han sido definidos en los rubros presupuestales para los proyectos de desarrollo de software debido al desconocimiento que tiene las áreas misionales de gestionar sus procesos por medio del Sistema Integrado de Tierras </v>
      </c>
      <c r="H107" s="94">
        <v>12</v>
      </c>
      <c r="I107" s="109" t="str">
        <f t="shared" si="11"/>
        <v>Baja</v>
      </c>
      <c r="J107" s="110">
        <f t="shared" si="16"/>
        <v>0.4</v>
      </c>
      <c r="K107" s="109" t="s">
        <v>659</v>
      </c>
      <c r="L107" s="109" t="str">
        <f>IF(OR(K107=Datos!$A$23,K107=Datos!$B$23),"Leve",IF(OR(K107=Datos!$A$24,K107=Datos!$B$24),"Menor",IF(OR(K107=Datos!$A$25,K107=Datos!$B$25),"Moderado",IF(OR(K107=Datos!$A$26,K107=Datos!$B$26),"Mayor",IF(OR(K107=Datos!$A$27,K107=Datos!$B$27),"Catastrófico","")))))</f>
        <v>Catastrófico</v>
      </c>
      <c r="M107" s="110">
        <f t="shared" si="17"/>
        <v>1</v>
      </c>
      <c r="N107" s="109" t="str">
        <f t="shared" si="12"/>
        <v>Extremo</v>
      </c>
      <c r="O107" s="109" t="str">
        <f t="shared" si="18"/>
        <v>Reducir</v>
      </c>
    </row>
    <row r="108" spans="2:15" ht="28.3" x14ac:dyDescent="0.4">
      <c r="B108" s="105" t="str">
        <f>+'3 - Identificación del Riesgo'!B107</f>
        <v>GESTIÓN DEL TALENTO HUMANO</v>
      </c>
      <c r="C108" s="106" t="str">
        <f>+'3 - Identificación del Riesgo'!F107</f>
        <v>SUBDIRECCIÓN DE TALENTO HUMANO</v>
      </c>
      <c r="D108" s="44" t="str">
        <f>+'3 - Identificación del Riesgo'!G107</f>
        <v>R 42</v>
      </c>
      <c r="E108" s="107" t="str">
        <f>+'3 - Identificación del Riesgo'!H107</f>
        <v>Posibilidad de incumplir metas del Plan Estratégico de Talento Humano</v>
      </c>
      <c r="F108" s="107" t="str">
        <f>+'3 - Identificación del Riesgo'!I107</f>
        <v>Pérdida Reputacional</v>
      </c>
      <c r="G108" s="107" t="str">
        <f>+'3 - Identificación del Riesgo'!J107</f>
        <v>Posibilidad de pérdida reputacional en la imagen institucional debido  a falta de ejecución de las actividades y de recursos para el Plan Estratégico de Talento Humano</v>
      </c>
      <c r="H108" s="94">
        <v>2</v>
      </c>
      <c r="I108" s="109" t="str">
        <f t="shared" si="11"/>
        <v>Muy Baja</v>
      </c>
      <c r="J108" s="110">
        <f t="shared" si="16"/>
        <v>0.2</v>
      </c>
      <c r="K108" s="109" t="s">
        <v>659</v>
      </c>
      <c r="L108" s="109" t="str">
        <f>IF(OR(K108=Datos!$A$23,K108=Datos!$B$23),"Leve",IF(OR(K108=Datos!$A$24,K108=Datos!$B$24),"Menor",IF(OR(K108=Datos!$A$25,K108=Datos!$B$25),"Moderado",IF(OR(K108=Datos!$A$26,K108=Datos!$B$26),"Mayor",IF(OR(K108=Datos!$A$27,K108=Datos!$B$27),"Catastrófico","")))))</f>
        <v>Catastrófico</v>
      </c>
      <c r="M108" s="110">
        <f t="shared" si="17"/>
        <v>1</v>
      </c>
      <c r="N108" s="109" t="str">
        <f t="shared" si="12"/>
        <v>Extremo</v>
      </c>
      <c r="O108" s="109" t="str">
        <f t="shared" si="18"/>
        <v>Reducir</v>
      </c>
    </row>
    <row r="109" spans="2:15" ht="28.3" x14ac:dyDescent="0.4">
      <c r="B109" s="105" t="str">
        <f>+'3 - Identificación del Riesgo'!B108</f>
        <v>GESTIÓN DEL TALENTO HUMANO</v>
      </c>
      <c r="C109" s="106" t="str">
        <f>+'3 - Identificación del Riesgo'!F108</f>
        <v>SUBDIRECCIÓN DE TALENTO HUMANO</v>
      </c>
      <c r="D109" s="44" t="str">
        <f>+'3 - Identificación del Riesgo'!G108</f>
        <v>R 42</v>
      </c>
      <c r="E109" s="107" t="str">
        <f>+'3 - Identificación del Riesgo'!H108</f>
        <v>Posibilidad de incumplir metas del Plan Estratégico de Talento Humano</v>
      </c>
      <c r="F109" s="107" t="str">
        <f>+'3 - Identificación del Riesgo'!I108</f>
        <v>Pérdida Reputacional</v>
      </c>
      <c r="G109" s="107" t="str">
        <f>+'3 - Identificación del Riesgo'!J108</f>
        <v>Posibilidad de pérdida reputacional en la imagen institucional debido  a falta de ejecución de las actividades y de recursos para el Plan Estratégico de Talento Humano</v>
      </c>
      <c r="H109" s="94">
        <v>2</v>
      </c>
      <c r="I109" s="109" t="str">
        <f t="shared" si="11"/>
        <v>Muy Baja</v>
      </c>
      <c r="J109" s="110">
        <f t="shared" si="16"/>
        <v>0.2</v>
      </c>
      <c r="K109" s="109" t="s">
        <v>659</v>
      </c>
      <c r="L109" s="109" t="str">
        <f>IF(OR(K109=Datos!$A$23,K109=Datos!$B$23),"Leve",IF(OR(K109=Datos!$A$24,K109=Datos!$B$24),"Menor",IF(OR(K109=Datos!$A$25,K109=Datos!$B$25),"Moderado",IF(OR(K109=Datos!$A$26,K109=Datos!$B$26),"Mayor",IF(OR(K109=Datos!$A$27,K109=Datos!$B$27),"Catastrófico","")))))</f>
        <v>Catastrófico</v>
      </c>
      <c r="M109" s="110">
        <f t="shared" si="17"/>
        <v>1</v>
      </c>
      <c r="N109" s="109" t="str">
        <f t="shared" si="12"/>
        <v>Extremo</v>
      </c>
      <c r="O109" s="109" t="str">
        <f t="shared" si="18"/>
        <v>Reducir</v>
      </c>
    </row>
    <row r="110" spans="2:15" ht="28.3" x14ac:dyDescent="0.4">
      <c r="B110" s="105" t="str">
        <f>+'3 - Identificación del Riesgo'!B109</f>
        <v>GESTIÓN DEL TALENTO HUMANO</v>
      </c>
      <c r="C110" s="106" t="str">
        <f>+'3 - Identificación del Riesgo'!F109</f>
        <v>SUBDIRECCIÓN DE TALENTO HUMANO</v>
      </c>
      <c r="D110" s="44" t="str">
        <f>+'3 - Identificación del Riesgo'!G109</f>
        <v>R 42</v>
      </c>
      <c r="E110" s="107" t="str">
        <f>+'3 - Identificación del Riesgo'!H109</f>
        <v>Posibilidad de incumplir metas del Plan Estratégico de Talento Humano</v>
      </c>
      <c r="F110" s="107" t="str">
        <f>+'3 - Identificación del Riesgo'!I109</f>
        <v>Pérdida Reputacional</v>
      </c>
      <c r="G110" s="107" t="str">
        <f>+'3 - Identificación del Riesgo'!J109</f>
        <v>Posibilidad de pérdida reputacional en la imagen institucional debido  a falta de ejecución de las actividades y de recursos para el Plan Estratégico de Talento Humano</v>
      </c>
      <c r="H110" s="94">
        <v>2</v>
      </c>
      <c r="I110" s="109" t="str">
        <f t="shared" si="11"/>
        <v>Muy Baja</v>
      </c>
      <c r="J110" s="110">
        <f t="shared" si="16"/>
        <v>0.2</v>
      </c>
      <c r="K110" s="109" t="s">
        <v>659</v>
      </c>
      <c r="L110" s="109" t="str">
        <f>IF(OR(K110=Datos!$A$23,K110=Datos!$B$23),"Leve",IF(OR(K110=Datos!$A$24,K110=Datos!$B$24),"Menor",IF(OR(K110=Datos!$A$25,K110=Datos!$B$25),"Moderado",IF(OR(K110=Datos!$A$26,K110=Datos!$B$26),"Mayor",IF(OR(K110=Datos!$A$27,K110=Datos!$B$27),"Catastrófico","")))))</f>
        <v>Catastrófico</v>
      </c>
      <c r="M110" s="110">
        <f t="shared" si="17"/>
        <v>1</v>
      </c>
      <c r="N110" s="109" t="str">
        <f t="shared" si="12"/>
        <v>Extremo</v>
      </c>
      <c r="O110" s="109" t="str">
        <f t="shared" si="18"/>
        <v>Reducir</v>
      </c>
    </row>
    <row r="111" spans="2:15" ht="56.6" x14ac:dyDescent="0.4">
      <c r="B111" s="105" t="str">
        <f>+'3 - Identificación del Riesgo'!B110</f>
        <v>GESTIÓN DEL TALENTO HUMANO</v>
      </c>
      <c r="C111" s="106" t="str">
        <f>+'3 - Identificación del Riesgo'!F110</f>
        <v>SUBDIRECCIÓN DE TALENTO HUMANO</v>
      </c>
      <c r="D111" s="44" t="str">
        <f>+'3 - Identificación del Riesgo'!G110</f>
        <v>R 43</v>
      </c>
      <c r="E111" s="107" t="str">
        <f>+'3 - Identificación del Riesgo'!H110</f>
        <v>Inconsistencias en el reporte y liquidación de las novedades laborales y prestacionales</v>
      </c>
      <c r="F111" s="107" t="str">
        <f>+'3 - Identificación del Riesgo'!I110</f>
        <v>Afectación Económica o presupuestal</v>
      </c>
      <c r="G111" s="107" t="str">
        <f>+'3 - Identificación del Riesgo'!J110</f>
        <v>Posibilidad de afectación económica por errores en la liquidación de la nomina y presentando fallas en el pago debido al desconocimiento del reporte de novedades</v>
      </c>
      <c r="H111" s="94">
        <v>1</v>
      </c>
      <c r="I111" s="109" t="str">
        <f t="shared" si="11"/>
        <v>Muy Baja</v>
      </c>
      <c r="J111" s="110">
        <f t="shared" si="16"/>
        <v>0.2</v>
      </c>
      <c r="K111" s="108" t="s">
        <v>162</v>
      </c>
      <c r="L111" s="109" t="str">
        <f>IF(OR(K111=Datos!$A$23,K111=Datos!$B$23),"Leve",IF(OR(K111=Datos!$A$24,K111=Datos!$B$24),"Menor",IF(OR(K111=Datos!$A$25,K111=Datos!$B$25),"Moderado",IF(OR(K111=Datos!$A$26,K111=Datos!$B$26),"Mayor",IF(OR(K111=Datos!$A$27,K111=Datos!$B$27),"Catastrófico","")))))</f>
        <v>Moderado</v>
      </c>
      <c r="M111" s="110">
        <f t="shared" si="17"/>
        <v>0.6</v>
      </c>
      <c r="N111" s="109" t="str">
        <f t="shared" si="12"/>
        <v>Moderado</v>
      </c>
      <c r="O111" s="109" t="str">
        <f t="shared" si="18"/>
        <v>Reducir</v>
      </c>
    </row>
    <row r="112" spans="2:15" ht="56.6" x14ac:dyDescent="0.4">
      <c r="B112" s="105" t="str">
        <f>+'3 - Identificación del Riesgo'!B111</f>
        <v>GESTIÓN DEL TALENTO HUMANO</v>
      </c>
      <c r="C112" s="106" t="str">
        <f>+'3 - Identificación del Riesgo'!F111</f>
        <v>SUBDIRECCIÓN DE TALENTO HUMANO</v>
      </c>
      <c r="D112" s="44" t="str">
        <f>+'3 - Identificación del Riesgo'!G111</f>
        <v>R 43</v>
      </c>
      <c r="E112" s="107" t="str">
        <f>+'3 - Identificación del Riesgo'!H111</f>
        <v>Inconsistencias en el reporte y liquidación de las novedades laborales y prestacionales</v>
      </c>
      <c r="F112" s="107" t="str">
        <f>+'3 - Identificación del Riesgo'!I111</f>
        <v>Afectación Económica o presupuestal</v>
      </c>
      <c r="G112" s="107" t="str">
        <f>+'3 - Identificación del Riesgo'!J111</f>
        <v>Posibilidad de afectación económica por errores en la liquidación de la nomina y presentando fallas en el pago debido al desconocimiento del reporte de novedades</v>
      </c>
      <c r="H112" s="94">
        <v>1</v>
      </c>
      <c r="I112" s="109" t="str">
        <f t="shared" si="11"/>
        <v>Muy Baja</v>
      </c>
      <c r="J112" s="110">
        <f t="shared" si="16"/>
        <v>0.2</v>
      </c>
      <c r="K112" s="108" t="s">
        <v>162</v>
      </c>
      <c r="L112" s="109" t="str">
        <f>IF(OR(K112=Datos!$A$23,K112=Datos!$B$23),"Leve",IF(OR(K112=Datos!$A$24,K112=Datos!$B$24),"Menor",IF(OR(K112=Datos!$A$25,K112=Datos!$B$25),"Moderado",IF(OR(K112=Datos!$A$26,K112=Datos!$B$26),"Mayor",IF(OR(K112=Datos!$A$27,K112=Datos!$B$27),"Catastrófico","")))))</f>
        <v>Moderado</v>
      </c>
      <c r="M112" s="110">
        <f t="shared" si="17"/>
        <v>0.6</v>
      </c>
      <c r="N112" s="109" t="str">
        <f t="shared" si="12"/>
        <v>Moderado</v>
      </c>
      <c r="O112" s="109" t="str">
        <f t="shared" si="18"/>
        <v>Reducir</v>
      </c>
    </row>
    <row r="113" spans="2:15" ht="56.6" x14ac:dyDescent="0.4">
      <c r="B113" s="105" t="str">
        <f>+'3 - Identificación del Riesgo'!B112</f>
        <v>GESTIÓN DEL TALENTO HUMANO</v>
      </c>
      <c r="C113" s="106" t="str">
        <f>+'3 - Identificación del Riesgo'!F112</f>
        <v>OFICINA JURÍDICA</v>
      </c>
      <c r="D113" s="44" t="str">
        <f>+'3 - Identificación del Riesgo'!G112</f>
        <v>R 44</v>
      </c>
      <c r="E113" s="107" t="str">
        <f>+'3 - Identificación del Riesgo'!H112</f>
        <v>Prescripción de la acción disciplinaria</v>
      </c>
      <c r="F113" s="107" t="str">
        <f>+'3 - Identificación del Riesgo'!I112</f>
        <v>Pérdida Reputacional</v>
      </c>
      <c r="G113" s="107" t="str">
        <f>+'3 - Identificación del Riesgo'!J112</f>
        <v>Posibilidad de pérdida reputacional en la imagen interna de Control Interno Disciplinario de la Oficina Jurídica por falta de impulso procesal en los expedientes a prescribir</v>
      </c>
      <c r="H113" s="94">
        <v>1</v>
      </c>
      <c r="I113" s="109" t="str">
        <f t="shared" si="11"/>
        <v>Muy Baja</v>
      </c>
      <c r="J113" s="110">
        <f t="shared" si="16"/>
        <v>0.2</v>
      </c>
      <c r="K113" s="108" t="s">
        <v>162</v>
      </c>
      <c r="L113" s="109" t="str">
        <f>IF(OR(K113=Datos!$A$23,K113=Datos!$B$23),"Leve",IF(OR(K113=Datos!$A$24,K113=Datos!$B$24),"Menor",IF(OR(K113=Datos!$A$25,K113=Datos!$B$25),"Moderado",IF(OR(K113=Datos!$A$26,K113=Datos!$B$26),"Mayor",IF(OR(K113=Datos!$A$27,K113=Datos!$B$27),"Catastrófico","")))))</f>
        <v>Moderado</v>
      </c>
      <c r="M113" s="110">
        <f t="shared" si="17"/>
        <v>0.6</v>
      </c>
      <c r="N113" s="109" t="str">
        <f t="shared" si="12"/>
        <v>Moderado</v>
      </c>
      <c r="O113" s="109" t="str">
        <f t="shared" si="18"/>
        <v>Reducir</v>
      </c>
    </row>
    <row r="114" spans="2:15" ht="28.3" x14ac:dyDescent="0.4">
      <c r="B114" s="105" t="str">
        <f>+'3 - Identificación del Riesgo'!B113</f>
        <v>GESTIÓN DEL TALENTO HUMANO</v>
      </c>
      <c r="C114" s="106" t="str">
        <f>+'3 - Identificación del Riesgo'!F113</f>
        <v>OFICINA JURÍDICA</v>
      </c>
      <c r="D114" s="44" t="str">
        <f>+'3 - Identificación del Riesgo'!G113</f>
        <v>R 44</v>
      </c>
      <c r="E114" s="107" t="str">
        <f>+'3 - Identificación del Riesgo'!H113</f>
        <v>Prescripción de la acción disciplinaria</v>
      </c>
      <c r="F114" s="107" t="str">
        <f>+'3 - Identificación del Riesgo'!I113</f>
        <v>Pérdida Reputacional</v>
      </c>
      <c r="G114" s="107" t="str">
        <f>+'3 - Identificación del Riesgo'!J113</f>
        <v>Posibilidad de pérdida reputacional en la imagen interna de Control Interno Disciplinario de la Oficina Jurídica por falta de impulso procesal en los expedientes a prescribir</v>
      </c>
      <c r="H114" s="94">
        <v>1</v>
      </c>
      <c r="I114" s="109" t="str">
        <f t="shared" si="11"/>
        <v>Muy Baja</v>
      </c>
      <c r="J114" s="110">
        <f t="shared" si="16"/>
        <v>0.2</v>
      </c>
      <c r="K114" s="109" t="s">
        <v>659</v>
      </c>
      <c r="L114" s="109" t="str">
        <f>IF(OR(K114=Datos!$A$23,K114=Datos!$B$23),"Leve",IF(OR(K114=Datos!$A$24,K114=Datos!$B$24),"Menor",IF(OR(K114=Datos!$A$25,K114=Datos!$B$25),"Moderado",IF(OR(K114=Datos!$A$26,K114=Datos!$B$26),"Mayor",IF(OR(K114=Datos!$A$27,K114=Datos!$B$27),"Catastrófico","")))))</f>
        <v>Catastrófico</v>
      </c>
      <c r="M114" s="110">
        <f t="shared" si="17"/>
        <v>1</v>
      </c>
      <c r="N114" s="109" t="str">
        <f t="shared" si="12"/>
        <v>Extremo</v>
      </c>
      <c r="O114" s="109" t="str">
        <f t="shared" si="18"/>
        <v>Reducir</v>
      </c>
    </row>
    <row r="115" spans="2:15" ht="28.3" x14ac:dyDescent="0.4">
      <c r="B115" s="105" t="str">
        <f>+'3 - Identificación del Riesgo'!B114</f>
        <v>GESTIÓN DEL TALENTO HUMANO</v>
      </c>
      <c r="C115" s="106" t="str">
        <f>+'3 - Identificación del Riesgo'!F114</f>
        <v>OFICINA JURÍDICA</v>
      </c>
      <c r="D115" s="44" t="str">
        <f>+'3 - Identificación del Riesgo'!G114</f>
        <v>R 45</v>
      </c>
      <c r="E115" s="107" t="str">
        <f>+'3 - Identificación del Riesgo'!H114</f>
        <v>Caducidad de la acción disciplinaria</v>
      </c>
      <c r="F115" s="107" t="str">
        <f>+'3 - Identificación del Riesgo'!I114</f>
        <v>Pérdida Reputacional</v>
      </c>
      <c r="G115" s="107" t="str">
        <f>+'3 - Identificación del Riesgo'!J114</f>
        <v>Posibilidad de pérdida reputacional en la imagen interna de Control Interno Disciplinario de la Oficina Jurídica por falta de impulso procesal en los expedientes a caducar</v>
      </c>
      <c r="H115" s="94">
        <v>1</v>
      </c>
      <c r="I115" s="109" t="str">
        <f t="shared" si="11"/>
        <v>Muy Baja</v>
      </c>
      <c r="J115" s="110">
        <f t="shared" si="16"/>
        <v>0.2</v>
      </c>
      <c r="K115" s="109" t="s">
        <v>659</v>
      </c>
      <c r="L115" s="109" t="str">
        <f>IF(OR(K115=Datos!$A$23,K115=Datos!$B$23),"Leve",IF(OR(K115=Datos!$A$24,K115=Datos!$B$24),"Menor",IF(OR(K115=Datos!$A$25,K115=Datos!$B$25),"Moderado",IF(OR(K115=Datos!$A$26,K115=Datos!$B$26),"Mayor",IF(OR(K115=Datos!$A$27,K115=Datos!$B$27),"Catastrófico","")))))</f>
        <v>Catastrófico</v>
      </c>
      <c r="M115" s="110">
        <f t="shared" si="17"/>
        <v>1</v>
      </c>
      <c r="N115" s="109" t="str">
        <f t="shared" si="12"/>
        <v>Extremo</v>
      </c>
      <c r="O115" s="109" t="str">
        <f t="shared" si="18"/>
        <v>Reducir</v>
      </c>
    </row>
    <row r="116" spans="2:15" ht="56.6" x14ac:dyDescent="0.4">
      <c r="B116" s="105" t="str">
        <f>+'3 - Identificación del Riesgo'!B115</f>
        <v>GESTIÓN DEL TALENTO HUMANO</v>
      </c>
      <c r="C116" s="106" t="str">
        <f>+'3 - Identificación del Riesgo'!F115</f>
        <v>OFICINA JURÍDICA</v>
      </c>
      <c r="D116" s="44" t="str">
        <f>+'3 - Identificación del Riesgo'!G115</f>
        <v>R 45</v>
      </c>
      <c r="E116" s="107" t="str">
        <f>+'3 - Identificación del Riesgo'!H115</f>
        <v>Caducidad de la acción disciplinaria</v>
      </c>
      <c r="F116" s="107" t="str">
        <f>+'3 - Identificación del Riesgo'!I115</f>
        <v>Pérdida Reputacional</v>
      </c>
      <c r="G116" s="107" t="str">
        <f>+'3 - Identificación del Riesgo'!J115</f>
        <v>Posibilidad de pérdida reputacional en la imagen interna de Control Interno Disciplinario de la Oficina Jurídica por falta de impulso procesal en los expedientes a caducar</v>
      </c>
      <c r="H116" s="94">
        <v>280</v>
      </c>
      <c r="I116" s="109" t="str">
        <f t="shared" si="11"/>
        <v>Media</v>
      </c>
      <c r="J116" s="110">
        <f t="shared" ref="J116:J121" si="19">IF(I116="","",IF(I116="Muy Baja",0.2,IF(I116="Baja",0.4,IF(I116="Media",0.6,IF(I116="Alta",0.8,IF(I116="Muy Alta",1,))))))</f>
        <v>0.6</v>
      </c>
      <c r="K116" s="108" t="s">
        <v>471</v>
      </c>
      <c r="L116" s="109" t="str">
        <f>IF(OR(K116=Datos!$A$23,K116=Datos!$B$23),"Leve",IF(OR(K116=Datos!$A$24,K116=Datos!$B$24),"Menor",IF(OR(K116=Datos!$A$25,K116=Datos!$B$25),"Moderado",IF(OR(K116=Datos!$A$26,K116=Datos!$B$26),"Mayor",IF(OR(K116=Datos!$A$27,K116=Datos!$B$27),"Catastrófico","")))))</f>
        <v>Menor</v>
      </c>
      <c r="M116" s="110">
        <f t="shared" ref="M116:M121" si="20">IF(L116="","",IF(L116="Leve",0.2,IF(L116="Menor",0.4,IF(L116="Moderado",0.6,IF(L116="Mayor",0.8,IF(L116="Catastrófico",1,))))))</f>
        <v>0.4</v>
      </c>
      <c r="N116" s="109" t="str">
        <f t="shared" si="12"/>
        <v>Moderado</v>
      </c>
      <c r="O116" s="109" t="str">
        <f t="shared" ref="O116:O121" si="21">_xlfn.IFS(N116="Bajo","Aceptar",N116="Moderado","Reducir",N116="Alto","Reducir",N116="Extremo","Reducir")</f>
        <v>Reducir</v>
      </c>
    </row>
    <row r="117" spans="2:15" ht="56.6" x14ac:dyDescent="0.4">
      <c r="B117" s="105" t="str">
        <f>+'3 - Identificación del Riesgo'!B116</f>
        <v>GESTIÓN DEL TALENTO HUMANO</v>
      </c>
      <c r="C117" s="106" t="str">
        <f>+'3 - Identificación del Riesgo'!F116</f>
        <v>OFICINA JURÍDICA</v>
      </c>
      <c r="D117" s="44" t="str">
        <f>+'3 - Identificación del Riesgo'!G116</f>
        <v>R 46</v>
      </c>
      <c r="E117" s="107" t="str">
        <f>+'3 - Identificación del Riesgo'!H116</f>
        <v>Perdida de expedientes disciplinarios</v>
      </c>
      <c r="F117" s="107" t="str">
        <f>+'3 - Identificación del Riesgo'!I116</f>
        <v>Pérdida Reputacional</v>
      </c>
      <c r="G117" s="107" t="str">
        <f>+'3 - Identificación del Riesgo'!J116</f>
        <v>Posibilidad de pérdida reputacional en la imagen interna de Control Interno Disciplinario de la Oficina Jurídica por el indebido tramite de los expedientes en gestión documental</v>
      </c>
      <c r="H117" s="94">
        <v>280</v>
      </c>
      <c r="I117" s="109" t="str">
        <f t="shared" si="11"/>
        <v>Media</v>
      </c>
      <c r="J117" s="110">
        <f t="shared" si="19"/>
        <v>0.6</v>
      </c>
      <c r="K117" s="108" t="s">
        <v>471</v>
      </c>
      <c r="L117" s="109" t="str">
        <f>IF(OR(K117=Datos!$A$23,K117=Datos!$B$23),"Leve",IF(OR(K117=Datos!$A$24,K117=Datos!$B$24),"Menor",IF(OR(K117=Datos!$A$25,K117=Datos!$B$25),"Moderado",IF(OR(K117=Datos!$A$26,K117=Datos!$B$26),"Mayor",IF(OR(K117=Datos!$A$27,K117=Datos!$B$27),"Catastrófico","")))))</f>
        <v>Menor</v>
      </c>
      <c r="M117" s="110">
        <f t="shared" si="20"/>
        <v>0.4</v>
      </c>
      <c r="N117" s="109" t="str">
        <f t="shared" si="12"/>
        <v>Moderado</v>
      </c>
      <c r="O117" s="109" t="str">
        <f t="shared" si="21"/>
        <v>Reducir</v>
      </c>
    </row>
    <row r="118" spans="2:15" ht="56.6" x14ac:dyDescent="0.4">
      <c r="B118" s="105" t="str">
        <f>+'3 - Identificación del Riesgo'!B117</f>
        <v>GESTIÓN DEL TALENTO HUMANO</v>
      </c>
      <c r="C118" s="106" t="str">
        <f>+'3 - Identificación del Riesgo'!F117</f>
        <v>OFICINA JURÍDICA</v>
      </c>
      <c r="D118" s="44" t="str">
        <f>+'3 - Identificación del Riesgo'!G117</f>
        <v>R 46</v>
      </c>
      <c r="E118" s="107" t="str">
        <f>+'3 - Identificación del Riesgo'!H117</f>
        <v>Perdida de expedientes disciplinarios</v>
      </c>
      <c r="F118" s="107" t="str">
        <f>+'3 - Identificación del Riesgo'!I117</f>
        <v>Pérdida Reputacional</v>
      </c>
      <c r="G118" s="107" t="str">
        <f>+'3 - Identificación del Riesgo'!J117</f>
        <v>Posibilidad de pérdida reputacional en la imagen interna de Control Interno Disciplinario de la Oficina Jurídica por el indebido tramite de los expedientes en gestión documental</v>
      </c>
      <c r="H118" s="94">
        <v>280</v>
      </c>
      <c r="I118" s="109" t="str">
        <f t="shared" si="11"/>
        <v>Media</v>
      </c>
      <c r="J118" s="110">
        <f t="shared" si="19"/>
        <v>0.6</v>
      </c>
      <c r="K118" s="108" t="s">
        <v>471</v>
      </c>
      <c r="L118" s="109" t="str">
        <f>IF(OR(K118=Datos!$A$23,K118=Datos!$B$23),"Leve",IF(OR(K118=Datos!$A$24,K118=Datos!$B$24),"Menor",IF(OR(K118=Datos!$A$25,K118=Datos!$B$25),"Moderado",IF(OR(K118=Datos!$A$26,K118=Datos!$B$26),"Mayor",IF(OR(K118=Datos!$A$27,K118=Datos!$B$27),"Catastrófico","")))))</f>
        <v>Menor</v>
      </c>
      <c r="M118" s="110">
        <f t="shared" si="20"/>
        <v>0.4</v>
      </c>
      <c r="N118" s="109" t="str">
        <f t="shared" si="12"/>
        <v>Moderado</v>
      </c>
      <c r="O118" s="109" t="str">
        <f t="shared" si="21"/>
        <v>Reducir</v>
      </c>
    </row>
    <row r="119" spans="2:15" ht="56.6" x14ac:dyDescent="0.4">
      <c r="B119" s="105" t="str">
        <f>+'3 - Identificación del Riesgo'!B118</f>
        <v>APOYO JURÍDICO</v>
      </c>
      <c r="C119" s="106" t="str">
        <f>+'3 - Identificación del Riesgo'!F118</f>
        <v>OFICINA JURÍDICA</v>
      </c>
      <c r="D119" s="44" t="str">
        <f>+'3 - Identificación del Riesgo'!G118</f>
        <v>R 47</v>
      </c>
      <c r="E119" s="107" t="str">
        <f>+'3 - Identificación del Riesgo'!H118</f>
        <v>Emitir conceptos sobre el mismo tema con distinta interpretación</v>
      </c>
      <c r="F119" s="107" t="str">
        <f>+'3 - Identificación del Riesgo'!I118</f>
        <v>Pérdida Reputacional</v>
      </c>
      <c r="G119" s="107" t="str">
        <f>+'3 - Identificación del Riesgo'!J118</f>
        <v>Posibilidad de pérdida reputacional en la imagen institucional interna y externa por falta de razonabilidad y búsqueda de unificación de criterios o línea de interpretación para la toma de decisiones</v>
      </c>
      <c r="H119" s="94">
        <v>280</v>
      </c>
      <c r="I119" s="109" t="str">
        <f t="shared" si="11"/>
        <v>Media</v>
      </c>
      <c r="J119" s="110">
        <f t="shared" si="19"/>
        <v>0.6</v>
      </c>
      <c r="K119" s="108" t="s">
        <v>471</v>
      </c>
      <c r="L119" s="109" t="str">
        <f>IF(OR(K119=Datos!$A$23,K119=Datos!$B$23),"Leve",IF(OR(K119=Datos!$A$24,K119=Datos!$B$24),"Menor",IF(OR(K119=Datos!$A$25,K119=Datos!$B$25),"Moderado",IF(OR(K119=Datos!$A$26,K119=Datos!$B$26),"Mayor",IF(OR(K119=Datos!$A$27,K119=Datos!$B$27),"Catastrófico","")))))</f>
        <v>Menor</v>
      </c>
      <c r="M119" s="110">
        <f t="shared" si="20"/>
        <v>0.4</v>
      </c>
      <c r="N119" s="109" t="str">
        <f t="shared" si="12"/>
        <v>Moderado</v>
      </c>
      <c r="O119" s="109" t="str">
        <f t="shared" si="21"/>
        <v>Reducir</v>
      </c>
    </row>
    <row r="120" spans="2:15" ht="56.6" x14ac:dyDescent="0.4">
      <c r="B120" s="105" t="str">
        <f>+'3 - Identificación del Riesgo'!B119</f>
        <v>APOYO JURÍDICO</v>
      </c>
      <c r="C120" s="106" t="str">
        <f>+'3 - Identificación del Riesgo'!F119</f>
        <v>OFICINA JURÍDICA</v>
      </c>
      <c r="D120" s="44" t="str">
        <f>+'3 - Identificación del Riesgo'!G119</f>
        <v>R 47</v>
      </c>
      <c r="E120" s="107" t="str">
        <f>+'3 - Identificación del Riesgo'!H119</f>
        <v>Emitir conceptos sobre el mismo tema con distinta interpretación</v>
      </c>
      <c r="F120" s="107" t="str">
        <f>+'3 - Identificación del Riesgo'!I119</f>
        <v>Pérdida Reputacional</v>
      </c>
      <c r="G120" s="107" t="str">
        <f>+'3 - Identificación del Riesgo'!J119</f>
        <v>Posibilidad de pérdida reputacional en la imagen institucional interna y externa por falta de razonabilidad y búsqueda de unificación de criterios o línea de interpretación para la toma de decisiones</v>
      </c>
      <c r="H120" s="94">
        <v>280</v>
      </c>
      <c r="I120" s="109" t="str">
        <f t="shared" si="11"/>
        <v>Media</v>
      </c>
      <c r="J120" s="110">
        <f t="shared" si="19"/>
        <v>0.6</v>
      </c>
      <c r="K120" s="108" t="s">
        <v>471</v>
      </c>
      <c r="L120" s="109" t="str">
        <f>IF(OR(K120=Datos!$A$23,K120=Datos!$B$23),"Leve",IF(OR(K120=Datos!$A$24,K120=Datos!$B$24),"Menor",IF(OR(K120=Datos!$A$25,K120=Datos!$B$25),"Moderado",IF(OR(K120=Datos!$A$26,K120=Datos!$B$26),"Mayor",IF(OR(K120=Datos!$A$27,K120=Datos!$B$27),"Catastrófico","")))))</f>
        <v>Menor</v>
      </c>
      <c r="M120" s="110">
        <f t="shared" si="20"/>
        <v>0.4</v>
      </c>
      <c r="N120" s="109" t="str">
        <f t="shared" si="12"/>
        <v>Moderado</v>
      </c>
      <c r="O120" s="109" t="str">
        <f t="shared" si="21"/>
        <v>Reducir</v>
      </c>
    </row>
    <row r="121" spans="2:15" ht="56.6" x14ac:dyDescent="0.4">
      <c r="B121" s="105" t="str">
        <f>+'3 - Identificación del Riesgo'!B120</f>
        <v>APOYO JURÍDICO</v>
      </c>
      <c r="C121" s="106" t="str">
        <f>+'3 - Identificación del Riesgo'!F120</f>
        <v>OFICINA JURÍDICA</v>
      </c>
      <c r="D121" s="44" t="str">
        <f>+'3 - Identificación del Riesgo'!G120</f>
        <v>R 48</v>
      </c>
      <c r="E121" s="107" t="str">
        <f>+'3 - Identificación del Riesgo'!H120</f>
        <v>Vencimiento de términos</v>
      </c>
      <c r="F121" s="107" t="str">
        <f>+'3 - Identificación del Riesgo'!I120</f>
        <v>Afectación Económica o presupuestal</v>
      </c>
      <c r="G121" s="107" t="str">
        <f>+'3 - Identificación del Riesgo'!J120</f>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v>
      </c>
      <c r="H121" s="94">
        <v>280</v>
      </c>
      <c r="I121" s="109" t="str">
        <f t="shared" si="11"/>
        <v>Media</v>
      </c>
      <c r="J121" s="110">
        <f t="shared" si="19"/>
        <v>0.6</v>
      </c>
      <c r="K121" s="108" t="s">
        <v>471</v>
      </c>
      <c r="L121" s="109" t="str">
        <f>IF(OR(K121=Datos!$A$23,K121=Datos!$B$23),"Leve",IF(OR(K121=Datos!$A$24,K121=Datos!$B$24),"Menor",IF(OR(K121=Datos!$A$25,K121=Datos!$B$25),"Moderado",IF(OR(K121=Datos!$A$26,K121=Datos!$B$26),"Mayor",IF(OR(K121=Datos!$A$27,K121=Datos!$B$27),"Catastrófico","")))))</f>
        <v>Menor</v>
      </c>
      <c r="M121" s="110">
        <f t="shared" si="20"/>
        <v>0.4</v>
      </c>
      <c r="N121" s="109" t="str">
        <f t="shared" si="12"/>
        <v>Moderado</v>
      </c>
      <c r="O121" s="109" t="str">
        <f t="shared" si="21"/>
        <v>Reducir</v>
      </c>
    </row>
    <row r="122" spans="2:15" ht="42.45" x14ac:dyDescent="0.4">
      <c r="B122" s="105" t="str">
        <f>+'3 - Identificación del Riesgo'!B121</f>
        <v>APOYO JURÍDICO</v>
      </c>
      <c r="C122" s="106" t="str">
        <f>+'3 - Identificación del Riesgo'!F121</f>
        <v>OFICINA JURÍDICA</v>
      </c>
      <c r="D122" s="44" t="str">
        <f>+'3 - Identificación del Riesgo'!G121</f>
        <v>R 48</v>
      </c>
      <c r="E122" s="107" t="str">
        <f>+'3 - Identificación del Riesgo'!H121</f>
        <v>Vencimiento de términos</v>
      </c>
      <c r="F122" s="107" t="str">
        <f>+'3 - Identificación del Riesgo'!I121</f>
        <v>Afectación Económica o presupuestal</v>
      </c>
      <c r="G122" s="107" t="str">
        <f>+'3 - Identificación del Riesgo'!J121</f>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v>
      </c>
      <c r="H122" s="94">
        <v>240</v>
      </c>
      <c r="I122" s="109" t="str">
        <f t="shared" si="11"/>
        <v>Media</v>
      </c>
      <c r="J122" s="110">
        <f t="shared" ref="J122:J128" si="22">IF(I122="","",IF(I122="Muy Baja",0.2,IF(I122="Baja",0.4,IF(I122="Media",0.6,IF(I122="Alta",0.8,IF(I122="Muy Alta",1,))))))</f>
        <v>0.6</v>
      </c>
      <c r="K122" s="108" t="s">
        <v>163</v>
      </c>
      <c r="L122" s="109" t="str">
        <f>IF(OR(K122=Datos!$A$23,K122=Datos!$B$23),"Leve",IF(OR(K122=Datos!$A$24,K122=Datos!$B$24),"Menor",IF(OR(K122=Datos!$A$25,K122=Datos!$B$25),"Moderado",IF(OR(K122=Datos!$A$26,K122=Datos!$B$26),"Mayor",IF(OR(K122=Datos!$A$27,K122=Datos!$B$27),"Catastrófico","")))))</f>
        <v>Catastrófico</v>
      </c>
      <c r="M122" s="110">
        <f t="shared" ref="M122:M128" si="23">IF(L122="","",IF(L122="Leve",0.2,IF(L122="Menor",0.4,IF(L122="Moderado",0.6,IF(L122="Mayor",0.8,IF(L122="Catastrófico",1,))))))</f>
        <v>1</v>
      </c>
      <c r="N122" s="109" t="str">
        <f t="shared" si="12"/>
        <v>Extremo</v>
      </c>
      <c r="O122" s="109" t="str">
        <f t="shared" ref="O122:O128" si="24">_xlfn.IFS(N122="Bajo","Aceptar",N122="Moderado","Reducir",N122="Alto","Reducir",N122="Extremo","Reducir")</f>
        <v>Reducir</v>
      </c>
    </row>
    <row r="123" spans="2:15" ht="42.45" x14ac:dyDescent="0.4">
      <c r="B123" s="105" t="str">
        <f>+'3 - Identificación del Riesgo'!B122</f>
        <v>APOYO JURÍDICO</v>
      </c>
      <c r="C123" s="106" t="str">
        <f>+'3 - Identificación del Riesgo'!F122</f>
        <v>OFICINA JURÍDICA</v>
      </c>
      <c r="D123" s="44" t="str">
        <f>+'3 - Identificación del Riesgo'!G122</f>
        <v>R 48</v>
      </c>
      <c r="E123" s="107" t="str">
        <f>+'3 - Identificación del Riesgo'!H122</f>
        <v>Vencimiento de términos</v>
      </c>
      <c r="F123" s="107" t="str">
        <f>+'3 - Identificación del Riesgo'!I122</f>
        <v>Afectación Económica o presupuestal</v>
      </c>
      <c r="G123" s="107" t="str">
        <f>+'3 - Identificación del Riesgo'!J122</f>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v>
      </c>
      <c r="H123" s="94">
        <v>240</v>
      </c>
      <c r="I123" s="109" t="str">
        <f t="shared" si="11"/>
        <v>Media</v>
      </c>
      <c r="J123" s="110">
        <f t="shared" si="22"/>
        <v>0.6</v>
      </c>
      <c r="K123" s="108" t="s">
        <v>163</v>
      </c>
      <c r="L123" s="109" t="str">
        <f>IF(OR(K123=Datos!$A$23,K123=Datos!$B$23),"Leve",IF(OR(K123=Datos!$A$24,K123=Datos!$B$24),"Menor",IF(OR(K123=Datos!$A$25,K123=Datos!$B$25),"Moderado",IF(OR(K123=Datos!$A$26,K123=Datos!$B$26),"Mayor",IF(OR(K123=Datos!$A$27,K123=Datos!$B$27),"Catastrófico","")))))</f>
        <v>Catastrófico</v>
      </c>
      <c r="M123" s="110">
        <f t="shared" si="23"/>
        <v>1</v>
      </c>
      <c r="N123" s="109" t="str">
        <f t="shared" si="12"/>
        <v>Extremo</v>
      </c>
      <c r="O123" s="109" t="str">
        <f t="shared" si="24"/>
        <v>Reducir</v>
      </c>
    </row>
    <row r="124" spans="2:15" ht="42.45" x14ac:dyDescent="0.4">
      <c r="B124" s="105" t="str">
        <f>+'3 - Identificación del Riesgo'!B123</f>
        <v>APOYO JURÍDICO</v>
      </c>
      <c r="C124" s="106" t="str">
        <f>+'3 - Identificación del Riesgo'!F123</f>
        <v>OFICINA JURÍDICA</v>
      </c>
      <c r="D124" s="44" t="str">
        <f>+'3 - Identificación del Riesgo'!G123</f>
        <v>R 49</v>
      </c>
      <c r="E124" s="107" t="str">
        <f>+'3 - Identificación del Riesgo'!H123</f>
        <v>Emisión de viabilidades positivas contrarias a la normatividad</v>
      </c>
      <c r="F124" s="107" t="str">
        <f>+'3 - Identificación del Riesgo'!I123</f>
        <v>Pérdida Reputacional</v>
      </c>
      <c r="G124" s="107" t="str">
        <f>+'3 - Identificación del Riesgo'!J123</f>
        <v>Posibilidad de pérdida reputacional en la imagen de entidad por interpretaciones variadas a la normatividad y vacíos jurídicos que podrían generar la toma de decisiones erróneas</v>
      </c>
      <c r="H124" s="94">
        <v>3020</v>
      </c>
      <c r="I124" s="109" t="str">
        <f t="shared" si="11"/>
        <v>Alta</v>
      </c>
      <c r="J124" s="110">
        <f t="shared" si="22"/>
        <v>0.8</v>
      </c>
      <c r="K124" s="108" t="s">
        <v>163</v>
      </c>
      <c r="L124" s="109" t="str">
        <f>IF(OR(K124=Datos!$A$23,K124=Datos!$B$23),"Leve",IF(OR(K124=Datos!$A$24,K124=Datos!$B$24),"Menor",IF(OR(K124=Datos!$A$25,K124=Datos!$B$25),"Moderado",IF(OR(K124=Datos!$A$26,K124=Datos!$B$26),"Mayor",IF(OR(K124=Datos!$A$27,K124=Datos!$B$27),"Catastrófico","")))))</f>
        <v>Catastrófico</v>
      </c>
      <c r="M124" s="110">
        <f t="shared" si="23"/>
        <v>1</v>
      </c>
      <c r="N124" s="109" t="str">
        <f t="shared" si="12"/>
        <v>Extremo</v>
      </c>
      <c r="O124" s="109" t="str">
        <f t="shared" si="24"/>
        <v>Reducir</v>
      </c>
    </row>
    <row r="125" spans="2:15" ht="42.45" x14ac:dyDescent="0.4">
      <c r="B125" s="105" t="str">
        <f>+'3 - Identificación del Riesgo'!B124</f>
        <v>APOYO JURÍDICO</v>
      </c>
      <c r="C125" s="106" t="str">
        <f>+'3 - Identificación del Riesgo'!F124</f>
        <v>OFICINA JURÍDICA</v>
      </c>
      <c r="D125" s="44" t="str">
        <f>+'3 - Identificación del Riesgo'!G124</f>
        <v>R 49</v>
      </c>
      <c r="E125" s="107" t="str">
        <f>+'3 - Identificación del Riesgo'!H124</f>
        <v>Emisión de viabilidades positivas contrarias a la normatividad</v>
      </c>
      <c r="F125" s="107" t="str">
        <f>+'3 - Identificación del Riesgo'!I124</f>
        <v>Pérdida Reputacional</v>
      </c>
      <c r="G125" s="107" t="str">
        <f>+'3 - Identificación del Riesgo'!J124</f>
        <v>Posibilidad de pérdida reputacional en la imagen de entidad por interpretaciones variadas a la normatividad y vacíos jurídicos que podrían generar la toma de decisiones erróneas</v>
      </c>
      <c r="H125" s="94">
        <v>3020</v>
      </c>
      <c r="I125" s="109" t="str">
        <f t="shared" si="11"/>
        <v>Alta</v>
      </c>
      <c r="J125" s="110">
        <f t="shared" si="22"/>
        <v>0.8</v>
      </c>
      <c r="K125" s="108" t="s">
        <v>163</v>
      </c>
      <c r="L125" s="109" t="str">
        <f>IF(OR(K125=Datos!$A$23,K125=Datos!$B$23),"Leve",IF(OR(K125=Datos!$A$24,K125=Datos!$B$24),"Menor",IF(OR(K125=Datos!$A$25,K125=Datos!$B$25),"Moderado",IF(OR(K125=Datos!$A$26,K125=Datos!$B$26),"Mayor",IF(OR(K125=Datos!$A$27,K125=Datos!$B$27),"Catastrófico","")))))</f>
        <v>Catastrófico</v>
      </c>
      <c r="M125" s="110">
        <f t="shared" si="23"/>
        <v>1</v>
      </c>
      <c r="N125" s="109" t="str">
        <f t="shared" si="12"/>
        <v>Extremo</v>
      </c>
      <c r="O125" s="109" t="str">
        <f t="shared" si="24"/>
        <v>Reducir</v>
      </c>
    </row>
    <row r="126" spans="2:15" ht="42.45" x14ac:dyDescent="0.4">
      <c r="B126" s="105" t="str">
        <f>+'3 - Identificación del Riesgo'!B125</f>
        <v>ADQUISICIÓN DE BIENES Y SERVICIOS</v>
      </c>
      <c r="C126" s="106" t="str">
        <f>+'3 - Identificación del Riesgo'!F125</f>
        <v>GRUPO CONTRATOS</v>
      </c>
      <c r="D126" s="44" t="str">
        <f>+'3 - Identificación del Riesgo'!G125</f>
        <v>R 50</v>
      </c>
      <c r="E126" s="107" t="str">
        <f>+'3 - Identificación del Riesgo'!H125</f>
        <v>Liquidación de contratos y/o convenios fuera del plazo previsto.</v>
      </c>
      <c r="F126" s="107" t="str">
        <f>+'3 - Identificación del Riesgo'!I125</f>
        <v>Pérdida Reputacional</v>
      </c>
      <c r="G126" s="107" t="str">
        <f>+'3 - Identificación del Riesgo'!J125</f>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v>
      </c>
      <c r="H126" s="94">
        <v>3020</v>
      </c>
      <c r="I126" s="109" t="str">
        <f t="shared" si="11"/>
        <v>Alta</v>
      </c>
      <c r="J126" s="110">
        <f t="shared" si="22"/>
        <v>0.8</v>
      </c>
      <c r="K126" s="108" t="s">
        <v>163</v>
      </c>
      <c r="L126" s="109" t="str">
        <f>IF(OR(K126=Datos!$A$23,K126=Datos!$B$23),"Leve",IF(OR(K126=Datos!$A$24,K126=Datos!$B$24),"Menor",IF(OR(K126=Datos!$A$25,K126=Datos!$B$25),"Moderado",IF(OR(K126=Datos!$A$26,K126=Datos!$B$26),"Mayor",IF(OR(K126=Datos!$A$27,K126=Datos!$B$27),"Catastrófico","")))))</f>
        <v>Catastrófico</v>
      </c>
      <c r="M126" s="110">
        <f t="shared" si="23"/>
        <v>1</v>
      </c>
      <c r="N126" s="109" t="str">
        <f t="shared" si="12"/>
        <v>Extremo</v>
      </c>
      <c r="O126" s="109" t="str">
        <f t="shared" si="24"/>
        <v>Reducir</v>
      </c>
    </row>
    <row r="127" spans="2:15" ht="42.45" x14ac:dyDescent="0.4">
      <c r="B127" s="105" t="str">
        <f>+'3 - Identificación del Riesgo'!B126</f>
        <v>ADQUISICIÓN DE BIENES Y SERVICIOS</v>
      </c>
      <c r="C127" s="106" t="str">
        <f>+'3 - Identificación del Riesgo'!F126</f>
        <v>GRUPO CONTRATOS</v>
      </c>
      <c r="D127" s="44" t="str">
        <f>+'3 - Identificación del Riesgo'!G126</f>
        <v>R 50</v>
      </c>
      <c r="E127" s="107" t="str">
        <f>+'3 - Identificación del Riesgo'!H126</f>
        <v>Liquidación de contratos y/o convenios fuera del plazo previsto.</v>
      </c>
      <c r="F127" s="107" t="str">
        <f>+'3 - Identificación del Riesgo'!I126</f>
        <v>Pérdida Reputacional</v>
      </c>
      <c r="G127" s="107" t="str">
        <f>+'3 - Identificación del Riesgo'!J126</f>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v>
      </c>
      <c r="H127" s="94">
        <v>240</v>
      </c>
      <c r="I127" s="109" t="str">
        <f t="shared" si="11"/>
        <v>Media</v>
      </c>
      <c r="J127" s="110">
        <f t="shared" si="22"/>
        <v>0.6</v>
      </c>
      <c r="K127" s="108" t="s">
        <v>163</v>
      </c>
      <c r="L127" s="109" t="str">
        <f>IF(OR(K127=Datos!$A$23,K127=Datos!$B$23),"Leve",IF(OR(K127=Datos!$A$24,K127=Datos!$B$24),"Menor",IF(OR(K127=Datos!$A$25,K127=Datos!$B$25),"Moderado",IF(OR(K127=Datos!$A$26,K127=Datos!$B$26),"Mayor",IF(OR(K127=Datos!$A$27,K127=Datos!$B$27),"Catastrófico","")))))</f>
        <v>Catastrófico</v>
      </c>
      <c r="M127" s="110">
        <f t="shared" si="23"/>
        <v>1</v>
      </c>
      <c r="N127" s="109" t="str">
        <f t="shared" si="12"/>
        <v>Extremo</v>
      </c>
      <c r="O127" s="109" t="str">
        <f t="shared" si="24"/>
        <v>Reducir</v>
      </c>
    </row>
    <row r="128" spans="2:15" ht="42.45" x14ac:dyDescent="0.4">
      <c r="B128" s="105" t="str">
        <f>+'3 - Identificación del Riesgo'!B127</f>
        <v>ADQUISICIÓN DE BIENES Y SERVICIOS</v>
      </c>
      <c r="C128" s="106" t="str">
        <f>+'3 - Identificación del Riesgo'!F127</f>
        <v>GRUPO CONTRATOS</v>
      </c>
      <c r="D128" s="44" t="str">
        <f>+'3 - Identificación del Riesgo'!G127</f>
        <v>R 50</v>
      </c>
      <c r="E128" s="107" t="str">
        <f>+'3 - Identificación del Riesgo'!H127</f>
        <v>Liquidación de contratos y/o convenios fuera del plazo previsto.</v>
      </c>
      <c r="F128" s="107" t="str">
        <f>+'3 - Identificación del Riesgo'!I127</f>
        <v>Pérdida Reputacional</v>
      </c>
      <c r="G128" s="107" t="str">
        <f>+'3 - Identificación del Riesgo'!J127</f>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v>
      </c>
      <c r="H128" s="94">
        <v>240</v>
      </c>
      <c r="I128" s="109" t="str">
        <f t="shared" si="11"/>
        <v>Media</v>
      </c>
      <c r="J128" s="110">
        <f t="shared" si="22"/>
        <v>0.6</v>
      </c>
      <c r="K128" s="108" t="s">
        <v>163</v>
      </c>
      <c r="L128" s="109" t="str">
        <f>IF(OR(K128=Datos!$A$23,K128=Datos!$B$23),"Leve",IF(OR(K128=Datos!$A$24,K128=Datos!$B$24),"Menor",IF(OR(K128=Datos!$A$25,K128=Datos!$B$25),"Moderado",IF(OR(K128=Datos!$A$26,K128=Datos!$B$26),"Mayor",IF(OR(K128=Datos!$A$27,K128=Datos!$B$27),"Catastrófico","")))))</f>
        <v>Catastrófico</v>
      </c>
      <c r="M128" s="110">
        <f t="shared" si="23"/>
        <v>1</v>
      </c>
      <c r="N128" s="109" t="str">
        <f t="shared" si="12"/>
        <v>Extremo</v>
      </c>
      <c r="O128" s="109" t="str">
        <f t="shared" si="24"/>
        <v>Reducir</v>
      </c>
    </row>
    <row r="129" spans="2:15" ht="56.6" x14ac:dyDescent="0.4">
      <c r="B129" s="105" t="str">
        <f>+'3 - Identificación del Riesgo'!B128</f>
        <v>ADQUISICIÓN DE BIENES Y SERVICIOS</v>
      </c>
      <c r="C129" s="106" t="str">
        <f>+'3 - Identificación del Riesgo'!F128</f>
        <v>GRUPO CONTRATOS</v>
      </c>
      <c r="D129" s="44" t="str">
        <f>+'3 - Identificación del Riesgo'!G128</f>
        <v>R 51</v>
      </c>
      <c r="E129" s="107" t="str">
        <f>+'3 - Identificación del Riesgo'!H128</f>
        <v>Configuración del contrato realidad.</v>
      </c>
      <c r="F129" s="107" t="str">
        <f>+'3 - Identificación del Riesgo'!I128</f>
        <v>Afectación Económica o presupuestal</v>
      </c>
      <c r="G129" s="107" t="str">
        <f>+'3 - Identificación del Riesgo'!J128</f>
        <v>Posibilidad de afectación económica por costos en liquidación de contrato y pago de prestaciones de ley debido a demandas o reclamaciones judiciales por la constitución de dependencia, subordinación y horarios de la labor por parte del supervisor del contrato</v>
      </c>
      <c r="H129" s="94">
        <v>30</v>
      </c>
      <c r="I129" s="109" t="str">
        <f t="shared" si="11"/>
        <v>Media</v>
      </c>
      <c r="J129" s="110">
        <f t="shared" ref="J129:J137" si="25">IF(I129="","",IF(I129="Muy Baja",0.2,IF(I129="Baja",0.4,IF(I129="Media",0.6,IF(I129="Alta",0.8,IF(I129="Muy Alta",1,))))))</f>
        <v>0.6</v>
      </c>
      <c r="K129" s="108" t="s">
        <v>162</v>
      </c>
      <c r="L129" s="109" t="str">
        <f>IF(OR(K129=Datos!$A$23,K129=Datos!$B$23),"Leve",IF(OR(K129=Datos!$A$24,K129=Datos!$B$24),"Menor",IF(OR(K129=Datos!$A$25,K129=Datos!$B$25),"Moderado",IF(OR(K129=Datos!$A$26,K129=Datos!$B$26),"Mayor",IF(OR(K129=Datos!$A$27,K129=Datos!$B$27),"Catastrófico","")))))</f>
        <v>Moderado</v>
      </c>
      <c r="M129" s="110">
        <f t="shared" ref="M129:M137" si="26">IF(L129="","",IF(L129="Leve",0.2,IF(L129="Menor",0.4,IF(L129="Moderado",0.6,IF(L129="Mayor",0.8,IF(L129="Catastrófico",1,))))))</f>
        <v>0.6</v>
      </c>
      <c r="N129" s="109" t="str">
        <f t="shared" si="12"/>
        <v>Moderado</v>
      </c>
      <c r="O129" s="109" t="str">
        <f t="shared" ref="O129:O137" si="27">_xlfn.IFS(N129="Bajo","Aceptar",N129="Moderado","Reducir",N129="Alto","Reducir",N129="Extremo","Reducir")</f>
        <v>Reducir</v>
      </c>
    </row>
    <row r="130" spans="2:15" ht="56.6" x14ac:dyDescent="0.4">
      <c r="B130" s="105" t="str">
        <f>+'3 - Identificación del Riesgo'!B129</f>
        <v>ADQUISICIÓN DE BIENES Y SERVICIOS</v>
      </c>
      <c r="C130" s="106" t="str">
        <f>+'3 - Identificación del Riesgo'!F129</f>
        <v>GRUPO CONTRATOS</v>
      </c>
      <c r="D130" s="44" t="str">
        <f>+'3 - Identificación del Riesgo'!G129</f>
        <v>R 51</v>
      </c>
      <c r="E130" s="107" t="str">
        <f>+'3 - Identificación del Riesgo'!H129</f>
        <v>Configuración del contrato realidad.</v>
      </c>
      <c r="F130" s="107" t="str">
        <f>+'3 - Identificación del Riesgo'!I129</f>
        <v>Afectación Económica o presupuestal</v>
      </c>
      <c r="G130" s="107" t="str">
        <f>+'3 - Identificación del Riesgo'!J129</f>
        <v>Posibilidad de afectación económica por costos en liquidación de contrato y pago de prestaciones de ley debido a demandas o reclamaciones judiciales por la constitución de dependencia, subordinación y horarios de la labor por parte del supervisor del contrato</v>
      </c>
      <c r="H130" s="94">
        <v>30</v>
      </c>
      <c r="I130" s="109" t="str">
        <f t="shared" si="11"/>
        <v>Media</v>
      </c>
      <c r="J130" s="110">
        <f t="shared" si="25"/>
        <v>0.6</v>
      </c>
      <c r="K130" s="108" t="s">
        <v>162</v>
      </c>
      <c r="L130" s="109" t="str">
        <f>IF(OR(K130=Datos!$A$23,K130=Datos!$B$23),"Leve",IF(OR(K130=Datos!$A$24,K130=Datos!$B$24),"Menor",IF(OR(K130=Datos!$A$25,K130=Datos!$B$25),"Moderado",IF(OR(K130=Datos!$A$26,K130=Datos!$B$26),"Mayor",IF(OR(K130=Datos!$A$27,K130=Datos!$B$27),"Catastrófico","")))))</f>
        <v>Moderado</v>
      </c>
      <c r="M130" s="110">
        <f t="shared" si="26"/>
        <v>0.6</v>
      </c>
      <c r="N130" s="109" t="str">
        <f t="shared" si="12"/>
        <v>Moderado</v>
      </c>
      <c r="O130" s="109" t="str">
        <f t="shared" si="27"/>
        <v>Reducir</v>
      </c>
    </row>
    <row r="131" spans="2:15" ht="56.6" x14ac:dyDescent="0.4">
      <c r="B131" s="105" t="str">
        <f>+'3 - Identificación del Riesgo'!B130</f>
        <v>ADMINISTRACIÓN DE BIENES Y SERVICIOS</v>
      </c>
      <c r="C131" s="106" t="str">
        <f>+'3 - Identificación del Riesgo'!F130</f>
        <v>SUBDIRECCIÓN ADMINISTRATIVA Y FINANCIERA</v>
      </c>
      <c r="D131" s="44" t="str">
        <f>+'3 - Identificación del Riesgo'!G130</f>
        <v>R 52</v>
      </c>
      <c r="E131" s="107" t="str">
        <f>+'3 - Identificación del Riesgo'!H130</f>
        <v>Perdidas o daños en los bienes de la Entidad</v>
      </c>
      <c r="F131" s="107" t="str">
        <f>+'3 - Identificación del Riesgo'!I130</f>
        <v>Afectación Económica o presupuestal</v>
      </c>
      <c r="G131" s="107" t="str">
        <f>+'3 - Identificación del Riesgo'!J130</f>
        <v>Posibilidad de afectación económica por generar incertidumbre en los estados financieros y/o posible apertura a procesos disciplinarios y/o sancionatorios debido falta de control y lineamientos en el manejo de los bienes de la Entidad</v>
      </c>
      <c r="H131" s="94">
        <v>30</v>
      </c>
      <c r="I131" s="109" t="str">
        <f t="shared" si="11"/>
        <v>Media</v>
      </c>
      <c r="J131" s="110">
        <f t="shared" si="25"/>
        <v>0.6</v>
      </c>
      <c r="K131" s="108" t="s">
        <v>162</v>
      </c>
      <c r="L131" s="109" t="str">
        <f>IF(OR(K131=Datos!$A$23,K131=Datos!$B$23),"Leve",IF(OR(K131=Datos!$A$24,K131=Datos!$B$24),"Menor",IF(OR(K131=Datos!$A$25,K131=Datos!$B$25),"Moderado",IF(OR(K131=Datos!$A$26,K131=Datos!$B$26),"Mayor",IF(OR(K131=Datos!$A$27,K131=Datos!$B$27),"Catastrófico","")))))</f>
        <v>Moderado</v>
      </c>
      <c r="M131" s="110">
        <f t="shared" si="26"/>
        <v>0.6</v>
      </c>
      <c r="N131" s="109" t="str">
        <f t="shared" si="12"/>
        <v>Moderado</v>
      </c>
      <c r="O131" s="109" t="str">
        <f t="shared" si="27"/>
        <v>Reducir</v>
      </c>
    </row>
    <row r="132" spans="2:15" ht="28.3" x14ac:dyDescent="0.4">
      <c r="B132" s="105" t="str">
        <f>+'3 - Identificación del Riesgo'!B131</f>
        <v>ADMINISTRACIÓN DE BIENES Y SERVICIOS</v>
      </c>
      <c r="C132" s="106" t="str">
        <f>+'3 - Identificación del Riesgo'!F131</f>
        <v>SUBDIRECCIÓN ADMINISTRATIVA Y FINANCIERA</v>
      </c>
      <c r="D132" s="44" t="str">
        <f>+'3 - Identificación del Riesgo'!G131</f>
        <v>R 52</v>
      </c>
      <c r="E132" s="107" t="str">
        <f>+'3 - Identificación del Riesgo'!H131</f>
        <v>Perdidas o daños en los bienes de la Entidad</v>
      </c>
      <c r="F132" s="107" t="str">
        <f>+'3 - Identificación del Riesgo'!I131</f>
        <v>Afectación Económica o presupuestal</v>
      </c>
      <c r="G132" s="107" t="str">
        <f>+'3 - Identificación del Riesgo'!J131</f>
        <v>Posibilidad de afectación económica por generar incertidumbre en los estados financieros y/o posible apertura a procesos disciplinarios y/o sancionatorios debido falta de control y lineamientos en el manejo de los bienes de la Entidad</v>
      </c>
      <c r="H132" s="94">
        <v>12</v>
      </c>
      <c r="I132" s="109" t="str">
        <f t="shared" si="11"/>
        <v>Baja</v>
      </c>
      <c r="J132" s="110">
        <f t="shared" si="25"/>
        <v>0.4</v>
      </c>
      <c r="K132" s="108" t="s">
        <v>662</v>
      </c>
      <c r="L132" s="109" t="str">
        <f>IF(OR(K132=Datos!$A$23,K132=Datos!$B$23),"Leve",IF(OR(K132=Datos!$A$24,K132=Datos!$B$24),"Menor",IF(OR(K132=Datos!$A$25,K132=Datos!$B$25),"Moderado",IF(OR(K132=Datos!$A$26,K132=Datos!$B$26),"Mayor",IF(OR(K132=Datos!$A$27,K132=Datos!$B$27),"Catastrófico","")))))</f>
        <v>Menor</v>
      </c>
      <c r="M132" s="110">
        <f t="shared" si="26"/>
        <v>0.4</v>
      </c>
      <c r="N132" s="109" t="str">
        <f t="shared" si="12"/>
        <v>Moderado</v>
      </c>
      <c r="O132" s="109" t="str">
        <f t="shared" si="27"/>
        <v>Reducir</v>
      </c>
    </row>
    <row r="133" spans="2:15" ht="28.3" x14ac:dyDescent="0.4">
      <c r="B133" s="105" t="str">
        <f>+'3 - Identificación del Riesgo'!B132</f>
        <v>ADMINISTRACIÓN DE BIENES Y SERVICIOS</v>
      </c>
      <c r="C133" s="106" t="str">
        <f>+'3 - Identificación del Riesgo'!F132</f>
        <v>SUBDIRECCIÓN ADMINISTRATIVA Y FINANCIERA</v>
      </c>
      <c r="D133" s="44" t="str">
        <f>+'3 - Identificación del Riesgo'!G132</f>
        <v>R 52</v>
      </c>
      <c r="E133" s="107" t="str">
        <f>+'3 - Identificación del Riesgo'!H132</f>
        <v>Perdidas o daños en los bienes de la Entidad</v>
      </c>
      <c r="F133" s="107" t="str">
        <f>+'3 - Identificación del Riesgo'!I132</f>
        <v>Afectación Económica o presupuestal</v>
      </c>
      <c r="G133" s="107" t="str">
        <f>+'3 - Identificación del Riesgo'!J132</f>
        <v>Posibilidad de afectación económica por generar incertidumbre en los estados financieros y/o posible apertura a procesos disciplinarios y/o sancionatorios debido falta de control y lineamientos en el manejo de los bienes de la Entidad</v>
      </c>
      <c r="H133" s="94">
        <v>12</v>
      </c>
      <c r="I133" s="109" t="str">
        <f t="shared" si="11"/>
        <v>Baja</v>
      </c>
      <c r="J133" s="110">
        <f t="shared" si="25"/>
        <v>0.4</v>
      </c>
      <c r="K133" s="108" t="s">
        <v>662</v>
      </c>
      <c r="L133" s="109" t="str">
        <f>IF(OR(K133=Datos!$A$23,K133=Datos!$B$23),"Leve",IF(OR(K133=Datos!$A$24,K133=Datos!$B$24),"Menor",IF(OR(K133=Datos!$A$25,K133=Datos!$B$25),"Moderado",IF(OR(K133=Datos!$A$26,K133=Datos!$B$26),"Mayor",IF(OR(K133=Datos!$A$27,K133=Datos!$B$27),"Catastrófico","")))))</f>
        <v>Menor</v>
      </c>
      <c r="M133" s="110">
        <f t="shared" si="26"/>
        <v>0.4</v>
      </c>
      <c r="N133" s="109" t="str">
        <f t="shared" si="12"/>
        <v>Moderado</v>
      </c>
      <c r="O133" s="109" t="str">
        <f t="shared" si="27"/>
        <v>Reducir</v>
      </c>
    </row>
    <row r="134" spans="2:15" ht="28.3" x14ac:dyDescent="0.4">
      <c r="B134" s="105" t="str">
        <f>+'3 - Identificación del Riesgo'!B133</f>
        <v>ADMINISTRACIÓN DE BIENES Y SERVICIOS</v>
      </c>
      <c r="C134" s="106" t="str">
        <f>+'3 - Identificación del Riesgo'!F133</f>
        <v>SUBDIRECCIÓN ADMINISTRATIVA Y FINANCIERA</v>
      </c>
      <c r="D134" s="44" t="str">
        <f>+'3 - Identificación del Riesgo'!G133</f>
        <v>R 53</v>
      </c>
      <c r="E134" s="107" t="str">
        <f>+'3 - Identificación del Riesgo'!H133</f>
        <v>Incumplimiento en la aplicación de los mantenimientos preventivos a los bienes de la Entidad</v>
      </c>
      <c r="F134" s="107" t="str">
        <f>+'3 - Identificación del Riesgo'!I133</f>
        <v>Afectación Económica o presupuestal</v>
      </c>
      <c r="G134" s="107" t="str">
        <f>+'3 - Identificación del Riesgo'!J133</f>
        <v>Posibilidad de afectación económica por sobrecostos en mantenimientos debido a la falta de control en la implementación de mantenimientos de acuerdo a sus fichas técnicas</v>
      </c>
      <c r="H134" s="94">
        <v>260</v>
      </c>
      <c r="I134" s="109" t="str">
        <f t="shared" si="11"/>
        <v>Media</v>
      </c>
      <c r="J134" s="110">
        <f t="shared" si="25"/>
        <v>0.6</v>
      </c>
      <c r="K134" s="108" t="s">
        <v>659</v>
      </c>
      <c r="L134" s="109" t="str">
        <f>IF(OR(K134=Datos!$A$23,K134=Datos!$B$23),"Leve",IF(OR(K134=Datos!$A$24,K134=Datos!$B$24),"Menor",IF(OR(K134=Datos!$A$25,K134=Datos!$B$25),"Moderado",IF(OR(K134=Datos!$A$26,K134=Datos!$B$26),"Mayor",IF(OR(K134=Datos!$A$27,K134=Datos!$B$27),"Catastrófico","")))))</f>
        <v>Catastrófico</v>
      </c>
      <c r="M134" s="110">
        <f t="shared" si="26"/>
        <v>1</v>
      </c>
      <c r="N134" s="109" t="str">
        <f t="shared" si="12"/>
        <v>Extremo</v>
      </c>
      <c r="O134" s="109" t="str">
        <f t="shared" si="27"/>
        <v>Reducir</v>
      </c>
    </row>
    <row r="135" spans="2:15" ht="28.3" x14ac:dyDescent="0.4">
      <c r="B135" s="105" t="str">
        <f>+'3 - Identificación del Riesgo'!B134</f>
        <v>ADMINISTRACIÓN DE BIENES Y SERVICIOS</v>
      </c>
      <c r="C135" s="106" t="str">
        <f>+'3 - Identificación del Riesgo'!F134</f>
        <v>SUBDIRECCIÓN ADMINISTRATIVA Y FINANCIERA</v>
      </c>
      <c r="D135" s="44" t="str">
        <f>+'3 - Identificación del Riesgo'!G134</f>
        <v>R 53</v>
      </c>
      <c r="E135" s="107" t="str">
        <f>+'3 - Identificación del Riesgo'!H134</f>
        <v>Incumplimiento en la aplicación de los mantenimientos preventivos a los bienes de la Entidad</v>
      </c>
      <c r="F135" s="107" t="str">
        <f>+'3 - Identificación del Riesgo'!I134</f>
        <v>Afectación Económica o presupuestal</v>
      </c>
      <c r="G135" s="107" t="str">
        <f>+'3 - Identificación del Riesgo'!J134</f>
        <v>Posibilidad de afectación económica por sobrecostos en mantenimientos debido a la falta de control en la implementación de mantenimientos de acuerdo a sus fichas técnicas</v>
      </c>
      <c r="H135" s="94">
        <v>260</v>
      </c>
      <c r="I135" s="109" t="str">
        <f t="shared" si="11"/>
        <v>Media</v>
      </c>
      <c r="J135" s="110">
        <f t="shared" si="25"/>
        <v>0.6</v>
      </c>
      <c r="K135" s="108" t="s">
        <v>659</v>
      </c>
      <c r="L135" s="109" t="str">
        <f>IF(OR(K135=Datos!$A$23,K135=Datos!$B$23),"Leve",IF(OR(K135=Datos!$A$24,K135=Datos!$B$24),"Menor",IF(OR(K135=Datos!$A$25,K135=Datos!$B$25),"Moderado",IF(OR(K135=Datos!$A$26,K135=Datos!$B$26),"Mayor",IF(OR(K135=Datos!$A$27,K135=Datos!$B$27),"Catastrófico","")))))</f>
        <v>Catastrófico</v>
      </c>
      <c r="M135" s="110">
        <f t="shared" si="26"/>
        <v>1</v>
      </c>
      <c r="N135" s="109" t="str">
        <f t="shared" si="12"/>
        <v>Extremo</v>
      </c>
      <c r="O135" s="109" t="str">
        <f t="shared" si="27"/>
        <v>Reducir</v>
      </c>
    </row>
    <row r="136" spans="2:15" ht="28.3" x14ac:dyDescent="0.4">
      <c r="B136" s="105" t="str">
        <f>+'3 - Identificación del Riesgo'!B135</f>
        <v>ADMINISTRACIÓN DE BIENES Y SERVICIOS</v>
      </c>
      <c r="C136" s="106" t="str">
        <f>+'3 - Identificación del Riesgo'!F135</f>
        <v>SUBDIRECCIÓN ADMINISTRATIVA Y FINANCIERA</v>
      </c>
      <c r="D136" s="44" t="str">
        <f>+'3 - Identificación del Riesgo'!G135</f>
        <v>R 54</v>
      </c>
      <c r="E136" s="107" t="str">
        <f>+'3 - Identificación del Riesgo'!H135</f>
        <v>Legalización de comisión o viáticos sin el cumplimiento de requisitos</v>
      </c>
      <c r="F136" s="107" t="str">
        <f>+'3 - Identificación del Riesgo'!I135</f>
        <v>Afectación Económica o presupuestal</v>
      </c>
      <c r="G136" s="107" t="str">
        <f>+'3 - Identificación del Riesgo'!J135</f>
        <v xml:space="preserve">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v>
      </c>
      <c r="H136" s="94">
        <v>260</v>
      </c>
      <c r="I136" s="109" t="str">
        <f t="shared" si="11"/>
        <v>Media</v>
      </c>
      <c r="J136" s="110">
        <f>IF(I136="","",IF(I136="Muy Baja",0.2,IF(I136="Baja",0.4,IF(I136="Media",0.6,IF(I136="Alta",0.8,IF(I136="Muy Alta",1,))))))</f>
        <v>0.6</v>
      </c>
      <c r="K136" s="108" t="s">
        <v>659</v>
      </c>
      <c r="L136" s="109" t="str">
        <f>IF(OR(K136=Datos!$A$23,K136=Datos!$B$23),"Leve",IF(OR(K136=Datos!$A$24,K136=Datos!$B$24),"Menor",IF(OR(K136=Datos!$A$25,K136=Datos!$B$25),"Moderado",IF(OR(K136=Datos!$A$26,K136=Datos!$B$26),"Mayor",IF(OR(K136=Datos!$A$27,K136=Datos!$B$27),"Catastrófico","")))))</f>
        <v>Catastrófico</v>
      </c>
      <c r="M136" s="110">
        <f>IF(L136="","",IF(L136="Leve",0.2,IF(L136="Menor",0.4,IF(L136="Moderado",0.6,IF(L136="Mayor",0.8,IF(L136="Catastrófico",1,))))))</f>
        <v>1</v>
      </c>
      <c r="N136" s="109" t="str">
        <f t="shared" si="12"/>
        <v>Extremo</v>
      </c>
      <c r="O136" s="109" t="str">
        <f>_xlfn.IFS(N136="Bajo","Aceptar",N136="Moderado","Reducir",N136="Alto","Reducir",N136="Extremo","Reducir")</f>
        <v>Reducir</v>
      </c>
    </row>
    <row r="137" spans="2:15" ht="28.3" x14ac:dyDescent="0.4">
      <c r="B137" s="105" t="str">
        <f>+'3 - Identificación del Riesgo'!B136</f>
        <v>ADMINISTRACIÓN DE BIENES Y SERVICIOS</v>
      </c>
      <c r="C137" s="106" t="str">
        <f>+'3 - Identificación del Riesgo'!F136</f>
        <v>SUBDIRECCIÓN ADMINISTRATIVA Y FINANCIERA</v>
      </c>
      <c r="D137" s="44" t="str">
        <f>+'3 - Identificación del Riesgo'!G136</f>
        <v>R 54</v>
      </c>
      <c r="E137" s="107" t="str">
        <f>+'3 - Identificación del Riesgo'!H136</f>
        <v>Legalización de comisión o viáticos sin el cumplimiento de requisitos</v>
      </c>
      <c r="F137" s="107" t="str">
        <f>+'3 - Identificación del Riesgo'!I136</f>
        <v>Afectación Económica o presupuestal</v>
      </c>
      <c r="G137" s="107" t="str">
        <f>+'3 - Identificación del Riesgo'!J136</f>
        <v xml:space="preserve">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v>
      </c>
      <c r="H137" s="94">
        <v>260</v>
      </c>
      <c r="I137" s="109" t="str">
        <f t="shared" si="11"/>
        <v>Media</v>
      </c>
      <c r="J137" s="110">
        <f t="shared" si="25"/>
        <v>0.6</v>
      </c>
      <c r="K137" s="108" t="s">
        <v>664</v>
      </c>
      <c r="L137" s="109" t="str">
        <f>IF(OR(K137=Datos!$A$23,K137=Datos!$B$23),"Leve",IF(OR(K137=Datos!$A$24,K137=Datos!$B$24),"Menor",IF(OR(K137=Datos!$A$25,K137=Datos!$B$25),"Moderado",IF(OR(K137=Datos!$A$26,K137=Datos!$B$26),"Mayor",IF(OR(K137=Datos!$A$27,K137=Datos!$B$27),"Catastrófico","")))))</f>
        <v>Mayor</v>
      </c>
      <c r="M137" s="110">
        <f t="shared" si="26"/>
        <v>0.8</v>
      </c>
      <c r="N137" s="109" t="str">
        <f t="shared" si="12"/>
        <v>Alto</v>
      </c>
      <c r="O137" s="109" t="str">
        <f t="shared" si="27"/>
        <v>Reducir</v>
      </c>
    </row>
    <row r="138" spans="2:15" ht="28.3" x14ac:dyDescent="0.4">
      <c r="B138" s="105" t="str">
        <f>+'3 - Identificación del Riesgo'!B137</f>
        <v>ADMINISTRACIÓN DE BIENES Y SERVICIOS</v>
      </c>
      <c r="C138" s="106" t="str">
        <f>+'3 - Identificación del Riesgo'!F137</f>
        <v>SUBDIRECCIÓN ADMINISTRATIVA Y FINANCIERA</v>
      </c>
      <c r="D138" s="44" t="str">
        <f>+'3 - Identificación del Riesgo'!G137</f>
        <v>R 54</v>
      </c>
      <c r="E138" s="107" t="str">
        <f>+'3 - Identificación del Riesgo'!H137</f>
        <v>Legalización de comisión o viáticos sin el cumplimiento de requisitos</v>
      </c>
      <c r="F138" s="107" t="str">
        <f>+'3 - Identificación del Riesgo'!I137</f>
        <v>Afectación Económica o presupuestal</v>
      </c>
      <c r="G138" s="107" t="str">
        <f>+'3 - Identificación del Riesgo'!J137</f>
        <v xml:space="preserve">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v>
      </c>
      <c r="H138" s="94">
        <v>260</v>
      </c>
      <c r="I138" s="109" t="str">
        <f t="shared" si="11"/>
        <v>Media</v>
      </c>
      <c r="J138" s="110">
        <f t="shared" ref="J138:J176" si="28">IF(I138="","",IF(I138="Muy Baja",0.2,IF(I138="Baja",0.4,IF(I138="Media",0.6,IF(I138="Alta",0.8,IF(I138="Muy Alta",1,))))))</f>
        <v>0.6</v>
      </c>
      <c r="K138" s="108" t="s">
        <v>664</v>
      </c>
      <c r="L138" s="109" t="str">
        <f>IF(OR(K138=Datos!$A$23,K138=Datos!$B$23),"Leve",IF(OR(K138=Datos!$A$24,K138=Datos!$B$24),"Menor",IF(OR(K138=Datos!$A$25,K138=Datos!$B$25),"Moderado",IF(OR(K138=Datos!$A$26,K138=Datos!$B$26),"Mayor",IF(OR(K138=Datos!$A$27,K138=Datos!$B$27),"Catastrófico","")))))</f>
        <v>Mayor</v>
      </c>
      <c r="M138" s="110">
        <f t="shared" ref="M138:M176" si="29">IF(L138="","",IF(L138="Leve",0.2,IF(L138="Menor",0.4,IF(L138="Moderado",0.6,IF(L138="Mayor",0.8,IF(L138="Catastrófico",1,))))))</f>
        <v>0.8</v>
      </c>
      <c r="N138" s="109" t="str">
        <f t="shared" si="12"/>
        <v>Alto</v>
      </c>
      <c r="O138" s="109" t="str">
        <f t="shared" ref="O138:O176" si="30">_xlfn.IFS(N138="Bajo","Aceptar",N138="Moderado","Reducir",N138="Alto","Reducir",N138="Extremo","Reducir")</f>
        <v>Reducir</v>
      </c>
    </row>
    <row r="139" spans="2:15" ht="28.3" x14ac:dyDescent="0.4">
      <c r="B139" s="105" t="str">
        <f>+'3 - Identificación del Riesgo'!B138</f>
        <v>ADMINISTRACIÓN DE BIENES Y SERVICIOS</v>
      </c>
      <c r="C139" s="106" t="str">
        <f>+'3 - Identificación del Riesgo'!F138</f>
        <v xml:space="preserve">SUBDIRECCIÓN ADMINISTRATIVA Y FINANCIERA
</v>
      </c>
      <c r="D139" s="44" t="str">
        <f>+'3 - Identificación del Riesgo'!G138</f>
        <v>R 55</v>
      </c>
      <c r="E139" s="107" t="str">
        <f>+'3 - Identificación del Riesgo'!H138</f>
        <v>Pérdida o daño en la documentación de la Agencia</v>
      </c>
      <c r="F139" s="107" t="str">
        <f>+'3 - Identificación del Riesgo'!I138</f>
        <v>Pérdida Reputacional</v>
      </c>
      <c r="G139" s="107" t="str">
        <f>+'3 - Identificación del Riesgo'!J138</f>
        <v>Posibilidad de pérdida reputacional en la imagen institucional ante los grupos de interés debido a la falta de control para los lineamientos de manejo y de conservación en documentos</v>
      </c>
      <c r="H139" s="94">
        <v>365</v>
      </c>
      <c r="I139" s="109" t="str">
        <f t="shared" ref="I139:I186" si="31">IF(H139&lt;=0,"",IF(H139&lt;=2,"Muy Baja",IF(H139&lt;=24,"Baja",IF(H139&lt;=500,"Media",IF(H139&lt;=5000,"Alta","Muy Alta")))))</f>
        <v>Media</v>
      </c>
      <c r="J139" s="110">
        <f t="shared" si="28"/>
        <v>0.6</v>
      </c>
      <c r="K139" s="108" t="s">
        <v>662</v>
      </c>
      <c r="L139" s="109" t="str">
        <f>IF(OR(K139=Datos!$A$23,K139=Datos!$B$23),"Leve",IF(OR(K139=Datos!$A$24,K139=Datos!$B$24),"Menor",IF(OR(K139=Datos!$A$25,K139=Datos!$B$25),"Moderado",IF(OR(K139=Datos!$A$26,K139=Datos!$B$26),"Mayor",IF(OR(K139=Datos!$A$27,K139=Datos!$B$27),"Catastrófico","")))))</f>
        <v>Menor</v>
      </c>
      <c r="M139" s="110">
        <f t="shared" si="29"/>
        <v>0.4</v>
      </c>
      <c r="N139" s="109" t="str">
        <f t="shared" ref="N139:N186" si="32">IF(OR(AND(I139="Muy Baja",L139="Leve"),AND(I139="Muy Baja",L139="Menor"),AND(I139="Baja",L139="Leve")),"Bajo",IF(OR(AND(I139="Muy baja",L139="Moderado"),AND(I139="Baja",L139="Menor"),AND(I139="Baja",L139="Moderado"),AND(I139="Media",L139="Leve"),AND(I139="Media",L139="Menor"),AND(I139="Media",L139="Moderado"),AND(I139="Alta",L139="Leve"),AND(I139="Alta",L139="Menor")),"Moderado",IF(OR(AND(I139="Muy Baja",L139="Mayor"),AND(I139="Baja",L139="Mayor"),AND(I139="Media",L139="Mayor"),AND(I139="Alta",L139="Moderado"),AND(I139="Alta",L139="Mayor"),AND(I139="Muy Alta",L139="Leve"),AND(I139="Muy Alta",L139="Menor"),AND(I139="Muy Alta",L139="Moderado"),AND(I139="Muy Alta",L139="Mayor")),"Alto",IF(OR(AND(I139="Muy Baja",L139="Catastrófico"),AND(I139="Baja",L139="Catastrófico"),AND(I139="Media",L139="Catastrófico"),AND(I139="Alta",L139="Catastrófico"),AND(I139="Muy Alta",L139="Catastrófico")),"Extremo",""))))</f>
        <v>Moderado</v>
      </c>
      <c r="O139" s="109" t="str">
        <f t="shared" si="30"/>
        <v>Reducir</v>
      </c>
    </row>
    <row r="140" spans="2:15" ht="28.3" x14ac:dyDescent="0.4">
      <c r="B140" s="105" t="str">
        <f>+'3 - Identificación del Riesgo'!B139</f>
        <v>ADMINISTRACIÓN DE BIENES Y SERVICIOS</v>
      </c>
      <c r="C140" s="106" t="str">
        <f>+'3 - Identificación del Riesgo'!F139</f>
        <v xml:space="preserve">SUBDIRECCIÓN ADMINISTRATIVA Y FINANCIERA
</v>
      </c>
      <c r="D140" s="44" t="str">
        <f>+'3 - Identificación del Riesgo'!G139</f>
        <v>R 55</v>
      </c>
      <c r="E140" s="107" t="str">
        <f>+'3 - Identificación del Riesgo'!H139</f>
        <v>Pérdida o daño en la documentación de la Agencia</v>
      </c>
      <c r="F140" s="107" t="str">
        <f>+'3 - Identificación del Riesgo'!I139</f>
        <v>Pérdida Reputacional</v>
      </c>
      <c r="G140" s="107" t="str">
        <f>+'3 - Identificación del Riesgo'!J139</f>
        <v>Posibilidad de pérdida reputacional en la imagen institucional ante los grupos de interés debido a la falta de control para los lineamientos de manejo y de conservación en documentos</v>
      </c>
      <c r="H140" s="94">
        <v>365</v>
      </c>
      <c r="I140" s="109" t="str">
        <f t="shared" si="31"/>
        <v>Media</v>
      </c>
      <c r="J140" s="110">
        <f t="shared" si="28"/>
        <v>0.6</v>
      </c>
      <c r="K140" s="108" t="s">
        <v>662</v>
      </c>
      <c r="L140" s="109" t="str">
        <f>IF(OR(K140=Datos!$A$23,K140=Datos!$B$23),"Leve",IF(OR(K140=Datos!$A$24,K140=Datos!$B$24),"Menor",IF(OR(K140=Datos!$A$25,K140=Datos!$B$25),"Moderado",IF(OR(K140=Datos!$A$26,K140=Datos!$B$26),"Mayor",IF(OR(K140=Datos!$A$27,K140=Datos!$B$27),"Catastrófico","")))))</f>
        <v>Menor</v>
      </c>
      <c r="M140" s="110">
        <f t="shared" si="29"/>
        <v>0.4</v>
      </c>
      <c r="N140" s="109" t="str">
        <f t="shared" si="32"/>
        <v>Moderado</v>
      </c>
      <c r="O140" s="109" t="str">
        <f t="shared" si="30"/>
        <v>Reducir</v>
      </c>
    </row>
    <row r="141" spans="2:15" ht="28.3" x14ac:dyDescent="0.4">
      <c r="B141" s="105" t="str">
        <f>+'3 - Identificación del Riesgo'!B140</f>
        <v>ADMINISTRACIÓN DE BIENES Y SERVICIOS</v>
      </c>
      <c r="C141" s="106" t="str">
        <f>+'3 - Identificación del Riesgo'!F140</f>
        <v xml:space="preserve">SUBDIRECCIÓN ADMINISTRATIVA Y FINANCIERA
</v>
      </c>
      <c r="D141" s="44" t="str">
        <f>+'3 - Identificación del Riesgo'!G140</f>
        <v>R 55</v>
      </c>
      <c r="E141" s="107" t="str">
        <f>+'3 - Identificación del Riesgo'!H140</f>
        <v>Pérdida o daño en la documentación de la Agencia</v>
      </c>
      <c r="F141" s="107" t="str">
        <f>+'3 - Identificación del Riesgo'!I140</f>
        <v>Pérdida Reputacional</v>
      </c>
      <c r="G141" s="107" t="str">
        <f>+'3 - Identificación del Riesgo'!J140</f>
        <v>Posibilidad de pérdida reputacional en la imagen institucional ante los grupos de interés debido a la falta de control para los lineamientos de manejo y de conservación en documentos</v>
      </c>
      <c r="H141" s="94">
        <v>365</v>
      </c>
      <c r="I141" s="109" t="str">
        <f t="shared" si="31"/>
        <v>Media</v>
      </c>
      <c r="J141" s="110">
        <f t="shared" si="28"/>
        <v>0.6</v>
      </c>
      <c r="K141" s="108" t="s">
        <v>662</v>
      </c>
      <c r="L141" s="109" t="str">
        <f>IF(OR(K141=Datos!$A$23,K141=Datos!$B$23),"Leve",IF(OR(K141=Datos!$A$24,K141=Datos!$B$24),"Menor",IF(OR(K141=Datos!$A$25,K141=Datos!$B$25),"Moderado",IF(OR(K141=Datos!$A$26,K141=Datos!$B$26),"Mayor",IF(OR(K141=Datos!$A$27,K141=Datos!$B$27),"Catastrófico","")))))</f>
        <v>Menor</v>
      </c>
      <c r="M141" s="110">
        <f t="shared" si="29"/>
        <v>0.4</v>
      </c>
      <c r="N141" s="109" t="str">
        <f t="shared" si="32"/>
        <v>Moderado</v>
      </c>
      <c r="O141" s="109" t="str">
        <f t="shared" si="30"/>
        <v>Reducir</v>
      </c>
    </row>
    <row r="142" spans="2:15" ht="56.6" x14ac:dyDescent="0.4">
      <c r="B142" s="105" t="str">
        <f>+'3 - Identificación del Riesgo'!B141</f>
        <v>ADMINISTRACIÓN DE BIENES Y SERVICIOS</v>
      </c>
      <c r="C142" s="106" t="str">
        <f>+'3 - Identificación del Riesgo'!F141</f>
        <v xml:space="preserve">SUBDIRECCIÓN ADMINISTRATIVA Y FINANCIERA
</v>
      </c>
      <c r="D142" s="44" t="str">
        <f>+'3 - Identificación del Riesgo'!G141</f>
        <v>R 55</v>
      </c>
      <c r="E142" s="107" t="str">
        <f>+'3 - Identificación del Riesgo'!H141</f>
        <v>Pérdida o daño en la documentación de la Agencia</v>
      </c>
      <c r="F142" s="107" t="str">
        <f>+'3 - Identificación del Riesgo'!I141</f>
        <v>Pérdida Reputacional</v>
      </c>
      <c r="G142" s="107" t="str">
        <f>+'3 - Identificación del Riesgo'!J141</f>
        <v>Posibilidad de pérdida reputacional en la imagen institucional ante los grupos de interés debido a la falta de control para los lineamientos de manejo y de conservación en documentos</v>
      </c>
      <c r="H142" s="94">
        <v>8155</v>
      </c>
      <c r="I142" s="109" t="str">
        <f t="shared" si="31"/>
        <v>Muy Alta</v>
      </c>
      <c r="J142" s="110">
        <f t="shared" si="28"/>
        <v>1</v>
      </c>
      <c r="K142" s="108" t="s">
        <v>162</v>
      </c>
      <c r="L142" s="109" t="str">
        <f>IF(OR(K142=Datos!$A$23,K142=Datos!$B$23),"Leve",IF(OR(K142=Datos!$A$24,K142=Datos!$B$24),"Menor",IF(OR(K142=Datos!$A$25,K142=Datos!$B$25),"Moderado",IF(OR(K142=Datos!$A$26,K142=Datos!$B$26),"Mayor",IF(OR(K142=Datos!$A$27,K142=Datos!$B$27),"Catastrófico","")))))</f>
        <v>Moderado</v>
      </c>
      <c r="M142" s="110">
        <f t="shared" si="29"/>
        <v>0.6</v>
      </c>
      <c r="N142" s="109" t="str">
        <f t="shared" si="32"/>
        <v>Alto</v>
      </c>
      <c r="O142" s="109" t="str">
        <f t="shared" si="30"/>
        <v>Reducir</v>
      </c>
    </row>
    <row r="143" spans="2:15" ht="56.6" x14ac:dyDescent="0.4">
      <c r="B143" s="105" t="str">
        <f>+'3 - Identificación del Riesgo'!B142</f>
        <v>ADMINISTRACIÓN DE BIENES Y SERVICIOS</v>
      </c>
      <c r="C143" s="106" t="str">
        <f>+'3 - Identificación del Riesgo'!F142</f>
        <v xml:space="preserve">SUBDIRECCIÓN ADMINISTRATIVA Y FINANCIERA
</v>
      </c>
      <c r="D143" s="44" t="str">
        <f>+'3 - Identificación del Riesgo'!G142</f>
        <v>R 56</v>
      </c>
      <c r="E143" s="107" t="str">
        <f>+'3 - Identificación del Riesgo'!H142</f>
        <v xml:space="preserve">Asignación incorrecta de comunicaciones oficiales recibidas (documentos) en el momento de la radicación. </v>
      </c>
      <c r="F143" s="107" t="str">
        <f>+'3 - Identificación del Riesgo'!I142</f>
        <v>Pérdida Reputacional</v>
      </c>
      <c r="G143" s="107" t="str">
        <f>+'3 - Identificación del Riesgo'!J142</f>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v>
      </c>
      <c r="H143" s="94">
        <v>8155</v>
      </c>
      <c r="I143" s="109" t="str">
        <f t="shared" si="31"/>
        <v>Muy Alta</v>
      </c>
      <c r="J143" s="110">
        <f t="shared" si="28"/>
        <v>1</v>
      </c>
      <c r="K143" s="108" t="s">
        <v>162</v>
      </c>
      <c r="L143" s="109" t="str">
        <f>IF(OR(K143=Datos!$A$23,K143=Datos!$B$23),"Leve",IF(OR(K143=Datos!$A$24,K143=Datos!$B$24),"Menor",IF(OR(K143=Datos!$A$25,K143=Datos!$B$25),"Moderado",IF(OR(K143=Datos!$A$26,K143=Datos!$B$26),"Mayor",IF(OR(K143=Datos!$A$27,K143=Datos!$B$27),"Catastrófico","")))))</f>
        <v>Moderado</v>
      </c>
      <c r="M143" s="110">
        <f t="shared" si="29"/>
        <v>0.6</v>
      </c>
      <c r="N143" s="109" t="str">
        <f t="shared" si="32"/>
        <v>Alto</v>
      </c>
      <c r="O143" s="109" t="str">
        <f t="shared" si="30"/>
        <v>Reducir</v>
      </c>
    </row>
    <row r="144" spans="2:15" ht="56.6" x14ac:dyDescent="0.4">
      <c r="B144" s="105" t="str">
        <f>+'3 - Identificación del Riesgo'!B143</f>
        <v>ADMINISTRACIÓN DE BIENES Y SERVICIOS</v>
      </c>
      <c r="C144" s="106" t="str">
        <f>+'3 - Identificación del Riesgo'!F143</f>
        <v xml:space="preserve">SUBDIRECCIÓN ADMINISTRATIVA Y FINANCIERA
</v>
      </c>
      <c r="D144" s="44" t="str">
        <f>+'3 - Identificación del Riesgo'!G143</f>
        <v>R 56</v>
      </c>
      <c r="E144" s="107" t="str">
        <f>+'3 - Identificación del Riesgo'!H143</f>
        <v xml:space="preserve">Asignación incorrecta de comunicaciones oficiales recibidas (documentos) en el momento de la radicación. </v>
      </c>
      <c r="F144" s="107" t="str">
        <f>+'3 - Identificación del Riesgo'!I143</f>
        <v>Pérdida Reputacional</v>
      </c>
      <c r="G144" s="107" t="str">
        <f>+'3 - Identificación del Riesgo'!J143</f>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v>
      </c>
      <c r="H144" s="94">
        <v>8155</v>
      </c>
      <c r="I144" s="109" t="str">
        <f t="shared" si="31"/>
        <v>Muy Alta</v>
      </c>
      <c r="J144" s="110">
        <f t="shared" si="28"/>
        <v>1</v>
      </c>
      <c r="K144" s="108" t="s">
        <v>162</v>
      </c>
      <c r="L144" s="109" t="str">
        <f>IF(OR(K144=Datos!$A$23,K144=Datos!$B$23),"Leve",IF(OR(K144=Datos!$A$24,K144=Datos!$B$24),"Menor",IF(OR(K144=Datos!$A$25,K144=Datos!$B$25),"Moderado",IF(OR(K144=Datos!$A$26,K144=Datos!$B$26),"Mayor",IF(OR(K144=Datos!$A$27,K144=Datos!$B$27),"Catastrófico","")))))</f>
        <v>Moderado</v>
      </c>
      <c r="M144" s="110">
        <f t="shared" si="29"/>
        <v>0.6</v>
      </c>
      <c r="N144" s="109" t="str">
        <f t="shared" si="32"/>
        <v>Alto</v>
      </c>
      <c r="O144" s="109" t="str">
        <f t="shared" si="30"/>
        <v>Reducir</v>
      </c>
    </row>
    <row r="145" spans="2:15" ht="56.6" x14ac:dyDescent="0.4">
      <c r="B145" s="105" t="str">
        <f>+'3 - Identificación del Riesgo'!B144</f>
        <v>ADMINISTRACIÓN DE BIENES Y SERVICIOS</v>
      </c>
      <c r="C145" s="106" t="str">
        <f>+'3 - Identificación del Riesgo'!F144</f>
        <v xml:space="preserve">SUBDIRECCIÓN ADMINISTRATIVA Y FINANCIERA
</v>
      </c>
      <c r="D145" s="44" t="str">
        <f>+'3 - Identificación del Riesgo'!G144</f>
        <v>R 56</v>
      </c>
      <c r="E145" s="107" t="str">
        <f>+'3 - Identificación del Riesgo'!H144</f>
        <v xml:space="preserve">Asignación incorrecta de comunicaciones oficiales recibidas (documentos) en el momento de la radicación. </v>
      </c>
      <c r="F145" s="107" t="str">
        <f>+'3 - Identificación del Riesgo'!I144</f>
        <v>Pérdida Reputacional</v>
      </c>
      <c r="G145" s="107" t="str">
        <f>+'3 - Identificación del Riesgo'!J144</f>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v>
      </c>
      <c r="H145" s="94">
        <v>8155</v>
      </c>
      <c r="I145" s="109" t="str">
        <f t="shared" si="31"/>
        <v>Muy Alta</v>
      </c>
      <c r="J145" s="110">
        <f t="shared" si="28"/>
        <v>1</v>
      </c>
      <c r="K145" s="108" t="s">
        <v>162</v>
      </c>
      <c r="L145" s="109" t="str">
        <f>IF(OR(K145=Datos!$A$23,K145=Datos!$B$23),"Leve",IF(OR(K145=Datos!$A$24,K145=Datos!$B$24),"Menor",IF(OR(K145=Datos!$A$25,K145=Datos!$B$25),"Moderado",IF(OR(K145=Datos!$A$26,K145=Datos!$B$26),"Mayor",IF(OR(K145=Datos!$A$27,K145=Datos!$B$27),"Catastrófico","")))))</f>
        <v>Moderado</v>
      </c>
      <c r="M145" s="110">
        <f t="shared" si="29"/>
        <v>0.6</v>
      </c>
      <c r="N145" s="109" t="str">
        <f t="shared" si="32"/>
        <v>Alto</v>
      </c>
      <c r="O145" s="109" t="str">
        <f t="shared" si="30"/>
        <v>Reducir</v>
      </c>
    </row>
    <row r="146" spans="2:15" ht="56.6" x14ac:dyDescent="0.4">
      <c r="B146" s="105" t="str">
        <f>+'3 - Identificación del Riesgo'!B145</f>
        <v>ADMINISTRACIÓN DE BIENES Y SERVICIOS</v>
      </c>
      <c r="C146" s="106" t="str">
        <f>+'3 - Identificación del Riesgo'!F145</f>
        <v xml:space="preserve">SUBDIRECCIÓN ADMINISTRATIVA Y FINANCIERA
</v>
      </c>
      <c r="D146" s="44" t="str">
        <f>+'3 - Identificación del Riesgo'!G145</f>
        <v>R 57</v>
      </c>
      <c r="E146" s="107" t="str">
        <f>+'3 - Identificación del Riesgo'!H145</f>
        <v>Demoras en la respuesta a solicitudes internas de documentos en atención de los requerimientos de expedientes por parte de las dependencias</v>
      </c>
      <c r="F146" s="107" t="str">
        <f>+'3 - Identificación del Riesgo'!I145</f>
        <v>Pérdida Reputacional</v>
      </c>
      <c r="G146" s="107" t="str">
        <f>+'3 - Identificación del Riesgo'!J145</f>
        <v>Posibilidad de pérdida reputacional derivando en acciones jurídicas en contra de la entidad debido a los vencimientos de términos debido a personal insuficiente para atender la alta demanda y la inexactitud o complejidad de la solicitud del expediente o información por parte de la dependencia</v>
      </c>
      <c r="H146" s="94">
        <v>154477</v>
      </c>
      <c r="I146" s="109" t="str">
        <f t="shared" si="31"/>
        <v>Muy Alta</v>
      </c>
      <c r="J146" s="110">
        <f t="shared" si="28"/>
        <v>1</v>
      </c>
      <c r="K146" s="108" t="s">
        <v>162</v>
      </c>
      <c r="L146" s="109" t="str">
        <f>IF(OR(K146=Datos!$A$23,K146=Datos!$B$23),"Leve",IF(OR(K146=Datos!$A$24,K146=Datos!$B$24),"Menor",IF(OR(K146=Datos!$A$25,K146=Datos!$B$25),"Moderado",IF(OR(K146=Datos!$A$26,K146=Datos!$B$26),"Mayor",IF(OR(K146=Datos!$A$27,K146=Datos!$B$27),"Catastrófico","")))))</f>
        <v>Moderado</v>
      </c>
      <c r="M146" s="110">
        <f t="shared" si="29"/>
        <v>0.6</v>
      </c>
      <c r="N146" s="109" t="str">
        <f t="shared" si="32"/>
        <v>Alto</v>
      </c>
      <c r="O146" s="109" t="str">
        <f t="shared" si="30"/>
        <v>Reducir</v>
      </c>
    </row>
    <row r="147" spans="2:15" ht="56.6" x14ac:dyDescent="0.4">
      <c r="B147" s="105" t="str">
        <f>+'3 - Identificación del Riesgo'!B146</f>
        <v>ADMINISTRACIÓN DE BIENES Y SERVICIOS</v>
      </c>
      <c r="C147" s="106" t="str">
        <f>+'3 - Identificación del Riesgo'!F146</f>
        <v xml:space="preserve">SUBDIRECCIÓN ADMINISTRATIVA Y FINANCIERA
</v>
      </c>
      <c r="D147" s="44" t="str">
        <f>+'3 - Identificación del Riesgo'!G146</f>
        <v>R 57</v>
      </c>
      <c r="E147" s="107" t="str">
        <f>+'3 - Identificación del Riesgo'!H146</f>
        <v>Demoras en la respuesta a solicitudes internas de documentos en atención de los requerimientos de expedientes por parte de las dependencias</v>
      </c>
      <c r="F147" s="107" t="str">
        <f>+'3 - Identificación del Riesgo'!I146</f>
        <v>Pérdida Reputacional</v>
      </c>
      <c r="G147" s="107" t="str">
        <f>+'3 - Identificación del Riesgo'!J146</f>
        <v>Posibilidad de pérdida reputacional derivando en acciones jurídicas en contra de la entidad debido a los vencimientos de términos debido a personal insuficiente para atender la alta demanda y la inexactitud o complejidad de la solicitud del expediente o información por parte de la dependencia</v>
      </c>
      <c r="H147" s="94">
        <v>154477</v>
      </c>
      <c r="I147" s="109" t="str">
        <f t="shared" si="31"/>
        <v>Muy Alta</v>
      </c>
      <c r="J147" s="110">
        <f t="shared" si="28"/>
        <v>1</v>
      </c>
      <c r="K147" s="108" t="s">
        <v>162</v>
      </c>
      <c r="L147" s="109" t="str">
        <f>IF(OR(K147=Datos!$A$23,K147=Datos!$B$23),"Leve",IF(OR(K147=Datos!$A$24,K147=Datos!$B$24),"Menor",IF(OR(K147=Datos!$A$25,K147=Datos!$B$25),"Moderado",IF(OR(K147=Datos!$A$26,K147=Datos!$B$26),"Mayor",IF(OR(K147=Datos!$A$27,K147=Datos!$B$27),"Catastrófico","")))))</f>
        <v>Moderado</v>
      </c>
      <c r="M147" s="110">
        <f t="shared" si="29"/>
        <v>0.6</v>
      </c>
      <c r="N147" s="109" t="str">
        <f t="shared" si="32"/>
        <v>Alto</v>
      </c>
      <c r="O147" s="109" t="str">
        <f t="shared" si="30"/>
        <v>Reducir</v>
      </c>
    </row>
    <row r="148" spans="2:15" ht="56.6" x14ac:dyDescent="0.4">
      <c r="B148" s="105" t="str">
        <f>+'3 - Identificación del Riesgo'!B147</f>
        <v>ADMINISTRACIÓN DE BIENES Y SERVICIOS</v>
      </c>
      <c r="C148" s="106" t="str">
        <f>+'3 - Identificación del Riesgo'!F147</f>
        <v>SUBDIRECCIÓN ADMINISTRATIVA Y FINANCIERA</v>
      </c>
      <c r="D148" s="44" t="str">
        <f>+'3 - Identificación del Riesgo'!G147</f>
        <v>R 58</v>
      </c>
      <c r="E148" s="107" t="str">
        <f>+'3 - Identificación del Riesgo'!H147</f>
        <v>Incumplimiento del Plan de Gestión Integral de Residuos Peligrosos (PGIRESPEL)</v>
      </c>
      <c r="F148" s="107" t="str">
        <f>+'3 - Identificación del Riesgo'!I147</f>
        <v>Afectación Económica o presupuestal</v>
      </c>
      <c r="G148" s="107" t="str">
        <f>+'3 - Identificación del Riesgo'!J147</f>
        <v>Posibilidad de afectación económica por sanciones legales por entes de control debido al desconocimiento en la normatividad ambiental aplicable</v>
      </c>
      <c r="H148" s="94">
        <v>154477</v>
      </c>
      <c r="I148" s="109" t="str">
        <f t="shared" si="31"/>
        <v>Muy Alta</v>
      </c>
      <c r="J148" s="110">
        <f t="shared" si="28"/>
        <v>1</v>
      </c>
      <c r="K148" s="108" t="s">
        <v>162</v>
      </c>
      <c r="L148" s="109" t="str">
        <f>IF(OR(K148=Datos!$A$23,K148=Datos!$B$23),"Leve",IF(OR(K148=Datos!$A$24,K148=Datos!$B$24),"Menor",IF(OR(K148=Datos!$A$25,K148=Datos!$B$25),"Moderado",IF(OR(K148=Datos!$A$26,K148=Datos!$B$26),"Mayor",IF(OR(K148=Datos!$A$27,K148=Datos!$B$27),"Catastrófico","")))))</f>
        <v>Moderado</v>
      </c>
      <c r="M148" s="110">
        <f t="shared" si="29"/>
        <v>0.6</v>
      </c>
      <c r="N148" s="109" t="str">
        <f t="shared" si="32"/>
        <v>Alto</v>
      </c>
      <c r="O148" s="109" t="str">
        <f t="shared" si="30"/>
        <v>Reducir</v>
      </c>
    </row>
    <row r="149" spans="2:15" ht="56.6" x14ac:dyDescent="0.4">
      <c r="B149" s="105" t="str">
        <f>+'3 - Identificación del Riesgo'!B148</f>
        <v>ADMINISTRACIÓN DE BIENES Y SERVICIOS</v>
      </c>
      <c r="C149" s="106" t="str">
        <f>+'3 - Identificación del Riesgo'!F148</f>
        <v>SUBDIRECCIÓN ADMINISTRATIVA Y FINANCIERA</v>
      </c>
      <c r="D149" s="44" t="str">
        <f>+'3 - Identificación del Riesgo'!G148</f>
        <v>R 58</v>
      </c>
      <c r="E149" s="107" t="str">
        <f>+'3 - Identificación del Riesgo'!H148</f>
        <v>Incumplimiento del Plan de Gestión Integral de Residuos Peligrosos (PGIRESPEL)</v>
      </c>
      <c r="F149" s="107" t="str">
        <f>+'3 - Identificación del Riesgo'!I148</f>
        <v>Afectación Económica o presupuestal</v>
      </c>
      <c r="G149" s="107" t="str">
        <f>+'3 - Identificación del Riesgo'!J148</f>
        <v>Posibilidad de afectación económica por sanciones legales por entes de control debido al desconocimiento en la normatividad ambiental aplicable</v>
      </c>
      <c r="H149" s="94">
        <v>8715</v>
      </c>
      <c r="I149" s="109" t="str">
        <f t="shared" si="31"/>
        <v>Muy Alta</v>
      </c>
      <c r="J149" s="110">
        <f t="shared" si="28"/>
        <v>1</v>
      </c>
      <c r="K149" s="108" t="s">
        <v>162</v>
      </c>
      <c r="L149" s="109" t="str">
        <f>IF(OR(K149=Datos!$A$23,K149=Datos!$B$23),"Leve",IF(OR(K149=Datos!$A$24,K149=Datos!$B$24),"Menor",IF(OR(K149=Datos!$A$25,K149=Datos!$B$25),"Moderado",IF(OR(K149=Datos!$A$26,K149=Datos!$B$26),"Mayor",IF(OR(K149=Datos!$A$27,K149=Datos!$B$27),"Catastrófico","")))))</f>
        <v>Moderado</v>
      </c>
      <c r="M149" s="110">
        <f t="shared" si="29"/>
        <v>0.6</v>
      </c>
      <c r="N149" s="109" t="str">
        <f t="shared" si="32"/>
        <v>Alto</v>
      </c>
      <c r="O149" s="109" t="str">
        <f t="shared" si="30"/>
        <v>Reducir</v>
      </c>
    </row>
    <row r="150" spans="2:15" ht="56.6" x14ac:dyDescent="0.4">
      <c r="B150" s="105" t="str">
        <f>+'3 - Identificación del Riesgo'!B149</f>
        <v>ADMINISTRACIÓN DE BIENES Y SERVICIOS</v>
      </c>
      <c r="C150" s="106" t="str">
        <f>+'3 - Identificación del Riesgo'!F149</f>
        <v>SUBDIRECCIÓN ADMINISTRATIVA Y FINANCIERA</v>
      </c>
      <c r="D150" s="44" t="str">
        <f>+'3 - Identificación del Riesgo'!G149</f>
        <v>R 59</v>
      </c>
      <c r="E150" s="107" t="str">
        <f>+'3 - Identificación del Riesgo'!H149</f>
        <v>Incumplimiento de requisitos y trámites legales ambientales en la adquisición de bienes y servicios</v>
      </c>
      <c r="F150" s="107" t="str">
        <f>+'3 - Identificación del Riesgo'!I149</f>
        <v>Afectación Económica o presupuestal</v>
      </c>
      <c r="G150" s="107" t="str">
        <f>+'3 - Identificación del Riesgo'!J149</f>
        <v>Posibilidad de afectación económica por sanciones legales por entes de control debido al desconocimiento e incumplimiento de la normatividad ambiental aplicable</v>
      </c>
      <c r="H150" s="94">
        <v>8715</v>
      </c>
      <c r="I150" s="109" t="str">
        <f t="shared" si="31"/>
        <v>Muy Alta</v>
      </c>
      <c r="J150" s="110">
        <f t="shared" si="28"/>
        <v>1</v>
      </c>
      <c r="K150" s="108" t="s">
        <v>162</v>
      </c>
      <c r="L150" s="109" t="str">
        <f>IF(OR(K150=Datos!$A$23,K150=Datos!$B$23),"Leve",IF(OR(K150=Datos!$A$24,K150=Datos!$B$24),"Menor",IF(OR(K150=Datos!$A$25,K150=Datos!$B$25),"Moderado",IF(OR(K150=Datos!$A$26,K150=Datos!$B$26),"Mayor",IF(OR(K150=Datos!$A$27,K150=Datos!$B$27),"Catastrófico","")))))</f>
        <v>Moderado</v>
      </c>
      <c r="M150" s="110">
        <f t="shared" si="29"/>
        <v>0.6</v>
      </c>
      <c r="N150" s="109" t="str">
        <f t="shared" si="32"/>
        <v>Alto</v>
      </c>
      <c r="O150" s="109" t="str">
        <f t="shared" si="30"/>
        <v>Reducir</v>
      </c>
    </row>
    <row r="151" spans="2:15" ht="28.3" x14ac:dyDescent="0.4">
      <c r="B151" s="105" t="str">
        <f>+'3 - Identificación del Riesgo'!B150</f>
        <v>ADMINISTRACIÓN DE BIENES Y SERVICIOS</v>
      </c>
      <c r="C151" s="106" t="str">
        <f>+'3 - Identificación del Riesgo'!F150</f>
        <v>SUBDIRECCIÓN ADMINISTRATIVA Y FINANCIERA</v>
      </c>
      <c r="D151" s="44" t="str">
        <f>+'3 - Identificación del Riesgo'!G150</f>
        <v>R 59</v>
      </c>
      <c r="E151" s="107" t="str">
        <f>+'3 - Identificación del Riesgo'!H150</f>
        <v>Incumplimiento de requisitos y trámites legales ambientales en la adquisición de bienes y servicios</v>
      </c>
      <c r="F151" s="107" t="str">
        <f>+'3 - Identificación del Riesgo'!I150</f>
        <v>Afectación Económica o presupuestal</v>
      </c>
      <c r="G151" s="107" t="str">
        <f>+'3 - Identificación del Riesgo'!J150</f>
        <v>Posibilidad de afectación económica por sanciones legales por entes de control debido al desconocimiento e incumplimiento de la normatividad ambiental aplicable</v>
      </c>
      <c r="H151" s="94">
        <v>1</v>
      </c>
      <c r="I151" s="109" t="str">
        <f t="shared" si="31"/>
        <v>Muy Baja</v>
      </c>
      <c r="J151" s="110">
        <f t="shared" si="28"/>
        <v>0.2</v>
      </c>
      <c r="K151" s="108" t="s">
        <v>662</v>
      </c>
      <c r="L151" s="109" t="str">
        <f>IF(OR(K151=Datos!$A$23,K151=Datos!$B$23),"Leve",IF(OR(K151=Datos!$A$24,K151=Datos!$B$24),"Menor",IF(OR(K151=Datos!$A$25,K151=Datos!$B$25),"Moderado",IF(OR(K151=Datos!$A$26,K151=Datos!$B$26),"Mayor",IF(OR(K151=Datos!$A$27,K151=Datos!$B$27),"Catastrófico","")))))</f>
        <v>Menor</v>
      </c>
      <c r="M151" s="110">
        <f t="shared" si="29"/>
        <v>0.4</v>
      </c>
      <c r="N151" s="109" t="str">
        <f t="shared" si="32"/>
        <v>Bajo</v>
      </c>
      <c r="O151" s="109" t="str">
        <f t="shared" si="30"/>
        <v>Aceptar</v>
      </c>
    </row>
    <row r="152" spans="2:15" ht="28.3" x14ac:dyDescent="0.4">
      <c r="B152" s="105" t="str">
        <f>+'3 - Identificación del Riesgo'!B151</f>
        <v>ADMINISTRACIÓN DE BIENES Y SERVICIOS</v>
      </c>
      <c r="C152" s="106" t="str">
        <f>+'3 - Identificación del Riesgo'!F151</f>
        <v>SUBDIRECCIÓN ADMINISTRATIVA Y FINANCIERA</v>
      </c>
      <c r="D152" s="44" t="str">
        <f>+'3 - Identificación del Riesgo'!G151</f>
        <v>R 60</v>
      </c>
      <c r="E152" s="107" t="str">
        <f>+'3 - Identificación del Riesgo'!H151</f>
        <v>Desactualización del Sistema de Gestión Ambiental con requisitos legales ambientales</v>
      </c>
      <c r="F152" s="107" t="str">
        <f>+'3 - Identificación del Riesgo'!I151</f>
        <v>Afectación Económica o presupuestal</v>
      </c>
      <c r="G152" s="107" t="str">
        <f>+'3 - Identificación del Riesgo'!J151</f>
        <v>Posibilidad de afectación económica por sanciones legales por entes de control debido al desconocimiento de la normatividad ambiental y la insuficiencia de recursos físicos, financieros y de talento humanos</v>
      </c>
      <c r="H152" s="94">
        <v>1</v>
      </c>
      <c r="I152" s="109" t="str">
        <f t="shared" si="31"/>
        <v>Muy Baja</v>
      </c>
      <c r="J152" s="110">
        <f t="shared" si="28"/>
        <v>0.2</v>
      </c>
      <c r="K152" s="108" t="s">
        <v>662</v>
      </c>
      <c r="L152" s="109" t="str">
        <f>IF(OR(K152=Datos!$A$23,K152=Datos!$B$23),"Leve",IF(OR(K152=Datos!$A$24,K152=Datos!$B$24),"Menor",IF(OR(K152=Datos!$A$25,K152=Datos!$B$25),"Moderado",IF(OR(K152=Datos!$A$26,K152=Datos!$B$26),"Mayor",IF(OR(K152=Datos!$A$27,K152=Datos!$B$27),"Catastrófico","")))))</f>
        <v>Menor</v>
      </c>
      <c r="M152" s="110">
        <f t="shared" si="29"/>
        <v>0.4</v>
      </c>
      <c r="N152" s="109" t="str">
        <f t="shared" si="32"/>
        <v>Bajo</v>
      </c>
      <c r="O152" s="109" t="str">
        <f t="shared" si="30"/>
        <v>Aceptar</v>
      </c>
    </row>
    <row r="153" spans="2:15" ht="28.3" x14ac:dyDescent="0.4">
      <c r="B153" s="105" t="str">
        <f>+'3 - Identificación del Riesgo'!B152</f>
        <v>ADMINISTRACIÓN DE BIENES Y SERVICIOS</v>
      </c>
      <c r="C153" s="106" t="str">
        <f>+'3 - Identificación del Riesgo'!F152</f>
        <v>SUBDIRECCIÓN ADMINISTRATIVA Y FINANCIERA</v>
      </c>
      <c r="D153" s="44" t="str">
        <f>+'3 - Identificación del Riesgo'!G152</f>
        <v>R 60</v>
      </c>
      <c r="E153" s="107" t="str">
        <f>+'3 - Identificación del Riesgo'!H152</f>
        <v>Desactualización del Sistema de Gestión Ambiental con requisitos legales ambientales</v>
      </c>
      <c r="F153" s="107" t="str">
        <f>+'3 - Identificación del Riesgo'!I152</f>
        <v>Afectación Económica o presupuestal</v>
      </c>
      <c r="G153" s="107" t="str">
        <f>+'3 - Identificación del Riesgo'!J152</f>
        <v>Posibilidad de afectación económica por sanciones legales por entes de control debido al desconocimiento de la normatividad ambiental y la insuficiencia de recursos físicos, financieros y de talento humanos</v>
      </c>
      <c r="H153" s="94">
        <v>260</v>
      </c>
      <c r="I153" s="109" t="str">
        <f t="shared" si="31"/>
        <v>Media</v>
      </c>
      <c r="J153" s="110">
        <f t="shared" si="28"/>
        <v>0.6</v>
      </c>
      <c r="K153" s="108" t="s">
        <v>664</v>
      </c>
      <c r="L153" s="109" t="str">
        <f>IF(OR(K153=Datos!$A$23,K153=Datos!$B$23),"Leve",IF(OR(K153=Datos!$A$24,K153=Datos!$B$24),"Menor",IF(OR(K153=Datos!$A$25,K153=Datos!$B$25),"Moderado",IF(OR(K153=Datos!$A$26,K153=Datos!$B$26),"Mayor",IF(OR(K153=Datos!$A$27,K153=Datos!$B$27),"Catastrófico","")))))</f>
        <v>Mayor</v>
      </c>
      <c r="M153" s="110">
        <f t="shared" si="29"/>
        <v>0.8</v>
      </c>
      <c r="N153" s="109" t="str">
        <f t="shared" si="32"/>
        <v>Alto</v>
      </c>
      <c r="O153" s="109" t="str">
        <f t="shared" si="30"/>
        <v>Reducir</v>
      </c>
    </row>
    <row r="154" spans="2:15" ht="28.3" x14ac:dyDescent="0.4">
      <c r="B154" s="105" t="str">
        <f>+'3 - Identificación del Riesgo'!B153</f>
        <v>ADMINISTRACIÓN DE BIENES Y SERVICIOS</v>
      </c>
      <c r="C154" s="106" t="str">
        <f>+'3 - Identificación del Riesgo'!F153</f>
        <v>SUBDIRECCIÓN ADMINISTRATIVA Y FINANCIERA</v>
      </c>
      <c r="D154" s="44" t="str">
        <f>+'3 - Identificación del Riesgo'!G153</f>
        <v>R 61</v>
      </c>
      <c r="E154" s="107" t="str">
        <f>+'3 - Identificación del Riesgo'!H153</f>
        <v>Disposición de residuos ordinarios sin cumplir las prácticas establecidas en la entidad</v>
      </c>
      <c r="F154" s="107" t="str">
        <f>+'3 - Identificación del Riesgo'!I153</f>
        <v>Afectación Económica o presupuestal</v>
      </c>
      <c r="G154" s="107" t="str">
        <f>+'3 - Identificación del Riesgo'!J153</f>
        <v>Posibilidad de afectación económica por sanciones legales por entes de control debido a la disposición incorrecta para los residuos ordinarios de acuerdo con las prácticas establecidas en la entidad</v>
      </c>
      <c r="H154" s="94">
        <v>260</v>
      </c>
      <c r="I154" s="109" t="str">
        <f t="shared" si="31"/>
        <v>Media</v>
      </c>
      <c r="J154" s="110">
        <f t="shared" si="28"/>
        <v>0.6</v>
      </c>
      <c r="K154" s="108" t="s">
        <v>664</v>
      </c>
      <c r="L154" s="109" t="str">
        <f>IF(OR(K154=Datos!$A$23,K154=Datos!$B$23),"Leve",IF(OR(K154=Datos!$A$24,K154=Datos!$B$24),"Menor",IF(OR(K154=Datos!$A$25,K154=Datos!$B$25),"Moderado",IF(OR(K154=Datos!$A$26,K154=Datos!$B$26),"Mayor",IF(OR(K154=Datos!$A$27,K154=Datos!$B$27),"Catastrófico","")))))</f>
        <v>Mayor</v>
      </c>
      <c r="M154" s="110">
        <f t="shared" si="29"/>
        <v>0.8</v>
      </c>
      <c r="N154" s="109" t="str">
        <f t="shared" si="32"/>
        <v>Alto</v>
      </c>
      <c r="O154" s="109" t="str">
        <f t="shared" si="30"/>
        <v>Reducir</v>
      </c>
    </row>
    <row r="155" spans="2:15" ht="28.3" x14ac:dyDescent="0.4">
      <c r="B155" s="105" t="str">
        <f>+'3 - Identificación del Riesgo'!B154</f>
        <v>ADMINISTRACIÓN DE BIENES Y SERVICIOS</v>
      </c>
      <c r="C155" s="106" t="str">
        <f>+'3 - Identificación del Riesgo'!F154</f>
        <v>SUBDIRECCIÓN ADMINISTRATIVA Y FINANCIERA</v>
      </c>
      <c r="D155" s="44" t="str">
        <f>+'3 - Identificación del Riesgo'!G154</f>
        <v>R 61</v>
      </c>
      <c r="E155" s="107" t="str">
        <f>+'3 - Identificación del Riesgo'!H154</f>
        <v>Disposición de residuos ordinarios sin cumplir las prácticas establecidas en la entidad</v>
      </c>
      <c r="F155" s="107" t="str">
        <f>+'3 - Identificación del Riesgo'!I154</f>
        <v>Afectación Económica o presupuestal</v>
      </c>
      <c r="G155" s="107" t="str">
        <f>+'3 - Identificación del Riesgo'!J154</f>
        <v>Posibilidad de afectación económica por sanciones legales por entes de control debido a la disposición incorrecta para los residuos ordinarios de acuerdo con las prácticas establecidas en la entidad</v>
      </c>
      <c r="H155" s="94">
        <v>1</v>
      </c>
      <c r="I155" s="109" t="str">
        <f t="shared" si="31"/>
        <v>Muy Baja</v>
      </c>
      <c r="J155" s="110">
        <f t="shared" si="28"/>
        <v>0.2</v>
      </c>
      <c r="K155" s="108" t="s">
        <v>662</v>
      </c>
      <c r="L155" s="109" t="str">
        <f>IF(OR(K155=Datos!$A$23,K155=Datos!$B$23),"Leve",IF(OR(K155=Datos!$A$24,K155=Datos!$B$24),"Menor",IF(OR(K155=Datos!$A$25,K155=Datos!$B$25),"Moderado",IF(OR(K155=Datos!$A$26,K155=Datos!$B$26),"Mayor",IF(OR(K155=Datos!$A$27,K155=Datos!$B$27),"Catastrófico","")))))</f>
        <v>Menor</v>
      </c>
      <c r="M155" s="110">
        <f t="shared" si="29"/>
        <v>0.4</v>
      </c>
      <c r="N155" s="109" t="str">
        <f t="shared" si="32"/>
        <v>Bajo</v>
      </c>
      <c r="O155" s="109" t="str">
        <f t="shared" si="30"/>
        <v>Aceptar</v>
      </c>
    </row>
    <row r="156" spans="2:15" ht="42.45" x14ac:dyDescent="0.4">
      <c r="B156" s="105" t="str">
        <f>+'3 - Identificación del Riesgo'!B155</f>
        <v>GESTIÓN FINANCIERA</v>
      </c>
      <c r="C156" s="106" t="str">
        <f>+'3 - Identificación del Riesgo'!F155</f>
        <v>SUBDIRECCIÓN ADMINISTRATIVA Y FINANCIERA</v>
      </c>
      <c r="D156" s="44" t="str">
        <f>+'3 - Identificación del Riesgo'!G155</f>
        <v>R 62</v>
      </c>
      <c r="E156" s="107" t="str">
        <f>+'3 - Identificación del Riesgo'!H155</f>
        <v>Registro de gastos y pagos sin cumplimiento de requisitos legales</v>
      </c>
      <c r="F156" s="107" t="str">
        <f>+'3 - Identificación del Riesgo'!I155</f>
        <v>Afectación Económica o presupuestal</v>
      </c>
      <c r="G156" s="107" t="str">
        <f>+'3 - Identificación del Riesgo'!J155</f>
        <v>Posibilidad de afectación económica por sanciones penales, disciplinarias, fiscales y administrativa debido a la falta de verificación en los requisitos de los supervisores y/o área técnica que solicita el trámite y/o deficiencia en la planeación para la ejecución frente a los tiempos requeridos en el trámite financiero por parte de las áreas ejecutoras</v>
      </c>
      <c r="H156" s="94">
        <v>1</v>
      </c>
      <c r="I156" s="109" t="str">
        <f t="shared" si="31"/>
        <v>Muy Baja</v>
      </c>
      <c r="J156" s="110">
        <f t="shared" si="28"/>
        <v>0.2</v>
      </c>
      <c r="K156" s="108" t="s">
        <v>662</v>
      </c>
      <c r="L156" s="109" t="str">
        <f>IF(OR(K156=Datos!$A$23,K156=Datos!$B$23),"Leve",IF(OR(K156=Datos!$A$24,K156=Datos!$B$24),"Menor",IF(OR(K156=Datos!$A$25,K156=Datos!$B$25),"Moderado",IF(OR(K156=Datos!$A$26,K156=Datos!$B$26),"Mayor",IF(OR(K156=Datos!$A$27,K156=Datos!$B$27),"Catastrófico","")))))</f>
        <v>Menor</v>
      </c>
      <c r="M156" s="110">
        <f t="shared" si="29"/>
        <v>0.4</v>
      </c>
      <c r="N156" s="109" t="str">
        <f t="shared" si="32"/>
        <v>Bajo</v>
      </c>
      <c r="O156" s="109" t="str">
        <f t="shared" si="30"/>
        <v>Aceptar</v>
      </c>
    </row>
    <row r="157" spans="2:15" ht="42.45" x14ac:dyDescent="0.4">
      <c r="B157" s="105" t="str">
        <f>+'3 - Identificación del Riesgo'!B156</f>
        <v>GESTIÓN FINANCIERA</v>
      </c>
      <c r="C157" s="106" t="str">
        <f>+'3 - Identificación del Riesgo'!F156</f>
        <v>SUBDIRECCIÓN ADMINISTRATIVA Y FINANCIERA</v>
      </c>
      <c r="D157" s="44" t="str">
        <f>+'3 - Identificación del Riesgo'!G156</f>
        <v>R 62</v>
      </c>
      <c r="E157" s="107" t="str">
        <f>+'3 - Identificación del Riesgo'!H156</f>
        <v>Registro de gastos y pagos sin cumplimiento de requisitos legales</v>
      </c>
      <c r="F157" s="107" t="str">
        <f>+'3 - Identificación del Riesgo'!I156</f>
        <v>Afectación Económica o presupuestal</v>
      </c>
      <c r="G157" s="107" t="str">
        <f>+'3 - Identificación del Riesgo'!J156</f>
        <v>Posibilidad de afectación económica por sanciones penales, disciplinarias, fiscales y administrativa debido a la falta de verificación en los requisitos de los supervisores y/o área técnica que solicita el trámite y/o deficiencia en la planeación para la ejecución frente a los tiempos requeridos en el trámite financiero por parte de las áreas ejecutoras</v>
      </c>
      <c r="H157" s="94">
        <v>365</v>
      </c>
      <c r="I157" s="109" t="str">
        <f t="shared" si="31"/>
        <v>Media</v>
      </c>
      <c r="J157" s="110">
        <f t="shared" si="28"/>
        <v>0.6</v>
      </c>
      <c r="K157" s="108" t="s">
        <v>662</v>
      </c>
      <c r="L157" s="109" t="str">
        <f>IF(OR(K157=Datos!$A$23,K157=Datos!$B$23),"Leve",IF(OR(K157=Datos!$A$24,K157=Datos!$B$24),"Menor",IF(OR(K157=Datos!$A$25,K157=Datos!$B$25),"Moderado",IF(OR(K157=Datos!$A$26,K157=Datos!$B$26),"Mayor",IF(OR(K157=Datos!$A$27,K157=Datos!$B$27),"Catastrófico","")))))</f>
        <v>Menor</v>
      </c>
      <c r="M157" s="110">
        <f t="shared" si="29"/>
        <v>0.4</v>
      </c>
      <c r="N157" s="109" t="str">
        <f t="shared" si="32"/>
        <v>Moderado</v>
      </c>
      <c r="O157" s="109" t="str">
        <f t="shared" si="30"/>
        <v>Reducir</v>
      </c>
    </row>
    <row r="158" spans="2:15" ht="28.3" x14ac:dyDescent="0.4">
      <c r="B158" s="105" t="str">
        <f>+'3 - Identificación del Riesgo'!B157</f>
        <v>GESTIÓN FINANCIERA</v>
      </c>
      <c r="C158" s="106" t="str">
        <f>+'3 - Identificación del Riesgo'!F157</f>
        <v>SUBDIRECCIÓN ADMINISTRATIVA Y FINANCIERA</v>
      </c>
      <c r="D158" s="44" t="str">
        <f>+'3 - Identificación del Riesgo'!G157</f>
        <v>R 63</v>
      </c>
      <c r="E158" s="107" t="str">
        <f>+'3 - Identificación del Riesgo'!H157</f>
        <v>Programación del PAC que no corresponde a las necesidades reales</v>
      </c>
      <c r="F158" s="107" t="str">
        <f>+'3 - Identificación del Riesgo'!I157</f>
        <v>Afectación Económica o presupuestal</v>
      </c>
      <c r="G158" s="107" t="str">
        <f>+'3 - Identificación del Riesgo'!J157</f>
        <v>Posibilidad de afectación económica por sanción del Ministerio de Hacienda debido al  el envío inoportuno y/o inexacto de las solicitudes de pago a la Subdirección Administrativa y Financiera por parte de los supervisores de los contratos</v>
      </c>
      <c r="H158" s="94">
        <v>365</v>
      </c>
      <c r="I158" s="109" t="str">
        <f t="shared" si="31"/>
        <v>Media</v>
      </c>
      <c r="J158" s="110">
        <f t="shared" si="28"/>
        <v>0.6</v>
      </c>
      <c r="K158" s="108" t="s">
        <v>662</v>
      </c>
      <c r="L158" s="109" t="str">
        <f>IF(OR(K158=Datos!$A$23,K158=Datos!$B$23),"Leve",IF(OR(K158=Datos!$A$24,K158=Datos!$B$24),"Menor",IF(OR(K158=Datos!$A$25,K158=Datos!$B$25),"Moderado",IF(OR(K158=Datos!$A$26,K158=Datos!$B$26),"Mayor",IF(OR(K158=Datos!$A$27,K158=Datos!$B$27),"Catastrófico","")))))</f>
        <v>Menor</v>
      </c>
      <c r="M158" s="110">
        <f t="shared" si="29"/>
        <v>0.4</v>
      </c>
      <c r="N158" s="109" t="str">
        <f t="shared" si="32"/>
        <v>Moderado</v>
      </c>
      <c r="O158" s="109" t="str">
        <f t="shared" si="30"/>
        <v>Reducir</v>
      </c>
    </row>
    <row r="159" spans="2:15" ht="28.3" x14ac:dyDescent="0.4">
      <c r="B159" s="105" t="str">
        <f>+'3 - Identificación del Riesgo'!B158</f>
        <v>GESTIÓN FINANCIERA</v>
      </c>
      <c r="C159" s="106" t="str">
        <f>+'3 - Identificación del Riesgo'!F158</f>
        <v>SUBDIRECCIÓN ADMINISTRATIVA Y FINANCIERA</v>
      </c>
      <c r="D159" s="44" t="str">
        <f>+'3 - Identificación del Riesgo'!G158</f>
        <v>R 63</v>
      </c>
      <c r="E159" s="107" t="str">
        <f>+'3 - Identificación del Riesgo'!H158</f>
        <v>Programación del PAC que no corresponde a las necesidades reales</v>
      </c>
      <c r="F159" s="107" t="str">
        <f>+'3 - Identificación del Riesgo'!I158</f>
        <v>Afectación Económica o presupuestal</v>
      </c>
      <c r="G159" s="107" t="str">
        <f>+'3 - Identificación del Riesgo'!J158</f>
        <v>Posibilidad de afectación económica por sanción del Ministerio de Hacienda debido al  el envío inoportuno y/o inexacto de las solicitudes de pago a la Subdirección Administrativa y Financiera por parte de los supervisores de los contratos</v>
      </c>
      <c r="H159" s="94">
        <v>365</v>
      </c>
      <c r="I159" s="109" t="str">
        <f t="shared" si="31"/>
        <v>Media</v>
      </c>
      <c r="J159" s="110">
        <f t="shared" si="28"/>
        <v>0.6</v>
      </c>
      <c r="K159" s="108" t="s">
        <v>659</v>
      </c>
      <c r="L159" s="109" t="str">
        <f>IF(OR(K159=Datos!$A$23,K159=Datos!$B$23),"Leve",IF(OR(K159=Datos!$A$24,K159=Datos!$B$24),"Menor",IF(OR(K159=Datos!$A$25,K159=Datos!$B$25),"Moderado",IF(OR(K159=Datos!$A$26,K159=Datos!$B$26),"Mayor",IF(OR(K159=Datos!$A$27,K159=Datos!$B$27),"Catastrófico","")))))</f>
        <v>Catastrófico</v>
      </c>
      <c r="M159" s="110">
        <f t="shared" si="29"/>
        <v>1</v>
      </c>
      <c r="N159" s="109" t="str">
        <f t="shared" si="32"/>
        <v>Extremo</v>
      </c>
      <c r="O159" s="109" t="str">
        <f t="shared" si="30"/>
        <v>Reducir</v>
      </c>
    </row>
    <row r="160" spans="2:15" ht="28.3" x14ac:dyDescent="0.4">
      <c r="B160" s="105" t="str">
        <f>+'3 - Identificación del Riesgo'!B159</f>
        <v>GESTIÓN FINANCIERA</v>
      </c>
      <c r="C160" s="106" t="str">
        <f>+'3 - Identificación del Riesgo'!F159</f>
        <v>SUBDIRECCIÓN ADMINISTRATIVA Y FINANCIERA</v>
      </c>
      <c r="D160" s="44" t="str">
        <f>+'3 - Identificación del Riesgo'!G159</f>
        <v>R 64</v>
      </c>
      <c r="E160" s="107" t="str">
        <f>+'3 - Identificación del Riesgo'!H159</f>
        <v>Generacion y presentacion de declaraciones tributarias fuera de los plazos establecidos por las Entidades Administradoras de impuestos.</v>
      </c>
      <c r="F160" s="107" t="str">
        <f>+'3 - Identificación del Riesgo'!I159</f>
        <v>Afectación Económica o presupuestal</v>
      </c>
      <c r="G160" s="107" t="str">
        <f>+'3 - Identificación del Riesgo'!J159</f>
        <v>Posibilidad de afectación economica por sanción de las unidades Administradoras de impuestos Nacionales, Municipales y Distritales debido a la presentación extemporanea de las declaraciones tributarias.</v>
      </c>
      <c r="H160" s="94">
        <v>365</v>
      </c>
      <c r="I160" s="109" t="str">
        <f t="shared" si="31"/>
        <v>Media</v>
      </c>
      <c r="J160" s="110">
        <f t="shared" si="28"/>
        <v>0.6</v>
      </c>
      <c r="K160" s="108" t="s">
        <v>659</v>
      </c>
      <c r="L160" s="109" t="str">
        <f>IF(OR(K160=Datos!$A$23,K160=Datos!$B$23),"Leve",IF(OR(K160=Datos!$A$24,K160=Datos!$B$24),"Menor",IF(OR(K160=Datos!$A$25,K160=Datos!$B$25),"Moderado",IF(OR(K160=Datos!$A$26,K160=Datos!$B$26),"Mayor",IF(OR(K160=Datos!$A$27,K160=Datos!$B$27),"Catastrófico","")))))</f>
        <v>Catastrófico</v>
      </c>
      <c r="M160" s="110">
        <f t="shared" si="29"/>
        <v>1</v>
      </c>
      <c r="N160" s="109" t="str">
        <f t="shared" si="32"/>
        <v>Extremo</v>
      </c>
      <c r="O160" s="109" t="str">
        <f t="shared" si="30"/>
        <v>Reducir</v>
      </c>
    </row>
    <row r="161" spans="2:15" ht="28.3" x14ac:dyDescent="0.4">
      <c r="B161" s="105" t="str">
        <f>+'3 - Identificación del Riesgo'!B160</f>
        <v>GESTIÓN FINANCIERA</v>
      </c>
      <c r="C161" s="106" t="str">
        <f>+'3 - Identificación del Riesgo'!F160</f>
        <v>SUBDIRECCIÓN ADMINISTRATIVA Y FINANCIERA</v>
      </c>
      <c r="D161" s="44" t="str">
        <f>+'3 - Identificación del Riesgo'!G160</f>
        <v>R 64</v>
      </c>
      <c r="E161" s="107" t="str">
        <f>+'3 - Identificación del Riesgo'!H160</f>
        <v>Generacion y presentacion de declaraciones tributarias fuera de los plazos establecidos por las Entidades Administradoras de impuestos.</v>
      </c>
      <c r="F161" s="107" t="str">
        <f>+'3 - Identificación del Riesgo'!I160</f>
        <v>Afectación Económica o presupuestal</v>
      </c>
      <c r="G161" s="107" t="str">
        <f>+'3 - Identificación del Riesgo'!J160</f>
        <v>Posibilidad de afectación economica por sanción de las unidades Administradoras de impuestos Nacionales, Municipales y Distritales debido a la presentación extemporanea de las declaraciones tributarias.</v>
      </c>
      <c r="H161" s="94">
        <v>1</v>
      </c>
      <c r="I161" s="109" t="str">
        <f t="shared" si="31"/>
        <v>Muy Baja</v>
      </c>
      <c r="J161" s="110">
        <f t="shared" si="28"/>
        <v>0.2</v>
      </c>
      <c r="K161" s="108" t="s">
        <v>659</v>
      </c>
      <c r="L161" s="109" t="str">
        <f>IF(OR(K161=Datos!$A$23,K161=Datos!$B$23),"Leve",IF(OR(K161=Datos!$A$24,K161=Datos!$B$24),"Menor",IF(OR(K161=Datos!$A$25,K161=Datos!$B$25),"Moderado",IF(OR(K161=Datos!$A$26,K161=Datos!$B$26),"Mayor",IF(OR(K161=Datos!$A$27,K161=Datos!$B$27),"Catastrófico","")))))</f>
        <v>Catastrófico</v>
      </c>
      <c r="M161" s="110">
        <f t="shared" si="29"/>
        <v>1</v>
      </c>
      <c r="N161" s="109" t="str">
        <f t="shared" si="32"/>
        <v>Extremo</v>
      </c>
      <c r="O161" s="109" t="str">
        <f t="shared" si="30"/>
        <v>Reducir</v>
      </c>
    </row>
    <row r="162" spans="2:15" ht="28.3" x14ac:dyDescent="0.4">
      <c r="B162" s="105" t="str">
        <f>+'3 - Identificación del Riesgo'!B161</f>
        <v>GESTIÓN FINANCIERA</v>
      </c>
      <c r="C162" s="106" t="str">
        <f>+'3 - Identificación del Riesgo'!F161</f>
        <v>SUBDIRECCIÓN ADMINISTRATIVA Y FINANCIERA</v>
      </c>
      <c r="D162" s="44" t="str">
        <f>+'3 - Identificación del Riesgo'!G161</f>
        <v>R 65</v>
      </c>
      <c r="E162" s="107" t="str">
        <f>+'3 - Identificación del Riesgo'!H161</f>
        <v>Generar Estados Financieros que no sean razonables</v>
      </c>
      <c r="F162" s="107" t="str">
        <f>+'3 - Identificación del Riesgo'!I161</f>
        <v>Pérdida Reputacional</v>
      </c>
      <c r="G162" s="107" t="str">
        <f>+'3 - Identificación del Riesgo'!J161</f>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v>
      </c>
      <c r="H162" s="94">
        <v>1</v>
      </c>
      <c r="I162" s="109" t="str">
        <f t="shared" si="31"/>
        <v>Muy Baja</v>
      </c>
      <c r="J162" s="110">
        <f t="shared" si="28"/>
        <v>0.2</v>
      </c>
      <c r="K162" s="108" t="s">
        <v>659</v>
      </c>
      <c r="L162" s="109" t="str">
        <f>IF(OR(K162=Datos!$A$23,K162=Datos!$B$23),"Leve",IF(OR(K162=Datos!$A$24,K162=Datos!$B$24),"Menor",IF(OR(K162=Datos!$A$25,K162=Datos!$B$25),"Moderado",IF(OR(K162=Datos!$A$26,K162=Datos!$B$26),"Mayor",IF(OR(K162=Datos!$A$27,K162=Datos!$B$27),"Catastrófico","")))))</f>
        <v>Catastrófico</v>
      </c>
      <c r="M162" s="110">
        <f t="shared" si="29"/>
        <v>1</v>
      </c>
      <c r="N162" s="109" t="str">
        <f t="shared" si="32"/>
        <v>Extremo</v>
      </c>
      <c r="O162" s="109" t="str">
        <f t="shared" si="30"/>
        <v>Reducir</v>
      </c>
    </row>
    <row r="163" spans="2:15" ht="28.3" x14ac:dyDescent="0.4">
      <c r="B163" s="105" t="str">
        <f>+'3 - Identificación del Riesgo'!B162</f>
        <v>GESTIÓN FINANCIERA</v>
      </c>
      <c r="C163" s="106" t="str">
        <f>+'3 - Identificación del Riesgo'!F162</f>
        <v>SUBDIRECCIÓN ADMINISTRATIVA Y FINANCIERA</v>
      </c>
      <c r="D163" s="44" t="str">
        <f>+'3 - Identificación del Riesgo'!G162</f>
        <v>R 65</v>
      </c>
      <c r="E163" s="107" t="str">
        <f>+'3 - Identificación del Riesgo'!H162</f>
        <v>Generar Estados Financieros que no sean razonables</v>
      </c>
      <c r="F163" s="107" t="str">
        <f>+'3 - Identificación del Riesgo'!I162</f>
        <v>Pérdida Reputacional</v>
      </c>
      <c r="G163" s="107" t="str">
        <f>+'3 - Identificación del Riesgo'!J162</f>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v>
      </c>
      <c r="H163" s="94">
        <v>12</v>
      </c>
      <c r="I163" s="109" t="str">
        <f t="shared" si="31"/>
        <v>Baja</v>
      </c>
      <c r="J163" s="110">
        <f t="shared" si="28"/>
        <v>0.4</v>
      </c>
      <c r="K163" s="108" t="s">
        <v>664</v>
      </c>
      <c r="L163" s="109" t="str">
        <f>IF(OR(K163=Datos!$A$23,K163=Datos!$B$23),"Leve",IF(OR(K163=Datos!$A$24,K163=Datos!$B$24),"Menor",IF(OR(K163=Datos!$A$25,K163=Datos!$B$25),"Moderado",IF(OR(K163=Datos!$A$26,K163=Datos!$B$26),"Mayor",IF(OR(K163=Datos!$A$27,K163=Datos!$B$27),"Catastrófico","")))))</f>
        <v>Mayor</v>
      </c>
      <c r="M163" s="110">
        <f t="shared" si="29"/>
        <v>0.8</v>
      </c>
      <c r="N163" s="109" t="str">
        <f t="shared" si="32"/>
        <v>Alto</v>
      </c>
      <c r="O163" s="109" t="str">
        <f t="shared" si="30"/>
        <v>Reducir</v>
      </c>
    </row>
    <row r="164" spans="2:15" ht="28.3" x14ac:dyDescent="0.4">
      <c r="B164" s="105" t="str">
        <f>+'3 - Identificación del Riesgo'!B163</f>
        <v>GESTIÓN FINANCIERA</v>
      </c>
      <c r="C164" s="106" t="str">
        <f>+'3 - Identificación del Riesgo'!F163</f>
        <v>SUBDIRECCIÓN ADMINISTRATIVA Y FINANCIERA</v>
      </c>
      <c r="D164" s="44" t="str">
        <f>+'3 - Identificación del Riesgo'!G163</f>
        <v>R 65</v>
      </c>
      <c r="E164" s="107" t="str">
        <f>+'3 - Identificación del Riesgo'!H163</f>
        <v>Generar Estados Financieros que no sean razonables</v>
      </c>
      <c r="F164" s="107" t="str">
        <f>+'3 - Identificación del Riesgo'!I163</f>
        <v>Pérdida Reputacional</v>
      </c>
      <c r="G164" s="107" t="str">
        <f>+'3 - Identificación del Riesgo'!J163</f>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v>
      </c>
      <c r="H164" s="94">
        <v>12</v>
      </c>
      <c r="I164" s="109" t="str">
        <f t="shared" si="31"/>
        <v>Baja</v>
      </c>
      <c r="J164" s="110">
        <f t="shared" si="28"/>
        <v>0.4</v>
      </c>
      <c r="K164" s="108" t="s">
        <v>664</v>
      </c>
      <c r="L164" s="109" t="str">
        <f>IF(OR(K164=Datos!$A$23,K164=Datos!$B$23),"Leve",IF(OR(K164=Datos!$A$24,K164=Datos!$B$24),"Menor",IF(OR(K164=Datos!$A$25,K164=Datos!$B$25),"Moderado",IF(OR(K164=Datos!$A$26,K164=Datos!$B$26),"Mayor",IF(OR(K164=Datos!$A$27,K164=Datos!$B$27),"Catastrófico","")))))</f>
        <v>Mayor</v>
      </c>
      <c r="M164" s="110">
        <f t="shared" si="29"/>
        <v>0.8</v>
      </c>
      <c r="N164" s="109" t="str">
        <f t="shared" si="32"/>
        <v>Alto</v>
      </c>
      <c r="O164" s="109" t="str">
        <f t="shared" si="30"/>
        <v>Reducir</v>
      </c>
    </row>
    <row r="165" spans="2:15" ht="56.6" x14ac:dyDescent="0.4">
      <c r="B165" s="105" t="str">
        <f>+'3 - Identificación del Riesgo'!B164</f>
        <v>GESTIÓN FINANCIERA</v>
      </c>
      <c r="C165" s="106" t="str">
        <f>+'3 - Identificación del Riesgo'!F164</f>
        <v>SUBDIRECCIÓN ADMINISTRATIVA Y FINANCIERA</v>
      </c>
      <c r="D165" s="44" t="str">
        <f>+'3 - Identificación del Riesgo'!G164</f>
        <v>R 66</v>
      </c>
      <c r="E165" s="107" t="str">
        <f>+'3 - Identificación del Riesgo'!H164</f>
        <v>Imprecisión en el registro de la información financiera a nombre de terceros que presenten obligaciones a favor de la entidad.</v>
      </c>
      <c r="F165" s="107" t="str">
        <f>+'3 - Identificación del Riesgo'!I164</f>
        <v>Pérdida Reputacional</v>
      </c>
      <c r="G165" s="107" t="str">
        <f>+'3 - Identificación del Riesgo'!J164</f>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v>
      </c>
      <c r="H165" s="94">
        <v>12</v>
      </c>
      <c r="I165" s="109" t="str">
        <f t="shared" si="31"/>
        <v>Baja</v>
      </c>
      <c r="J165" s="110">
        <f t="shared" si="28"/>
        <v>0.4</v>
      </c>
      <c r="K165" s="108" t="s">
        <v>162</v>
      </c>
      <c r="L165" s="109" t="str">
        <f>IF(OR(K165=Datos!$A$23,K165=Datos!$B$23),"Leve",IF(OR(K165=Datos!$A$24,K165=Datos!$B$24),"Menor",IF(OR(K165=Datos!$A$25,K165=Datos!$B$25),"Moderado",IF(OR(K165=Datos!$A$26,K165=Datos!$B$26),"Mayor",IF(OR(K165=Datos!$A$27,K165=Datos!$B$27),"Catastrófico","")))))</f>
        <v>Moderado</v>
      </c>
      <c r="M165" s="110">
        <f t="shared" si="29"/>
        <v>0.6</v>
      </c>
      <c r="N165" s="109" t="str">
        <f t="shared" si="32"/>
        <v>Moderado</v>
      </c>
      <c r="O165" s="109" t="str">
        <f t="shared" si="30"/>
        <v>Reducir</v>
      </c>
    </row>
    <row r="166" spans="2:15" ht="56.6" x14ac:dyDescent="0.4">
      <c r="B166" s="105" t="str">
        <f>+'3 - Identificación del Riesgo'!B165</f>
        <v>GESTIÓN FINANCIERA</v>
      </c>
      <c r="C166" s="106" t="str">
        <f>+'3 - Identificación del Riesgo'!F165</f>
        <v>SUBDIRECCIÓN ADMINISTRATIVA Y FINANCIERA</v>
      </c>
      <c r="D166" s="44" t="str">
        <f>+'3 - Identificación del Riesgo'!G165</f>
        <v>R 66</v>
      </c>
      <c r="E166" s="107" t="str">
        <f>+'3 - Identificación del Riesgo'!H165</f>
        <v>Imprecisión en el registro de la información financiera a nombre de terceros que presenten obligaciones a favor de la entidad.</v>
      </c>
      <c r="F166" s="107" t="str">
        <f>+'3 - Identificación del Riesgo'!I165</f>
        <v>Pérdida Reputacional</v>
      </c>
      <c r="G166" s="107" t="str">
        <f>+'3 - Identificación del Riesgo'!J165</f>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v>
      </c>
      <c r="H166" s="94">
        <v>12</v>
      </c>
      <c r="I166" s="109" t="str">
        <f t="shared" si="31"/>
        <v>Baja</v>
      </c>
      <c r="J166" s="110">
        <f t="shared" si="28"/>
        <v>0.4</v>
      </c>
      <c r="K166" s="108" t="s">
        <v>162</v>
      </c>
      <c r="L166" s="109" t="str">
        <f>IF(OR(K166=Datos!$A$23,K166=Datos!$B$23),"Leve",IF(OR(K166=Datos!$A$24,K166=Datos!$B$24),"Menor",IF(OR(K166=Datos!$A$25,K166=Datos!$B$25),"Moderado",IF(OR(K166=Datos!$A$26,K166=Datos!$B$26),"Mayor",IF(OR(K166=Datos!$A$27,K166=Datos!$B$27),"Catastrófico","")))))</f>
        <v>Moderado</v>
      </c>
      <c r="M166" s="110">
        <f t="shared" si="29"/>
        <v>0.6</v>
      </c>
      <c r="N166" s="109" t="str">
        <f t="shared" si="32"/>
        <v>Moderado</v>
      </c>
      <c r="O166" s="109" t="str">
        <f t="shared" si="30"/>
        <v>Reducir</v>
      </c>
    </row>
    <row r="167" spans="2:15" ht="56.6" x14ac:dyDescent="0.4">
      <c r="B167" s="105" t="str">
        <f>+'3 - Identificación del Riesgo'!B166</f>
        <v>GESTIÓN FINANCIERA</v>
      </c>
      <c r="C167" s="106" t="str">
        <f>+'3 - Identificación del Riesgo'!F166</f>
        <v>SUBDIRECCIÓN ADMINISTRATIVA Y FINANCIERA</v>
      </c>
      <c r="D167" s="44" t="str">
        <f>+'3 - Identificación del Riesgo'!G166</f>
        <v>R 67</v>
      </c>
      <c r="E167" s="107" t="str">
        <f>+'3 - Identificación del Riesgo'!H166</f>
        <v>Fallas en la ejecución de la reserva presupuestal constituida</v>
      </c>
      <c r="F167" s="107" t="str">
        <f>+'3 - Identificación del Riesgo'!I166</f>
        <v>Afectación Económica o presupuestal</v>
      </c>
      <c r="G167" s="107" t="str">
        <f>+'3 - Identificación del Riesgo'!J166</f>
        <v>Posibilidad de afectación económica por reducción en la asignación del presupuesto de la vigencia debido un mal seguimiento y control de la reserva constituida por parte de los supervisores de los contratos</v>
      </c>
      <c r="H167" s="94">
        <v>12</v>
      </c>
      <c r="I167" s="109" t="str">
        <f t="shared" si="31"/>
        <v>Baja</v>
      </c>
      <c r="J167" s="110">
        <f t="shared" si="28"/>
        <v>0.4</v>
      </c>
      <c r="K167" s="108" t="s">
        <v>162</v>
      </c>
      <c r="L167" s="109" t="str">
        <f>IF(OR(K167=Datos!$A$23,K167=Datos!$B$23),"Leve",IF(OR(K167=Datos!$A$24,K167=Datos!$B$24),"Menor",IF(OR(K167=Datos!$A$25,K167=Datos!$B$25),"Moderado",IF(OR(K167=Datos!$A$26,K167=Datos!$B$26),"Mayor",IF(OR(K167=Datos!$A$27,K167=Datos!$B$27),"Catastrófico","")))))</f>
        <v>Moderado</v>
      </c>
      <c r="M167" s="110">
        <f t="shared" si="29"/>
        <v>0.6</v>
      </c>
      <c r="N167" s="109" t="str">
        <f t="shared" si="32"/>
        <v>Moderado</v>
      </c>
      <c r="O167" s="109" t="str">
        <f t="shared" si="30"/>
        <v>Reducir</v>
      </c>
    </row>
    <row r="168" spans="2:15" ht="70.75" x14ac:dyDescent="0.4">
      <c r="B168" s="105" t="str">
        <f>+'3 - Identificación del Riesgo'!B167</f>
        <v>GESTIÓN FINANCIERA</v>
      </c>
      <c r="C168" s="106" t="str">
        <f>+'3 - Identificación del Riesgo'!F167</f>
        <v>SUBDIRECCIÓN ADMINISTRATIVA Y FINANCIERA</v>
      </c>
      <c r="D168" s="44" t="str">
        <f>+'3 - Identificación del Riesgo'!G167</f>
        <v>R 67</v>
      </c>
      <c r="E168" s="107" t="str">
        <f>+'3 - Identificación del Riesgo'!H167</f>
        <v>Fallas en la ejecución de la reserva presupuestal constituida</v>
      </c>
      <c r="F168" s="107" t="str">
        <f>+'3 - Identificación del Riesgo'!I167</f>
        <v>Afectación Económica o presupuestal</v>
      </c>
      <c r="G168" s="107" t="str">
        <f>+'3 - Identificación del Riesgo'!J167</f>
        <v>Posibilidad de afectación económica por reducción en la asignación del presupuesto de la vigencia debido un mal seguimiento y control de la reserva constituida por parte de los supervisores de los contratos</v>
      </c>
      <c r="H168" s="94">
        <v>12</v>
      </c>
      <c r="I168" s="109" t="str">
        <f t="shared" si="31"/>
        <v>Baja</v>
      </c>
      <c r="J168" s="110">
        <f t="shared" si="28"/>
        <v>0.4</v>
      </c>
      <c r="K168" s="108" t="s">
        <v>472</v>
      </c>
      <c r="L168" s="109" t="str">
        <f>IF(OR(K168=Datos!$A$23,K168=Datos!$B$23),"Leve",IF(OR(K168=Datos!$A$24,K168=Datos!$B$24),"Menor",IF(OR(K168=Datos!$A$25,K168=Datos!$B$25),"Moderado",IF(OR(K168=Datos!$A$26,K168=Datos!$B$26),"Mayor",IF(OR(K168=Datos!$A$27,K168=Datos!$B$27),"Catastrófico","")))))</f>
        <v>Mayor</v>
      </c>
      <c r="M168" s="110">
        <f t="shared" si="29"/>
        <v>0.8</v>
      </c>
      <c r="N168" s="109" t="str">
        <f t="shared" si="32"/>
        <v>Alto</v>
      </c>
      <c r="O168" s="109" t="str">
        <f t="shared" si="30"/>
        <v>Reducir</v>
      </c>
    </row>
    <row r="169" spans="2:15" ht="70.75" x14ac:dyDescent="0.4">
      <c r="B169" s="105" t="str">
        <f>+'3 - Identificación del Riesgo'!B168</f>
        <v>GESTIÓN FINANCIERA</v>
      </c>
      <c r="C169" s="106" t="str">
        <f>+'3 - Identificación del Riesgo'!F168</f>
        <v>SUBDIRECCIÓN ADMINISTRATIVA Y FINANCIERA</v>
      </c>
      <c r="D169" s="44" t="str">
        <f>+'3 - Identificación del Riesgo'!G168</f>
        <v>R 67</v>
      </c>
      <c r="E169" s="107" t="str">
        <f>+'3 - Identificación del Riesgo'!H168</f>
        <v>Fallas en la ejecución de la reserva presupuestal constituida</v>
      </c>
      <c r="F169" s="107" t="str">
        <f>+'3 - Identificación del Riesgo'!I168</f>
        <v>Afectación Económica o presupuestal</v>
      </c>
      <c r="G169" s="107" t="str">
        <f>+'3 - Identificación del Riesgo'!J168</f>
        <v>Posibilidad de afectación económica por reducción en la asignación del presupuesto de la vigencia debido un mal seguimiento y control de la reserva constituida por parte de los supervisores de los contratos</v>
      </c>
      <c r="H169" s="94">
        <v>12</v>
      </c>
      <c r="I169" s="109" t="str">
        <f t="shared" si="31"/>
        <v>Baja</v>
      </c>
      <c r="J169" s="110">
        <f t="shared" si="28"/>
        <v>0.4</v>
      </c>
      <c r="K169" s="108" t="s">
        <v>472</v>
      </c>
      <c r="L169" s="109" t="str">
        <f>IF(OR(K169=Datos!$A$23,K169=Datos!$B$23),"Leve",IF(OR(K169=Datos!$A$24,K169=Datos!$B$24),"Menor",IF(OR(K169=Datos!$A$25,K169=Datos!$B$25),"Moderado",IF(OR(K169=Datos!$A$26,K169=Datos!$B$26),"Mayor",IF(OR(K169=Datos!$A$27,K169=Datos!$B$27),"Catastrófico","")))))</f>
        <v>Mayor</v>
      </c>
      <c r="M169" s="110">
        <f t="shared" si="29"/>
        <v>0.8</v>
      </c>
      <c r="N169" s="109" t="str">
        <f t="shared" si="32"/>
        <v>Alto</v>
      </c>
      <c r="O169" s="109" t="str">
        <f t="shared" si="30"/>
        <v>Reducir</v>
      </c>
    </row>
    <row r="170" spans="2:15" ht="28.3" x14ac:dyDescent="0.4">
      <c r="B170" s="105" t="str">
        <f>+'3 - Identificación del Riesgo'!B169</f>
        <v>GESTIÓN FINANCIERA</v>
      </c>
      <c r="C170" s="106" t="str">
        <f>+'3 - Identificación del Riesgo'!F169</f>
        <v>SUBDIRECCIÓN ADMINISTRATIVA Y FINANCIERA</v>
      </c>
      <c r="D170" s="44" t="str">
        <f>+'3 - Identificación del Riesgo'!G169</f>
        <v>R 68</v>
      </c>
      <c r="E170" s="107" t="str">
        <f>+'3 - Identificación del Riesgo'!H169</f>
        <v>Falla en la formulación del anteproyecto de presupuesto en el rubro de Funcionamiento</v>
      </c>
      <c r="F170" s="107" t="str">
        <f>+'3 - Identificación del Riesgo'!I169</f>
        <v>Afectación Económica o presupuestal</v>
      </c>
      <c r="G170" s="107" t="str">
        <f>+'3 - Identificación del Riesgo'!J169</f>
        <v>Posibilidad de afectación económica por la limitación en la ejecución para los  objetivos planteados en el rubro de funcionamiento del presupuesto debido a que no se cumple con una actividad de planeación de las actividades a desarrollar en una vigencia</v>
      </c>
      <c r="H170" s="94">
        <v>365</v>
      </c>
      <c r="I170" s="109" t="str">
        <f t="shared" si="31"/>
        <v>Media</v>
      </c>
      <c r="J170" s="110">
        <f t="shared" si="28"/>
        <v>0.6</v>
      </c>
      <c r="K170" s="108" t="s">
        <v>663</v>
      </c>
      <c r="L170" s="109" t="str">
        <f>IF(OR(K170=Datos!$A$23,K170=Datos!$B$23),"Leve",IF(OR(K170=Datos!$A$24,K170=Datos!$B$24),"Menor",IF(OR(K170=Datos!$A$25,K170=Datos!$B$25),"Moderado",IF(OR(K170=Datos!$A$26,K170=Datos!$B$26),"Mayor",IF(OR(K170=Datos!$A$27,K170=Datos!$B$27),"Catastrófico","")))))</f>
        <v>Moderado</v>
      </c>
      <c r="M170" s="110">
        <f t="shared" si="29"/>
        <v>0.6</v>
      </c>
      <c r="N170" s="109" t="str">
        <f t="shared" si="32"/>
        <v>Moderado</v>
      </c>
      <c r="O170" s="109" t="str">
        <f t="shared" si="30"/>
        <v>Reducir</v>
      </c>
    </row>
    <row r="171" spans="2:15" ht="28.3" x14ac:dyDescent="0.4">
      <c r="B171" s="105" t="str">
        <f>+'3 - Identificación del Riesgo'!B170</f>
        <v>GESTIÓN FINANCIERA</v>
      </c>
      <c r="C171" s="106" t="str">
        <f>+'3 - Identificación del Riesgo'!F170</f>
        <v>SUBDIRECCIÓN ADMINISTRATIVA Y FINANCIERA</v>
      </c>
      <c r="D171" s="44" t="str">
        <f>+'3 - Identificación del Riesgo'!G170</f>
        <v>R 68</v>
      </c>
      <c r="E171" s="107" t="str">
        <f>+'3 - Identificación del Riesgo'!H170</f>
        <v>Falla en la formulación del anteproyecto de presupuesto en el rubro de Funcionamiento</v>
      </c>
      <c r="F171" s="107" t="str">
        <f>+'3 - Identificación del Riesgo'!I170</f>
        <v>Afectación Económica o presupuestal</v>
      </c>
      <c r="G171" s="107" t="str">
        <f>+'3 - Identificación del Riesgo'!J170</f>
        <v>Posibilidad de afectación económica por la limitación en la ejecución para los  objetivos planteados en el rubro de funcionamiento del presupuesto debido a que no se cumple con una actividad de planeación de las actividades a desarrollar en una vigencia</v>
      </c>
      <c r="H171" s="94">
        <v>365</v>
      </c>
      <c r="I171" s="109" t="str">
        <f t="shared" si="31"/>
        <v>Media</v>
      </c>
      <c r="J171" s="110">
        <f t="shared" si="28"/>
        <v>0.6</v>
      </c>
      <c r="K171" s="108" t="s">
        <v>663</v>
      </c>
      <c r="L171" s="109" t="str">
        <f>IF(OR(K171=Datos!$A$23,K171=Datos!$B$23),"Leve",IF(OR(K171=Datos!$A$24,K171=Datos!$B$24),"Menor",IF(OR(K171=Datos!$A$25,K171=Datos!$B$25),"Moderado",IF(OR(K171=Datos!$A$26,K171=Datos!$B$26),"Mayor",IF(OR(K171=Datos!$A$27,K171=Datos!$B$27),"Catastrófico","")))))</f>
        <v>Moderado</v>
      </c>
      <c r="M171" s="110">
        <f t="shared" si="29"/>
        <v>0.6</v>
      </c>
      <c r="N171" s="109" t="str">
        <f t="shared" si="32"/>
        <v>Moderado</v>
      </c>
      <c r="O171" s="109" t="str">
        <f t="shared" si="30"/>
        <v>Reducir</v>
      </c>
    </row>
    <row r="172" spans="2:15" x14ac:dyDescent="0.4">
      <c r="B172" s="105" t="str">
        <f>+'3 - Identificación del Riesgo'!B171</f>
        <v>GESTIÓN FINANCIERA</v>
      </c>
      <c r="C172" s="106" t="str">
        <f>+'3 - Identificación del Riesgo'!F171</f>
        <v>SUBDIRECCIÓN ADMINISTRATIVA Y FINANCIERA</v>
      </c>
      <c r="D172" s="44" t="str">
        <f>+'3 - Identificación del Riesgo'!G171</f>
        <v>R 69</v>
      </c>
      <c r="E172" s="107" t="str">
        <f>+'3 - Identificación del Riesgo'!H171</f>
        <v>Falla en el registro de un Compromiso Presupuestal</v>
      </c>
      <c r="F172" s="107" t="str">
        <f>+'3 - Identificación del Riesgo'!I171</f>
        <v>Afectación Económica o presupuestal</v>
      </c>
      <c r="G172" s="107" t="str">
        <f>+'3 - Identificación del Riesgo'!J171</f>
        <v>Posibilidad de afectación económica en sanciones disciplinarias y hallazgos en los entes de control por una mala interpretación de las solicitudes</v>
      </c>
      <c r="H172" s="94">
        <v>365</v>
      </c>
      <c r="I172" s="109" t="str">
        <f t="shared" si="31"/>
        <v>Media</v>
      </c>
      <c r="J172" s="110">
        <f t="shared" si="28"/>
        <v>0.6</v>
      </c>
      <c r="K172" s="108" t="s">
        <v>663</v>
      </c>
      <c r="L172" s="109" t="str">
        <f>IF(OR(K172=Datos!$A$23,K172=Datos!$B$23),"Leve",IF(OR(K172=Datos!$A$24,K172=Datos!$B$24),"Menor",IF(OR(K172=Datos!$A$25,K172=Datos!$B$25),"Moderado",IF(OR(K172=Datos!$A$26,K172=Datos!$B$26),"Mayor",IF(OR(K172=Datos!$A$27,K172=Datos!$B$27),"Catastrófico","")))))</f>
        <v>Moderado</v>
      </c>
      <c r="M172" s="110">
        <f t="shared" si="29"/>
        <v>0.6</v>
      </c>
      <c r="N172" s="109" t="str">
        <f t="shared" si="32"/>
        <v>Moderado</v>
      </c>
      <c r="O172" s="109" t="str">
        <f t="shared" si="30"/>
        <v>Reducir</v>
      </c>
    </row>
    <row r="173" spans="2:15" x14ac:dyDescent="0.4">
      <c r="B173" s="105" t="str">
        <f>+'3 - Identificación del Riesgo'!B172</f>
        <v>GESTIÓN FINANCIERA</v>
      </c>
      <c r="C173" s="106" t="str">
        <f>+'3 - Identificación del Riesgo'!F172</f>
        <v>SUBDIRECCIÓN ADMINISTRATIVA Y FINANCIERA</v>
      </c>
      <c r="D173" s="44" t="str">
        <f>+'3 - Identificación del Riesgo'!G172</f>
        <v>R 69</v>
      </c>
      <c r="E173" s="107" t="str">
        <f>+'3 - Identificación del Riesgo'!H172</f>
        <v>Falla en el registro de un Compromiso Presupuestal</v>
      </c>
      <c r="F173" s="107" t="str">
        <f>+'3 - Identificación del Riesgo'!I172</f>
        <v>Afectación Económica o presupuestal</v>
      </c>
      <c r="G173" s="107" t="str">
        <f>+'3 - Identificación del Riesgo'!J172</f>
        <v>Posibilidad de afectación económica en sanciones disciplinarias y hallazgos en los entes de control por una mala interpretación de las solicitudes</v>
      </c>
      <c r="H173" s="94">
        <v>1</v>
      </c>
      <c r="I173" s="109" t="str">
        <f t="shared" si="31"/>
        <v>Muy Baja</v>
      </c>
      <c r="J173" s="110">
        <f t="shared" si="28"/>
        <v>0.2</v>
      </c>
      <c r="K173" s="108" t="s">
        <v>663</v>
      </c>
      <c r="L173" s="109" t="str">
        <f>IF(OR(K173=Datos!$A$23,K173=Datos!$B$23),"Leve",IF(OR(K173=Datos!$A$24,K173=Datos!$B$24),"Menor",IF(OR(K173=Datos!$A$25,K173=Datos!$B$25),"Moderado",IF(OR(K173=Datos!$A$26,K173=Datos!$B$26),"Mayor",IF(OR(K173=Datos!$A$27,K173=Datos!$B$27),"Catastrófico","")))))</f>
        <v>Moderado</v>
      </c>
      <c r="M173" s="110">
        <f t="shared" si="29"/>
        <v>0.6</v>
      </c>
      <c r="N173" s="109" t="str">
        <f t="shared" si="32"/>
        <v>Moderado</v>
      </c>
      <c r="O173" s="109" t="str">
        <f t="shared" si="30"/>
        <v>Reducir</v>
      </c>
    </row>
    <row r="174" spans="2:15" ht="28.3" x14ac:dyDescent="0.4">
      <c r="B174" s="105" t="str">
        <f>+'3 - Identificación del Riesgo'!B173</f>
        <v>SEGUIMIENTO, EVALUACIÓN Y MEJORA</v>
      </c>
      <c r="C174" s="106" t="str">
        <f>+'3 - Identificación del Riesgo'!F173</f>
        <v>OFICINA DE PLANEACIÓN</v>
      </c>
      <c r="D174" s="44" t="str">
        <f>+'3 - Identificación del Riesgo'!G173</f>
        <v>R 70</v>
      </c>
      <c r="E174" s="107" t="str">
        <f>+'3 - Identificación del Riesgo'!H173</f>
        <v xml:space="preserve">Incumplimiento y no conformidad de reportes e informes de avance de planes de acción y proyectos de inversión </v>
      </c>
      <c r="F174" s="107" t="str">
        <f>+'3 - Identificación del Riesgo'!I173</f>
        <v>Pérdida Reputacional</v>
      </c>
      <c r="G174" s="107" t="str">
        <f>+'3 - Identificación del Riesgo'!J173</f>
        <v>Posibilidad de pérdida reputacional en la imagen institucional debido a la omisión de la tarea referente al reporte de ejecución presupuestal y físico de proyectos de inversión, del procedimiento SEYM-P-006 SEGUIMIENTO A LA EJECUCIÓN PRESUPUESTAL Y DE METAS</v>
      </c>
      <c r="H174" s="94">
        <v>1</v>
      </c>
      <c r="I174" s="109" t="str">
        <f t="shared" si="31"/>
        <v>Muy Baja</v>
      </c>
      <c r="J174" s="110">
        <f t="shared" si="28"/>
        <v>0.2</v>
      </c>
      <c r="K174" s="108" t="s">
        <v>663</v>
      </c>
      <c r="L174" s="109" t="str">
        <f>IF(OR(K174=Datos!$A$23,K174=Datos!$B$23),"Leve",IF(OR(K174=Datos!$A$24,K174=Datos!$B$24),"Menor",IF(OR(K174=Datos!$A$25,K174=Datos!$B$25),"Moderado",IF(OR(K174=Datos!$A$26,K174=Datos!$B$26),"Mayor",IF(OR(K174=Datos!$A$27,K174=Datos!$B$27),"Catastrófico","")))))</f>
        <v>Moderado</v>
      </c>
      <c r="M174" s="110">
        <f t="shared" si="29"/>
        <v>0.6</v>
      </c>
      <c r="N174" s="109" t="str">
        <f t="shared" si="32"/>
        <v>Moderado</v>
      </c>
      <c r="O174" s="109" t="str">
        <f t="shared" si="30"/>
        <v>Reducir</v>
      </c>
    </row>
    <row r="175" spans="2:15" ht="28.3" x14ac:dyDescent="0.4">
      <c r="B175" s="105" t="str">
        <f>+'3 - Identificación del Riesgo'!B174</f>
        <v>SEGUIMIENTO, EVALUACIÓN Y MEJORA</v>
      </c>
      <c r="C175" s="106" t="str">
        <f>+'3 - Identificación del Riesgo'!F174</f>
        <v>OFICINA DE PLANEACIÓN</v>
      </c>
      <c r="D175" s="44" t="str">
        <f>+'3 - Identificación del Riesgo'!G174</f>
        <v>R 70</v>
      </c>
      <c r="E175" s="107" t="str">
        <f>+'3 - Identificación del Riesgo'!H174</f>
        <v xml:space="preserve">Incumplimiento y no conformidad de reportes e informes de avance de planes de acción y proyectos de inversión </v>
      </c>
      <c r="F175" s="107" t="str">
        <f>+'3 - Identificación del Riesgo'!I174</f>
        <v>Pérdida Reputacional</v>
      </c>
      <c r="G175" s="107" t="str">
        <f>+'3 - Identificación del Riesgo'!J174</f>
        <v>Posibilidad de pérdida reputacional en la imagen institucional debido a la omisión de la tarea referente al reporte de ejecución presupuestal y físico de proyectos de inversión, del procedimiento SEYM-P-006 SEGUIMIENTO A LA EJECUCIÓN PRESUPUESTAL Y DE METAS</v>
      </c>
      <c r="H175" s="94">
        <v>365</v>
      </c>
      <c r="I175" s="109" t="str">
        <f t="shared" si="31"/>
        <v>Media</v>
      </c>
      <c r="J175" s="110">
        <f t="shared" si="28"/>
        <v>0.6</v>
      </c>
      <c r="K175" s="108" t="s">
        <v>663</v>
      </c>
      <c r="L175" s="109" t="str">
        <f>IF(OR(K175=Datos!$A$23,K175=Datos!$B$23),"Leve",IF(OR(K175=Datos!$A$24,K175=Datos!$B$24),"Menor",IF(OR(K175=Datos!$A$25,K175=Datos!$B$25),"Moderado",IF(OR(K175=Datos!$A$26,K175=Datos!$B$26),"Mayor",IF(OR(K175=Datos!$A$27,K175=Datos!$B$27),"Catastrófico","")))))</f>
        <v>Moderado</v>
      </c>
      <c r="M175" s="110">
        <f t="shared" si="29"/>
        <v>0.6</v>
      </c>
      <c r="N175" s="109" t="str">
        <f t="shared" si="32"/>
        <v>Moderado</v>
      </c>
      <c r="O175" s="109" t="str">
        <f t="shared" si="30"/>
        <v>Reducir</v>
      </c>
    </row>
    <row r="176" spans="2:15" ht="28.3" x14ac:dyDescent="0.4">
      <c r="B176" s="105" t="str">
        <f>+'3 - Identificación del Riesgo'!B175</f>
        <v>SEGUIMIENTO, EVALUACIÓN Y MEJORA</v>
      </c>
      <c r="C176" s="106">
        <f>+'3 - Identificación del Riesgo'!F175</f>
        <v>0</v>
      </c>
      <c r="D176" s="44" t="str">
        <f>+'3 - Identificación del Riesgo'!G175</f>
        <v>R 71</v>
      </c>
      <c r="E176" s="107">
        <f>+'3 - Identificación del Riesgo'!H175</f>
        <v>0</v>
      </c>
      <c r="F176" s="107">
        <f>+'3 - Identificación del Riesgo'!I175</f>
        <v>0</v>
      </c>
      <c r="G176" s="107">
        <f>+'3 - Identificación del Riesgo'!J175</f>
        <v>0</v>
      </c>
      <c r="H176" s="94">
        <v>365</v>
      </c>
      <c r="I176" s="109" t="str">
        <f t="shared" si="31"/>
        <v>Media</v>
      </c>
      <c r="J176" s="110">
        <f t="shared" si="28"/>
        <v>0.6</v>
      </c>
      <c r="K176" s="108" t="s">
        <v>663</v>
      </c>
      <c r="L176" s="109" t="str">
        <f>IF(OR(K176=Datos!$A$23,K176=Datos!$B$23),"Leve",IF(OR(K176=Datos!$A$24,K176=Datos!$B$24),"Menor",IF(OR(K176=Datos!$A$25,K176=Datos!$B$25),"Moderado",IF(OR(K176=Datos!$A$26,K176=Datos!$B$26),"Mayor",IF(OR(K176=Datos!$A$27,K176=Datos!$B$27),"Catastrófico","")))))</f>
        <v>Moderado</v>
      </c>
      <c r="M176" s="110">
        <f t="shared" si="29"/>
        <v>0.6</v>
      </c>
      <c r="N176" s="109" t="str">
        <f t="shared" si="32"/>
        <v>Moderado</v>
      </c>
      <c r="O176" s="109" t="str">
        <f t="shared" si="30"/>
        <v>Reducir</v>
      </c>
    </row>
    <row r="177" spans="2:15" ht="56.6" x14ac:dyDescent="0.4">
      <c r="B177" s="105" t="str">
        <f>+'3 - Identificación del Riesgo'!B176</f>
        <v>SEGUIMIENTO, EVALUACIÓN Y MEJORA</v>
      </c>
      <c r="C177" s="106" t="str">
        <f>+'3 - Identificación del Riesgo'!F176</f>
        <v>OFICINA DE PLANEACIÓN</v>
      </c>
      <c r="D177" s="44" t="str">
        <f>+'3 - Identificación del Riesgo'!G176</f>
        <v>R 72</v>
      </c>
      <c r="E177" s="107" t="str">
        <f>+'3 - Identificación del Riesgo'!H176</f>
        <v>Incumplimiento en la ejecución de los planes y proyectos Institucionales</v>
      </c>
      <c r="F177" s="107" t="str">
        <f>+'3 - Identificación del Riesgo'!I176</f>
        <v>Pérdida Reputacional</v>
      </c>
      <c r="G177" s="107" t="str">
        <f>+'3 - Identificación del Riesgo'!J176</f>
        <v>Posibilidad de pérdida reputacional en la imagen institucional por la inadecuada asignación de recursos físicos, humanos, técnicos, tecnológicos o financieros para el desarrollo del portafolio de productos y/o servicios y cumplimiento de los tiempos de entrega de los productos</v>
      </c>
      <c r="H177" s="94">
        <v>12</v>
      </c>
      <c r="I177" s="109" t="str">
        <f t="shared" si="31"/>
        <v>Baja</v>
      </c>
      <c r="J177" s="110">
        <f t="shared" ref="J177:J182" si="33">IF(I177="","",IF(I177="Muy Baja",0.2,IF(I177="Baja",0.4,IF(I177="Media",0.6,IF(I177="Alta",0.8,IF(I177="Muy Alta",1,))))))</f>
        <v>0.4</v>
      </c>
      <c r="K177" s="108" t="s">
        <v>162</v>
      </c>
      <c r="L177" s="109" t="str">
        <f>IF(OR(K177=Datos!$A$23,K177=Datos!$B$23),"Leve",IF(OR(K177=Datos!$A$24,K177=Datos!$B$24),"Menor",IF(OR(K177=Datos!$A$25,K177=Datos!$B$25),"Moderado",IF(OR(K177=Datos!$A$26,K177=Datos!$B$26),"Mayor",IF(OR(K177=Datos!$A$27,K177=Datos!$B$27),"Catastrófico","")))))</f>
        <v>Moderado</v>
      </c>
      <c r="M177" s="110">
        <f t="shared" ref="M177:M182" si="34">IF(L177="","",IF(L177="Leve",0.2,IF(L177="Menor",0.4,IF(L177="Moderado",0.6,IF(L177="Mayor",0.8,IF(L177="Catastrófico",1,))))))</f>
        <v>0.6</v>
      </c>
      <c r="N177" s="109" t="str">
        <f t="shared" si="32"/>
        <v>Moderado</v>
      </c>
      <c r="O177" s="109" t="str">
        <f t="shared" ref="O177:O182" si="35">_xlfn.IFS(N177="Bajo","Aceptar",N177="Moderado","Reducir",N177="Alto","Reducir",N177="Extremo","Reducir")</f>
        <v>Reducir</v>
      </c>
    </row>
    <row r="178" spans="2:15" ht="56.6" x14ac:dyDescent="0.4">
      <c r="B178" s="105" t="str">
        <f>+'3 - Identificación del Riesgo'!B177</f>
        <v>SEGUIMIENTO, EVALUACIÓN Y MEJORA</v>
      </c>
      <c r="C178" s="106" t="str">
        <f>+'3 - Identificación del Riesgo'!F177</f>
        <v>OFICINA DE PLANEACIÓN</v>
      </c>
      <c r="D178" s="44" t="str">
        <f>+'3 - Identificación del Riesgo'!G177</f>
        <v>R 72</v>
      </c>
      <c r="E178" s="107" t="str">
        <f>+'3 - Identificación del Riesgo'!H177</f>
        <v>Incumplimiento en la ejecución de los planes y proyectos Institucionales</v>
      </c>
      <c r="F178" s="107" t="str">
        <f>+'3 - Identificación del Riesgo'!I177</f>
        <v>Pérdida Reputacional</v>
      </c>
      <c r="G178" s="107" t="str">
        <f>+'3 - Identificación del Riesgo'!J177</f>
        <v>Posibilidad de pérdida reputacional en la imagen institucional por la inadecuada asignación de recursos físicos, humanos, técnicos, tecnológicos o financieros para el desarrollo del portafolio de productos y/o servicios y cumplimiento de los tiempos de entrega de los productos</v>
      </c>
      <c r="H178" s="94">
        <v>12</v>
      </c>
      <c r="I178" s="109" t="str">
        <f t="shared" si="31"/>
        <v>Baja</v>
      </c>
      <c r="J178" s="110">
        <f t="shared" si="33"/>
        <v>0.4</v>
      </c>
      <c r="K178" s="108" t="s">
        <v>162</v>
      </c>
      <c r="L178" s="109" t="str">
        <f>IF(OR(K178=Datos!$A$23,K178=Datos!$B$23),"Leve",IF(OR(K178=Datos!$A$24,K178=Datos!$B$24),"Menor",IF(OR(K178=Datos!$A$25,K178=Datos!$B$25),"Moderado",IF(OR(K178=Datos!$A$26,K178=Datos!$B$26),"Mayor",IF(OR(K178=Datos!$A$27,K178=Datos!$B$27),"Catastrófico","")))))</f>
        <v>Moderado</v>
      </c>
      <c r="M178" s="110">
        <f t="shared" si="34"/>
        <v>0.6</v>
      </c>
      <c r="N178" s="109" t="str">
        <f t="shared" si="32"/>
        <v>Moderado</v>
      </c>
      <c r="O178" s="109" t="str">
        <f t="shared" si="35"/>
        <v>Reducir</v>
      </c>
    </row>
    <row r="179" spans="2:15" ht="42.45" x14ac:dyDescent="0.4">
      <c r="B179" s="105" t="str">
        <f>+'3 - Identificación del Riesgo'!B178</f>
        <v>SEGUIMIENTO, EVALUACIÓN Y MEJORA</v>
      </c>
      <c r="C179" s="106" t="str">
        <f>+'3 - Identificación del Riesgo'!F178</f>
        <v>OFICINA DE CONTROL INTERNO</v>
      </c>
      <c r="D179" s="44" t="str">
        <f>+'3 - Identificación del Riesgo'!G178</f>
        <v>R 73</v>
      </c>
      <c r="E179" s="107" t="str">
        <f>+'3 - Identificación del Riesgo'!H178</f>
        <v>Incumplimiento del Plan Anual de Auditoría Interna</v>
      </c>
      <c r="F179" s="107" t="str">
        <f>+'3 - Identificación del Riesgo'!I178</f>
        <v>Pérdida Reputacional</v>
      </c>
      <c r="G179" s="107" t="str">
        <f>+'3 - Identificación del Riesgo'!J178</f>
        <v>Posibilidad de pérdida reputacional en la credibilidad y confianza de las partes interesadas y organismos de control por falta de competencias y capacitaciones al personal de la entidad con respecto al trabajo en esta</v>
      </c>
      <c r="H179" s="94">
        <v>365</v>
      </c>
      <c r="I179" s="109" t="str">
        <f t="shared" si="31"/>
        <v>Media</v>
      </c>
      <c r="J179" s="110">
        <f t="shared" si="33"/>
        <v>0.6</v>
      </c>
      <c r="K179" s="108" t="s">
        <v>163</v>
      </c>
      <c r="L179" s="109" t="str">
        <f>IF(OR(K179=Datos!$A$23,K179=Datos!$B$23),"Leve",IF(OR(K179=Datos!$A$24,K179=Datos!$B$24),"Menor",IF(OR(K179=Datos!$A$25,K179=Datos!$B$25),"Moderado",IF(OR(K179=Datos!$A$26,K179=Datos!$B$26),"Mayor",IF(OR(K179=Datos!$A$27,K179=Datos!$B$27),"Catastrófico","")))))</f>
        <v>Catastrófico</v>
      </c>
      <c r="M179" s="110">
        <f t="shared" si="34"/>
        <v>1</v>
      </c>
      <c r="N179" s="109" t="str">
        <f t="shared" si="32"/>
        <v>Extremo</v>
      </c>
      <c r="O179" s="109" t="str">
        <f t="shared" si="35"/>
        <v>Reducir</v>
      </c>
    </row>
    <row r="180" spans="2:15" ht="42.45" x14ac:dyDescent="0.4">
      <c r="B180" s="105" t="str">
        <f>+'3 - Identificación del Riesgo'!B179</f>
        <v>SEGUIMIENTO, EVALUACIÓN Y MEJORA</v>
      </c>
      <c r="C180" s="106" t="str">
        <f>+'3 - Identificación del Riesgo'!F179</f>
        <v>OFICINA DE CONTROL INTERNO</v>
      </c>
      <c r="D180" s="44" t="str">
        <f>+'3 - Identificación del Riesgo'!G179</f>
        <v>R 73</v>
      </c>
      <c r="E180" s="107" t="str">
        <f>+'3 - Identificación del Riesgo'!H179</f>
        <v>Incumplimiento del Plan Anual de Auditoría Interna</v>
      </c>
      <c r="F180" s="107" t="str">
        <f>+'3 - Identificación del Riesgo'!I179</f>
        <v>Pérdida Reputacional</v>
      </c>
      <c r="G180" s="107" t="str">
        <f>+'3 - Identificación del Riesgo'!J179</f>
        <v>Posibilidad de pérdida reputacional en la credibilidad y confianza de las partes interesadas y organismos de control por falta de competencias y capacitaciones al personal de la entidad con respecto al trabajo en esta</v>
      </c>
      <c r="H180" s="94">
        <v>365</v>
      </c>
      <c r="I180" s="109" t="str">
        <f t="shared" si="31"/>
        <v>Media</v>
      </c>
      <c r="J180" s="110">
        <f t="shared" si="33"/>
        <v>0.6</v>
      </c>
      <c r="K180" s="108" t="s">
        <v>163</v>
      </c>
      <c r="L180" s="109" t="str">
        <f>IF(OR(K180=Datos!$A$23,K180=Datos!$B$23),"Leve",IF(OR(K180=Datos!$A$24,K180=Datos!$B$24),"Menor",IF(OR(K180=Datos!$A$25,K180=Datos!$B$25),"Moderado",IF(OR(K180=Datos!$A$26,K180=Datos!$B$26),"Mayor",IF(OR(K180=Datos!$A$27,K180=Datos!$B$27),"Catastrófico","")))))</f>
        <v>Catastrófico</v>
      </c>
      <c r="M180" s="110">
        <f t="shared" si="34"/>
        <v>1</v>
      </c>
      <c r="N180" s="109" t="str">
        <f t="shared" si="32"/>
        <v>Extremo</v>
      </c>
      <c r="O180" s="109" t="str">
        <f t="shared" si="35"/>
        <v>Reducir</v>
      </c>
    </row>
    <row r="181" spans="2:15" ht="56.6" x14ac:dyDescent="0.4">
      <c r="B181" s="105" t="str">
        <f>+'3 - Identificación del Riesgo'!B180</f>
        <v>SEGUIMIENTO, EVALUACIÓN Y MEJORA</v>
      </c>
      <c r="C181" s="106" t="str">
        <f>+'3 - Identificación del Riesgo'!F180</f>
        <v>OFICINA DE CONTROL INTERNO</v>
      </c>
      <c r="D181" s="44" t="str">
        <f>+'3 - Identificación del Riesgo'!G180</f>
        <v>R 73</v>
      </c>
      <c r="E181" s="107" t="str">
        <f>+'3 - Identificación del Riesgo'!H180</f>
        <v>Incumplimiento del Plan Anual de Auditoría Interna</v>
      </c>
      <c r="F181" s="107" t="str">
        <f>+'3 - Identificación del Riesgo'!I180</f>
        <v>Pérdida Reputacional</v>
      </c>
      <c r="G181" s="107" t="str">
        <f>+'3 - Identificación del Riesgo'!J180</f>
        <v>Posibilidad de pérdida reputacional en la credibilidad y confianza de las partes interesadas y organismos de control por falta de competencias y capacitaciones al personal de la entidad con respecto al trabajo en esta</v>
      </c>
      <c r="H181" s="94">
        <v>12</v>
      </c>
      <c r="I181" s="109" t="str">
        <f t="shared" si="31"/>
        <v>Baja</v>
      </c>
      <c r="J181" s="110">
        <f t="shared" si="33"/>
        <v>0.4</v>
      </c>
      <c r="K181" s="108" t="s">
        <v>162</v>
      </c>
      <c r="L181" s="109" t="str">
        <f>IF(OR(K181=Datos!$A$23,K181=Datos!$B$23),"Leve",IF(OR(K181=Datos!$A$24,K181=Datos!$B$24),"Menor",IF(OR(K181=Datos!$A$25,K181=Datos!$B$25),"Moderado",IF(OR(K181=Datos!$A$26,K181=Datos!$B$26),"Mayor",IF(OR(K181=Datos!$A$27,K181=Datos!$B$27),"Catastrófico","")))))</f>
        <v>Moderado</v>
      </c>
      <c r="M181" s="110">
        <f t="shared" si="34"/>
        <v>0.6</v>
      </c>
      <c r="N181" s="109" t="str">
        <f t="shared" si="32"/>
        <v>Moderado</v>
      </c>
      <c r="O181" s="109" t="str">
        <f t="shared" si="35"/>
        <v>Reducir</v>
      </c>
    </row>
    <row r="182" spans="2:15" ht="56.6" x14ac:dyDescent="0.4">
      <c r="B182" s="105" t="str">
        <f>+'3 - Identificación del Riesgo'!B181</f>
        <v>SEGUIMIENTO, EVALUACIÓN Y MEJORA</v>
      </c>
      <c r="C182" s="106" t="str">
        <f>+'3 - Identificación del Riesgo'!F181</f>
        <v>OFICINA DE CONTROL INTERNO</v>
      </c>
      <c r="D182" s="44" t="str">
        <f>+'3 - Identificación del Riesgo'!G181</f>
        <v>R 73</v>
      </c>
      <c r="E182" s="107" t="str">
        <f>+'3 - Identificación del Riesgo'!H181</f>
        <v>Incumplimiento del Plan Anual de Auditoría Interna</v>
      </c>
      <c r="F182" s="107" t="str">
        <f>+'3 - Identificación del Riesgo'!I181</f>
        <v>Pérdida Reputacional</v>
      </c>
      <c r="G182" s="107" t="str">
        <f>+'3 - Identificación del Riesgo'!J181</f>
        <v>Posibilidad de pérdida reputacional en la credibilidad y confianza de las partes interesadas y organismos de control por falta de competencias y capacitaciones al personal de la entidad con respecto al trabajo en esta</v>
      </c>
      <c r="H182" s="94">
        <v>12</v>
      </c>
      <c r="I182" s="109" t="str">
        <f t="shared" si="31"/>
        <v>Baja</v>
      </c>
      <c r="J182" s="110">
        <f t="shared" si="33"/>
        <v>0.4</v>
      </c>
      <c r="K182" s="108" t="s">
        <v>162</v>
      </c>
      <c r="L182" s="109" t="str">
        <f>IF(OR(K182=Datos!$A$23,K182=Datos!$B$23),"Leve",IF(OR(K182=Datos!$A$24,K182=Datos!$B$24),"Menor",IF(OR(K182=Datos!$A$25,K182=Datos!$B$25),"Moderado",IF(OR(K182=Datos!$A$26,K182=Datos!$B$26),"Mayor",IF(OR(K182=Datos!$A$27,K182=Datos!$B$27),"Catastrófico","")))))</f>
        <v>Moderado</v>
      </c>
      <c r="M182" s="110">
        <f t="shared" si="34"/>
        <v>0.6</v>
      </c>
      <c r="N182" s="109" t="str">
        <f t="shared" si="32"/>
        <v>Moderado</v>
      </c>
      <c r="O182" s="109" t="str">
        <f t="shared" si="35"/>
        <v>Reducir</v>
      </c>
    </row>
    <row r="183" spans="2:15" ht="56.6" x14ac:dyDescent="0.4">
      <c r="B183" s="105" t="str">
        <f>+'3 - Identificación del Riesgo'!B182</f>
        <v>SEGUIMIENTO, EVALUACIÓN Y MEJORA</v>
      </c>
      <c r="C183" s="106" t="str">
        <f>+'3 - Identificación del Riesgo'!F182</f>
        <v>OFICINA DE CONTROL INTERNO</v>
      </c>
      <c r="D183" s="44" t="str">
        <f>+'3 - Identificación del Riesgo'!G182</f>
        <v>R 74</v>
      </c>
      <c r="E183" s="107" t="str">
        <f>+'3 - Identificación del Riesgo'!H182</f>
        <v>Incumplimiento en la ejecución del cronograma de monitoreo de los planes de mejoramiento</v>
      </c>
      <c r="F183" s="107" t="str">
        <f>+'3 - Identificación del Riesgo'!I182</f>
        <v>Pérdida Reputacional</v>
      </c>
      <c r="G183" s="107" t="str">
        <f>+'3 - Identificación del Riesgo'!J182</f>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v>
      </c>
      <c r="H183" s="94">
        <v>1</v>
      </c>
      <c r="I183" s="109" t="str">
        <f t="shared" si="31"/>
        <v>Muy Baja</v>
      </c>
      <c r="J183" s="110">
        <f t="shared" ref="J183:J186" si="36">IF(I183="","",IF(I183="Muy Baja",0.2,IF(I183="Baja",0.4,IF(I183="Media",0.6,IF(I183="Alta",0.8,IF(I183="Muy Alta",1,))))))</f>
        <v>0.2</v>
      </c>
      <c r="K183" s="108" t="s">
        <v>162</v>
      </c>
      <c r="L183" s="109" t="str">
        <f>IF(OR(K183=Datos!$A$23,K183=Datos!$B$23),"Leve",IF(OR(K183=Datos!$A$24,K183=Datos!$B$24),"Menor",IF(OR(K183=Datos!$A$25,K183=Datos!$B$25),"Moderado",IF(OR(K183=Datos!$A$26,K183=Datos!$B$26),"Mayor",IF(OR(K183=Datos!$A$27,K183=Datos!$B$27),"Catastrófico","")))))</f>
        <v>Moderado</v>
      </c>
      <c r="M183" s="110">
        <f t="shared" ref="M183:M186" si="37">IF(L183="","",IF(L183="Leve",0.2,IF(L183="Menor",0.4,IF(L183="Moderado",0.6,IF(L183="Mayor",0.8,IF(L183="Catastrófico",1,))))))</f>
        <v>0.6</v>
      </c>
      <c r="N183" s="109" t="str">
        <f t="shared" si="32"/>
        <v>Moderado</v>
      </c>
      <c r="O183" s="109" t="str">
        <f t="shared" ref="O183:O186" si="38">_xlfn.IFS(N183="Bajo","Aceptar",N183="Moderado","Reducir",N183="Alto","Reducir",N183="Extremo","Reducir")</f>
        <v>Reducir</v>
      </c>
    </row>
    <row r="184" spans="2:15" ht="56.6" x14ac:dyDescent="0.4">
      <c r="B184" s="105" t="str">
        <f>+'3 - Identificación del Riesgo'!B183</f>
        <v>SEGUIMIENTO, EVALUACIÓN Y MEJORA</v>
      </c>
      <c r="C184" s="106" t="str">
        <f>+'3 - Identificación del Riesgo'!F183</f>
        <v>OFICINA DE CONTROL INTERNO</v>
      </c>
      <c r="D184" s="44" t="str">
        <f>+'3 - Identificación del Riesgo'!G183</f>
        <v>R 74</v>
      </c>
      <c r="E184" s="107" t="str">
        <f>+'3 - Identificación del Riesgo'!H183</f>
        <v>Incumplimiento en la ejecución del cronograma de monitoreo de los planes de mejoramiento</v>
      </c>
      <c r="F184" s="107" t="str">
        <f>+'3 - Identificación del Riesgo'!I183</f>
        <v>Pérdida Reputacional</v>
      </c>
      <c r="G184" s="107" t="str">
        <f>+'3 - Identificación del Riesgo'!J183</f>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v>
      </c>
      <c r="H184" s="94">
        <v>1</v>
      </c>
      <c r="I184" s="109" t="str">
        <f t="shared" si="31"/>
        <v>Muy Baja</v>
      </c>
      <c r="J184" s="110">
        <f t="shared" si="36"/>
        <v>0.2</v>
      </c>
      <c r="K184" s="108" t="s">
        <v>162</v>
      </c>
      <c r="L184" s="109" t="str">
        <f>IF(OR(K184=Datos!$A$23,K184=Datos!$B$23),"Leve",IF(OR(K184=Datos!$A$24,K184=Datos!$B$24),"Menor",IF(OR(K184=Datos!$A$25,K184=Datos!$B$25),"Moderado",IF(OR(K184=Datos!$A$26,K184=Datos!$B$26),"Mayor",IF(OR(K184=Datos!$A$27,K184=Datos!$B$27),"Catastrófico","")))))</f>
        <v>Moderado</v>
      </c>
      <c r="M184" s="110">
        <f t="shared" si="37"/>
        <v>0.6</v>
      </c>
      <c r="N184" s="109" t="str">
        <f t="shared" si="32"/>
        <v>Moderado</v>
      </c>
      <c r="O184" s="109" t="str">
        <f t="shared" si="38"/>
        <v>Reducir</v>
      </c>
    </row>
    <row r="185" spans="2:15" ht="56.6" x14ac:dyDescent="0.4">
      <c r="B185" s="105" t="str">
        <f>+'3 - Identificación del Riesgo'!B184</f>
        <v>SEGUIMIENTO, EVALUACIÓN Y MEJORA</v>
      </c>
      <c r="C185" s="106" t="str">
        <f>+'3 - Identificación del Riesgo'!F184</f>
        <v>OFICINA DE CONTROL INTERNO</v>
      </c>
      <c r="D185" s="44" t="str">
        <f>+'3 - Identificación del Riesgo'!G184</f>
        <v>R 74</v>
      </c>
      <c r="E185" s="107" t="str">
        <f>+'3 - Identificación del Riesgo'!H184</f>
        <v>Incumplimiento en la ejecución del cronograma de monitoreo de los planes de mejoramiento</v>
      </c>
      <c r="F185" s="107" t="str">
        <f>+'3 - Identificación del Riesgo'!I184</f>
        <v>Pérdida Reputacional</v>
      </c>
      <c r="G185" s="107" t="str">
        <f>+'3 - Identificación del Riesgo'!J184</f>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v>
      </c>
      <c r="H185" s="94">
        <v>1</v>
      </c>
      <c r="I185" s="109" t="str">
        <f t="shared" si="31"/>
        <v>Muy Baja</v>
      </c>
      <c r="J185" s="110">
        <f t="shared" si="36"/>
        <v>0.2</v>
      </c>
      <c r="K185" s="108" t="s">
        <v>162</v>
      </c>
      <c r="L185" s="109" t="str">
        <f>IF(OR(K185=Datos!$A$23,K185=Datos!$B$23),"Leve",IF(OR(K185=Datos!$A$24,K185=Datos!$B$24),"Menor",IF(OR(K185=Datos!$A$25,K185=Datos!$B$25),"Moderado",IF(OR(K185=Datos!$A$26,K185=Datos!$B$26),"Mayor",IF(OR(K185=Datos!$A$27,K185=Datos!$B$27),"Catastrófico","")))))</f>
        <v>Moderado</v>
      </c>
      <c r="M185" s="110">
        <f t="shared" si="37"/>
        <v>0.6</v>
      </c>
      <c r="N185" s="109" t="str">
        <f t="shared" si="32"/>
        <v>Moderado</v>
      </c>
      <c r="O185" s="109" t="str">
        <f t="shared" si="38"/>
        <v>Reducir</v>
      </c>
    </row>
    <row r="186" spans="2:15" ht="56.6" x14ac:dyDescent="0.4">
      <c r="B186" s="105" t="str">
        <f>+'3 - Identificación del Riesgo'!B185</f>
        <v>ACCESO A LA PROPIEDAD DE LA TIERRA Y LOS TERRITORIOS</v>
      </c>
      <c r="C186" s="106" t="str">
        <f>+'3 - Identificación del Riesgo'!F185</f>
        <v>SUBDIRECCIÓN DE ASUNTOS ÉTNICOS</v>
      </c>
      <c r="D186" s="44" t="str">
        <f>+'3 - Identificación del Riesgo'!G185</f>
        <v>R 75</v>
      </c>
      <c r="E186" s="107" t="str">
        <f>+'3 - Identificación del Riesgo'!H185</f>
        <v>Posible afectación en el impulso de los procesos de formalización delegados a las UGTS</v>
      </c>
      <c r="F186" s="107" t="str">
        <f>+'3 - Identificación del Riesgo'!I185</f>
        <v>Pérdida Reputacional</v>
      </c>
      <c r="G186" s="107" t="str">
        <f>+'3 - Identificación del Riesgo'!J185</f>
        <v>Afectar el avance de los procedimientos delegados a las UGTS, en virtud de la Resolución No. 20221000298926 del 01/diciembre/2022, en los que la SUBDIRECCIÓN DE ASUNTOS ÉTNICOS - SUBDAE delegó el impulso de los casos de formalización a las UGTS, en los que a pesar de las estrategias utilizadas para monitorear y controlar dichos avances, actualmente se evidencia la necesidad de fortalecer los mecanismos de seguimiento, a través de la implementación de planes de trabajos caracterizado para cada territorio.</v>
      </c>
      <c r="H186" s="94">
        <v>1</v>
      </c>
      <c r="I186" s="109" t="str">
        <f t="shared" si="31"/>
        <v>Muy Baja</v>
      </c>
      <c r="J186" s="110">
        <f t="shared" si="36"/>
        <v>0.2</v>
      </c>
      <c r="K186" s="108" t="s">
        <v>162</v>
      </c>
      <c r="L186" s="109" t="str">
        <f>IF(OR(K186=Datos!$A$23,K186=Datos!$B$23),"Leve",IF(OR(K186=Datos!$A$24,K186=Datos!$B$24),"Menor",IF(OR(K186=Datos!$A$25,K186=Datos!$B$25),"Moderado",IF(OR(K186=Datos!$A$26,K186=Datos!$B$26),"Mayor",IF(OR(K186=Datos!$A$27,K186=Datos!$B$27),"Catastrófico","")))))</f>
        <v>Moderado</v>
      </c>
      <c r="M186" s="110">
        <f t="shared" si="37"/>
        <v>0.6</v>
      </c>
      <c r="N186" s="109" t="str">
        <f t="shared" si="32"/>
        <v>Moderado</v>
      </c>
      <c r="O186" s="109" t="str">
        <f t="shared" si="38"/>
        <v>Reducir</v>
      </c>
    </row>
    <row r="187" spans="2:15" x14ac:dyDescent="0.4">
      <c r="B187" s="418"/>
      <c r="C187" s="419"/>
      <c r="D187" s="419"/>
      <c r="E187" s="419"/>
      <c r="F187" s="419"/>
      <c r="G187" s="419"/>
      <c r="H187" s="419"/>
      <c r="I187" s="419"/>
      <c r="J187" s="419"/>
      <c r="K187" s="419"/>
      <c r="L187" s="419"/>
      <c r="M187" s="419"/>
      <c r="N187" s="419"/>
      <c r="O187" s="420"/>
    </row>
    <row r="188" spans="2:15" x14ac:dyDescent="0.4">
      <c r="B188" s="421"/>
      <c r="C188" s="422"/>
      <c r="D188" s="422"/>
      <c r="E188" s="422"/>
      <c r="F188" s="422"/>
      <c r="G188" s="422"/>
      <c r="H188" s="422"/>
      <c r="I188" s="422"/>
      <c r="J188" s="422"/>
      <c r="K188" s="422"/>
      <c r="L188" s="422"/>
      <c r="M188" s="422"/>
      <c r="N188" s="422"/>
      <c r="O188" s="423"/>
    </row>
    <row r="189" spans="2:15" x14ac:dyDescent="0.4">
      <c r="B189" s="421"/>
      <c r="C189" s="422"/>
      <c r="D189" s="422"/>
      <c r="E189" s="422"/>
      <c r="F189" s="422"/>
      <c r="G189" s="422"/>
      <c r="H189" s="422"/>
      <c r="I189" s="422"/>
      <c r="J189" s="422"/>
      <c r="K189" s="422"/>
      <c r="L189" s="422"/>
      <c r="M189" s="422"/>
      <c r="N189" s="422"/>
      <c r="O189" s="423"/>
    </row>
    <row r="190" spans="2:15" x14ac:dyDescent="0.4">
      <c r="B190" s="421"/>
      <c r="C190" s="422"/>
      <c r="D190" s="422"/>
      <c r="E190" s="422"/>
      <c r="F190" s="422"/>
      <c r="G190" s="422"/>
      <c r="H190" s="422"/>
      <c r="I190" s="422"/>
      <c r="J190" s="422"/>
      <c r="K190" s="422"/>
      <c r="L190" s="422"/>
      <c r="M190" s="422"/>
      <c r="N190" s="422"/>
      <c r="O190" s="423"/>
    </row>
    <row r="191" spans="2:15" x14ac:dyDescent="0.4">
      <c r="B191" s="421"/>
      <c r="C191" s="422"/>
      <c r="D191" s="422"/>
      <c r="E191" s="422"/>
      <c r="F191" s="422"/>
      <c r="G191" s="422"/>
      <c r="H191" s="422"/>
      <c r="I191" s="422"/>
      <c r="J191" s="422"/>
      <c r="K191" s="422"/>
      <c r="L191" s="422"/>
      <c r="M191" s="422"/>
      <c r="N191" s="422"/>
      <c r="O191" s="423"/>
    </row>
    <row r="192" spans="2:15" x14ac:dyDescent="0.4">
      <c r="B192" s="421"/>
      <c r="C192" s="422"/>
      <c r="D192" s="422"/>
      <c r="E192" s="422"/>
      <c r="F192" s="422"/>
      <c r="G192" s="422"/>
      <c r="H192" s="422"/>
      <c r="I192" s="422"/>
      <c r="J192" s="422"/>
      <c r="K192" s="422"/>
      <c r="L192" s="422"/>
      <c r="M192" s="422"/>
      <c r="N192" s="422"/>
      <c r="O192" s="423"/>
    </row>
    <row r="193" spans="2:15" x14ac:dyDescent="0.4">
      <c r="B193" s="421"/>
      <c r="C193" s="422"/>
      <c r="D193" s="422"/>
      <c r="E193" s="422"/>
      <c r="F193" s="422"/>
      <c r="G193" s="422"/>
      <c r="H193" s="422"/>
      <c r="I193" s="422"/>
      <c r="J193" s="422"/>
      <c r="K193" s="422"/>
      <c r="L193" s="422"/>
      <c r="M193" s="422"/>
      <c r="N193" s="422"/>
      <c r="O193" s="423"/>
    </row>
    <row r="194" spans="2:15" x14ac:dyDescent="0.4">
      <c r="B194" s="421"/>
      <c r="C194" s="422"/>
      <c r="D194" s="422"/>
      <c r="E194" s="422"/>
      <c r="F194" s="422"/>
      <c r="G194" s="422"/>
      <c r="H194" s="422"/>
      <c r="I194" s="422"/>
      <c r="J194" s="422"/>
      <c r="K194" s="422"/>
      <c r="L194" s="422"/>
      <c r="M194" s="422"/>
      <c r="N194" s="422"/>
      <c r="O194" s="423"/>
    </row>
    <row r="195" spans="2:15" x14ac:dyDescent="0.4">
      <c r="B195" s="421"/>
      <c r="C195" s="422"/>
      <c r="D195" s="422"/>
      <c r="E195" s="422"/>
      <c r="F195" s="422"/>
      <c r="G195" s="422"/>
      <c r="H195" s="422"/>
      <c r="I195" s="422"/>
      <c r="J195" s="422"/>
      <c r="K195" s="422"/>
      <c r="L195" s="422"/>
      <c r="M195" s="422"/>
      <c r="N195" s="422"/>
      <c r="O195" s="423"/>
    </row>
    <row r="196" spans="2:15" x14ac:dyDescent="0.4">
      <c r="B196" s="421"/>
      <c r="C196" s="422"/>
      <c r="D196" s="422"/>
      <c r="E196" s="422"/>
      <c r="F196" s="422"/>
      <c r="G196" s="422"/>
      <c r="H196" s="422"/>
      <c r="I196" s="422"/>
      <c r="J196" s="422"/>
      <c r="K196" s="422"/>
      <c r="L196" s="422"/>
      <c r="M196" s="422"/>
      <c r="N196" s="422"/>
      <c r="O196" s="423"/>
    </row>
    <row r="197" spans="2:15" x14ac:dyDescent="0.4">
      <c r="B197" s="424"/>
      <c r="C197" s="425"/>
      <c r="D197" s="425"/>
      <c r="E197" s="425"/>
      <c r="F197" s="425"/>
      <c r="G197" s="425"/>
      <c r="H197" s="425"/>
      <c r="I197" s="425"/>
      <c r="J197" s="425"/>
      <c r="K197" s="425"/>
      <c r="L197" s="425"/>
      <c r="M197" s="425"/>
      <c r="N197" s="425"/>
      <c r="O197" s="426"/>
    </row>
  </sheetData>
  <sheetProtection autoFilter="0" pivotTables="0"/>
  <autoFilter ref="A10:O186" xr:uid="{369F2617-F31C-4655-BDF1-E977257D363D}"/>
  <dataConsolidate/>
  <mergeCells count="21">
    <mergeCell ref="C9:C10"/>
    <mergeCell ref="D9:D10"/>
    <mergeCell ref="G9:G10"/>
    <mergeCell ref="B8:O8"/>
    <mergeCell ref="B9:B10"/>
    <mergeCell ref="B187:O197"/>
    <mergeCell ref="D2:K2"/>
    <mergeCell ref="D3:K3"/>
    <mergeCell ref="D4:K4"/>
    <mergeCell ref="H9:O9"/>
    <mergeCell ref="N2:O2"/>
    <mergeCell ref="N3:O3"/>
    <mergeCell ref="N4:O4"/>
    <mergeCell ref="L2:M2"/>
    <mergeCell ref="L3:M3"/>
    <mergeCell ref="L4:M4"/>
    <mergeCell ref="E9:E10"/>
    <mergeCell ref="B6:O6"/>
    <mergeCell ref="B7:O7"/>
    <mergeCell ref="B5:O5"/>
    <mergeCell ref="F9:F10"/>
  </mergeCells>
  <conditionalFormatting sqref="I11:I186">
    <cfRule type="cellIs" dxfId="1050" priority="53" operator="equal">
      <formula>"MUY BAJA"</formula>
    </cfRule>
    <cfRule type="cellIs" dxfId="1049" priority="10" operator="equal">
      <formula>"MUY ALTA"</formula>
    </cfRule>
    <cfRule type="cellIs" dxfId="1048" priority="50" operator="equal">
      <formula>"ALTA"</formula>
    </cfRule>
    <cfRule type="cellIs" dxfId="1047" priority="51" operator="equal">
      <formula>"MEDIA"</formula>
    </cfRule>
    <cfRule type="cellIs" dxfId="1046" priority="52" operator="equal">
      <formula>"BAJA"</formula>
    </cfRule>
  </conditionalFormatting>
  <conditionalFormatting sqref="I58">
    <cfRule type="cellIs" dxfId="1045" priority="11" operator="equal">
      <formula>"ALTA"</formula>
    </cfRule>
    <cfRule type="cellIs" dxfId="1044" priority="12" operator="equal">
      <formula>"MEDIA"</formula>
    </cfRule>
    <cfRule type="cellIs" dxfId="1043" priority="13" operator="equal">
      <formula>"BAJA"</formula>
    </cfRule>
    <cfRule type="cellIs" dxfId="1042" priority="14" operator="equal">
      <formula>"MUY BAJA"</formula>
    </cfRule>
  </conditionalFormatting>
  <conditionalFormatting sqref="I64">
    <cfRule type="cellIs" dxfId="1041" priority="28" operator="equal">
      <formula>"MUY BAJA"</formula>
    </cfRule>
    <cfRule type="cellIs" dxfId="1040" priority="27" operator="equal">
      <formula>"BAJA"</formula>
    </cfRule>
    <cfRule type="cellIs" dxfId="1039" priority="26" operator="equal">
      <formula>"MEDIA"</formula>
    </cfRule>
    <cfRule type="cellIs" dxfId="1038" priority="25" operator="equal">
      <formula>"ALTA"</formula>
    </cfRule>
  </conditionalFormatting>
  <conditionalFormatting sqref="I11:J68 I12:I186 L11:O68 L12:L186 N12:N186">
    <cfRule type="cellIs" dxfId="1037" priority="39" operator="equal">
      <formula>0</formula>
    </cfRule>
  </conditionalFormatting>
  <conditionalFormatting sqref="I11:J68 L11:O68 I12:I186 L12:L186 N12:N186">
    <cfRule type="containsBlanks" dxfId="1036" priority="38">
      <formula>LEN(TRIM(I11))=0</formula>
    </cfRule>
  </conditionalFormatting>
  <conditionalFormatting sqref="L11:L186">
    <cfRule type="cellIs" dxfId="1035" priority="5" operator="equal">
      <formula>"Catastrófico"</formula>
    </cfRule>
    <cfRule type="cellIs" dxfId="1034" priority="45" operator="equal">
      <formula>"Mayor"</formula>
    </cfRule>
    <cfRule type="cellIs" dxfId="1033" priority="46" operator="equal">
      <formula>"Moderado"</formula>
    </cfRule>
    <cfRule type="cellIs" dxfId="1032" priority="47" operator="equal">
      <formula>"Menor"</formula>
    </cfRule>
    <cfRule type="cellIs" dxfId="1031" priority="48" operator="equal">
      <formula>"Leve"</formula>
    </cfRule>
  </conditionalFormatting>
  <conditionalFormatting sqref="L58">
    <cfRule type="cellIs" dxfId="1030" priority="6" operator="equal">
      <formula>"Mayor"</formula>
    </cfRule>
    <cfRule type="cellIs" dxfId="1029" priority="7" operator="equal">
      <formula>"Moderado"</formula>
    </cfRule>
    <cfRule type="cellIs" dxfId="1028" priority="8" operator="equal">
      <formula>"Menor"</formula>
    </cfRule>
    <cfRule type="cellIs" dxfId="1027" priority="9" operator="equal">
      <formula>"Leve"</formula>
    </cfRule>
  </conditionalFormatting>
  <conditionalFormatting sqref="L64">
    <cfRule type="cellIs" dxfId="1026" priority="23" operator="equal">
      <formula>"Leve"</formula>
    </cfRule>
    <cfRule type="cellIs" dxfId="1025" priority="20" operator="equal">
      <formula>"Mayor"</formula>
    </cfRule>
    <cfRule type="cellIs" dxfId="1024" priority="21" operator="equal">
      <formula>"Moderado"</formula>
    </cfRule>
    <cfRule type="cellIs" dxfId="1023" priority="22" operator="equal">
      <formula>"Menor"</formula>
    </cfRule>
  </conditionalFormatting>
  <conditionalFormatting sqref="N11:N186">
    <cfRule type="cellIs" dxfId="1022" priority="42" operator="equal">
      <formula>"Moderado"</formula>
    </cfRule>
    <cfRule type="cellIs" dxfId="1021" priority="43" operator="equal">
      <formula>"Bajo"</formula>
    </cfRule>
    <cfRule type="cellIs" dxfId="1020" priority="41" operator="equal">
      <formula>"Alto"</formula>
    </cfRule>
    <cfRule type="cellIs" dxfId="1019" priority="1" operator="equal">
      <formula>"Extremo"</formula>
    </cfRule>
  </conditionalFormatting>
  <conditionalFormatting sqref="N58">
    <cfRule type="cellIs" dxfId="1018" priority="4" operator="equal">
      <formula>"Bajo"</formula>
    </cfRule>
    <cfRule type="cellIs" dxfId="1017" priority="3" operator="equal">
      <formula>"Moderado"</formula>
    </cfRule>
    <cfRule type="cellIs" dxfId="1016" priority="2" operator="equal">
      <formula>"Alto"</formula>
    </cfRule>
  </conditionalFormatting>
  <conditionalFormatting sqref="N64">
    <cfRule type="cellIs" dxfId="1015" priority="18" operator="equal">
      <formula>"Bajo"</formula>
    </cfRule>
    <cfRule type="cellIs" dxfId="1014" priority="17" operator="equal">
      <formula>"Moderado"</formula>
    </cfRule>
    <cfRule type="cellIs" dxfId="1013" priority="16" operator="equal">
      <formula>"Alto"</formula>
    </cfRule>
  </conditionalFormatting>
  <pageMargins left="0.7" right="0.7" top="0.75" bottom="0.75" header="0.3" footer="0.3"/>
  <pageSetup paperSize="14"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D95F5B8-5E24-4354-B2C1-43629CCB5E1D}">
          <x14:formula1>
            <xm:f>Datos!$A$8:$A$20</xm:f>
          </x14:formula1>
          <xm:sqref>K11:K186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W197"/>
  <sheetViews>
    <sheetView zoomScaleNormal="100" workbookViewId="0">
      <selection activeCell="B8" sqref="B8:B9"/>
    </sheetView>
  </sheetViews>
  <sheetFormatPr baseColWidth="10" defaultColWidth="11.4609375" defaultRowHeight="14.15" x14ac:dyDescent="0.4"/>
  <cols>
    <col min="1" max="1" width="2.07421875" style="96" customWidth="1"/>
    <col min="2" max="3" width="30.53515625" style="132" customWidth="1"/>
    <col min="4" max="4" width="30.53515625" style="96" customWidth="1"/>
    <col min="5" max="5" width="60.53515625" style="96" customWidth="1"/>
    <col min="6" max="6" width="30.53515625" style="96" customWidth="1"/>
    <col min="7" max="7" width="60.53515625" style="133" customWidth="1"/>
    <col min="8" max="9" width="30.53515625" style="96" customWidth="1"/>
    <col min="10" max="10" width="60.53515625" style="96" customWidth="1"/>
    <col min="11" max="17" width="30.53515625" style="96" customWidth="1"/>
    <col min="18" max="18" width="30.53515625" style="134" customWidth="1"/>
    <col min="19" max="19" width="30.53515625" style="96" customWidth="1"/>
    <col min="20" max="20" width="30.53515625" style="134" customWidth="1"/>
    <col min="21" max="23" width="30.53515625" style="96" customWidth="1"/>
    <col min="24" max="16384" width="11.4609375" style="96"/>
  </cols>
  <sheetData>
    <row r="1" spans="2:23" s="13" customFormat="1" ht="15" customHeight="1" x14ac:dyDescent="0.4">
      <c r="B1" s="72"/>
      <c r="C1" s="72"/>
      <c r="G1" s="111"/>
      <c r="H1" s="96"/>
      <c r="K1" s="112"/>
      <c r="L1" s="112"/>
      <c r="M1" s="112"/>
      <c r="N1" s="112"/>
      <c r="O1" s="112"/>
      <c r="P1" s="112"/>
      <c r="Q1" s="112"/>
      <c r="R1" s="113"/>
      <c r="S1" s="112"/>
      <c r="T1" s="113"/>
      <c r="U1" s="112"/>
      <c r="V1" s="112"/>
      <c r="W1" s="112"/>
    </row>
    <row r="2" spans="2:23" s="13" customFormat="1" ht="30" customHeight="1" x14ac:dyDescent="0.4">
      <c r="B2" s="399"/>
      <c r="C2" s="401"/>
      <c r="D2" s="10" t="s">
        <v>30</v>
      </c>
      <c r="E2" s="369" t="s">
        <v>75</v>
      </c>
      <c r="F2" s="408"/>
      <c r="G2" s="408"/>
      <c r="H2" s="408"/>
      <c r="I2" s="408"/>
      <c r="J2" s="408"/>
      <c r="K2" s="408"/>
      <c r="L2" s="408"/>
      <c r="M2" s="408"/>
      <c r="N2" s="408"/>
      <c r="O2" s="408"/>
      <c r="P2" s="408"/>
      <c r="Q2" s="408"/>
      <c r="R2" s="408"/>
      <c r="S2" s="408"/>
      <c r="T2" s="408"/>
      <c r="U2" s="370"/>
      <c r="V2" s="10" t="s">
        <v>31</v>
      </c>
      <c r="W2" s="11" t="s">
        <v>78</v>
      </c>
    </row>
    <row r="3" spans="2:23" s="13" customFormat="1" ht="30" customHeight="1" x14ac:dyDescent="0.4">
      <c r="B3" s="402"/>
      <c r="C3" s="404"/>
      <c r="D3" s="10" t="s">
        <v>32</v>
      </c>
      <c r="E3" s="339" t="s">
        <v>76</v>
      </c>
      <c r="F3" s="441"/>
      <c r="G3" s="441"/>
      <c r="H3" s="441"/>
      <c r="I3" s="441"/>
      <c r="J3" s="441"/>
      <c r="K3" s="441"/>
      <c r="L3" s="441"/>
      <c r="M3" s="441"/>
      <c r="N3" s="441"/>
      <c r="O3" s="441"/>
      <c r="P3" s="441"/>
      <c r="Q3" s="441"/>
      <c r="R3" s="441"/>
      <c r="S3" s="441"/>
      <c r="T3" s="441"/>
      <c r="U3" s="340"/>
      <c r="V3" s="10" t="s">
        <v>33</v>
      </c>
      <c r="W3" s="14">
        <v>4</v>
      </c>
    </row>
    <row r="4" spans="2:23" s="13" customFormat="1" ht="30" customHeight="1" x14ac:dyDescent="0.4">
      <c r="B4" s="405"/>
      <c r="C4" s="407"/>
      <c r="D4" s="10" t="s">
        <v>34</v>
      </c>
      <c r="E4" s="412" t="s">
        <v>77</v>
      </c>
      <c r="F4" s="413"/>
      <c r="G4" s="413"/>
      <c r="H4" s="413"/>
      <c r="I4" s="413"/>
      <c r="J4" s="413"/>
      <c r="K4" s="413"/>
      <c r="L4" s="413"/>
      <c r="M4" s="413"/>
      <c r="N4" s="413"/>
      <c r="O4" s="413"/>
      <c r="P4" s="413"/>
      <c r="Q4" s="413"/>
      <c r="R4" s="413"/>
      <c r="S4" s="413"/>
      <c r="T4" s="413"/>
      <c r="U4" s="414"/>
      <c r="V4" s="10" t="s">
        <v>104</v>
      </c>
      <c r="W4" s="83">
        <v>44636</v>
      </c>
    </row>
    <row r="5" spans="2:23" s="13" customFormat="1" ht="30" customHeight="1" x14ac:dyDescent="0.4">
      <c r="B5" s="396"/>
      <c r="C5" s="397"/>
      <c r="D5" s="397"/>
      <c r="E5" s="397"/>
      <c r="F5" s="397"/>
      <c r="G5" s="397"/>
      <c r="H5" s="397"/>
      <c r="I5" s="397"/>
      <c r="J5" s="397"/>
      <c r="K5" s="397"/>
      <c r="L5" s="397"/>
      <c r="M5" s="397"/>
      <c r="N5" s="397"/>
      <c r="O5" s="397"/>
      <c r="P5" s="397"/>
      <c r="Q5" s="397"/>
      <c r="R5" s="397"/>
      <c r="S5" s="397"/>
      <c r="T5" s="397"/>
      <c r="U5" s="397"/>
      <c r="V5" s="397"/>
      <c r="W5" s="398"/>
    </row>
    <row r="6" spans="2:23" s="13" customFormat="1" ht="30" customHeight="1" x14ac:dyDescent="0.4">
      <c r="B6" s="327" t="s">
        <v>651</v>
      </c>
      <c r="C6" s="328"/>
      <c r="D6" s="328"/>
      <c r="E6" s="328"/>
      <c r="F6" s="328"/>
      <c r="G6" s="328"/>
      <c r="H6" s="328"/>
      <c r="I6" s="328"/>
      <c r="J6" s="328"/>
      <c r="K6" s="328"/>
      <c r="L6" s="328"/>
      <c r="M6" s="328"/>
      <c r="N6" s="328"/>
      <c r="O6" s="328"/>
      <c r="P6" s="328"/>
      <c r="Q6" s="328"/>
      <c r="R6" s="328"/>
      <c r="S6" s="328"/>
      <c r="T6" s="328"/>
      <c r="U6" s="328"/>
      <c r="V6" s="328"/>
      <c r="W6" s="329"/>
    </row>
    <row r="7" spans="2:23" s="13" customFormat="1" ht="30" customHeight="1" x14ac:dyDescent="0.4">
      <c r="B7" s="445" t="s">
        <v>652</v>
      </c>
      <c r="C7" s="446"/>
      <c r="D7" s="446"/>
      <c r="E7" s="446"/>
      <c r="F7" s="446"/>
      <c r="G7" s="446"/>
      <c r="H7" s="446"/>
      <c r="I7" s="446"/>
      <c r="J7" s="446"/>
      <c r="K7" s="446"/>
      <c r="L7" s="446"/>
      <c r="M7" s="446"/>
      <c r="N7" s="446"/>
      <c r="O7" s="446"/>
      <c r="P7" s="446"/>
      <c r="Q7" s="446"/>
      <c r="R7" s="446"/>
      <c r="S7" s="446"/>
      <c r="T7" s="446"/>
      <c r="U7" s="446"/>
      <c r="V7" s="446"/>
      <c r="W7" s="447"/>
    </row>
    <row r="8" spans="2:23" s="13" customFormat="1" ht="27.75" customHeight="1" x14ac:dyDescent="0.4">
      <c r="B8" s="448" t="s">
        <v>173</v>
      </c>
      <c r="C8" s="449"/>
      <c r="D8" s="449"/>
      <c r="E8" s="449"/>
      <c r="F8" s="449"/>
      <c r="G8" s="449"/>
      <c r="H8" s="449"/>
      <c r="I8" s="449"/>
      <c r="J8" s="449"/>
      <c r="K8" s="449"/>
      <c r="L8" s="449"/>
      <c r="M8" s="449"/>
      <c r="N8" s="449"/>
      <c r="O8" s="449"/>
      <c r="P8" s="449"/>
      <c r="Q8" s="449"/>
      <c r="R8" s="449"/>
      <c r="S8" s="449"/>
      <c r="T8" s="449"/>
      <c r="U8" s="449"/>
      <c r="V8" s="449"/>
      <c r="W8" s="450"/>
    </row>
    <row r="9" spans="2:23" s="13" customFormat="1" ht="150" customHeight="1" x14ac:dyDescent="0.4">
      <c r="B9" s="439" t="s">
        <v>34</v>
      </c>
      <c r="C9" s="433" t="s">
        <v>1868</v>
      </c>
      <c r="D9" s="451" t="s">
        <v>137</v>
      </c>
      <c r="E9" s="451" t="s">
        <v>595</v>
      </c>
      <c r="F9" s="317" t="s">
        <v>155</v>
      </c>
      <c r="G9" s="428" t="s">
        <v>1869</v>
      </c>
      <c r="H9" s="442" t="s">
        <v>1874</v>
      </c>
      <c r="I9" s="443"/>
      <c r="J9" s="444"/>
      <c r="K9" s="442" t="s">
        <v>1535</v>
      </c>
      <c r="L9" s="443"/>
      <c r="M9" s="443"/>
      <c r="N9" s="443"/>
      <c r="O9" s="443"/>
      <c r="P9" s="443"/>
      <c r="Q9" s="443"/>
      <c r="R9" s="442" t="s">
        <v>1875</v>
      </c>
      <c r="S9" s="443"/>
      <c r="T9" s="443"/>
      <c r="U9" s="443"/>
      <c r="V9" s="443"/>
      <c r="W9" s="444"/>
    </row>
    <row r="10" spans="2:23" s="13" customFormat="1" ht="180" customHeight="1" x14ac:dyDescent="0.4">
      <c r="B10" s="440"/>
      <c r="C10" s="434"/>
      <c r="D10" s="451"/>
      <c r="E10" s="451"/>
      <c r="F10" s="317"/>
      <c r="G10" s="429"/>
      <c r="H10" s="63" t="s">
        <v>433</v>
      </c>
      <c r="I10" s="63" t="s">
        <v>1876</v>
      </c>
      <c r="J10" s="63" t="s">
        <v>624</v>
      </c>
      <c r="K10" s="63" t="s">
        <v>1877</v>
      </c>
      <c r="L10" s="116" t="s">
        <v>1878</v>
      </c>
      <c r="M10" s="116" t="s">
        <v>1879</v>
      </c>
      <c r="N10" s="63" t="s">
        <v>1880</v>
      </c>
      <c r="O10" s="63" t="s">
        <v>1881</v>
      </c>
      <c r="P10" s="116" t="s">
        <v>1882</v>
      </c>
      <c r="Q10" s="63" t="s">
        <v>1883</v>
      </c>
      <c r="R10" s="117" t="s">
        <v>1884</v>
      </c>
      <c r="S10" s="63" t="s">
        <v>164</v>
      </c>
      <c r="T10" s="117" t="s">
        <v>1885</v>
      </c>
      <c r="U10" s="63" t="s">
        <v>165</v>
      </c>
      <c r="V10" s="63" t="s">
        <v>1886</v>
      </c>
      <c r="W10" s="63" t="s">
        <v>1873</v>
      </c>
    </row>
    <row r="11" spans="2:23" ht="70.75" x14ac:dyDescent="0.4">
      <c r="B11" s="118" t="str">
        <f>+'4 - Valor del Riesgo Inherente'!B11</f>
        <v>DIRECCIONAMIENTO ESTRATÉGICO</v>
      </c>
      <c r="C11" s="119" t="str">
        <f>+'4 - Valor del Riesgo Inherente'!C11</f>
        <v>OFICINA DE PLANEACIÓN</v>
      </c>
      <c r="D11" s="44" t="str">
        <f>+'4 - Valor del Riesgo Inherente'!D11</f>
        <v>R 1</v>
      </c>
      <c r="E11" s="118" t="str">
        <f>+'4 - Valor del Riesgo Inherente'!E11</f>
        <v>Aprobar planes no pertinentes a la entidad</v>
      </c>
      <c r="F11" s="118" t="str">
        <f>+'4 - Valor del Riesgo Inherente'!F11</f>
        <v>Afectación Económica o presupuestal</v>
      </c>
      <c r="G11" s="98" t="str">
        <f>+'4 - Valor del Riesgo Inherente'!G11</f>
        <v>Posibilidad de afectación económica  por multa del ente de control debido al desconocimiento y/o interpretación inadecuada de la política pública para el sector rural, del contexto, del entorno y de la situación de la Agencia y de la normativa vigente relacionada con la Agencia</v>
      </c>
      <c r="H11" s="120" t="s">
        <v>1115</v>
      </c>
      <c r="I11" s="88" t="s">
        <v>1113</v>
      </c>
      <c r="J11" s="88" t="s">
        <v>718</v>
      </c>
      <c r="K11" s="94" t="s">
        <v>176</v>
      </c>
      <c r="L11" s="119" t="str">
        <f>IF(OR(K11="Preventivo",K11="Detectivo"),"Probabilidad",IF(K11="Correctivo","Impacto",""))</f>
        <v>Probabilidad</v>
      </c>
      <c r="M11" s="94" t="s">
        <v>181</v>
      </c>
      <c r="N11" s="119" t="str">
        <f>IF(AND(K11="Preventivo",M11="Automático"),"50%",IF(AND(K11="Preventivo",M11="Manual"),"40%",IF(AND(K11="Detectivo",M11="Automático"),"40%",IF(AND(K11="Detectivo",M11="Manual"),"30%",IF(AND(K11="Correctivo",M11="Automático"),"35%",IF(AND(K11="Correctivo",M11="Manual"),"25%",""))))))</f>
        <v>40%</v>
      </c>
      <c r="O11" s="94" t="s">
        <v>188</v>
      </c>
      <c r="P11" s="94" t="s">
        <v>190</v>
      </c>
      <c r="Q11" s="94" t="s">
        <v>728</v>
      </c>
      <c r="R11" s="121">
        <f>+IFERROR(IF(L11="Probabilidad",('4 - Valor del Riesgo Inherente'!J11-(+'4 - Valor del Riesgo Inherente'!J11*N11)),IF(L11="Impacto",'4 - Valor del Riesgo Inherente'!J11,"")),"")</f>
        <v>0.12</v>
      </c>
      <c r="S11" s="92" t="str">
        <f>IFERROR(IF(R11="","",IF(R11&lt;=0.2,"Muy Baja",IF(R11&lt;=0.4,"Baja",IF(R11&lt;=0.6,"Media",IF(R11&lt;=0.8,"Alta","Muy Alta"))))),"")</f>
        <v>Muy Baja</v>
      </c>
      <c r="T11" s="121">
        <f>+IFERROR(IF(L11="Impacto",('4 - Valor del Riesgo Inherente'!M11-(+'4 - Valor del Riesgo Inherente'!M11*N11)),IF(L11="Probabilidad",'4 - Valor del Riesgo Inherente'!M11,"")),"")</f>
        <v>1</v>
      </c>
      <c r="U11" s="92" t="str">
        <f>IFERROR(IF(T11="","",IF(T11&lt;=0.2,"Leve",IF(T11&lt;=0.4,"Menor",IF(T11&lt;=0.6,"Moderado",IF(T11&lt;=0.8,"Mayor","Catastrófico"))))),"")</f>
        <v>Catastrófico</v>
      </c>
      <c r="V11" s="92" t="str">
        <f>IF(OR(AND(S11="Muy Baja",U11="Leve"),AND(S11="Muy Baja",U11="Menor"),AND(S11="Baja",U11="Leve")),"Bajo",IF(OR(AND(S11="Muy baja",U11="Moderado"),AND(S11="Baja",U11="Menor"),AND(S11="Baja",U11="Moderado"),AND(S11="Media",U11="Leve"),AND(S11="Media",U11="Menor"),AND(S11="Media",U11="Moderado"),AND(S11="Alta",U11="Leve"),AND(S11="Alta",U11="Menor")),"Moderado",IF(OR(AND(S11="Muy Baja",U11="Mayor"),AND(S11="Baja",U11="Mayor"),AND(S11="Media",U11="Mayor"),AND(S11="Alta",U11="Moderado"),AND(S11="Alta",U11="Mayor"),AND(S11="Muy Alta",U11="Leve"),AND(S11="Muy Alta",U11="Menor"),AND(S11="Muy Alta",U11="Moderado"),AND(S11="Muy Alta",U11="Mayor")),"Alto",IF(OR(AND(S11="Muy Baja",U11="Catastrófico"),AND(S11="Baja",U11="Catastrófico"),AND(S11="Media",U11="Catastrófico"),AND(S11="Alta",U11="Catastrófico"),AND(S11="Muy Alta",U11="Catastrófico")),"Extremo",""))))</f>
        <v>Extremo</v>
      </c>
      <c r="W11" s="92" t="str">
        <f>_xlfn.IFS(V11="Bajo","Aceptar",V11="Moderado","Reducir",V11="Alto","Reducir",V11="Extremo","Reducir")</f>
        <v>Reducir</v>
      </c>
    </row>
    <row r="12" spans="2:23" ht="70.75" x14ac:dyDescent="0.4">
      <c r="B12" s="118" t="str">
        <f>+'4 - Valor del Riesgo Inherente'!B12</f>
        <v>DIRECCIONAMIENTO ESTRATÉGICO</v>
      </c>
      <c r="C12" s="119" t="str">
        <f>+'4 - Valor del Riesgo Inherente'!C12</f>
        <v>OFICINA DE PLANEACIÓN</v>
      </c>
      <c r="D12" s="44" t="str">
        <f>+'4 - Valor del Riesgo Inherente'!D12</f>
        <v>R 1</v>
      </c>
      <c r="E12" s="118" t="str">
        <f>+'4 - Valor del Riesgo Inherente'!E12</f>
        <v>Aprobar planes no pertinentes a la entidad</v>
      </c>
      <c r="F12" s="118" t="str">
        <f>+'4 - Valor del Riesgo Inherente'!F12</f>
        <v>Afectación Económica o presupuestal</v>
      </c>
      <c r="G12" s="98" t="str">
        <f>+'4 - Valor del Riesgo Inherente'!G12</f>
        <v>Posibilidad de afectación económica  por multa del ente de control debido al desconocimiento y/o interpretación inadecuada de la política pública para el sector rural, del contexto, del entorno y de la situación de la Agencia y de la normativa vigente relacionada con la Agencia</v>
      </c>
      <c r="H12" s="120" t="s">
        <v>1116</v>
      </c>
      <c r="I12" s="88" t="s">
        <v>702</v>
      </c>
      <c r="J12" s="88" t="s">
        <v>719</v>
      </c>
      <c r="K12" s="94" t="s">
        <v>178</v>
      </c>
      <c r="L12" s="119" t="str">
        <f t="shared" ref="L12:L75" si="0">IF(OR(K12="Preventivo",K12="Detectivo"),"Probabilidad",IF(K12="Correctivo","Impacto",""))</f>
        <v>Impacto</v>
      </c>
      <c r="M12" s="94" t="s">
        <v>181</v>
      </c>
      <c r="N12" s="119" t="str">
        <f t="shared" ref="N12:N42" si="1">IF(AND(K12="Preventivo",M12="Automático"),"50%",IF(AND(K12="Preventivo",M12="Manual"),"40%",IF(AND(K12="Detectivo",M12="Automático"),"40%",IF(AND(K12="Detectivo",M12="Manual"),"30%",IF(AND(K12="Correctivo",M12="Automático"),"35%",IF(AND(K12="Correctivo",M12="Manual"),"25%",""))))))</f>
        <v>25%</v>
      </c>
      <c r="O12" s="94" t="s">
        <v>188</v>
      </c>
      <c r="P12" s="94" t="s">
        <v>190</v>
      </c>
      <c r="Q12" s="94" t="s">
        <v>728</v>
      </c>
      <c r="R12" s="121">
        <f>IFERROR(IF(AND(L11="Probabilidad",L12="Probabilidad"),(R11-(+R11*N12)),IF(L12="Probabilidad",('4 - Valor del Riesgo Inherente'!J11-(+'4 - Valor del Riesgo Inherente'!J11*N12)),IF(L12="Impacto",R11,""))),"")</f>
        <v>0.12</v>
      </c>
      <c r="S12" s="92" t="str">
        <f t="shared" ref="S12:S75" si="2">IFERROR(IF(R12="","",IF(R12&lt;=0.2,"Muy Baja",IF(R12&lt;=0.4,"Baja",IF(R12&lt;=0.6,"Media",IF(R12&lt;=0.8,"Alta","Muy Alta"))))),"")</f>
        <v>Muy Baja</v>
      </c>
      <c r="T12" s="121">
        <f>IFERROR(IF(AND(L11="Impacto",L12="Impacto"),(T11-(+T11*N12)),IF(L12="Impacto",('4 - Valor del Riesgo Inherente'!M11-(+'4 - Valor del Riesgo Inherente'!M11*N12)),IF(L12="Probabilidad",T11,""))),"")</f>
        <v>0.75</v>
      </c>
      <c r="U12" s="92" t="str">
        <f t="shared" ref="U12:U75" si="3">IFERROR(IF(T12="","",IF(T12&lt;=0.2,"Leve",IF(T12&lt;=0.4,"Menor",IF(T12&lt;=0.6,"Moderado",IF(T12&lt;=0.8,"Mayor","Catastrófico"))))),"")</f>
        <v>Mayor</v>
      </c>
      <c r="V12" s="92" t="str">
        <f t="shared" ref="V12:V75" si="4">IF(OR(AND(S12="Muy Baja",U12="Leve"),AND(S12="Muy Baja",U12="Menor"),AND(S12="Baja",U12="Leve")),"Bajo",IF(OR(AND(S12="Muy baja",U12="Moderado"),AND(S12="Baja",U12="Menor"),AND(S12="Baja",U12="Moderado"),AND(S12="Media",U12="Leve"),AND(S12="Media",U12="Menor"),AND(S12="Media",U12="Moderado"),AND(S12="Alta",U12="Leve"),AND(S12="Alta",U12="Menor")),"Moderado",IF(OR(AND(S12="Muy Baja",U12="Mayor"),AND(S12="Baja",U12="Mayor"),AND(S12="Media",U12="Mayor"),AND(S12="Alta",U12="Moderado"),AND(S12="Alta",U12="Mayor"),AND(S12="Muy Alta",U12="Leve"),AND(S12="Muy Alta",U12="Menor"),AND(S12="Muy Alta",U12="Moderado"),AND(S12="Muy Alta",U12="Mayor")),"Alto",IF(OR(AND(S12="Muy Baja",U12="Catastrófico"),AND(S12="Baja",U12="Catastrófico"),AND(S12="Media",U12="Catastrófico"),AND(S12="Alta",U12="Catastrófico"),AND(S12="Muy Alta",U12="Catastrófico")),"Extremo",""))))</f>
        <v>Alto</v>
      </c>
      <c r="W12" s="92" t="str">
        <f t="shared" ref="W12:W75" si="5">_xlfn.IFS(V12="Bajo","Aceptar",V12="Moderado","Reducir",V12="Alto","Reducir",V12="Extremo","Reducir")</f>
        <v>Reducir</v>
      </c>
    </row>
    <row r="13" spans="2:23" ht="113.15" x14ac:dyDescent="0.4">
      <c r="B13" s="118" t="str">
        <f>+'4 - Valor del Riesgo Inherente'!B13</f>
        <v>DIRECCIONAMIENTO ESTRATÉGICO</v>
      </c>
      <c r="C13" s="119" t="str">
        <f>+'4 - Valor del Riesgo Inherente'!C13</f>
        <v>OFICINA DE PLANEACIÓN</v>
      </c>
      <c r="D13" s="44" t="str">
        <f>+'4 - Valor del Riesgo Inherente'!D13</f>
        <v>R 2</v>
      </c>
      <c r="E13" s="118" t="str">
        <f>+'4 - Valor del Riesgo Inherente'!E13</f>
        <v>Inscribir proyectos de inversión no adecuados a las necesidades de la entidad</v>
      </c>
      <c r="F13" s="118" t="str">
        <f>+'4 - Valor del Riesgo Inherente'!F13</f>
        <v>Afectación Económica o presupuestal</v>
      </c>
      <c r="G13" s="98" t="str">
        <f>+'4 - Valor del Riesgo Inherente'!G13</f>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v>
      </c>
      <c r="H13" s="120" t="s">
        <v>1117</v>
      </c>
      <c r="I13" s="88" t="s">
        <v>702</v>
      </c>
      <c r="J13" s="88" t="s">
        <v>720</v>
      </c>
      <c r="K13" s="94" t="s">
        <v>176</v>
      </c>
      <c r="L13" s="119" t="str">
        <f t="shared" si="0"/>
        <v>Probabilidad</v>
      </c>
      <c r="M13" s="94" t="s">
        <v>181</v>
      </c>
      <c r="N13" s="119" t="str">
        <f t="shared" si="1"/>
        <v>40%</v>
      </c>
      <c r="O13" s="94" t="s">
        <v>188</v>
      </c>
      <c r="P13" s="94" t="s">
        <v>190</v>
      </c>
      <c r="Q13" s="94" t="s">
        <v>728</v>
      </c>
      <c r="R13" s="121">
        <f>+IFERROR(IF(L13="Probabilidad",('4 - Valor del Riesgo Inherente'!J13-(+'4 - Valor del Riesgo Inherente'!J13*N13)),IF(L13="Impacto",'4 - Valor del Riesgo Inherente'!J13,"")),"")</f>
        <v>0.12</v>
      </c>
      <c r="S13" s="92" t="str">
        <f t="shared" si="2"/>
        <v>Muy Baja</v>
      </c>
      <c r="T13" s="121">
        <f>+IFERROR(IF(L13="Impacto",('4 - Valor del Riesgo Inherente'!M13-(+'4 - Valor del Riesgo Inherente'!M13*N13)),IF(L13="Probabilidad",'4 - Valor del Riesgo Inherente'!M13,"")),"")</f>
        <v>1</v>
      </c>
      <c r="U13" s="92" t="str">
        <f t="shared" si="3"/>
        <v>Catastrófico</v>
      </c>
      <c r="V13" s="92" t="str">
        <f t="shared" si="4"/>
        <v>Extremo</v>
      </c>
      <c r="W13" s="92" t="str">
        <f t="shared" si="5"/>
        <v>Reducir</v>
      </c>
    </row>
    <row r="14" spans="2:23" ht="113.15" x14ac:dyDescent="0.4">
      <c r="B14" s="118" t="str">
        <f>+'4 - Valor del Riesgo Inherente'!B14</f>
        <v>DIRECCIONAMIENTO ESTRATÉGICO</v>
      </c>
      <c r="C14" s="119" t="str">
        <f>+'4 - Valor del Riesgo Inherente'!C14</f>
        <v>OFICINA DE PLANEACIÓN</v>
      </c>
      <c r="D14" s="44" t="str">
        <f>+'4 - Valor del Riesgo Inherente'!D14</f>
        <v>R 2</v>
      </c>
      <c r="E14" s="118" t="str">
        <f>+'4 - Valor del Riesgo Inherente'!E14</f>
        <v>Inscribir proyectos de inversión no adecuados a las necesidades de la entidad</v>
      </c>
      <c r="F14" s="118" t="str">
        <f>+'4 - Valor del Riesgo Inherente'!F14</f>
        <v>Afectación Económica o presupuestal</v>
      </c>
      <c r="G14" s="98" t="str">
        <f>+'4 - Valor del Riesgo Inherente'!G14</f>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v>
      </c>
      <c r="H14" s="120" t="s">
        <v>1118</v>
      </c>
      <c r="I14" s="88" t="s">
        <v>702</v>
      </c>
      <c r="J14" s="88" t="s">
        <v>721</v>
      </c>
      <c r="K14" s="94" t="s">
        <v>176</v>
      </c>
      <c r="L14" s="119" t="str">
        <f t="shared" si="0"/>
        <v>Probabilidad</v>
      </c>
      <c r="M14" s="94" t="s">
        <v>181</v>
      </c>
      <c r="N14" s="119" t="str">
        <f t="shared" si="1"/>
        <v>40%</v>
      </c>
      <c r="O14" s="94" t="s">
        <v>188</v>
      </c>
      <c r="P14" s="94" t="s">
        <v>190</v>
      </c>
      <c r="Q14" s="94" t="s">
        <v>729</v>
      </c>
      <c r="R14" s="121">
        <f>IFERROR(IF(AND(L13="Probabilidad",L14="Probabilidad"),(R13-(+R13*N14)),IF(L14="Probabilidad",('4 - Valor del Riesgo Inherente'!J13-(+'4 - Valor del Riesgo Inherente'!J13*N14)),IF(L14="Impacto",R13,""))),"")</f>
        <v>7.1999999999999995E-2</v>
      </c>
      <c r="S14" s="92" t="str">
        <f t="shared" si="2"/>
        <v>Muy Baja</v>
      </c>
      <c r="T14" s="121">
        <f>IFERROR(IF(AND(L13="Impacto",L14="Impacto"),(T13-(+T13*N14)),IF(L14="Impacto",('4 - Valor del Riesgo Inherente'!M13-(+'4 - Valor del Riesgo Inherente'!M13*N14)),IF(L14="Probabilidad",T13,""))),"")</f>
        <v>1</v>
      </c>
      <c r="U14" s="92" t="str">
        <f t="shared" si="3"/>
        <v>Catastrófico</v>
      </c>
      <c r="V14" s="92" t="str">
        <f t="shared" si="4"/>
        <v>Extremo</v>
      </c>
      <c r="W14" s="92" t="str">
        <f t="shared" si="5"/>
        <v>Reducir</v>
      </c>
    </row>
    <row r="15" spans="2:23" ht="113.15" x14ac:dyDescent="0.4">
      <c r="B15" s="118" t="str">
        <f>+'4 - Valor del Riesgo Inherente'!B15</f>
        <v>DIRECCIONAMIENTO ESTRATÉGICO</v>
      </c>
      <c r="C15" s="119" t="str">
        <f>+'4 - Valor del Riesgo Inherente'!C15</f>
        <v>OFICINA DE PLANEACIÓN</v>
      </c>
      <c r="D15" s="44" t="str">
        <f>+'4 - Valor del Riesgo Inherente'!D15</f>
        <v>R 2</v>
      </c>
      <c r="E15" s="118" t="str">
        <f>+'4 - Valor del Riesgo Inherente'!E15</f>
        <v>Inscribir proyectos de inversión no adecuados a las necesidades de la entidad</v>
      </c>
      <c r="F15" s="118" t="str">
        <f>+'4 - Valor del Riesgo Inherente'!F15</f>
        <v>Afectación Económica o presupuestal</v>
      </c>
      <c r="G15" s="98" t="str">
        <f>+'4 - Valor del Riesgo Inherente'!G15</f>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v>
      </c>
      <c r="H15" s="120" t="s">
        <v>1119</v>
      </c>
      <c r="I15" s="88" t="s">
        <v>702</v>
      </c>
      <c r="J15" s="88" t="s">
        <v>722</v>
      </c>
      <c r="K15" s="94" t="s">
        <v>178</v>
      </c>
      <c r="L15" s="119" t="str">
        <f t="shared" si="0"/>
        <v>Impacto</v>
      </c>
      <c r="M15" s="94" t="s">
        <v>181</v>
      </c>
      <c r="N15" s="119" t="str">
        <f t="shared" si="1"/>
        <v>25%</v>
      </c>
      <c r="O15" s="94" t="s">
        <v>188</v>
      </c>
      <c r="P15" s="94" t="s">
        <v>190</v>
      </c>
      <c r="Q15" s="94" t="s">
        <v>728</v>
      </c>
      <c r="R15" s="121">
        <f>IFERROR(IF(AND(L14="Probabilidad",L15="Probabilidad"),(R14-(+R14*N15)),IF(L15="Probabilidad",('4 - Valor del Riesgo Inherente'!J14-(+'4 - Valor del Riesgo Inherente'!J14*N15)),IF(L15="Impacto",R14,""))),"")</f>
        <v>7.1999999999999995E-2</v>
      </c>
      <c r="S15" s="92" t="str">
        <f t="shared" si="2"/>
        <v>Muy Baja</v>
      </c>
      <c r="T15" s="121">
        <f>IFERROR(IF(AND(L14="Impacto",L15="Impacto"),(T14-(+T14*N15)),IF(L15="Impacto",('4 - Valor del Riesgo Inherente'!M14-(+'4 - Valor del Riesgo Inherente'!M14*N15)),IF(L15="Probabilidad",T14,""))),"")</f>
        <v>0.75</v>
      </c>
      <c r="U15" s="92" t="str">
        <f t="shared" si="3"/>
        <v>Mayor</v>
      </c>
      <c r="V15" s="92" t="str">
        <f t="shared" si="4"/>
        <v>Alto</v>
      </c>
      <c r="W15" s="92" t="str">
        <f t="shared" si="5"/>
        <v>Reducir</v>
      </c>
    </row>
    <row r="16" spans="2:23" ht="84.9" x14ac:dyDescent="0.4">
      <c r="B16" s="118" t="str">
        <f>+'4 - Valor del Riesgo Inherente'!B16</f>
        <v>DIRECCIONAMIENTO ESTRATÉGICO</v>
      </c>
      <c r="C16" s="119" t="str">
        <f>+'4 - Valor del Riesgo Inherente'!C16</f>
        <v>OFICINA DE PLANEACIÓN</v>
      </c>
      <c r="D16" s="44" t="str">
        <f>+'4 - Valor del Riesgo Inherente'!D16</f>
        <v>R 3</v>
      </c>
      <c r="E16" s="118" t="str">
        <f>+'4 - Valor del Riesgo Inherente'!E16</f>
        <v>Planeación inoportuna de cada vigencia</v>
      </c>
      <c r="F16" s="118" t="str">
        <f>+'4 - Valor del Riesgo Inherente'!F16</f>
        <v>Pérdida Reputacional</v>
      </c>
      <c r="G16" s="98" t="str">
        <f>+'4 - Valor del Riesgo Inherente'!G16</f>
        <v>Posibilidad de pérdida reputacional en la imagen institucional por falta de coordinación de la Oficina de Planeación con los responsables de la planeación en cada dependencia, generando documentación de referencia desactualizada, herramientas tecnológicas inadecuadas y diferencia en las interpretaciones de lineamientos; transmitiéndose en el retraso de las metas, compromisos institucionales y la ejecución de los proyectos</v>
      </c>
      <c r="H16" s="120" t="s">
        <v>1120</v>
      </c>
      <c r="I16" s="88" t="s">
        <v>702</v>
      </c>
      <c r="J16" s="88" t="s">
        <v>723</v>
      </c>
      <c r="K16" s="94" t="s">
        <v>176</v>
      </c>
      <c r="L16" s="119" t="str">
        <f t="shared" si="0"/>
        <v>Probabilidad</v>
      </c>
      <c r="M16" s="94" t="s">
        <v>181</v>
      </c>
      <c r="N16" s="119" t="str">
        <f t="shared" si="1"/>
        <v>40%</v>
      </c>
      <c r="O16" s="94" t="s">
        <v>188</v>
      </c>
      <c r="P16" s="94" t="s">
        <v>190</v>
      </c>
      <c r="Q16" s="94" t="s">
        <v>729</v>
      </c>
      <c r="R16" s="121">
        <f>+IFERROR(IF(L16="Probabilidad",('4 - Valor del Riesgo Inherente'!J16-(+'4 - Valor del Riesgo Inherente'!J16*N16)),IF(L16="Impacto",'4 - Valor del Riesgo Inherente'!J16,"")),"")</f>
        <v>0.12</v>
      </c>
      <c r="S16" s="92" t="str">
        <f t="shared" si="2"/>
        <v>Muy Baja</v>
      </c>
      <c r="T16" s="121">
        <f>+IFERROR(IF(L16="Impacto",('4 - Valor del Riesgo Inherente'!M16-(+'4 - Valor del Riesgo Inherente'!M16*N16)),IF(L16="Probabilidad",'4 - Valor del Riesgo Inherente'!M16,"")),"")</f>
        <v>0.6</v>
      </c>
      <c r="U16" s="92" t="str">
        <f t="shared" si="3"/>
        <v>Moderado</v>
      </c>
      <c r="V16" s="92" t="str">
        <f t="shared" si="4"/>
        <v>Moderado</v>
      </c>
      <c r="W16" s="92" t="str">
        <f t="shared" si="5"/>
        <v>Reducir</v>
      </c>
    </row>
    <row r="17" spans="2:23" ht="84.9" x14ac:dyDescent="0.4">
      <c r="B17" s="118" t="str">
        <f>+'4 - Valor del Riesgo Inherente'!B17</f>
        <v>DIRECCIONAMIENTO ESTRATÉGICO</v>
      </c>
      <c r="C17" s="119" t="str">
        <f>+'4 - Valor del Riesgo Inherente'!C17</f>
        <v>OFICINA DE PLANEACIÓN</v>
      </c>
      <c r="D17" s="44" t="str">
        <f>+'4 - Valor del Riesgo Inherente'!D17</f>
        <v>R 3</v>
      </c>
      <c r="E17" s="118" t="str">
        <f>+'4 - Valor del Riesgo Inherente'!E17</f>
        <v>Planeación inoportuna de cada vigencia</v>
      </c>
      <c r="F17" s="118" t="str">
        <f>+'4 - Valor del Riesgo Inherente'!F17</f>
        <v>Pérdida Reputacional</v>
      </c>
      <c r="G17" s="98" t="str">
        <f>+'4 - Valor del Riesgo Inherente'!G17</f>
        <v>Posibilidad de pérdida reputacional en la imagen institucional por falta de coordinación de la Oficina de Planeación con los responsables de la planeación en cada dependencia, generando documentación de referencia desactualizada, herramientas tecnológicas inadecuadas y diferencia en las interpretaciones de lineamientos; transmitiéndose en el retraso de las metas, compromisos institucionales y la ejecución de los proyectos</v>
      </c>
      <c r="H17" s="120" t="s">
        <v>1121</v>
      </c>
      <c r="I17" s="88" t="s">
        <v>702</v>
      </c>
      <c r="J17" s="88" t="s">
        <v>724</v>
      </c>
      <c r="K17" s="94" t="s">
        <v>178</v>
      </c>
      <c r="L17" s="119" t="str">
        <f t="shared" si="0"/>
        <v>Impacto</v>
      </c>
      <c r="M17" s="94" t="s">
        <v>181</v>
      </c>
      <c r="N17" s="119" t="str">
        <f t="shared" si="1"/>
        <v>25%</v>
      </c>
      <c r="O17" s="94" t="s">
        <v>188</v>
      </c>
      <c r="P17" s="94" t="s">
        <v>190</v>
      </c>
      <c r="Q17" s="94" t="s">
        <v>728</v>
      </c>
      <c r="R17" s="121">
        <f>IFERROR(IF(AND(L16="Probabilidad",L17="Probabilidad"),(R16-(+R16*N17)),IF(L17="Probabilidad",('4 - Valor del Riesgo Inherente'!J16-(+'4 - Valor del Riesgo Inherente'!J16*N17)),IF(L17="Impacto",R16,""))),"")</f>
        <v>0.12</v>
      </c>
      <c r="S17" s="92" t="str">
        <f t="shared" si="2"/>
        <v>Muy Baja</v>
      </c>
      <c r="T17" s="121">
        <f>IFERROR(IF(AND(L16="Impacto",L17="Impacto"),(T16-(+T16*N17)),IF(L17="Impacto",('4 - Valor del Riesgo Inherente'!M16-(+'4 - Valor del Riesgo Inherente'!M16*N17)),IF(L17="Probabilidad",T16,""))),"")</f>
        <v>0.44999999999999996</v>
      </c>
      <c r="U17" s="92" t="str">
        <f t="shared" si="3"/>
        <v>Moderado</v>
      </c>
      <c r="V17" s="92" t="str">
        <f t="shared" si="4"/>
        <v>Moderado</v>
      </c>
      <c r="W17" s="92" t="str">
        <f t="shared" si="5"/>
        <v>Reducir</v>
      </c>
    </row>
    <row r="18" spans="2:23" ht="56.6" x14ac:dyDescent="0.4">
      <c r="B18" s="118" t="str">
        <f>+'4 - Valor del Riesgo Inherente'!B18</f>
        <v>DIRECCIONAMIENTO ESTRATÉGICO</v>
      </c>
      <c r="C18" s="119" t="str">
        <f>+'4 - Valor del Riesgo Inherente'!C18</f>
        <v>OFICINA DE PLANEACIÓN</v>
      </c>
      <c r="D18" s="44" t="str">
        <f>+'4 - Valor del Riesgo Inherente'!D18</f>
        <v>R 4</v>
      </c>
      <c r="E18" s="118" t="str">
        <f>+'4 - Valor del Riesgo Inherente'!E18</f>
        <v>Reporte de información no pertinente a las necesidades de la Dirección General</v>
      </c>
      <c r="F18" s="118" t="str">
        <f>+'4 - Valor del Riesgo Inherente'!F18</f>
        <v>Pérdida Reputacional</v>
      </c>
      <c r="G18" s="98" t="str">
        <f>+'4 - Valor del Riesgo Inherente'!G18</f>
        <v>Posibilidad de pérdida reputacional en la imagen institucional debido al desconocimiento de las dependencias en la metodología, roles, responsabilidades y los criterios explícitos para reporte de indicadores, y además tener los Sistemas de información no unificados</v>
      </c>
      <c r="H18" s="120" t="s">
        <v>1122</v>
      </c>
      <c r="I18" s="88" t="s">
        <v>702</v>
      </c>
      <c r="J18" s="88" t="s">
        <v>725</v>
      </c>
      <c r="K18" s="94" t="s">
        <v>177</v>
      </c>
      <c r="L18" s="119" t="str">
        <f t="shared" si="0"/>
        <v>Probabilidad</v>
      </c>
      <c r="M18" s="94" t="s">
        <v>181</v>
      </c>
      <c r="N18" s="119" t="str">
        <f t="shared" si="1"/>
        <v>30%</v>
      </c>
      <c r="O18" s="94" t="s">
        <v>188</v>
      </c>
      <c r="P18" s="94" t="s">
        <v>190</v>
      </c>
      <c r="Q18" s="94" t="s">
        <v>728</v>
      </c>
      <c r="R18" s="121">
        <f>+IFERROR(IF(L18="Probabilidad",('4 - Valor del Riesgo Inherente'!J18-(+'4 - Valor del Riesgo Inherente'!J18*N18)),IF(L18="Impacto",'4 - Valor del Riesgo Inherente'!J18,"")),"")</f>
        <v>0.42</v>
      </c>
      <c r="S18" s="92" t="str">
        <f t="shared" si="2"/>
        <v>Media</v>
      </c>
      <c r="T18" s="121">
        <f>+IFERROR(IF(L18="Impacto",('4 - Valor del Riesgo Inherente'!M18-(+'4 - Valor del Riesgo Inherente'!M18*N18)),IF(L18="Probabilidad",'4 - Valor del Riesgo Inherente'!M18,"")),"")</f>
        <v>0.6</v>
      </c>
      <c r="U18" s="92" t="str">
        <f t="shared" si="3"/>
        <v>Moderado</v>
      </c>
      <c r="V18" s="92" t="str">
        <f t="shared" si="4"/>
        <v>Moderado</v>
      </c>
      <c r="W18" s="92" t="str">
        <f t="shared" si="5"/>
        <v>Reducir</v>
      </c>
    </row>
    <row r="19" spans="2:23" ht="56.6" x14ac:dyDescent="0.4">
      <c r="B19" s="118" t="str">
        <f>+'4 - Valor del Riesgo Inherente'!B19</f>
        <v>DIRECCIONAMIENTO ESTRATÉGICO</v>
      </c>
      <c r="C19" s="119" t="str">
        <f>+'4 - Valor del Riesgo Inherente'!C19</f>
        <v>OFICINA DE PLANEACIÓN</v>
      </c>
      <c r="D19" s="44" t="str">
        <f>+'4 - Valor del Riesgo Inherente'!D19</f>
        <v>R 4</v>
      </c>
      <c r="E19" s="118" t="str">
        <f>+'4 - Valor del Riesgo Inherente'!E19</f>
        <v>Reporte de información no pertinente a las necesidades de la Dirección General</v>
      </c>
      <c r="F19" s="118" t="str">
        <f>+'4 - Valor del Riesgo Inherente'!F19</f>
        <v>Pérdida Reputacional</v>
      </c>
      <c r="G19" s="98" t="str">
        <f>+'4 - Valor del Riesgo Inherente'!G19</f>
        <v>Posibilidad de pérdida reputacional en la imagen institucional debido al desconocimiento de las dependencias en la metodología, roles, responsabilidades y los criterios explícitos para reporte de indicadores, y además tener los Sistemas de información no unificados</v>
      </c>
      <c r="H19" s="120" t="s">
        <v>1123</v>
      </c>
      <c r="I19" s="88" t="s">
        <v>702</v>
      </c>
      <c r="J19" s="88" t="s">
        <v>726</v>
      </c>
      <c r="K19" s="94" t="s">
        <v>178</v>
      </c>
      <c r="L19" s="119" t="str">
        <f t="shared" si="0"/>
        <v>Impacto</v>
      </c>
      <c r="M19" s="94" t="s">
        <v>181</v>
      </c>
      <c r="N19" s="119" t="str">
        <f t="shared" si="1"/>
        <v>25%</v>
      </c>
      <c r="O19" s="94" t="s">
        <v>188</v>
      </c>
      <c r="P19" s="94" t="s">
        <v>190</v>
      </c>
      <c r="Q19" s="94" t="s">
        <v>729</v>
      </c>
      <c r="R19" s="121">
        <f>IFERROR(IF(AND(L18="Probabilidad",L19="Probabilidad"),(R18-(+R18*N19)),IF(L19="Probabilidad",('4 - Valor del Riesgo Inherente'!J18-(+'4 - Valor del Riesgo Inherente'!J18*N19)),IF(L19="Impacto",R18,""))),"")</f>
        <v>0.42</v>
      </c>
      <c r="S19" s="92" t="str">
        <f t="shared" si="2"/>
        <v>Media</v>
      </c>
      <c r="T19" s="121">
        <f>IFERROR(IF(AND(L18="Impacto",L19="Impacto"),(T18-(+T18*N19)),IF(L19="Impacto",('4 - Valor del Riesgo Inherente'!M18-(+'4 - Valor del Riesgo Inherente'!M18*N19)),IF(L19="Probabilidad",T18,""))),"")</f>
        <v>0.44999999999999996</v>
      </c>
      <c r="U19" s="92" t="str">
        <f t="shared" si="3"/>
        <v>Moderado</v>
      </c>
      <c r="V19" s="92" t="str">
        <f t="shared" si="4"/>
        <v>Moderado</v>
      </c>
      <c r="W19" s="92" t="str">
        <f t="shared" si="5"/>
        <v>Reducir</v>
      </c>
    </row>
    <row r="20" spans="2:23" ht="70.75" x14ac:dyDescent="0.4">
      <c r="B20" s="118" t="str">
        <f>+'4 - Valor del Riesgo Inherente'!B20</f>
        <v>DIRECCIONAMIENTO ESTRATÉGICO</v>
      </c>
      <c r="C20" s="119" t="str">
        <f>+'4 - Valor del Riesgo Inherente'!C20</f>
        <v>OFICINA DE PLANEACIÓN</v>
      </c>
      <c r="D20" s="44" t="str">
        <f>+'4 - Valor del Riesgo Inherente'!D20</f>
        <v>R 5</v>
      </c>
      <c r="E20" s="118" t="str">
        <f>+'4 - Valor del Riesgo Inherente'!E20</f>
        <v>Planeación y gestión de procesos con inadecuada valoración de riesgos y oportunidades</v>
      </c>
      <c r="F20" s="118" t="str">
        <f>+'4 - Valor del Riesgo Inherente'!F20</f>
        <v>Pérdida Reputacional</v>
      </c>
      <c r="G20" s="98" t="str">
        <f>+'4 - Valor del Riesgo Inherente'!G20</f>
        <v>Posibilidad de pérdida reputacional en la imagen institucional por la inadecuada identificación y control de riesgos que afectan los procesos de la entidad</v>
      </c>
      <c r="H20" s="120" t="s">
        <v>1124</v>
      </c>
      <c r="I20" s="88" t="s">
        <v>702</v>
      </c>
      <c r="J20" s="88" t="s">
        <v>1683</v>
      </c>
      <c r="K20" s="94" t="s">
        <v>177</v>
      </c>
      <c r="L20" s="119" t="str">
        <f t="shared" si="0"/>
        <v>Probabilidad</v>
      </c>
      <c r="M20" s="94" t="s">
        <v>181</v>
      </c>
      <c r="N20" s="119" t="str">
        <f t="shared" si="1"/>
        <v>30%</v>
      </c>
      <c r="O20" s="94" t="s">
        <v>188</v>
      </c>
      <c r="P20" s="94" t="s">
        <v>190</v>
      </c>
      <c r="Q20" s="94" t="s">
        <v>728</v>
      </c>
      <c r="R20" s="121">
        <f>+IFERROR(IF(L20="Probabilidad",('4 - Valor del Riesgo Inherente'!J20-(+'4 - Valor del Riesgo Inherente'!J20*N20)),IF(L20="Impacto",'4 - Valor del Riesgo Inherente'!J20,"")),"")</f>
        <v>0.42</v>
      </c>
      <c r="S20" s="92" t="str">
        <f t="shared" si="2"/>
        <v>Media</v>
      </c>
      <c r="T20" s="121">
        <f>+IFERROR(IF(L20="Impacto",('4 - Valor del Riesgo Inherente'!M20-(+'4 - Valor del Riesgo Inherente'!M20*N20)),IF(L20="Probabilidad",'4 - Valor del Riesgo Inherente'!M20,"")),"")</f>
        <v>0.6</v>
      </c>
      <c r="U20" s="92" t="str">
        <f t="shared" si="3"/>
        <v>Moderado</v>
      </c>
      <c r="V20" s="92" t="str">
        <f t="shared" si="4"/>
        <v>Moderado</v>
      </c>
      <c r="W20" s="92" t="str">
        <f t="shared" si="5"/>
        <v>Reducir</v>
      </c>
    </row>
    <row r="21" spans="2:23" ht="84.9" x14ac:dyDescent="0.4">
      <c r="B21" s="118" t="str">
        <f>+'4 - Valor del Riesgo Inherente'!B21</f>
        <v>DIRECCIONAMIENTO ESTRATÉGICO</v>
      </c>
      <c r="C21" s="119" t="str">
        <f>+'4 - Valor del Riesgo Inherente'!C21</f>
        <v>OFICINA DE PLANEACIÓN</v>
      </c>
      <c r="D21" s="44" t="str">
        <f>+'4 - Valor del Riesgo Inherente'!D21</f>
        <v>R 5</v>
      </c>
      <c r="E21" s="118" t="str">
        <f>+'4 - Valor del Riesgo Inherente'!E21</f>
        <v>Planeación y gestión de procesos con inadecuada valoración de riesgos y oportunidades</v>
      </c>
      <c r="F21" s="118" t="str">
        <f>+'4 - Valor del Riesgo Inherente'!F21</f>
        <v>Pérdida Reputacional</v>
      </c>
      <c r="G21" s="98" t="str">
        <f>+'4 - Valor del Riesgo Inherente'!G21</f>
        <v>Posibilidad de pérdida reputacional en la imagen institucional por la inadecuada identificación y control de riesgos que afectan los procesos de la entidad</v>
      </c>
      <c r="H21" s="120" t="s">
        <v>1125</v>
      </c>
      <c r="I21" s="88" t="s">
        <v>702</v>
      </c>
      <c r="J21" s="88" t="s">
        <v>727</v>
      </c>
      <c r="K21" s="94" t="s">
        <v>178</v>
      </c>
      <c r="L21" s="119" t="str">
        <f t="shared" si="0"/>
        <v>Impacto</v>
      </c>
      <c r="M21" s="94" t="s">
        <v>181</v>
      </c>
      <c r="N21" s="119" t="str">
        <f t="shared" si="1"/>
        <v>25%</v>
      </c>
      <c r="O21" s="94" t="s">
        <v>188</v>
      </c>
      <c r="P21" s="94" t="s">
        <v>190</v>
      </c>
      <c r="Q21" s="94" t="s">
        <v>728</v>
      </c>
      <c r="R21" s="121">
        <f>IFERROR(IF(AND(L20="Probabilidad",L21="Probabilidad"),(R20-(+R20*N21)),IF(L21="Probabilidad",('4 - Valor del Riesgo Inherente'!J20-(+'4 - Valor del Riesgo Inherente'!J20*N21)),IF(L21="Impacto",R20,""))),"")</f>
        <v>0.42</v>
      </c>
      <c r="S21" s="92" t="str">
        <f t="shared" si="2"/>
        <v>Media</v>
      </c>
      <c r="T21" s="121">
        <f>IFERROR(IF(AND(L20="Impacto",L21="Impacto"),(T20-(+T20*N21)),IF(L21="Impacto",('4 - Valor del Riesgo Inherente'!M20-(+'4 - Valor del Riesgo Inherente'!M20*N21)),IF(L21="Probabilidad",T20,""))),"")</f>
        <v>0.44999999999999996</v>
      </c>
      <c r="U21" s="92" t="str">
        <f t="shared" si="3"/>
        <v>Moderado</v>
      </c>
      <c r="V21" s="92" t="str">
        <f t="shared" si="4"/>
        <v>Moderado</v>
      </c>
      <c r="W21" s="92" t="str">
        <f t="shared" si="5"/>
        <v>Reducir</v>
      </c>
    </row>
    <row r="22" spans="2:23" s="129" customFormat="1" ht="70.75" x14ac:dyDescent="0.4">
      <c r="B22" s="118" t="str">
        <f>+'4 - Valor del Riesgo Inherente'!B22</f>
        <v>COMUNICACIÓN Y GESTIÓN CON GRUPOS DE INTERÉS</v>
      </c>
      <c r="C22" s="119" t="str">
        <f>+'4 - Valor del Riesgo Inherente'!C22</f>
        <v>DIRECCIÓN GENERAL (EQUIPO DE COMUNICACIONES)</v>
      </c>
      <c r="D22" s="44" t="str">
        <f>+'4 - Valor del Riesgo Inherente'!D22</f>
        <v>R 6</v>
      </c>
      <c r="E22" s="118" t="str">
        <f>+'4 - Valor del Riesgo Inherente'!E22</f>
        <v>Dar información imprecisa o errónea a la ciudadanía a través de cualquier medio de comunicación por parte de  personas autorizadas y NO autorizadas</v>
      </c>
      <c r="F22" s="118" t="str">
        <f>+'4 - Valor del Riesgo Inherente'!F22</f>
        <v>Pérdida Reputacional</v>
      </c>
      <c r="G22" s="98" t="str">
        <f>+'4 - Valor del Riesgo Inherente'!G22</f>
        <v>Posibilidad de pérdida reputacional en la credibilidad y mala imagen institucional por deficiencia en la información interna y externa de la entidad</v>
      </c>
      <c r="H22" s="122" t="s">
        <v>1126</v>
      </c>
      <c r="I22" s="123" t="s">
        <v>748</v>
      </c>
      <c r="J22" s="124" t="s">
        <v>751</v>
      </c>
      <c r="K22" s="125" t="s">
        <v>176</v>
      </c>
      <c r="L22" s="126" t="str">
        <f t="shared" si="0"/>
        <v>Probabilidad</v>
      </c>
      <c r="M22" s="125" t="s">
        <v>181</v>
      </c>
      <c r="N22" s="126" t="str">
        <f t="shared" si="1"/>
        <v>40%</v>
      </c>
      <c r="O22" s="125" t="s">
        <v>760</v>
      </c>
      <c r="P22" s="125" t="s">
        <v>191</v>
      </c>
      <c r="Q22" s="125" t="s">
        <v>728</v>
      </c>
      <c r="R22" s="127">
        <f>+IFERROR(IF(L22="Probabilidad",('4 - Valor del Riesgo Inherente'!J22-(+'4 - Valor del Riesgo Inherente'!J22*N22)),IF(L22="Impacto",'4 - Valor del Riesgo Inherente'!J22,"")),"")</f>
        <v>0.6</v>
      </c>
      <c r="S22" s="128" t="str">
        <f t="shared" si="2"/>
        <v>Media</v>
      </c>
      <c r="T22" s="127">
        <f>+IFERROR(IF(L22="Impacto",('4 - Valor del Riesgo Inherente'!M22-(+'4 - Valor del Riesgo Inherente'!M22*N22)),IF(L22="Probabilidad",'4 - Valor del Riesgo Inherente'!M22,"")),"")</f>
        <v>1</v>
      </c>
      <c r="U22" s="128" t="str">
        <f t="shared" si="3"/>
        <v>Catastrófico</v>
      </c>
      <c r="V22" s="128" t="str">
        <f t="shared" si="4"/>
        <v>Extremo</v>
      </c>
      <c r="W22" s="128" t="str">
        <f t="shared" si="5"/>
        <v>Reducir</v>
      </c>
    </row>
    <row r="23" spans="2:23" s="129" customFormat="1" ht="42.45" x14ac:dyDescent="0.4">
      <c r="B23" s="118" t="str">
        <f>+'4 - Valor del Riesgo Inherente'!B23</f>
        <v>COMUNICACIÓN Y GESTIÓN CON GRUPOS DE INTERÉS</v>
      </c>
      <c r="C23" s="119" t="str">
        <f>+'4 - Valor del Riesgo Inherente'!C23</f>
        <v>DIRECCIÓN GENERAL (EQUIPO DE COMUNICACIONES)</v>
      </c>
      <c r="D23" s="44" t="str">
        <f>+'4 - Valor del Riesgo Inherente'!D23</f>
        <v>R 6</v>
      </c>
      <c r="E23" s="118" t="str">
        <f>+'4 - Valor del Riesgo Inherente'!E23</f>
        <v>Dar información imprecisa o errónea a la ciudadanía a través de cualquier medio de comunicación por parte de  personas autorizadas y NO autorizadas</v>
      </c>
      <c r="F23" s="118" t="str">
        <f>+'4 - Valor del Riesgo Inherente'!F23</f>
        <v>Pérdida Reputacional</v>
      </c>
      <c r="G23" s="98" t="str">
        <f>+'4 - Valor del Riesgo Inherente'!G23</f>
        <v>Posibilidad de pérdida reputacional en la credibilidad y mala imagen institucional por deficiencia en la información interna y externa de la entidad</v>
      </c>
      <c r="H23" s="122" t="s">
        <v>1127</v>
      </c>
      <c r="I23" s="123" t="s">
        <v>748</v>
      </c>
      <c r="J23" s="124" t="s">
        <v>752</v>
      </c>
      <c r="K23" s="125" t="s">
        <v>178</v>
      </c>
      <c r="L23" s="126" t="str">
        <f t="shared" si="0"/>
        <v>Impacto</v>
      </c>
      <c r="M23" s="125" t="s">
        <v>181</v>
      </c>
      <c r="N23" s="126" t="str">
        <f t="shared" si="1"/>
        <v>25%</v>
      </c>
      <c r="O23" s="125" t="s">
        <v>760</v>
      </c>
      <c r="P23" s="125" t="s">
        <v>190</v>
      </c>
      <c r="Q23" s="125" t="s">
        <v>728</v>
      </c>
      <c r="R23" s="121">
        <f>IFERROR(IF(AND(L22="Probabilidad",L23="Probabilidad"),(R22-(+R22*N23)),IF(L23="Probabilidad",('4 - Valor del Riesgo Inherente'!J22-(+'4 - Valor del Riesgo Inherente'!J22*N23)),IF(L23="Impacto",R22,""))),"")</f>
        <v>0.6</v>
      </c>
      <c r="S23" s="128" t="str">
        <f t="shared" si="2"/>
        <v>Media</v>
      </c>
      <c r="T23" s="121">
        <f>IFERROR(IF(AND(L22="Impacto",L23="Impacto"),(T22-(+T22*N23)),IF(L23="Impacto",('4 - Valor del Riesgo Inherente'!M22-(+'4 - Valor del Riesgo Inherente'!M22*N23)),IF(L23="Probabilidad",T22,""))),"")</f>
        <v>0.75</v>
      </c>
      <c r="U23" s="128" t="str">
        <f t="shared" si="3"/>
        <v>Mayor</v>
      </c>
      <c r="V23" s="128" t="str">
        <f t="shared" si="4"/>
        <v>Alto</v>
      </c>
      <c r="W23" s="128" t="str">
        <f t="shared" si="5"/>
        <v>Reducir</v>
      </c>
    </row>
    <row r="24" spans="2:23" s="129" customFormat="1" ht="28.3" x14ac:dyDescent="0.4">
      <c r="B24" s="118" t="str">
        <f>+'4 - Valor del Riesgo Inherente'!B24</f>
        <v>COMUNICACIÓN Y GESTIÓN CON GRUPOS DE INTERÉS</v>
      </c>
      <c r="C24" s="119" t="str">
        <f>+'4 - Valor del Riesgo Inherente'!C24</f>
        <v>DIRECCIÓN GENERAL (EQUIPO DE COMUNICACIONES)</v>
      </c>
      <c r="D24" s="44" t="str">
        <f>+'4 - Valor del Riesgo Inherente'!D24</f>
        <v>R 6</v>
      </c>
      <c r="E24" s="118" t="str">
        <f>+'4 - Valor del Riesgo Inherente'!E24</f>
        <v>Dar información imprecisa o errónea a la ciudadanía a través de cualquier medio de comunicación por parte de  personas autorizadas y NO autorizadas</v>
      </c>
      <c r="F24" s="118" t="str">
        <f>+'4 - Valor del Riesgo Inherente'!F24</f>
        <v>Pérdida Reputacional</v>
      </c>
      <c r="G24" s="98" t="str">
        <f>+'4 - Valor del Riesgo Inherente'!G24</f>
        <v>Posibilidad de pérdida reputacional en la credibilidad y mala imagen institucional por deficiencia en la información interna y externa de la entidad</v>
      </c>
      <c r="H24" s="122" t="s">
        <v>1128</v>
      </c>
      <c r="I24" s="123" t="s">
        <v>730</v>
      </c>
      <c r="J24" s="124"/>
      <c r="K24" s="125"/>
      <c r="L24" s="126" t="str">
        <f t="shared" si="0"/>
        <v/>
      </c>
      <c r="M24" s="125"/>
      <c r="N24" s="130" t="str">
        <f t="shared" si="1"/>
        <v/>
      </c>
      <c r="O24" s="125"/>
      <c r="P24" s="125"/>
      <c r="Q24" s="125"/>
      <c r="R24" s="121" t="str">
        <f>IFERROR(IF(AND(L23="Probabilidad",L24="Probabilidad"),(R23-(+R23*N24)),IF(L24="Probabilidad",('4 - Valor del Riesgo Inherente'!J23-(+'4 - Valor del Riesgo Inherente'!J23*N24)),IF(L24="Impacto",R23,""))),"")</f>
        <v/>
      </c>
      <c r="S24" s="128" t="str">
        <f t="shared" ref="S24" si="6">IFERROR(IF(R24="","",IF(R24&lt;=0.2,"Muy Baja",IF(R24&lt;=0.4,"Baja",IF(R24&lt;=0.6,"Media",IF(R24&lt;=0.8,"Alta","Muy Alta"))))),"")</f>
        <v/>
      </c>
      <c r="T24" s="121" t="str">
        <f>IFERROR(IF(AND(L23="Impacto",L24="Impacto"),(T23-(+T23*N24)),IF(L24="Impacto",('4 - Valor del Riesgo Inherente'!M23-(+'4 - Valor del Riesgo Inherente'!M23*N24)),IF(L24="Probabilidad",T23,""))),"")</f>
        <v/>
      </c>
      <c r="U24" s="128" t="str">
        <f t="shared" ref="U24" si="7">IFERROR(IF(T24="","",IF(T24&lt;=0.2,"Leve",IF(T24&lt;=0.4,"Menor",IF(T24&lt;=0.6,"Moderado",IF(T24&lt;=0.8,"Mayor","Catastrófico"))))),"")</f>
        <v/>
      </c>
      <c r="V24" s="128" t="str">
        <f t="shared" ref="V24" si="8">IF(OR(AND(S24="Muy Baja",U24="Leve"),AND(S24="Muy Baja",U24="Menor"),AND(S24="Baja",U24="Leve")),"Bajo",IF(OR(AND(S24="Muy baja",U24="Moderado"),AND(S24="Baja",U24="Menor"),AND(S24="Baja",U24="Moderado"),AND(S24="Media",U24="Leve"),AND(S24="Media",U24="Menor"),AND(S24="Media",U24="Moderado"),AND(S24="Alta",U24="Leve"),AND(S24="Alta",U24="Menor")),"Moderado",IF(OR(AND(S24="Muy Baja",U24="Mayor"),AND(S24="Baja",U24="Mayor"),AND(S24="Media",U24="Mayor"),AND(S24="Alta",U24="Moderado"),AND(S24="Alta",U24="Mayor"),AND(S24="Muy Alta",U24="Leve"),AND(S24="Muy Alta",U24="Menor"),AND(S24="Muy Alta",U24="Moderado"),AND(S24="Muy Alta",U24="Mayor")),"Alto",IF(OR(AND(S24="Muy Baja",U24="Catastrófico"),AND(S24="Baja",U24="Catastrófico"),AND(S24="Media",U24="Catastrófico"),AND(S24="Alta",U24="Catastrófico"),AND(S24="Muy Alta",U24="Catastrófico")),"Extremo",""))))</f>
        <v/>
      </c>
      <c r="W24" s="128" t="e">
        <f t="shared" ref="W24" si="9">_xlfn.IFS(V24="Bajo","Aceptar",V24="Moderado","Reducir",V24="Alto","Reducir",V24="Extremo","Reducir")</f>
        <v>#N/A</v>
      </c>
    </row>
    <row r="25" spans="2:23" s="129" customFormat="1" ht="56.6" x14ac:dyDescent="0.4">
      <c r="B25" s="118" t="str">
        <f>+'4 - Valor del Riesgo Inherente'!B25</f>
        <v>COMUNICACIÓN Y GESTIÓN CON GRUPOS DE INTERÉS</v>
      </c>
      <c r="C25" s="119" t="str">
        <f>+'4 - Valor del Riesgo Inherente'!C25</f>
        <v>DIRECCIÓN GENERAL (EQUIPO DE COMUNICACIONES)</v>
      </c>
      <c r="D25" s="44" t="str">
        <f>+'4 - Valor del Riesgo Inherente'!D25</f>
        <v>R 7</v>
      </c>
      <c r="E25" s="118" t="str">
        <f>+'4 - Valor del Riesgo Inherente'!E25</f>
        <v>Inadecuada utilización de la imagen institucional</v>
      </c>
      <c r="F25" s="118" t="str">
        <f>+'4 - Valor del Riesgo Inherente'!F25</f>
        <v>Pérdida Reputacional</v>
      </c>
      <c r="G25" s="98" t="str">
        <f>+'4 - Valor del Riesgo Inherente'!G25</f>
        <v>Posibilidad de pérdida reputacional en la imagen institucional por el manejo inadecuado de la imagen institucional (símbolos, nombre, colores, manual de imagen, entre otros)</v>
      </c>
      <c r="H25" s="122" t="s">
        <v>1129</v>
      </c>
      <c r="I25" s="123" t="s">
        <v>748</v>
      </c>
      <c r="J25" s="124" t="s">
        <v>753</v>
      </c>
      <c r="K25" s="125" t="s">
        <v>176</v>
      </c>
      <c r="L25" s="126" t="str">
        <f t="shared" si="0"/>
        <v>Probabilidad</v>
      </c>
      <c r="M25" s="125" t="s">
        <v>181</v>
      </c>
      <c r="N25" s="126" t="str">
        <f t="shared" si="1"/>
        <v>40%</v>
      </c>
      <c r="O25" s="125" t="s">
        <v>188</v>
      </c>
      <c r="P25" s="125" t="s">
        <v>190</v>
      </c>
      <c r="Q25" s="125" t="s">
        <v>728</v>
      </c>
      <c r="R25" s="127">
        <f>+IFERROR(IF(L25="Probabilidad",('4 - Valor del Riesgo Inherente'!J25-(+'4 - Valor del Riesgo Inherente'!J25*N25)),IF(L25="Impacto",'4 - Valor del Riesgo Inherente'!J25,"")),"")</f>
        <v>0.6</v>
      </c>
      <c r="S25" s="128" t="str">
        <f t="shared" si="2"/>
        <v>Media</v>
      </c>
      <c r="T25" s="127">
        <f>+IFERROR(IF(L25="Impacto",('4 - Valor del Riesgo Inherente'!M25-(+'4 - Valor del Riesgo Inherente'!M25*N25)),IF(L25="Probabilidad",'4 - Valor del Riesgo Inherente'!M25,"")),"")</f>
        <v>0.6</v>
      </c>
      <c r="U25" s="128" t="str">
        <f t="shared" si="3"/>
        <v>Moderado</v>
      </c>
      <c r="V25" s="128" t="str">
        <f t="shared" si="4"/>
        <v>Moderado</v>
      </c>
      <c r="W25" s="128" t="str">
        <f t="shared" si="5"/>
        <v>Reducir</v>
      </c>
    </row>
    <row r="26" spans="2:23" s="129" customFormat="1" ht="42.45" x14ac:dyDescent="0.4">
      <c r="B26" s="118" t="str">
        <f>+'4 - Valor del Riesgo Inherente'!B26</f>
        <v>COMUNICACIÓN Y GESTIÓN CON GRUPOS DE INTERÉS</v>
      </c>
      <c r="C26" s="119" t="str">
        <f>+'4 - Valor del Riesgo Inherente'!C26</f>
        <v>DIRECCIÓN GENERAL (EQUIPO DE COMUNICACIONES)</v>
      </c>
      <c r="D26" s="44" t="str">
        <f>+'4 - Valor del Riesgo Inherente'!D26</f>
        <v>R 7</v>
      </c>
      <c r="E26" s="118" t="str">
        <f>+'4 - Valor del Riesgo Inherente'!E26</f>
        <v>Inadecuada utilización de la imagen institucional</v>
      </c>
      <c r="F26" s="118" t="str">
        <f>+'4 - Valor del Riesgo Inherente'!F26</f>
        <v>Pérdida Reputacional</v>
      </c>
      <c r="G26" s="98" t="str">
        <f>+'4 - Valor del Riesgo Inherente'!G26</f>
        <v>Posibilidad de pérdida reputacional en la imagen institucional por el manejo inadecuado de la imagen institucional (símbolos, nombre, colores, manual de imagen, entre otros)</v>
      </c>
      <c r="H26" s="122" t="s">
        <v>1130</v>
      </c>
      <c r="I26" s="123" t="s">
        <v>748</v>
      </c>
      <c r="J26" s="124" t="s">
        <v>754</v>
      </c>
      <c r="K26" s="125" t="s">
        <v>178</v>
      </c>
      <c r="L26" s="126" t="str">
        <f t="shared" si="0"/>
        <v>Impacto</v>
      </c>
      <c r="M26" s="125" t="s">
        <v>181</v>
      </c>
      <c r="N26" s="126" t="str">
        <f t="shared" si="1"/>
        <v>25%</v>
      </c>
      <c r="O26" s="125" t="s">
        <v>760</v>
      </c>
      <c r="P26" s="125" t="s">
        <v>190</v>
      </c>
      <c r="Q26" s="125" t="s">
        <v>728</v>
      </c>
      <c r="R26" s="121">
        <f>IFERROR(IF(AND(L25="Probabilidad",L26="Probabilidad"),(R25-(+R25*N26)),IF(L26="Probabilidad",('4 - Valor del Riesgo Inherente'!J25-(+'4 - Valor del Riesgo Inherente'!J25*N26)),IF(L26="Impacto",R25,""))),"")</f>
        <v>0.6</v>
      </c>
      <c r="S26" s="128" t="str">
        <f t="shared" si="2"/>
        <v>Media</v>
      </c>
      <c r="T26" s="121">
        <f>IFERROR(IF(AND(L25="Impacto",L26="Impacto"),(T25-(+T25*N26)),IF(L26="Impacto",('4 - Valor del Riesgo Inherente'!M25-(+'4 - Valor del Riesgo Inherente'!M25*N26)),IF(L26="Probabilidad",T25,""))),"")</f>
        <v>0.44999999999999996</v>
      </c>
      <c r="U26" s="128" t="str">
        <f t="shared" si="3"/>
        <v>Moderado</v>
      </c>
      <c r="V26" s="128" t="str">
        <f t="shared" si="4"/>
        <v>Moderado</v>
      </c>
      <c r="W26" s="128" t="str">
        <f t="shared" si="5"/>
        <v>Reducir</v>
      </c>
    </row>
    <row r="27" spans="2:23" s="129" customFormat="1" ht="56.6" x14ac:dyDescent="0.4">
      <c r="B27" s="118" t="str">
        <f>+'4 - Valor del Riesgo Inherente'!B27</f>
        <v>COMUNICACIÓN Y GESTIÓN CON GRUPOS DE INTERÉS</v>
      </c>
      <c r="C27" s="119" t="str">
        <f>+'4 - Valor del Riesgo Inherente'!C27</f>
        <v>DIRECCIÓN GENERAL (EQUIPO DE COMUNICACIONES)</v>
      </c>
      <c r="D27" s="44" t="str">
        <f>+'4 - Valor del Riesgo Inherente'!D27</f>
        <v>R 8</v>
      </c>
      <c r="E27" s="118" t="str">
        <f>+'4 - Valor del Riesgo Inherente'!E27</f>
        <v>Información de la ANT no llega al público objetivo</v>
      </c>
      <c r="F27" s="118" t="str">
        <f>+'4 - Valor del Riesgo Inherente'!F27</f>
        <v>Pérdida Reputacional</v>
      </c>
      <c r="G27" s="98" t="str">
        <f>+'4 - Valor del Riesgo Inherente'!G27</f>
        <v>Posibilidad de pérdida reputacional en la imagen institucional en los grupo de interés por que los canales de comunicación no son efectivos y su es limitado</v>
      </c>
      <c r="H27" s="122" t="s">
        <v>1131</v>
      </c>
      <c r="I27" s="124" t="s">
        <v>749</v>
      </c>
      <c r="J27" s="124" t="s">
        <v>755</v>
      </c>
      <c r="K27" s="125" t="s">
        <v>176</v>
      </c>
      <c r="L27" s="126" t="str">
        <f t="shared" si="0"/>
        <v>Probabilidad</v>
      </c>
      <c r="M27" s="125" t="s">
        <v>181</v>
      </c>
      <c r="N27" s="126" t="str">
        <f t="shared" si="1"/>
        <v>40%</v>
      </c>
      <c r="O27" s="125" t="s">
        <v>188</v>
      </c>
      <c r="P27" s="125" t="s">
        <v>190</v>
      </c>
      <c r="Q27" s="125" t="s">
        <v>728</v>
      </c>
      <c r="R27" s="127">
        <f>+IFERROR(IF(L27="Probabilidad",('4 - Valor del Riesgo Inherente'!J27-(+'4 - Valor del Riesgo Inherente'!J27*N27)),IF(L27="Impacto",'4 - Valor del Riesgo Inherente'!J27,"")),"")</f>
        <v>0.6</v>
      </c>
      <c r="S27" s="128" t="str">
        <f t="shared" si="2"/>
        <v>Media</v>
      </c>
      <c r="T27" s="127">
        <f>+IFERROR(IF(L27="Impacto",('4 - Valor del Riesgo Inherente'!M27-(+'4 - Valor del Riesgo Inherente'!M27*N27)),IF(L27="Probabilidad",'4 - Valor del Riesgo Inherente'!M27,"")),"")</f>
        <v>1</v>
      </c>
      <c r="U27" s="128" t="str">
        <f t="shared" si="3"/>
        <v>Catastrófico</v>
      </c>
      <c r="V27" s="128" t="str">
        <f t="shared" si="4"/>
        <v>Extremo</v>
      </c>
      <c r="W27" s="128" t="str">
        <f t="shared" si="5"/>
        <v>Reducir</v>
      </c>
    </row>
    <row r="28" spans="2:23" s="129" customFormat="1" ht="56.6" x14ac:dyDescent="0.4">
      <c r="B28" s="118" t="str">
        <f>+'4 - Valor del Riesgo Inherente'!B28</f>
        <v>COMUNICACIÓN Y GESTIÓN CON GRUPOS DE INTERÉS</v>
      </c>
      <c r="C28" s="119" t="str">
        <f>+'4 - Valor del Riesgo Inherente'!C28</f>
        <v>DIRECCIÓN GENERAL (EQUIPO DE COMUNICACIONES)</v>
      </c>
      <c r="D28" s="44" t="str">
        <f>+'4 - Valor del Riesgo Inherente'!D28</f>
        <v>R 8</v>
      </c>
      <c r="E28" s="118" t="str">
        <f>+'4 - Valor del Riesgo Inherente'!E28</f>
        <v>Información de la ANT no llega al público objetivo</v>
      </c>
      <c r="F28" s="118" t="str">
        <f>+'4 - Valor del Riesgo Inherente'!F28</f>
        <v>Pérdida Reputacional</v>
      </c>
      <c r="G28" s="98" t="str">
        <f>+'4 - Valor del Riesgo Inherente'!G28</f>
        <v>Posibilidad de pérdida reputacional en la imagen institucional en los grupo de interés por que los canales de comunicación no son efectivos y su es limitado</v>
      </c>
      <c r="H28" s="122" t="s">
        <v>1132</v>
      </c>
      <c r="I28" s="124" t="s">
        <v>748</v>
      </c>
      <c r="J28" s="124" t="s">
        <v>756</v>
      </c>
      <c r="K28" s="125" t="s">
        <v>177</v>
      </c>
      <c r="L28" s="126" t="str">
        <f t="shared" si="0"/>
        <v>Probabilidad</v>
      </c>
      <c r="M28" s="125" t="s">
        <v>181</v>
      </c>
      <c r="N28" s="126" t="str">
        <f t="shared" si="1"/>
        <v>30%</v>
      </c>
      <c r="O28" s="125" t="s">
        <v>760</v>
      </c>
      <c r="P28" s="125" t="s">
        <v>191</v>
      </c>
      <c r="Q28" s="125" t="s">
        <v>729</v>
      </c>
      <c r="R28" s="127">
        <f>IFERROR(IF(AND(L27="Probabilidad",L28="Probabilidad"),(R27-(+R27*N28)),IF(L28="Probabilidad",('4 - Valor del Riesgo Inherente'!J27-(+'4 - Valor del Riesgo Inherente'!J27*N28)),IF(L28="Impacto",R27,""))),"")</f>
        <v>0.42</v>
      </c>
      <c r="S28" s="128" t="str">
        <f t="shared" si="2"/>
        <v>Media</v>
      </c>
      <c r="T28" s="127">
        <f>IFERROR(IF(AND(L27="Impacto",L28="Impacto"),(T27-(+T27*N28)),IF(L28="Impacto",('4 - Valor del Riesgo Inherente'!M27-(+'4 - Valor del Riesgo Inherente'!M27*N28)),IF(L28="Probabilidad",T27,""))),"")</f>
        <v>1</v>
      </c>
      <c r="U28" s="128" t="str">
        <f t="shared" si="3"/>
        <v>Catastrófico</v>
      </c>
      <c r="V28" s="128" t="str">
        <f>IF(OR(AND(S28="Muy Baja",U28="Leve"),AND(S28="Muy Baja",U28="Menor"),AND(S28="Baja",U28="Leve")),"Bajo",IF(OR(AND(S28="Muy baja",U28="Moderado"),AND(S28="Baja",U28="Menor"),AND(S28="Baja",U28="Moderado"),AND(S28="Media",U28="Leve"),AND(S28="Media",U28="Menor"),AND(S28="Media",U28="Moderado"),AND(S28="Alta",U28="Leve"),AND(S28="Alta",U28="Menor")),"Moderado",IF(OR(AND(S28="Muy Baja",U28="Mayor"),AND(S28="Baja",U28="Mayor"),AND(S28="Media",U28="Mayor"),AND(S28="Alta",U28="Moderado"),AND(S28="Alta",U28="Mayor"),AND(S28="Muy Alta",U28="Leve"),AND(S28="Muy Alta",U28="Menor"),AND(S28="Muy Alta",U28="Moderado"),AND(S28="Muy Alta",U28="Mayor")),"Alto",IF(OR(AND(S28="Muy Baja",U28="Catastrófico"),AND(S28="Baja",U28="Catastrófico"),AND(S28="Media",U28="Catastrófico"),AND(S28="Alta",U28="Catastrófico"),AND(S28="Muy Alta",U28="Catastrófico")),"Extremo",""))))</f>
        <v>Extremo</v>
      </c>
      <c r="W28" s="128" t="str">
        <f t="shared" si="5"/>
        <v>Reducir</v>
      </c>
    </row>
    <row r="29" spans="2:23" s="129" customFormat="1" ht="56.6" x14ac:dyDescent="0.4">
      <c r="B29" s="118" t="str">
        <f>+'4 - Valor del Riesgo Inherente'!B29</f>
        <v>COMUNICACIÓN Y GESTIÓN CON GRUPOS DE INTERÉS</v>
      </c>
      <c r="C29" s="119" t="str">
        <f>+'4 - Valor del Riesgo Inherente'!C29</f>
        <v>DIRECCIÓN GENERAL (EQUIPO DE COMUNICACIONES)</v>
      </c>
      <c r="D29" s="44" t="str">
        <f>+'4 - Valor del Riesgo Inherente'!D29</f>
        <v>R 8</v>
      </c>
      <c r="E29" s="118" t="str">
        <f>+'4 - Valor del Riesgo Inherente'!E29</f>
        <v>Información de la ANT no llega al público objetivo</v>
      </c>
      <c r="F29" s="118" t="str">
        <f>+'4 - Valor del Riesgo Inherente'!F29</f>
        <v>Pérdida Reputacional</v>
      </c>
      <c r="G29" s="98" t="str">
        <f>+'4 - Valor del Riesgo Inherente'!G29</f>
        <v>Posibilidad de pérdida reputacional en la imagen institucional en los grupo de interés por que los canales de comunicación no son efectivos y su es limitado</v>
      </c>
      <c r="H29" s="122" t="s">
        <v>1133</v>
      </c>
      <c r="I29" s="124" t="s">
        <v>748</v>
      </c>
      <c r="J29" s="124" t="s">
        <v>757</v>
      </c>
      <c r="K29" s="125" t="s">
        <v>178</v>
      </c>
      <c r="L29" s="126" t="str">
        <f t="shared" si="0"/>
        <v>Impacto</v>
      </c>
      <c r="M29" s="125" t="s">
        <v>181</v>
      </c>
      <c r="N29" s="126" t="str">
        <f t="shared" si="1"/>
        <v>25%</v>
      </c>
      <c r="O29" s="125" t="s">
        <v>188</v>
      </c>
      <c r="P29" s="125" t="s">
        <v>190</v>
      </c>
      <c r="Q29" s="125" t="s">
        <v>728</v>
      </c>
      <c r="R29" s="121">
        <f>IFERROR(IF(AND(L28="Probabilidad",L29="Probabilidad"),(R28-(+R28*N29)),IF(L29="Probabilidad",('4 - Valor del Riesgo Inherente'!J28-(+'4 - Valor del Riesgo Inherente'!J28*N29)),IF(L29="Impacto",R28,""))),"")</f>
        <v>0.42</v>
      </c>
      <c r="S29" s="128" t="str">
        <f t="shared" si="2"/>
        <v>Media</v>
      </c>
      <c r="T29" s="127">
        <f>IFERROR(IF(AND(L28="Impacto",L29="Impacto"),(T28-(+T28*N29)),IF(L29="Impacto",('4 - Valor del Riesgo Inherente'!M28-(+'4 - Valor del Riesgo Inherente'!M28*N29)),IF(L29="Probabilidad",T28,""))),"")</f>
        <v>0.75</v>
      </c>
      <c r="U29" s="128" t="str">
        <f t="shared" si="3"/>
        <v>Mayor</v>
      </c>
      <c r="V29" s="128" t="str">
        <f t="shared" si="4"/>
        <v>Alto</v>
      </c>
      <c r="W29" s="128" t="str">
        <f t="shared" si="5"/>
        <v>Reducir</v>
      </c>
    </row>
    <row r="30" spans="2:23" s="129" customFormat="1" ht="99" x14ac:dyDescent="0.4">
      <c r="B30" s="118" t="str">
        <f>+'4 - Valor del Riesgo Inherente'!B30</f>
        <v>COMUNICACIÓN Y GESTIÓN CON GRUPOS DE INTERÉS</v>
      </c>
      <c r="C30" s="119" t="str">
        <f>+'4 - Valor del Riesgo Inherente'!C30</f>
        <v>OFICINA DEL INSPECTOR DE LA GESTIÓN DE TIERRAS</v>
      </c>
      <c r="D30" s="44" t="str">
        <f>+'4 - Valor del Riesgo Inherente'!D30</f>
        <v>R 9</v>
      </c>
      <c r="E30" s="118" t="str">
        <f>+'4 - Valor del Riesgo Inherente'!E30</f>
        <v>Omitir la gestión y/o respuesta  a las denuncias por posibles hechos de corrupción</v>
      </c>
      <c r="F30" s="118" t="str">
        <f>+'4 - Valor del Riesgo Inherente'!F30</f>
        <v>Pérdida Reputacional</v>
      </c>
      <c r="G30" s="98" t="str">
        <f>+'4 - Valor del Riesgo Inherente'!G30</f>
        <v>Posibilidad de pérdida reputacional en la imagen institucional por el desconocimiento en el registro, gestión y tramite de denuncias</v>
      </c>
      <c r="H30" s="122" t="s">
        <v>1134</v>
      </c>
      <c r="I30" s="124" t="s">
        <v>750</v>
      </c>
      <c r="J30" s="124" t="s">
        <v>758</v>
      </c>
      <c r="K30" s="125" t="s">
        <v>176</v>
      </c>
      <c r="L30" s="126" t="str">
        <f t="shared" si="0"/>
        <v>Probabilidad</v>
      </c>
      <c r="M30" s="125" t="s">
        <v>181</v>
      </c>
      <c r="N30" s="126" t="str">
        <f t="shared" si="1"/>
        <v>40%</v>
      </c>
      <c r="O30" s="125" t="s">
        <v>188</v>
      </c>
      <c r="P30" s="125" t="s">
        <v>190</v>
      </c>
      <c r="Q30" s="125" t="s">
        <v>728</v>
      </c>
      <c r="R30" s="127">
        <f>+IFERROR(IF(L30="Probabilidad",('4 - Valor del Riesgo Inherente'!J30-(+'4 - Valor del Riesgo Inherente'!J30*N30)),IF(L30="Impacto",'4 - Valor del Riesgo Inherente'!J30,"")),"")</f>
        <v>0.48</v>
      </c>
      <c r="S30" s="128" t="str">
        <f t="shared" si="2"/>
        <v>Media</v>
      </c>
      <c r="T30" s="127">
        <f>+IFERROR(IF(L30="Impacto",('4 - Valor del Riesgo Inherente'!M30-(+'4 - Valor del Riesgo Inherente'!M30*N30)),IF(L30="Probabilidad",'4 - Valor del Riesgo Inherente'!M30,"")),"")</f>
        <v>1</v>
      </c>
      <c r="U30" s="128" t="str">
        <f t="shared" si="3"/>
        <v>Catastrófico</v>
      </c>
      <c r="V30" s="128" t="str">
        <f t="shared" si="4"/>
        <v>Extremo</v>
      </c>
      <c r="W30" s="128" t="str">
        <f t="shared" si="5"/>
        <v>Reducir</v>
      </c>
    </row>
    <row r="31" spans="2:23" s="129" customFormat="1" ht="42.45" x14ac:dyDescent="0.4">
      <c r="B31" s="118" t="str">
        <f>+'4 - Valor del Riesgo Inherente'!B31</f>
        <v>COMUNICACIÓN Y GESTIÓN CON GRUPOS DE INTERÉS</v>
      </c>
      <c r="C31" s="119" t="str">
        <f>+'4 - Valor del Riesgo Inherente'!C31</f>
        <v>OFICINA DEL INSPECTOR DE LA GESTIÓN DE TIERRAS</v>
      </c>
      <c r="D31" s="44" t="str">
        <f>+'4 - Valor del Riesgo Inherente'!D31</f>
        <v>R 9</v>
      </c>
      <c r="E31" s="118" t="str">
        <f>+'4 - Valor del Riesgo Inherente'!E31</f>
        <v>Omitir la gestión y/o respuesta  a las denuncias por posibles hechos de corrupción</v>
      </c>
      <c r="F31" s="118" t="str">
        <f>+'4 - Valor del Riesgo Inherente'!F31</f>
        <v>Pérdida Reputacional</v>
      </c>
      <c r="G31" s="98" t="str">
        <f>+'4 - Valor del Riesgo Inherente'!G31</f>
        <v>Posibilidad de pérdida reputacional en la imagen institucional por el desconocimiento en el registro, gestión y tramite de denuncias</v>
      </c>
      <c r="H31" s="122" t="s">
        <v>1135</v>
      </c>
      <c r="I31" s="124" t="s">
        <v>750</v>
      </c>
      <c r="J31" s="124" t="s">
        <v>759</v>
      </c>
      <c r="K31" s="125" t="s">
        <v>178</v>
      </c>
      <c r="L31" s="126" t="str">
        <f t="shared" si="0"/>
        <v>Impacto</v>
      </c>
      <c r="M31" s="125" t="s">
        <v>181</v>
      </c>
      <c r="N31" s="126" t="str">
        <f t="shared" si="1"/>
        <v>25%</v>
      </c>
      <c r="O31" s="125" t="s">
        <v>188</v>
      </c>
      <c r="P31" s="125" t="s">
        <v>190</v>
      </c>
      <c r="Q31" s="125" t="s">
        <v>728</v>
      </c>
      <c r="R31" s="121">
        <f>IFERROR(IF(AND(L30="Probabilidad",L31="Probabilidad"),(R30-(+R30*N31)),IF(L31="Probabilidad",('4 - Valor del Riesgo Inherente'!J30-(+'4 - Valor del Riesgo Inherente'!J30*N31)),IF(L31="Impacto",R30,""))),"")</f>
        <v>0.48</v>
      </c>
      <c r="S31" s="128" t="str">
        <f t="shared" si="2"/>
        <v>Media</v>
      </c>
      <c r="T31" s="127">
        <f>IFERROR(IF(AND(L30="Impacto",L31="Impacto"),(T30-(+T30*N31)),IF(L31="Impacto",('4 - Valor del Riesgo Inherente'!M30-(+'4 - Valor del Riesgo Inherente'!M30*N31)),IF(L31="Probabilidad",T30,""))),"")</f>
        <v>0.75</v>
      </c>
      <c r="U31" s="128" t="str">
        <f t="shared" si="3"/>
        <v>Mayor</v>
      </c>
      <c r="V31" s="128" t="str">
        <f t="shared" si="4"/>
        <v>Alto</v>
      </c>
      <c r="W31" s="128" t="str">
        <f t="shared" si="5"/>
        <v>Reducir</v>
      </c>
    </row>
    <row r="32" spans="2:23" ht="70.75" x14ac:dyDescent="0.4">
      <c r="B32" s="118" t="str">
        <f>+'4 - Valor del Riesgo Inherente'!B32</f>
        <v>INTELIGENCIA DE LA INFORMACIÓN</v>
      </c>
      <c r="C32" s="119" t="str">
        <f>+'4 - Valor del Riesgo Inherente'!C32</f>
        <v>OFICINA DE PLANEACIÓN</v>
      </c>
      <c r="D32" s="44" t="str">
        <f>+'4 - Valor del Riesgo Inherente'!D32</f>
        <v>R 10</v>
      </c>
      <c r="E32" s="118" t="str">
        <f>+'4 - Valor del Riesgo Inherente'!E32</f>
        <v>Aprobación y publicación de información documentada no pertinente a los Procesos de la entidad</v>
      </c>
      <c r="F32" s="118" t="str">
        <f>+'4 - Valor del Riesgo Inherente'!F32</f>
        <v>Pérdida Reputacional</v>
      </c>
      <c r="G32" s="98" t="str">
        <f>+'4 - Valor del Riesgo Inherente'!G32</f>
        <v>Posibilidad de pérdida reputacional en la imagen institucional debido al desconocimiento del procedimiento establecido para controlar la aprobación, actualización y publicación de la información documentada oficial de la entidad, dispuesta para apoyar la operación de los procesos</v>
      </c>
      <c r="H32" s="120" t="s">
        <v>1136</v>
      </c>
      <c r="I32" s="88" t="s">
        <v>702</v>
      </c>
      <c r="J32" s="88" t="s">
        <v>888</v>
      </c>
      <c r="K32" s="94" t="s">
        <v>176</v>
      </c>
      <c r="L32" s="119" t="str">
        <f t="shared" si="0"/>
        <v>Probabilidad</v>
      </c>
      <c r="M32" s="94" t="s">
        <v>181</v>
      </c>
      <c r="N32" s="119" t="str">
        <f t="shared" si="1"/>
        <v>40%</v>
      </c>
      <c r="O32" s="94" t="s">
        <v>188</v>
      </c>
      <c r="P32" s="94" t="s">
        <v>190</v>
      </c>
      <c r="Q32" s="94" t="s">
        <v>728</v>
      </c>
      <c r="R32" s="121">
        <f>+IFERROR(IF(L32="Probabilidad",('4 - Valor del Riesgo Inherente'!J32-(+'4 - Valor del Riesgo Inherente'!J32*N32)),IF(L32="Impacto",'4 - Valor del Riesgo Inherente'!J32,"")),"")</f>
        <v>0.36</v>
      </c>
      <c r="S32" s="92" t="str">
        <f t="shared" si="2"/>
        <v>Baja</v>
      </c>
      <c r="T32" s="121">
        <f>+IFERROR(IF(L32="Impacto",('4 - Valor del Riesgo Inherente'!M32-(+'4 - Valor del Riesgo Inherente'!M32*N32)),IF(L32="Probabilidad",'4 - Valor del Riesgo Inherente'!M32,"")),"")</f>
        <v>0.6</v>
      </c>
      <c r="U32" s="92" t="str">
        <f t="shared" si="3"/>
        <v>Moderado</v>
      </c>
      <c r="V32" s="92" t="str">
        <f t="shared" si="4"/>
        <v>Moderado</v>
      </c>
      <c r="W32" s="92" t="str">
        <f t="shared" si="5"/>
        <v>Reducir</v>
      </c>
    </row>
    <row r="33" spans="2:23" ht="56.6" x14ac:dyDescent="0.4">
      <c r="B33" s="118" t="str">
        <f>+'4 - Valor del Riesgo Inherente'!B33</f>
        <v>INTELIGENCIA DE LA INFORMACIÓN</v>
      </c>
      <c r="C33" s="119" t="str">
        <f>+'4 - Valor del Riesgo Inherente'!C33</f>
        <v>OFICINA DE PLANEACIÓN</v>
      </c>
      <c r="D33" s="44" t="str">
        <f>+'4 - Valor del Riesgo Inherente'!D33</f>
        <v>R 10</v>
      </c>
      <c r="E33" s="118" t="str">
        <f>+'4 - Valor del Riesgo Inherente'!E33</f>
        <v>Aprobación y publicación de información documentada no pertinente a los Procesos de la entidad</v>
      </c>
      <c r="F33" s="118" t="str">
        <f>+'4 - Valor del Riesgo Inherente'!F33</f>
        <v>Pérdida Reputacional</v>
      </c>
      <c r="G33" s="98" t="str">
        <f>+'4 - Valor del Riesgo Inherente'!G33</f>
        <v>Posibilidad de pérdida reputacional en la imagen institucional debido al desconocimiento del procedimiento establecido para controlar la aprobación, actualización y publicación de la información documentada oficial de la entidad, dispuesta para apoyar la operación de los procesos</v>
      </c>
      <c r="H33" s="120" t="s">
        <v>1137</v>
      </c>
      <c r="I33" s="88" t="s">
        <v>702</v>
      </c>
      <c r="J33" s="88" t="s">
        <v>889</v>
      </c>
      <c r="K33" s="94" t="s">
        <v>178</v>
      </c>
      <c r="L33" s="119" t="str">
        <f t="shared" si="0"/>
        <v>Impacto</v>
      </c>
      <c r="M33" s="94" t="s">
        <v>181</v>
      </c>
      <c r="N33" s="119" t="str">
        <f t="shared" si="1"/>
        <v>25%</v>
      </c>
      <c r="O33" s="94" t="s">
        <v>188</v>
      </c>
      <c r="P33" s="94" t="s">
        <v>190</v>
      </c>
      <c r="Q33" s="94" t="s">
        <v>728</v>
      </c>
      <c r="R33" s="121">
        <f>IFERROR(IF(AND(L32="Probabilidad",L33="Probabilidad"),(R32-(+R32*N33)),IF(L33="Probabilidad",('4 - Valor del Riesgo Inherente'!J32-(+'4 - Valor del Riesgo Inherente'!J32*N33)),IF(L33="Impacto",R32,""))),"")</f>
        <v>0.36</v>
      </c>
      <c r="S33" s="92" t="str">
        <f t="shared" si="2"/>
        <v>Baja</v>
      </c>
      <c r="T33" s="127">
        <f>IFERROR(IF(AND(L32="Impacto",L33="Impacto"),(T32-(+T32*N33)),IF(L33="Impacto",('4 - Valor del Riesgo Inherente'!M32-(+'4 - Valor del Riesgo Inherente'!M32*N33)),IF(L33="Probabilidad",T32,""))),"")</f>
        <v>0.44999999999999996</v>
      </c>
      <c r="U33" s="92" t="str">
        <f t="shared" si="3"/>
        <v>Moderado</v>
      </c>
      <c r="V33" s="92" t="str">
        <f t="shared" si="4"/>
        <v>Moderado</v>
      </c>
      <c r="W33" s="92" t="str">
        <f t="shared" si="5"/>
        <v>Reducir</v>
      </c>
    </row>
    <row r="34" spans="2:23" s="129" customFormat="1" ht="141.44999999999999" x14ac:dyDescent="0.4">
      <c r="B34" s="118" t="str">
        <f>+'4 - Valor del Riesgo Inherente'!B34</f>
        <v>INTELIGENCIA DE LA INFORMACIÓN</v>
      </c>
      <c r="C34" s="119" t="str">
        <f>+'4 - Valor del Riesgo Inherente'!C34</f>
        <v>DIRECCIÓN GENERAL / GESTIÓN DEL CONOCIMIENTO</v>
      </c>
      <c r="D34" s="44" t="str">
        <f>+'4 - Valor del Riesgo Inherente'!D34</f>
        <v>R 11</v>
      </c>
      <c r="E34" s="118" t="str">
        <f>+'4 - Valor del Riesgo Inherente'!E34</f>
        <v>Fuga parcial o completa del conocimiento tácito o explicito de la Entidad</v>
      </c>
      <c r="F34" s="118" t="str">
        <f>+'4 - Valor del Riesgo Inherente'!F34</f>
        <v>Pérdida Reputacional</v>
      </c>
      <c r="G34" s="98" t="str">
        <f>+'4 - Valor del Riesgo Inherente'!G34</f>
        <v>Posibilidad de pérdida reputacional en la desaparición del conocimiento organizacional por falta de mecanismos que permitan retener el conocimiento tácito y explícito tanto individual como grupal u organizacional</v>
      </c>
      <c r="H34" s="122" t="s">
        <v>1138</v>
      </c>
      <c r="I34" s="124" t="s">
        <v>890</v>
      </c>
      <c r="J34" s="124" t="s">
        <v>891</v>
      </c>
      <c r="K34" s="125" t="s">
        <v>177</v>
      </c>
      <c r="L34" s="126" t="str">
        <f t="shared" si="0"/>
        <v>Probabilidad</v>
      </c>
      <c r="M34" s="125" t="s">
        <v>181</v>
      </c>
      <c r="N34" s="126" t="str">
        <f t="shared" si="1"/>
        <v>30%</v>
      </c>
      <c r="O34" s="125" t="s">
        <v>188</v>
      </c>
      <c r="P34" s="125" t="s">
        <v>973</v>
      </c>
      <c r="Q34" s="125" t="s">
        <v>728</v>
      </c>
      <c r="R34" s="127">
        <f>+IFERROR(IF(L34="Probabilidad",('4 - Valor del Riesgo Inherente'!J34-(+'4 - Valor del Riesgo Inherente'!J34*N34)),IF(L34="Impacto",'4 - Valor del Riesgo Inherente'!J34,"")),"")</f>
        <v>0.7</v>
      </c>
      <c r="S34" s="128" t="str">
        <f t="shared" si="2"/>
        <v>Alta</v>
      </c>
      <c r="T34" s="127">
        <f>+IFERROR(IF(L34="Impacto",('4 - Valor del Riesgo Inherente'!M34-(+'4 - Valor del Riesgo Inherente'!M34*N34)),IF(L34="Probabilidad",'4 - Valor del Riesgo Inherente'!M34,"")),"")</f>
        <v>1</v>
      </c>
      <c r="U34" s="128" t="str">
        <f t="shared" si="3"/>
        <v>Catastrófico</v>
      </c>
      <c r="V34" s="128" t="str">
        <f t="shared" si="4"/>
        <v>Extremo</v>
      </c>
      <c r="W34" s="128" t="str">
        <f t="shared" si="5"/>
        <v>Reducir</v>
      </c>
    </row>
    <row r="35" spans="2:23" s="129" customFormat="1" ht="84.9" x14ac:dyDescent="0.4">
      <c r="B35" s="118" t="str">
        <f>+'4 - Valor del Riesgo Inherente'!B35</f>
        <v>INTELIGENCIA DE LA INFORMACIÓN</v>
      </c>
      <c r="C35" s="119" t="str">
        <f>+'4 - Valor del Riesgo Inherente'!C35</f>
        <v>DIRECCIÓN GENERAL / GESTIÓN DEL CONOCIMIENTO</v>
      </c>
      <c r="D35" s="44" t="str">
        <f>+'4 - Valor del Riesgo Inherente'!D35</f>
        <v>R 11</v>
      </c>
      <c r="E35" s="118" t="str">
        <f>+'4 - Valor del Riesgo Inherente'!E35</f>
        <v>Fuga parcial o completa del conocimiento tácito o explicito de la Entidad</v>
      </c>
      <c r="F35" s="118" t="str">
        <f>+'4 - Valor del Riesgo Inherente'!F35</f>
        <v>Pérdida Reputacional</v>
      </c>
      <c r="G35" s="98" t="str">
        <f>+'4 - Valor del Riesgo Inherente'!G35</f>
        <v>Posibilidad de pérdida reputacional en la desaparición del conocimiento organizacional por falta de mecanismos que permitan retener el conocimiento tácito y explícito tanto individual como grupal u organizacional</v>
      </c>
      <c r="H35" s="122" t="s">
        <v>1139</v>
      </c>
      <c r="I35" s="124" t="s">
        <v>892</v>
      </c>
      <c r="J35" s="124" t="s">
        <v>893</v>
      </c>
      <c r="K35" s="125" t="s">
        <v>178</v>
      </c>
      <c r="L35" s="126" t="str">
        <f t="shared" si="0"/>
        <v>Impacto</v>
      </c>
      <c r="M35" s="125" t="s">
        <v>181</v>
      </c>
      <c r="N35" s="126" t="str">
        <f t="shared" si="1"/>
        <v>25%</v>
      </c>
      <c r="O35" s="125" t="s">
        <v>760</v>
      </c>
      <c r="P35" s="125" t="s">
        <v>973</v>
      </c>
      <c r="Q35" s="125" t="s">
        <v>728</v>
      </c>
      <c r="R35" s="121">
        <f>IFERROR(IF(AND(L34="Probabilidad",L35="Probabilidad"),(R34-(+R34*N35)),IF(L35="Probabilidad",('4 - Valor del Riesgo Inherente'!J34-(+'4 - Valor del Riesgo Inherente'!J34*N35)),IF(L35="Impacto",R34,""))),"")</f>
        <v>0.7</v>
      </c>
      <c r="S35" s="128" t="str">
        <f t="shared" si="2"/>
        <v>Alta</v>
      </c>
      <c r="T35" s="127">
        <f>IFERROR(IF(AND(L34="Impacto",L35="Impacto"),(T34-(+T34*N35)),IF(L35="Impacto",('4 - Valor del Riesgo Inherente'!M34-(+'4 - Valor del Riesgo Inherente'!M34*N35)),IF(L35="Probabilidad",T34,""))),"")</f>
        <v>0.75</v>
      </c>
      <c r="U35" s="128" t="str">
        <f t="shared" si="3"/>
        <v>Mayor</v>
      </c>
      <c r="V35" s="128" t="str">
        <f t="shared" si="4"/>
        <v>Alto</v>
      </c>
      <c r="W35" s="128" t="str">
        <f t="shared" si="5"/>
        <v>Reducir</v>
      </c>
    </row>
    <row r="36" spans="2:23" s="129" customFormat="1" ht="70.75" x14ac:dyDescent="0.4">
      <c r="B36" s="118" t="str">
        <f>+'4 - Valor del Riesgo Inherente'!B36</f>
        <v>INTELIGENCIA DE LA INFORMACIÓN</v>
      </c>
      <c r="C36" s="119" t="str">
        <f>+'4 - Valor del Riesgo Inherente'!C36</f>
        <v>SUBDIRECCIÓN DE SISTEMAS DE INFORMACIÓN DE TIERRAS</v>
      </c>
      <c r="D36" s="44" t="str">
        <f>+'4 - Valor del Riesgo Inherente'!D36</f>
        <v>R 12</v>
      </c>
      <c r="E36" s="118" t="str">
        <f>+'4 - Valor del Riesgo Inherente'!E36</f>
        <v>Incumplimiento en la implementación del PETI</v>
      </c>
      <c r="F36" s="118" t="str">
        <f>+'4 - Valor del Riesgo Inherente'!F36</f>
        <v>Afectación Económica o presupuestal</v>
      </c>
      <c r="G36" s="98" t="str">
        <f>+'4 - Valor del Riesgo Inherente'!G36</f>
        <v>Posibilidad de afectación económica en los costos de la ejecución de las actividades de la política de gobierno digital y arquitectura de TI  de la entidad por una ejecución inadecuada debido a inconsistencias presupuestales en la planeación de los proyectos PETI</v>
      </c>
      <c r="H36" s="122" t="s">
        <v>1140</v>
      </c>
      <c r="I36" s="124" t="s">
        <v>894</v>
      </c>
      <c r="J36" s="124" t="s">
        <v>895</v>
      </c>
      <c r="K36" s="125" t="s">
        <v>177</v>
      </c>
      <c r="L36" s="126" t="str">
        <f t="shared" si="0"/>
        <v>Probabilidad</v>
      </c>
      <c r="M36" s="125" t="s">
        <v>181</v>
      </c>
      <c r="N36" s="126" t="str">
        <f t="shared" si="1"/>
        <v>30%</v>
      </c>
      <c r="O36" s="125" t="s">
        <v>188</v>
      </c>
      <c r="P36" s="125" t="s">
        <v>190</v>
      </c>
      <c r="Q36" s="125" t="s">
        <v>728</v>
      </c>
      <c r="R36" s="127">
        <f>+IFERROR(IF(L36="Probabilidad",('4 - Valor del Riesgo Inherente'!J36-(+'4 - Valor del Riesgo Inherente'!J36*N36)),IF(L36="Impacto",'4 - Valor del Riesgo Inherente'!J36,"")),"")</f>
        <v>0.14000000000000001</v>
      </c>
      <c r="S36" s="128" t="str">
        <f t="shared" si="2"/>
        <v>Muy Baja</v>
      </c>
      <c r="T36" s="127">
        <f>+IFERROR(IF(L36="Impacto",('4 - Valor del Riesgo Inherente'!M36-(+'4 - Valor del Riesgo Inherente'!M36*N36)),IF(L36="Probabilidad",'4 - Valor del Riesgo Inherente'!M36,"")),"")</f>
        <v>1</v>
      </c>
      <c r="U36" s="128" t="str">
        <f t="shared" si="3"/>
        <v>Catastrófico</v>
      </c>
      <c r="V36" s="128" t="str">
        <f t="shared" si="4"/>
        <v>Extremo</v>
      </c>
      <c r="W36" s="128" t="str">
        <f t="shared" si="5"/>
        <v>Reducir</v>
      </c>
    </row>
    <row r="37" spans="2:23" s="129" customFormat="1" ht="56.6" x14ac:dyDescent="0.4">
      <c r="B37" s="118" t="str">
        <f>+'4 - Valor del Riesgo Inherente'!B37</f>
        <v>INTELIGENCIA DE LA INFORMACIÓN</v>
      </c>
      <c r="C37" s="119" t="str">
        <f>+'4 - Valor del Riesgo Inherente'!C37</f>
        <v>SUBDIRECCIÓN DE SISTEMAS DE INFORMACIÓN DE TIERRAS</v>
      </c>
      <c r="D37" s="44" t="str">
        <f>+'4 - Valor del Riesgo Inherente'!D37</f>
        <v>R 12</v>
      </c>
      <c r="E37" s="118" t="str">
        <f>+'4 - Valor del Riesgo Inherente'!E37</f>
        <v>Incumplimiento en la implementación del PETI</v>
      </c>
      <c r="F37" s="118" t="str">
        <f>+'4 - Valor del Riesgo Inherente'!F37</f>
        <v>Afectación Económica o presupuestal</v>
      </c>
      <c r="G37" s="98" t="str">
        <f>+'4 - Valor del Riesgo Inherente'!G37</f>
        <v>Posibilidad de afectación económica en los costos de la ejecución de las actividades de la política de gobierno digital y arquitectura de TI  de la entidad por una ejecución inadecuada debido a inconsistencias presupuestales en la planeación de los proyectos PETI</v>
      </c>
      <c r="H37" s="122" t="s">
        <v>1141</v>
      </c>
      <c r="I37" s="124" t="s">
        <v>894</v>
      </c>
      <c r="J37" s="124" t="s">
        <v>896</v>
      </c>
      <c r="K37" s="125" t="s">
        <v>178</v>
      </c>
      <c r="L37" s="126" t="str">
        <f t="shared" si="0"/>
        <v>Impacto</v>
      </c>
      <c r="M37" s="125" t="s">
        <v>181</v>
      </c>
      <c r="N37" s="126" t="str">
        <f t="shared" si="1"/>
        <v>25%</v>
      </c>
      <c r="O37" s="125" t="s">
        <v>188</v>
      </c>
      <c r="P37" s="125" t="s">
        <v>190</v>
      </c>
      <c r="Q37" s="125" t="s">
        <v>728</v>
      </c>
      <c r="R37" s="121">
        <f>IFERROR(IF(AND(L36="Probabilidad",L37="Probabilidad"),(R36-(+R36*N37)),IF(L37="Probabilidad",('4 - Valor del Riesgo Inherente'!J36-(+'4 - Valor del Riesgo Inherente'!J36*N37)),IF(L37="Impacto",R36,""))),"")</f>
        <v>0.14000000000000001</v>
      </c>
      <c r="S37" s="128" t="str">
        <f t="shared" si="2"/>
        <v>Muy Baja</v>
      </c>
      <c r="T37" s="127">
        <f>IFERROR(IF(AND(L36="Impacto",L37="Impacto"),(T36-(+T36*N37)),IF(L37="Impacto",('4 - Valor del Riesgo Inherente'!M36-(+'4 - Valor del Riesgo Inherente'!M36*N37)),IF(L37="Probabilidad",T36,""))),"")</f>
        <v>0.75</v>
      </c>
      <c r="U37" s="128" t="str">
        <f t="shared" si="3"/>
        <v>Mayor</v>
      </c>
      <c r="V37" s="128" t="str">
        <f t="shared" si="4"/>
        <v>Alto</v>
      </c>
      <c r="W37" s="128" t="str">
        <f t="shared" si="5"/>
        <v>Reducir</v>
      </c>
    </row>
    <row r="38" spans="2:23" s="129" customFormat="1" ht="70.75" x14ac:dyDescent="0.4">
      <c r="B38" s="118" t="str">
        <f>+'4 - Valor del Riesgo Inherente'!B38</f>
        <v>INTELIGENCIA DE LA INFORMACIÓN</v>
      </c>
      <c r="C38" s="119" t="str">
        <f>+'4 - Valor del Riesgo Inherente'!C38</f>
        <v>SUBDIRECCIÓN DE SISTEMAS DE INFORMACIÓN DE TIERRAS</v>
      </c>
      <c r="D38" s="44" t="str">
        <f>+'4 - Valor del Riesgo Inherente'!D38</f>
        <v>R 13</v>
      </c>
      <c r="E38" s="118" t="str">
        <f>+'4 - Valor del Riesgo Inherente'!E38</f>
        <v>Definición y evolución de la arquitectura empresarial de TI que no responda a las necesidades de la entidad</v>
      </c>
      <c r="F38" s="118" t="str">
        <f>+'4 - Valor del Riesgo Inherente'!F38</f>
        <v>Pérdida Reputacional</v>
      </c>
      <c r="G38" s="98" t="str">
        <f>+'4 - Valor del Riesgo Inherente'!G38</f>
        <v>Posibilidad de pérdida reputacional en la imagen institucional para los usuarios dado el incumplimiento en la misión y visión, afectando la prestación de los servicios debido a un diagnóstico equivocado e incompleto de las necesidades de la entidad y su entorno</v>
      </c>
      <c r="H38" s="122" t="s">
        <v>1142</v>
      </c>
      <c r="I38" s="124" t="s">
        <v>894</v>
      </c>
      <c r="J38" s="124" t="s">
        <v>897</v>
      </c>
      <c r="K38" s="125" t="s">
        <v>176</v>
      </c>
      <c r="L38" s="126" t="str">
        <f t="shared" si="0"/>
        <v>Probabilidad</v>
      </c>
      <c r="M38" s="125" t="s">
        <v>181</v>
      </c>
      <c r="N38" s="126" t="str">
        <f t="shared" si="1"/>
        <v>40%</v>
      </c>
      <c r="O38" s="125" t="s">
        <v>188</v>
      </c>
      <c r="P38" s="125" t="s">
        <v>190</v>
      </c>
      <c r="Q38" s="125" t="s">
        <v>728</v>
      </c>
      <c r="R38" s="127">
        <f>+IFERROR(IF(L38="Probabilidad",('4 - Valor del Riesgo Inherente'!J38-(+'4 - Valor del Riesgo Inherente'!J38*N38)),IF(L38="Impacto",'4 - Valor del Riesgo Inherente'!J38,"")),"")</f>
        <v>0.48</v>
      </c>
      <c r="S38" s="128" t="str">
        <f t="shared" si="2"/>
        <v>Media</v>
      </c>
      <c r="T38" s="127">
        <f>+IFERROR(IF(L38="Impacto",('4 - Valor del Riesgo Inherente'!M38-(+'4 - Valor del Riesgo Inherente'!M38*N38)),IF(L38="Probabilidad",'4 - Valor del Riesgo Inherente'!M38,"")),"")</f>
        <v>0.6</v>
      </c>
      <c r="U38" s="128" t="str">
        <f t="shared" si="3"/>
        <v>Moderado</v>
      </c>
      <c r="V38" s="128" t="str">
        <f t="shared" si="4"/>
        <v>Moderado</v>
      </c>
      <c r="W38" s="128" t="str">
        <f t="shared" si="5"/>
        <v>Reducir</v>
      </c>
    </row>
    <row r="39" spans="2:23" s="129" customFormat="1" ht="84.9" x14ac:dyDescent="0.4">
      <c r="B39" s="118" t="str">
        <f>+'4 - Valor del Riesgo Inherente'!B39</f>
        <v>INTELIGENCIA DE LA INFORMACIÓN</v>
      </c>
      <c r="C39" s="119" t="str">
        <f>+'4 - Valor del Riesgo Inherente'!C39</f>
        <v>SUBDIRECCIÓN DE SISTEMAS DE INFORMACIÓN DE TIERRAS</v>
      </c>
      <c r="D39" s="44" t="str">
        <f>+'4 - Valor del Riesgo Inherente'!D39</f>
        <v>R 13</v>
      </c>
      <c r="E39" s="118" t="str">
        <f>+'4 - Valor del Riesgo Inherente'!E39</f>
        <v>Definición y evolución de la arquitectura empresarial de TI que no responda a las necesidades de la entidad</v>
      </c>
      <c r="F39" s="118" t="str">
        <f>+'4 - Valor del Riesgo Inherente'!F39</f>
        <v>Pérdida Reputacional</v>
      </c>
      <c r="G39" s="98" t="str">
        <f>+'4 - Valor del Riesgo Inherente'!G39</f>
        <v>Posibilidad de pérdida reputacional en la imagen institucional para los usuarios dado el incumplimiento en la misión y visión, afectando la prestación de los servicios debido a un diagnóstico equivocado e incompleto de las necesidades de la entidad y su entorno</v>
      </c>
      <c r="H39" s="122" t="s">
        <v>1143</v>
      </c>
      <c r="I39" s="124" t="s">
        <v>894</v>
      </c>
      <c r="J39" s="124" t="s">
        <v>898</v>
      </c>
      <c r="K39" s="125" t="s">
        <v>177</v>
      </c>
      <c r="L39" s="126" t="str">
        <f t="shared" si="0"/>
        <v>Probabilidad</v>
      </c>
      <c r="M39" s="125" t="s">
        <v>181</v>
      </c>
      <c r="N39" s="126" t="str">
        <f t="shared" si="1"/>
        <v>30%</v>
      </c>
      <c r="O39" s="125" t="s">
        <v>188</v>
      </c>
      <c r="P39" s="125" t="s">
        <v>190</v>
      </c>
      <c r="Q39" s="125" t="s">
        <v>728</v>
      </c>
      <c r="R39" s="127">
        <f>IFERROR(IF(AND(L38="Probabilidad",L39="Probabilidad"),(R38-(+R38*N39)),IF(L39="Probabilidad",('4 - Valor del Riesgo Inherente'!J38-(+'4 - Valor del Riesgo Inherente'!J38*N39)),IF(L39="Impacto",R38,""))),"")</f>
        <v>0.33599999999999997</v>
      </c>
      <c r="S39" s="128" t="str">
        <f t="shared" si="2"/>
        <v>Baja</v>
      </c>
      <c r="T39" s="127">
        <f>IFERROR(IF(AND(L38="Impacto",L39="Impacto"),(T38-(+T38*N39)),IF(L39="Impacto",('4 - Valor del Riesgo Inherente'!M38-(+'4 - Valor del Riesgo Inherente'!M38*N39)),IF(L39="Probabilidad",T38,""))),"")</f>
        <v>0.6</v>
      </c>
      <c r="U39" s="128" t="str">
        <f t="shared" si="3"/>
        <v>Moderado</v>
      </c>
      <c r="V39" s="128" t="str">
        <f>IF(OR(AND(S39="Muy Baja",U39="Leve"),AND(S39="Muy Baja",U39="Menor"),AND(S39="Baja",U39="Leve")),"Bajo",IF(OR(AND(S39="Muy baja",U39="Moderado"),AND(S39="Baja",U39="Menor"),AND(S39="Baja",U39="Moderado"),AND(S39="Media",U39="Leve"),AND(S39="Media",U39="Menor"),AND(S39="Media",U39="Moderado"),AND(S39="Alta",U39="Leve"),AND(S39="Alta",U39="Menor")),"Moderado",IF(OR(AND(S39="Muy Baja",U39="Mayor"),AND(S39="Baja",U39="Mayor"),AND(S39="Media",U39="Mayor"),AND(S39="Alta",U39="Moderado"),AND(S39="Alta",U39="Mayor"),AND(S39="Muy Alta",U39="Leve"),AND(S39="Muy Alta",U39="Menor"),AND(S39="Muy Alta",U39="Moderado"),AND(S39="Muy Alta",U39="Mayor")),"Alto",IF(OR(AND(S39="Muy Baja",U39="Catastrófico"),AND(S39="Baja",U39="Catastrófico"),AND(S39="Media",U39="Catastrófico"),AND(S39="Alta",U39="Catastrófico"),AND(S39="Muy Alta",U39="Catastrófico")),"Extremo",""))))</f>
        <v>Moderado</v>
      </c>
      <c r="W39" s="128" t="str">
        <f t="shared" si="5"/>
        <v>Reducir</v>
      </c>
    </row>
    <row r="40" spans="2:23" s="129" customFormat="1" ht="56.6" x14ac:dyDescent="0.4">
      <c r="B40" s="118" t="str">
        <f>+'4 - Valor del Riesgo Inherente'!B40</f>
        <v>INTELIGENCIA DE LA INFORMACIÓN</v>
      </c>
      <c r="C40" s="119" t="str">
        <f>+'4 - Valor del Riesgo Inherente'!C40</f>
        <v>SUBDIRECCIÓN DE SISTEMAS DE INFORMACIÓN DE TIERRAS</v>
      </c>
      <c r="D40" s="44" t="str">
        <f>+'4 - Valor del Riesgo Inherente'!D40</f>
        <v>R 13</v>
      </c>
      <c r="E40" s="118" t="str">
        <f>+'4 - Valor del Riesgo Inherente'!E40</f>
        <v>Definición y evolución de la arquitectura empresarial de TI que no responda a las necesidades de la entidad</v>
      </c>
      <c r="F40" s="118" t="str">
        <f>+'4 - Valor del Riesgo Inherente'!F40</f>
        <v>Pérdida Reputacional</v>
      </c>
      <c r="G40" s="98" t="str">
        <f>+'4 - Valor del Riesgo Inherente'!G40</f>
        <v>Posibilidad de pérdida reputacional en la imagen institucional para los usuarios dado el incumplimiento en la misión y visión, afectando la prestación de los servicios debido a un diagnóstico equivocado e incompleto de las necesidades de la entidad y su entorno</v>
      </c>
      <c r="H40" s="122" t="s">
        <v>1144</v>
      </c>
      <c r="I40" s="124" t="s">
        <v>894</v>
      </c>
      <c r="J40" s="124" t="s">
        <v>899</v>
      </c>
      <c r="K40" s="125" t="s">
        <v>178</v>
      </c>
      <c r="L40" s="126" t="str">
        <f t="shared" si="0"/>
        <v>Impacto</v>
      </c>
      <c r="M40" s="125" t="s">
        <v>181</v>
      </c>
      <c r="N40" s="126" t="str">
        <f t="shared" si="1"/>
        <v>25%</v>
      </c>
      <c r="O40" s="125" t="s">
        <v>188</v>
      </c>
      <c r="P40" s="125" t="s">
        <v>190</v>
      </c>
      <c r="Q40" s="125" t="s">
        <v>728</v>
      </c>
      <c r="R40" s="127">
        <f>IFERROR(IF(AND(L39="Probabilidad",L40="Probabilidad"),(R39-(+R39*N40)),IF(L40="Probabilidad",('4 - Valor del Riesgo Inherente'!J39-(+'4 - Valor del Riesgo Inherente'!J39*N40)),IF(L40="Impacto",R39,""))),"")</f>
        <v>0.33599999999999997</v>
      </c>
      <c r="S40" s="128" t="str">
        <f t="shared" si="2"/>
        <v>Baja</v>
      </c>
      <c r="T40" s="127">
        <f>IFERROR(IF(AND(L39="Impacto",L40="Impacto"),(T39-(+T39*N40)),IF(L40="Impacto",('4 - Valor del Riesgo Inherente'!M39-(+'4 - Valor del Riesgo Inherente'!M39*N40)),IF(L40="Probabilidad",T39,""))),"")</f>
        <v>0.44999999999999996</v>
      </c>
      <c r="U40" s="128" t="str">
        <f t="shared" si="3"/>
        <v>Moderado</v>
      </c>
      <c r="V40" s="128" t="str">
        <f t="shared" si="4"/>
        <v>Moderado</v>
      </c>
      <c r="W40" s="128" t="str">
        <f t="shared" si="5"/>
        <v>Reducir</v>
      </c>
    </row>
    <row r="41" spans="2:23" s="129" customFormat="1" ht="99" x14ac:dyDescent="0.4">
      <c r="B41" s="118" t="str">
        <f>+'4 - Valor del Riesgo Inherente'!B41</f>
        <v>INTELIGENCIA DE LA INFORMACIÓN</v>
      </c>
      <c r="C41" s="119" t="str">
        <f>+'4 - Valor del Riesgo Inherente'!C41</f>
        <v>SUBDIRECCIÓN DE SISTEMAS DE INFORMACIÓN DE TIERRAS</v>
      </c>
      <c r="D41" s="44" t="str">
        <f>+'4 - Valor del Riesgo Inherente'!D41</f>
        <v>R 14</v>
      </c>
      <c r="E41" s="118" t="str">
        <f>+'4 - Valor del Riesgo Inherente'!E41</f>
        <v>Incumplimiento en la implementación del Modelo de Seguridad y Privacidad  de la información de la estrategia de Gobierno Digital</v>
      </c>
      <c r="F41" s="118" t="str">
        <f>+'4 - Valor del Riesgo Inherente'!F41</f>
        <v>Pérdida Reputacional</v>
      </c>
      <c r="G41" s="98" t="str">
        <f>+'4 - Valor del Riesgo Inherente'!G41</f>
        <v>Posibilidad de pérdida reputacional en la imagen institucional debido a la inadecuada priorización de las tareas necesarias para planificar e implementar el componente de seguridad digital de la estrategia de gobierno digital</v>
      </c>
      <c r="H41" s="122" t="s">
        <v>1145</v>
      </c>
      <c r="I41" s="124" t="s">
        <v>894</v>
      </c>
      <c r="J41" s="124" t="s">
        <v>900</v>
      </c>
      <c r="K41" s="125" t="s">
        <v>177</v>
      </c>
      <c r="L41" s="126" t="str">
        <f t="shared" si="0"/>
        <v>Probabilidad</v>
      </c>
      <c r="M41" s="125" t="s">
        <v>181</v>
      </c>
      <c r="N41" s="126" t="str">
        <f t="shared" si="1"/>
        <v>30%</v>
      </c>
      <c r="O41" s="125" t="s">
        <v>188</v>
      </c>
      <c r="P41" s="125" t="s">
        <v>190</v>
      </c>
      <c r="Q41" s="125" t="s">
        <v>728</v>
      </c>
      <c r="R41" s="127">
        <f>+IFERROR(IF(L41="Probabilidad",('4 - Valor del Riesgo Inherente'!J41-(+'4 - Valor del Riesgo Inherente'!J41*N41)),IF(L41="Impacto",'4 - Valor del Riesgo Inherente'!J41,"")),"")</f>
        <v>0.7</v>
      </c>
      <c r="S41" s="128" t="str">
        <f t="shared" si="2"/>
        <v>Alta</v>
      </c>
      <c r="T41" s="127">
        <f>+IFERROR(IF(L41="Impacto",('4 - Valor del Riesgo Inherente'!M41-(+'4 - Valor del Riesgo Inherente'!M41*N41)),IF(L41="Probabilidad",'4 - Valor del Riesgo Inherente'!M41,"")),"")</f>
        <v>0.8</v>
      </c>
      <c r="U41" s="128" t="str">
        <f t="shared" si="3"/>
        <v>Mayor</v>
      </c>
      <c r="V41" s="128" t="str">
        <f t="shared" si="4"/>
        <v>Alto</v>
      </c>
      <c r="W41" s="128" t="str">
        <f t="shared" si="5"/>
        <v>Reducir</v>
      </c>
    </row>
    <row r="42" spans="2:23" s="129" customFormat="1" ht="70.75" x14ac:dyDescent="0.4">
      <c r="B42" s="118" t="str">
        <f>+'4 - Valor del Riesgo Inherente'!B42</f>
        <v>INTELIGENCIA DE LA INFORMACIÓN</v>
      </c>
      <c r="C42" s="119" t="str">
        <f>+'4 - Valor del Riesgo Inherente'!C42</f>
        <v>SUBDIRECCIÓN DE SISTEMAS DE INFORMACIÓN DE TIERRAS</v>
      </c>
      <c r="D42" s="44" t="str">
        <f>+'4 - Valor del Riesgo Inherente'!D42</f>
        <v>R 14</v>
      </c>
      <c r="E42" s="118" t="str">
        <f>+'4 - Valor del Riesgo Inherente'!E42</f>
        <v>Incumplimiento en la implementación del Modelo de Seguridad y Privacidad  de la información de la estrategia de Gobierno Digital</v>
      </c>
      <c r="F42" s="118" t="str">
        <f>+'4 - Valor del Riesgo Inherente'!F42</f>
        <v>Pérdida Reputacional</v>
      </c>
      <c r="G42" s="98" t="str">
        <f>+'4 - Valor del Riesgo Inherente'!G42</f>
        <v>Posibilidad de pérdida reputacional en la imagen institucional debido a la inadecuada priorización de las tareas necesarias para planificar e implementar el componente de seguridad digital de la estrategia de gobierno digital</v>
      </c>
      <c r="H42" s="122" t="s">
        <v>1146</v>
      </c>
      <c r="I42" s="124" t="s">
        <v>894</v>
      </c>
      <c r="J42" s="124" t="s">
        <v>901</v>
      </c>
      <c r="K42" s="125" t="s">
        <v>178</v>
      </c>
      <c r="L42" s="126" t="str">
        <f t="shared" si="0"/>
        <v>Impacto</v>
      </c>
      <c r="M42" s="125" t="s">
        <v>181</v>
      </c>
      <c r="N42" s="126" t="str">
        <f t="shared" si="1"/>
        <v>25%</v>
      </c>
      <c r="O42" s="125" t="s">
        <v>189</v>
      </c>
      <c r="P42" s="125" t="s">
        <v>190</v>
      </c>
      <c r="Q42" s="125" t="s">
        <v>728</v>
      </c>
      <c r="R42" s="127">
        <f>IFERROR(IF(AND(L41="Probabilidad",L42="Probabilidad"),(R41-(+R41*N42)),IF(L42="Probabilidad",('4 - Valor del Riesgo Inherente'!J41-(+'4 - Valor del Riesgo Inherente'!J41*N42)),IF(L42="Impacto",R41,""))),"")</f>
        <v>0.7</v>
      </c>
      <c r="S42" s="128" t="str">
        <f t="shared" si="2"/>
        <v>Alta</v>
      </c>
      <c r="T42" s="127">
        <f>IFERROR(IF(AND(L41="Impacto",L42="Impacto"),(T41-(+T41*N42)),IF(L42="Impacto",('4 - Valor del Riesgo Inherente'!M41-(+'4 - Valor del Riesgo Inherente'!M41*N42)),IF(L42="Probabilidad",T41,""))),"")</f>
        <v>0.60000000000000009</v>
      </c>
      <c r="U42" s="128" t="str">
        <f t="shared" si="3"/>
        <v>Moderado</v>
      </c>
      <c r="V42" s="128" t="str">
        <f t="shared" si="4"/>
        <v>Alto</v>
      </c>
      <c r="W42" s="128" t="str">
        <f t="shared" si="5"/>
        <v>Reducir</v>
      </c>
    </row>
    <row r="43" spans="2:23" s="129" customFormat="1" ht="84.9" x14ac:dyDescent="0.4">
      <c r="B43" s="118" t="str">
        <f>+'4 - Valor del Riesgo Inherente'!B43</f>
        <v>GESTIÓN DEL MODELO DE ATENCIÓN</v>
      </c>
      <c r="C43" s="119" t="str">
        <f>+'4 - Valor del Riesgo Inherente'!C43</f>
        <v>DIRECCIÓN DE GESTIÓN DEL ORDENAMIENTO SOCIAL DE LA PROPIEDAD</v>
      </c>
      <c r="D43" s="44" t="str">
        <f>+'4 - Valor del Riesgo Inherente'!D43</f>
        <v>R 15</v>
      </c>
      <c r="E43" s="118" t="str">
        <f>+'4 - Valor del Riesgo Inherente'!E43</f>
        <v>Programar municipios que posteriormente presenten limitantes para su intervención</v>
      </c>
      <c r="F43" s="118" t="str">
        <f>+'4 - Valor del Riesgo Inherente'!F43</f>
        <v>Afectación Económica o presupuestal</v>
      </c>
      <c r="G43" s="98" t="str">
        <f>+'4 - Valor del Riesgo Inherente'!G43</f>
        <v>Posibilidad de afectación económica en los sobrecostos de la operación debido a las Inconsistencias de la información considerada para la programación de los municipios frente a la situación real del territorio</v>
      </c>
      <c r="H43" s="122" t="s">
        <v>1147</v>
      </c>
      <c r="I43" s="124" t="s">
        <v>804</v>
      </c>
      <c r="J43" s="124" t="s">
        <v>902</v>
      </c>
      <c r="K43" s="125" t="s">
        <v>176</v>
      </c>
      <c r="L43" s="126" t="str">
        <f t="shared" si="0"/>
        <v>Probabilidad</v>
      </c>
      <c r="M43" s="125" t="s">
        <v>181</v>
      </c>
      <c r="N43" s="126" t="str">
        <f t="shared" ref="N43:N68" si="10">IF(AND(K43="Preventivo",M43="Automático"),"50%",IF(AND(K43="Preventivo",M43="Manual"),"40%",IF(AND(K43="Detectivo",M43="Automático"),"40%",IF(AND(K43="Detectivo",M43="Manual"),"30%",IF(AND(K43="Correctivo",M43="Automático"),"35%",IF(AND(K43="Correctivo",M43="Manual"),"25%",""))))))</f>
        <v>40%</v>
      </c>
      <c r="O43" s="125" t="s">
        <v>188</v>
      </c>
      <c r="P43" s="125" t="s">
        <v>190</v>
      </c>
      <c r="Q43" s="125" t="s">
        <v>728</v>
      </c>
      <c r="R43" s="127">
        <f>+IFERROR(IF(L43="Probabilidad",('4 - Valor del Riesgo Inherente'!J43-(+'4 - Valor del Riesgo Inherente'!J43*N43)),IF(L43="Impacto",'4 - Valor del Riesgo Inherente'!J43,"")),"")</f>
        <v>0.12</v>
      </c>
      <c r="S43" s="128" t="str">
        <f t="shared" si="2"/>
        <v>Muy Baja</v>
      </c>
      <c r="T43" s="127">
        <f>+IFERROR(IF(L43="Impacto",('4 - Valor del Riesgo Inherente'!M43-(+'4 - Valor del Riesgo Inherente'!M43*N43)),IF(L43="Probabilidad",'4 - Valor del Riesgo Inherente'!M43,"")),"")</f>
        <v>1</v>
      </c>
      <c r="U43" s="128" t="str">
        <f t="shared" si="3"/>
        <v>Catastrófico</v>
      </c>
      <c r="V43" s="128" t="str">
        <f t="shared" si="4"/>
        <v>Extremo</v>
      </c>
      <c r="W43" s="128" t="str">
        <f t="shared" si="5"/>
        <v>Reducir</v>
      </c>
    </row>
    <row r="44" spans="2:23" s="129" customFormat="1" ht="84.9" x14ac:dyDescent="0.4">
      <c r="B44" s="118" t="str">
        <f>+'4 - Valor del Riesgo Inherente'!B44</f>
        <v>GESTIÓN DEL MODELO DE ATENCIÓN</v>
      </c>
      <c r="C44" s="119" t="str">
        <f>+'4 - Valor del Riesgo Inherente'!C44</f>
        <v>DIRECCIÓN DE GESTIÓN DEL ORDENAMIENTO SOCIAL DE LA PROPIEDAD</v>
      </c>
      <c r="D44" s="44" t="str">
        <f>+'4 - Valor del Riesgo Inherente'!D44</f>
        <v>R 15</v>
      </c>
      <c r="E44" s="118" t="str">
        <f>+'4 - Valor del Riesgo Inherente'!E44</f>
        <v>Programar municipios que posteriormente presenten limitantes para su intervención</v>
      </c>
      <c r="F44" s="118" t="str">
        <f>+'4 - Valor del Riesgo Inherente'!F44</f>
        <v>Afectación Económica o presupuestal</v>
      </c>
      <c r="G44" s="98" t="str">
        <f>+'4 - Valor del Riesgo Inherente'!G44</f>
        <v>Posibilidad de afectación económica en los sobrecostos de la operación debido a las Inconsistencias de la información considerada para la programación de los municipios frente a la situación real del territorio</v>
      </c>
      <c r="H44" s="122" t="s">
        <v>1148</v>
      </c>
      <c r="I44" s="124" t="s">
        <v>804</v>
      </c>
      <c r="J44" s="124" t="s">
        <v>903</v>
      </c>
      <c r="K44" s="125" t="s">
        <v>178</v>
      </c>
      <c r="L44" s="126" t="str">
        <f t="shared" si="0"/>
        <v>Impacto</v>
      </c>
      <c r="M44" s="125" t="s">
        <v>181</v>
      </c>
      <c r="N44" s="126" t="str">
        <f t="shared" si="10"/>
        <v>25%</v>
      </c>
      <c r="O44" s="125" t="s">
        <v>188</v>
      </c>
      <c r="P44" s="125" t="s">
        <v>190</v>
      </c>
      <c r="Q44" s="125" t="s">
        <v>728</v>
      </c>
      <c r="R44" s="127">
        <f>IFERROR(IF(AND(L43="Probabilidad",L44="Probabilidad"),(R43-(+R43*N44)),IF(L44="Probabilidad",('4 - Valor del Riesgo Inherente'!J43-(+'4 - Valor del Riesgo Inherente'!J43*N44)),IF(L44="Impacto",R43,""))),"")</f>
        <v>0.12</v>
      </c>
      <c r="S44" s="128" t="str">
        <f t="shared" si="2"/>
        <v>Muy Baja</v>
      </c>
      <c r="T44" s="127">
        <f>IFERROR(IF(AND(L43="Impacto",L44="Impacto"),(T43-(+T43*N44)),IF(L44="Impacto",('4 - Valor del Riesgo Inherente'!M43-(+'4 - Valor del Riesgo Inherente'!M43*N44)),IF(L44="Probabilidad",T43,""))),"")</f>
        <v>0.75</v>
      </c>
      <c r="U44" s="128" t="str">
        <f t="shared" si="3"/>
        <v>Mayor</v>
      </c>
      <c r="V44" s="128" t="str">
        <f t="shared" si="4"/>
        <v>Alto</v>
      </c>
      <c r="W44" s="128" t="str">
        <f t="shared" si="5"/>
        <v>Reducir</v>
      </c>
    </row>
    <row r="45" spans="2:23" s="129" customFormat="1" ht="56.6" x14ac:dyDescent="0.4">
      <c r="B45" s="118" t="str">
        <f>+'4 - Valor del Riesgo Inherente'!B45</f>
        <v>GESTIÓN DEL MODELO DE ATENCIÓN</v>
      </c>
      <c r="C45" s="119" t="str">
        <f>+'4 - Valor del Riesgo Inherente'!C45</f>
        <v>SECRETARÍA GENERAL</v>
      </c>
      <c r="D45" s="44" t="str">
        <f>+'4 - Valor del Riesgo Inherente'!D45</f>
        <v>R 16</v>
      </c>
      <c r="E45" s="118" t="str">
        <f>+'4 - Valor del Riesgo Inherente'!E45</f>
        <v>Respuesta inoportuna a las PQRSD</v>
      </c>
      <c r="F45" s="118" t="str">
        <f>+'4 - Valor del Riesgo Inherente'!F45</f>
        <v>Pérdida Reputacional</v>
      </c>
      <c r="G45" s="98" t="str">
        <f>+'4 - Valor del Riesgo Inherente'!G45</f>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v>
      </c>
      <c r="H45" s="122" t="s">
        <v>1149</v>
      </c>
      <c r="I45" s="124" t="s">
        <v>805</v>
      </c>
      <c r="J45" s="124" t="s">
        <v>904</v>
      </c>
      <c r="K45" s="125" t="s">
        <v>177</v>
      </c>
      <c r="L45" s="126" t="str">
        <f t="shared" si="0"/>
        <v>Probabilidad</v>
      </c>
      <c r="M45" s="125" t="s">
        <v>181</v>
      </c>
      <c r="N45" s="126" t="str">
        <f t="shared" si="10"/>
        <v>30%</v>
      </c>
      <c r="O45" s="125" t="s">
        <v>188</v>
      </c>
      <c r="P45" s="125" t="s">
        <v>190</v>
      </c>
      <c r="Q45" s="125" t="s">
        <v>728</v>
      </c>
      <c r="R45" s="127">
        <f>+IFERROR(IF(L45="Probabilidad",('4 - Valor del Riesgo Inherente'!J45-(+'4 - Valor del Riesgo Inherente'!J45*N45)),IF(L45="Impacto",'4 - Valor del Riesgo Inherente'!J45,"")),"")</f>
        <v>0.7</v>
      </c>
      <c r="S45" s="128" t="str">
        <f t="shared" si="2"/>
        <v>Alta</v>
      </c>
      <c r="T45" s="127">
        <f>+IFERROR(IF(L45="Impacto",('4 - Valor del Riesgo Inherente'!M45-(+'4 - Valor del Riesgo Inherente'!M45*N45)),IF(L45="Probabilidad",'4 - Valor del Riesgo Inherente'!M45,"")),"")</f>
        <v>1</v>
      </c>
      <c r="U45" s="128" t="str">
        <f t="shared" si="3"/>
        <v>Catastrófico</v>
      </c>
      <c r="V45" s="128" t="str">
        <f t="shared" si="4"/>
        <v>Extremo</v>
      </c>
      <c r="W45" s="128" t="str">
        <f t="shared" si="5"/>
        <v>Reducir</v>
      </c>
    </row>
    <row r="46" spans="2:23" s="129" customFormat="1" ht="56.6" x14ac:dyDescent="0.4">
      <c r="B46" s="118" t="str">
        <f>+'4 - Valor del Riesgo Inherente'!B46</f>
        <v>GESTIÓN DEL MODELO DE ATENCIÓN</v>
      </c>
      <c r="C46" s="119" t="str">
        <f>+'4 - Valor del Riesgo Inherente'!C46</f>
        <v>SECRETARÍA GENERAL</v>
      </c>
      <c r="D46" s="44" t="str">
        <f>+'4 - Valor del Riesgo Inherente'!D46</f>
        <v>R 16</v>
      </c>
      <c r="E46" s="118" t="str">
        <f>+'4 - Valor del Riesgo Inherente'!E46</f>
        <v>Respuesta inoportuna a las PQRSD</v>
      </c>
      <c r="F46" s="118" t="str">
        <f>+'4 - Valor del Riesgo Inherente'!F46</f>
        <v>Pérdida Reputacional</v>
      </c>
      <c r="G46" s="98" t="str">
        <f>+'4 - Valor del Riesgo Inherente'!G46</f>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v>
      </c>
      <c r="H46" s="122" t="s">
        <v>1150</v>
      </c>
      <c r="I46" s="124" t="s">
        <v>805</v>
      </c>
      <c r="J46" s="124" t="s">
        <v>905</v>
      </c>
      <c r="K46" s="125" t="s">
        <v>177</v>
      </c>
      <c r="L46" s="126" t="str">
        <f t="shared" si="0"/>
        <v>Probabilidad</v>
      </c>
      <c r="M46" s="125" t="s">
        <v>181</v>
      </c>
      <c r="N46" s="126" t="str">
        <f t="shared" si="10"/>
        <v>30%</v>
      </c>
      <c r="O46" s="125" t="s">
        <v>760</v>
      </c>
      <c r="P46" s="125" t="s">
        <v>190</v>
      </c>
      <c r="Q46" s="125" t="s">
        <v>728</v>
      </c>
      <c r="R46" s="127">
        <f>IFERROR(IF(AND(L45="Probabilidad",L46="Probabilidad"),(R45-(+R45*N46)),IF(L46="Probabilidad",('4 - Valor del Riesgo Inherente'!J45-(+'4 - Valor del Riesgo Inherente'!J45*N46)),IF(L46="Impacto",R45,""))),"")</f>
        <v>0.49</v>
      </c>
      <c r="S46" s="128" t="str">
        <f t="shared" si="2"/>
        <v>Media</v>
      </c>
      <c r="T46" s="127">
        <f>IFERROR(IF(AND(L45="Impacto",L46="Impacto"),(T45-(+T45*N46)),IF(L46="Impacto",('4 - Valor del Riesgo Inherente'!M45-(+'4 - Valor del Riesgo Inherente'!M45*N46)),IF(L46="Probabilidad",T45,""))),"")</f>
        <v>1</v>
      </c>
      <c r="U46" s="128" t="str">
        <f t="shared" si="3"/>
        <v>Catastrófico</v>
      </c>
      <c r="V46" s="128" t="str">
        <f>IF(OR(AND(S46="Muy Baja",U46="Leve"),AND(S46="Muy Baja",U46="Menor"),AND(S46="Baja",U46="Leve")),"Bajo",IF(OR(AND(S46="Muy baja",U46="Moderado"),AND(S46="Baja",U46="Menor"),AND(S46="Baja",U46="Moderado"),AND(S46="Media",U46="Leve"),AND(S46="Media",U46="Menor"),AND(S46="Media",U46="Moderado"),AND(S46="Alta",U46="Leve"),AND(S46="Alta",U46="Menor")),"Moderado",IF(OR(AND(S46="Muy Baja",U46="Mayor"),AND(S46="Baja",U46="Mayor"),AND(S46="Media",U46="Mayor"),AND(S46="Alta",U46="Moderado"),AND(S46="Alta",U46="Mayor"),AND(S46="Muy Alta",U46="Leve"),AND(S46="Muy Alta",U46="Menor"),AND(S46="Muy Alta",U46="Moderado"),AND(S46="Muy Alta",U46="Mayor")),"Alto",IF(OR(AND(S46="Muy Baja",U46="Catastrófico"),AND(S46="Baja",U46="Catastrófico"),AND(S46="Media",U46="Catastrófico"),AND(S46="Alta",U46="Catastrófico"),AND(S46="Muy Alta",U46="Catastrófico")),"Extremo",""))))</f>
        <v>Extremo</v>
      </c>
      <c r="W46" s="128" t="str">
        <f t="shared" si="5"/>
        <v>Reducir</v>
      </c>
    </row>
    <row r="47" spans="2:23" s="129" customFormat="1" ht="56.6" x14ac:dyDescent="0.4">
      <c r="B47" s="118" t="str">
        <f>+'4 - Valor del Riesgo Inherente'!B47</f>
        <v>GESTIÓN DEL MODELO DE ATENCIÓN</v>
      </c>
      <c r="C47" s="119" t="str">
        <f>+'4 - Valor del Riesgo Inherente'!C47</f>
        <v>SECRETARÍA GENERAL</v>
      </c>
      <c r="D47" s="44" t="str">
        <f>+'4 - Valor del Riesgo Inherente'!D47</f>
        <v>R 16</v>
      </c>
      <c r="E47" s="118" t="str">
        <f>+'4 - Valor del Riesgo Inherente'!E47</f>
        <v>Respuesta inoportuna a las PQRSD</v>
      </c>
      <c r="F47" s="118" t="str">
        <f>+'4 - Valor del Riesgo Inherente'!F47</f>
        <v>Pérdida Reputacional</v>
      </c>
      <c r="G47" s="98" t="str">
        <f>+'4 - Valor del Riesgo Inherente'!G47</f>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v>
      </c>
      <c r="H47" s="122" t="s">
        <v>1151</v>
      </c>
      <c r="I47" s="124" t="s">
        <v>805</v>
      </c>
      <c r="J47" s="124" t="s">
        <v>906</v>
      </c>
      <c r="K47" s="125" t="s">
        <v>178</v>
      </c>
      <c r="L47" s="126" t="str">
        <f t="shared" si="0"/>
        <v>Impacto</v>
      </c>
      <c r="M47" s="125" t="s">
        <v>181</v>
      </c>
      <c r="N47" s="126" t="str">
        <f t="shared" si="10"/>
        <v>25%</v>
      </c>
      <c r="O47" s="125" t="s">
        <v>760</v>
      </c>
      <c r="P47" s="125" t="s">
        <v>190</v>
      </c>
      <c r="Q47" s="125" t="s">
        <v>728</v>
      </c>
      <c r="R47" s="127">
        <f>IFERROR(IF(AND(L46="Probabilidad",L47="Probabilidad"),(R46-(+R46*N47)),IF(L47="Probabilidad",('4 - Valor del Riesgo Inherente'!J46-(+'4 - Valor del Riesgo Inherente'!J46*N47)),IF(L47="Impacto",R46,""))),"")</f>
        <v>0.49</v>
      </c>
      <c r="S47" s="128" t="str">
        <f t="shared" si="2"/>
        <v>Media</v>
      </c>
      <c r="T47" s="127">
        <f>IFERROR(IF(AND(L46="Impacto",L47="Impacto"),(T46-(+T46*N47)),IF(L47="Impacto",('4 - Valor del Riesgo Inherente'!M46-(+'4 - Valor del Riesgo Inherente'!M46*N47)),IF(L47="Probabilidad",T46,""))),"")</f>
        <v>0.75</v>
      </c>
      <c r="U47" s="128" t="str">
        <f t="shared" si="3"/>
        <v>Mayor</v>
      </c>
      <c r="V47" s="128" t="str">
        <f t="shared" si="4"/>
        <v>Alto</v>
      </c>
      <c r="W47" s="128" t="str">
        <f t="shared" si="5"/>
        <v>Reducir</v>
      </c>
    </row>
    <row r="48" spans="2:23" s="129" customFormat="1" ht="113.15" x14ac:dyDescent="0.4">
      <c r="B48" s="118" t="str">
        <f>+'4 - Valor del Riesgo Inherente'!B48</f>
        <v>PLANIFICACIÓN DEL ORDENAMIENTO SOCIAL DE LA PROPIEDAD</v>
      </c>
      <c r="C48" s="119" t="str">
        <f>+'4 - Valor del Riesgo Inherente'!C48</f>
        <v>SUBDIRECCIÓN DE SISTEMAS DE INFORMACIÓN DE TIERRAS</v>
      </c>
      <c r="D48" s="44" t="str">
        <f>+'4 - Valor del Riesgo Inherente'!D48</f>
        <v>R 17</v>
      </c>
      <c r="E48" s="118" t="str">
        <f>+'4 - Valor del Riesgo Inherente'!E48</f>
        <v xml:space="preserve">Expedir Acto administrativo que resuelve solicitud de inclusión en el RESO, sin la completitud del análisis dentro del proceso de valoración para determinar el cumplimiento de requisitos mínimos (omisión de validaciones en bases de datos/soportes documentales) </v>
      </c>
      <c r="F48" s="118" t="str">
        <f>+'4 - Valor del Riesgo Inherente'!F48</f>
        <v>Pérdida Reputacional</v>
      </c>
      <c r="G48" s="98" t="str">
        <f>+'4 - Valor del Riesgo Inherente'!G48</f>
        <v>Posibilidad de pérdida reputacional ante la credibilidad de la ANT y su misionalidad frente al ciudadano con respecto a los procesos misionales adelantados por la entidad debido a la inadecuada valoración u omisión de la información diligenciada en el Formulario de Inscripción de Sujetos de Ordenamiento Social FISO y de sus soportes anexados y de bases de datos requeridas</v>
      </c>
      <c r="H48" s="122" t="s">
        <v>1152</v>
      </c>
      <c r="I48" s="124" t="s">
        <v>894</v>
      </c>
      <c r="J48" s="124" t="s">
        <v>907</v>
      </c>
      <c r="K48" s="125" t="s">
        <v>176</v>
      </c>
      <c r="L48" s="126" t="str">
        <f t="shared" si="0"/>
        <v>Probabilidad</v>
      </c>
      <c r="M48" s="125" t="s">
        <v>181</v>
      </c>
      <c r="N48" s="126" t="str">
        <f t="shared" si="10"/>
        <v>40%</v>
      </c>
      <c r="O48" s="125" t="s">
        <v>188</v>
      </c>
      <c r="P48" s="125" t="s">
        <v>190</v>
      </c>
      <c r="Q48" s="125" t="s">
        <v>728</v>
      </c>
      <c r="R48" s="127">
        <f>+IFERROR(IF(L48="Probabilidad",('4 - Valor del Riesgo Inherente'!J48-(+'4 - Valor del Riesgo Inherente'!J48*N48)),IF(L48="Impacto",'4 - Valor del Riesgo Inherente'!J48,"")),"")</f>
        <v>0.6</v>
      </c>
      <c r="S48" s="128" t="str">
        <f t="shared" si="2"/>
        <v>Media</v>
      </c>
      <c r="T48" s="127">
        <f>+IFERROR(IF(L48="Impacto",('4 - Valor del Riesgo Inherente'!M48-(+'4 - Valor del Riesgo Inherente'!M48*N48)),IF(L48="Probabilidad",'4 - Valor del Riesgo Inherente'!M48,"")),"")</f>
        <v>1</v>
      </c>
      <c r="U48" s="128" t="str">
        <f t="shared" si="3"/>
        <v>Catastrófico</v>
      </c>
      <c r="V48" s="128" t="str">
        <f t="shared" si="4"/>
        <v>Extremo</v>
      </c>
      <c r="W48" s="128" t="str">
        <f t="shared" si="5"/>
        <v>Reducir</v>
      </c>
    </row>
    <row r="49" spans="2:23" s="129" customFormat="1" ht="84.9" x14ac:dyDescent="0.4">
      <c r="B49" s="118" t="str">
        <f>+'4 - Valor del Riesgo Inherente'!B49</f>
        <v>PLANIFICACIÓN DEL ORDENAMIENTO SOCIAL DE LA PROPIEDAD</v>
      </c>
      <c r="C49" s="119" t="str">
        <f>+'4 - Valor del Riesgo Inherente'!C49</f>
        <v>SUBDIRECCIÓN DE SISTEMAS DE INFORMACIÓN DE TIERRAS</v>
      </c>
      <c r="D49" s="44" t="str">
        <f>+'4 - Valor del Riesgo Inherente'!D49</f>
        <v>R 17</v>
      </c>
      <c r="E49" s="118" t="str">
        <f>+'4 - Valor del Riesgo Inherente'!E49</f>
        <v xml:space="preserve">Expedir Acto administrativo que resuelve solicitud de inclusión en el RESO, sin la completitud del análisis dentro del proceso de valoración para determinar el cumplimiento de requisitos mínimos (omisión de validaciones en bases de datos/soportes documentales) </v>
      </c>
      <c r="F49" s="118" t="str">
        <f>+'4 - Valor del Riesgo Inherente'!F49</f>
        <v>Pérdida Reputacional</v>
      </c>
      <c r="G49" s="98" t="str">
        <f>+'4 - Valor del Riesgo Inherente'!G49</f>
        <v>Posibilidad de pérdida reputacional ante la credibilidad de la ANT y su misionalidad frente al ciudadano con respecto a los procesos misionales adelantados por la entidad debido a la inadecuada valoración u omisión de la información diligenciada en el Formulario de Inscripción de Sujetos de Ordenamiento Social FISO y de sus soportes anexados y de bases de datos requeridas</v>
      </c>
      <c r="H49" s="122" t="s">
        <v>1153</v>
      </c>
      <c r="I49" s="124" t="s">
        <v>894</v>
      </c>
      <c r="J49" s="124" t="s">
        <v>908</v>
      </c>
      <c r="K49" s="125" t="s">
        <v>178</v>
      </c>
      <c r="L49" s="126" t="str">
        <f t="shared" si="0"/>
        <v>Impacto</v>
      </c>
      <c r="M49" s="125" t="s">
        <v>181</v>
      </c>
      <c r="N49" s="126" t="str">
        <f t="shared" si="10"/>
        <v>25%</v>
      </c>
      <c r="O49" s="125" t="s">
        <v>189</v>
      </c>
      <c r="P49" s="125" t="s">
        <v>190</v>
      </c>
      <c r="Q49" s="125" t="s">
        <v>728</v>
      </c>
      <c r="R49" s="127">
        <f>IFERROR(IF(AND(L48="Probabilidad",L49="Probabilidad"),(R48-(+R48*N49)),IF(L49="Probabilidad",('4 - Valor del Riesgo Inherente'!J48-(+'4 - Valor del Riesgo Inherente'!J48*N49)),IF(L49="Impacto",R48,""))),"")</f>
        <v>0.6</v>
      </c>
      <c r="S49" s="128" t="str">
        <f t="shared" si="2"/>
        <v>Media</v>
      </c>
      <c r="T49" s="127">
        <f>IFERROR(IF(AND(L48="Impacto",L49="Impacto"),(T48-(+T48*N49)),IF(L49="Impacto",('4 - Valor del Riesgo Inherente'!M48-(+'4 - Valor del Riesgo Inherente'!M48*N49)),IF(L49="Probabilidad",T48,""))),"")</f>
        <v>0.75</v>
      </c>
      <c r="U49" s="128" t="str">
        <f t="shared" si="3"/>
        <v>Mayor</v>
      </c>
      <c r="V49" s="128" t="str">
        <f t="shared" si="4"/>
        <v>Alto</v>
      </c>
      <c r="W49" s="128" t="str">
        <f t="shared" si="5"/>
        <v>Reducir</v>
      </c>
    </row>
    <row r="50" spans="2:23" s="129" customFormat="1" ht="99" x14ac:dyDescent="0.4">
      <c r="B50" s="118" t="str">
        <f>+'4 - Valor del Riesgo Inherente'!B50</f>
        <v>PLANIFICACIÓN DEL ORDENAMIENTO SOCIAL DE LA PROPIEDAD</v>
      </c>
      <c r="C50" s="119" t="str">
        <f>+'4 - Valor del Riesgo Inherente'!C50</f>
        <v>SUBDIRECCIÓN DE PLANEACIÓN OPERATIVA</v>
      </c>
      <c r="D50" s="44" t="str">
        <f>+'4 - Valor del Riesgo Inherente'!D50</f>
        <v>R 18</v>
      </c>
      <c r="E50" s="118" t="str">
        <f>+'4 - Valor del Riesgo Inherente'!E50</f>
        <v>Incumplimiento en la formulación e implementación de los POSPR en los municipios programados por razones técnicas y operativas</v>
      </c>
      <c r="F50" s="118" t="str">
        <f>+'4 - Valor del Riesgo Inherente'!F50</f>
        <v>Afectación Económica o presupuestal</v>
      </c>
      <c r="G50" s="98" t="str">
        <f>+'4 - Valor del Riesgo Inherente'!G50</f>
        <v>Posibilidad de afectación económica por multa y sanción del ente regulador debido a la limitada capacidad técnica y operativa, uso de información desactualizada y deficiente, ausencia de herramientas y/o escenarios de monitoreo y seguimiento al desarrollo de las actividades de formulación e implementación de POSPR</v>
      </c>
      <c r="H50" s="122" t="s">
        <v>1154</v>
      </c>
      <c r="I50" s="124" t="s">
        <v>806</v>
      </c>
      <c r="J50" s="124" t="s">
        <v>909</v>
      </c>
      <c r="K50" s="125" t="s">
        <v>176</v>
      </c>
      <c r="L50" s="126" t="str">
        <f t="shared" si="0"/>
        <v>Probabilidad</v>
      </c>
      <c r="M50" s="125" t="s">
        <v>181</v>
      </c>
      <c r="N50" s="126" t="str">
        <f t="shared" si="10"/>
        <v>40%</v>
      </c>
      <c r="O50" s="125" t="s">
        <v>188</v>
      </c>
      <c r="P50" s="125" t="s">
        <v>190</v>
      </c>
      <c r="Q50" s="125" t="s">
        <v>728</v>
      </c>
      <c r="R50" s="127">
        <f>+IFERROR(IF(L50="Probabilidad",('4 - Valor del Riesgo Inherente'!J50-(+'4 - Valor del Riesgo Inherente'!J50*N50)),IF(L50="Impacto",'4 - Valor del Riesgo Inherente'!J50,"")),"")</f>
        <v>0.24</v>
      </c>
      <c r="S50" s="128" t="str">
        <f t="shared" si="2"/>
        <v>Baja</v>
      </c>
      <c r="T50" s="127">
        <f>+IFERROR(IF(L50="Impacto",('4 - Valor del Riesgo Inherente'!M50-(+'4 - Valor del Riesgo Inherente'!M50*N50)),IF(L50="Probabilidad",'4 - Valor del Riesgo Inherente'!M50,"")),"")</f>
        <v>1</v>
      </c>
      <c r="U50" s="128" t="str">
        <f t="shared" si="3"/>
        <v>Catastrófico</v>
      </c>
      <c r="V50" s="128" t="str">
        <f t="shared" si="4"/>
        <v>Extremo</v>
      </c>
      <c r="W50" s="128" t="str">
        <f t="shared" si="5"/>
        <v>Reducir</v>
      </c>
    </row>
    <row r="51" spans="2:23" s="129" customFormat="1" ht="84.9" x14ac:dyDescent="0.4">
      <c r="B51" s="118" t="str">
        <f>+'4 - Valor del Riesgo Inherente'!B51</f>
        <v>PLANIFICACIÓN DEL ORDENAMIENTO SOCIAL DE LA PROPIEDAD</v>
      </c>
      <c r="C51" s="119" t="str">
        <f>+'4 - Valor del Riesgo Inherente'!C51</f>
        <v>SUBDIRECCIÓN DE PLANEACIÓN OPERATIVA</v>
      </c>
      <c r="D51" s="44" t="str">
        <f>+'4 - Valor del Riesgo Inherente'!D51</f>
        <v>R 18</v>
      </c>
      <c r="E51" s="118" t="str">
        <f>+'4 - Valor del Riesgo Inherente'!E51</f>
        <v>Incumplimiento en la formulación e implementación de los POSPR en los municipios programados por razones técnicas y operativas</v>
      </c>
      <c r="F51" s="118" t="str">
        <f>+'4 - Valor del Riesgo Inherente'!F51</f>
        <v>Afectación Económica o presupuestal</v>
      </c>
      <c r="G51" s="98" t="str">
        <f>+'4 - Valor del Riesgo Inherente'!G51</f>
        <v>Posibilidad de afectación económica por multa y sanción del ente regulador debido a la limitada capacidad técnica y operativa, uso de información desactualizada y deficiente, ausencia de herramientas y/o escenarios de monitoreo y seguimiento al desarrollo de las actividades de formulación e implementación de POSPR</v>
      </c>
      <c r="H51" s="122" t="s">
        <v>1155</v>
      </c>
      <c r="I51" s="124" t="s">
        <v>806</v>
      </c>
      <c r="J51" s="124" t="s">
        <v>910</v>
      </c>
      <c r="K51" s="125" t="s">
        <v>178</v>
      </c>
      <c r="L51" s="126" t="str">
        <f t="shared" si="0"/>
        <v>Impacto</v>
      </c>
      <c r="M51" s="125" t="s">
        <v>181</v>
      </c>
      <c r="N51" s="126" t="str">
        <f t="shared" si="10"/>
        <v>25%</v>
      </c>
      <c r="O51" s="125" t="s">
        <v>188</v>
      </c>
      <c r="P51" s="125" t="s">
        <v>190</v>
      </c>
      <c r="Q51" s="125" t="s">
        <v>728</v>
      </c>
      <c r="R51" s="127">
        <f>IFERROR(IF(AND(L50="Probabilidad",L51="Probabilidad"),(R50-(+R50*N51)),IF(L51="Probabilidad",('4 - Valor del Riesgo Inherente'!J50-(+'4 - Valor del Riesgo Inherente'!J50*N51)),IF(L51="Impacto",R50,""))),"")</f>
        <v>0.24</v>
      </c>
      <c r="S51" s="128" t="str">
        <f t="shared" si="2"/>
        <v>Baja</v>
      </c>
      <c r="T51" s="127">
        <f>IFERROR(IF(AND(L50="Impacto",L51="Impacto"),(T50-(+T50*N51)),IF(L51="Impacto",('4 - Valor del Riesgo Inherente'!M50-(+'4 - Valor del Riesgo Inherente'!M50*N51)),IF(L51="Probabilidad",T50,""))),"")</f>
        <v>0.75</v>
      </c>
      <c r="U51" s="128" t="str">
        <f t="shared" si="3"/>
        <v>Mayor</v>
      </c>
      <c r="V51" s="128" t="str">
        <f t="shared" si="4"/>
        <v>Alto</v>
      </c>
      <c r="W51" s="128" t="str">
        <f t="shared" si="5"/>
        <v>Reducir</v>
      </c>
    </row>
    <row r="52" spans="2:23" s="129" customFormat="1" ht="84.9" x14ac:dyDescent="0.4">
      <c r="B52" s="118" t="str">
        <f>+'4 - Valor del Riesgo Inherente'!B52</f>
        <v>PLANIFICACIÓN DEL ORDENAMIENTO SOCIAL DE LA PROPIEDAD</v>
      </c>
      <c r="C52" s="119" t="str">
        <f>+'4 - Valor del Riesgo Inherente'!C52</f>
        <v>SUBDIRECCIÓN DE PLANEACIÓN OPERATIVA</v>
      </c>
      <c r="D52" s="44" t="str">
        <f>+'4 - Valor del Riesgo Inherente'!D52</f>
        <v>R 19</v>
      </c>
      <c r="E52" s="118" t="str">
        <f>+'4 - Valor del Riesgo Inherente'!E52</f>
        <v>Retrasos o suspensión en la formulación e implementación de POSPR en los municipios programados por condiciones de seguridad adversas a la operación</v>
      </c>
      <c r="F52" s="118" t="str">
        <f>+'4 - Valor del Riesgo Inherente'!F52</f>
        <v>Afectación Económica o presupuestal</v>
      </c>
      <c r="G52" s="98" t="str">
        <f>+'4 - Valor del Riesgo Inherente'!G52</f>
        <v>Posibilidad de afectación económica en sobrecostos de operación debido a las situaciones de orden público sobrevinientes, que impidan desarrollar las actividades operativas en la formulación e implementación de POSPR en los municipios programados</v>
      </c>
      <c r="H52" s="122" t="s">
        <v>1156</v>
      </c>
      <c r="I52" s="124" t="s">
        <v>806</v>
      </c>
      <c r="J52" s="124" t="s">
        <v>911</v>
      </c>
      <c r="K52" s="125" t="s">
        <v>176</v>
      </c>
      <c r="L52" s="126" t="str">
        <f t="shared" si="0"/>
        <v>Probabilidad</v>
      </c>
      <c r="M52" s="125" t="s">
        <v>181</v>
      </c>
      <c r="N52" s="126" t="str">
        <f t="shared" si="10"/>
        <v>40%</v>
      </c>
      <c r="O52" s="125" t="s">
        <v>188</v>
      </c>
      <c r="P52" s="125" t="s">
        <v>190</v>
      </c>
      <c r="Q52" s="125" t="s">
        <v>728</v>
      </c>
      <c r="R52" s="127">
        <f>+IFERROR(IF(L52="Probabilidad",('4 - Valor del Riesgo Inherente'!J52-(+'4 - Valor del Riesgo Inherente'!J52*N52)),IF(L52="Impacto",'4 - Valor del Riesgo Inherente'!J52,"")),"")</f>
        <v>0.24</v>
      </c>
      <c r="S52" s="128" t="str">
        <f t="shared" si="2"/>
        <v>Baja</v>
      </c>
      <c r="T52" s="127">
        <f>+IFERROR(IF(L52="Impacto",('4 - Valor del Riesgo Inherente'!M52-(+'4 - Valor del Riesgo Inherente'!M52*N52)),IF(L52="Probabilidad",'4 - Valor del Riesgo Inherente'!M52,"")),"")</f>
        <v>1</v>
      </c>
      <c r="U52" s="128" t="str">
        <f t="shared" si="3"/>
        <v>Catastrófico</v>
      </c>
      <c r="V52" s="128" t="str">
        <f t="shared" si="4"/>
        <v>Extremo</v>
      </c>
      <c r="W52" s="128" t="str">
        <f t="shared" si="5"/>
        <v>Reducir</v>
      </c>
    </row>
    <row r="53" spans="2:23" s="129" customFormat="1" ht="84.9" x14ac:dyDescent="0.4">
      <c r="B53" s="118" t="str">
        <f>+'4 - Valor del Riesgo Inherente'!B53</f>
        <v>PLANIFICACIÓN DEL ORDENAMIENTO SOCIAL DE LA PROPIEDAD</v>
      </c>
      <c r="C53" s="119" t="str">
        <f>+'4 - Valor del Riesgo Inherente'!C53</f>
        <v>SUBDIRECCIÓN DE PLANEACIÓN OPERATIVA</v>
      </c>
      <c r="D53" s="44" t="str">
        <f>+'4 - Valor del Riesgo Inherente'!D53</f>
        <v>R 19</v>
      </c>
      <c r="E53" s="118" t="str">
        <f>+'4 - Valor del Riesgo Inherente'!E53</f>
        <v>Retrasos o suspensión en la formulación e implementación de POSPR en los municipios programados por condiciones de seguridad adversas a la operación</v>
      </c>
      <c r="F53" s="118" t="str">
        <f>+'4 - Valor del Riesgo Inherente'!F53</f>
        <v>Afectación Económica o presupuestal</v>
      </c>
      <c r="G53" s="98" t="str">
        <f>+'4 - Valor del Riesgo Inherente'!G53</f>
        <v>Posibilidad de afectación económica en sobrecostos de operación debido a las situaciones de orden público sobrevinientes, que impidan desarrollar las actividades operativas en la formulación e implementación de POSPR en los municipios programados</v>
      </c>
      <c r="H53" s="122" t="s">
        <v>1157</v>
      </c>
      <c r="I53" s="124" t="s">
        <v>806</v>
      </c>
      <c r="J53" s="124" t="s">
        <v>912</v>
      </c>
      <c r="K53" s="125" t="s">
        <v>176</v>
      </c>
      <c r="L53" s="126" t="str">
        <f t="shared" si="0"/>
        <v>Probabilidad</v>
      </c>
      <c r="M53" s="125" t="s">
        <v>181</v>
      </c>
      <c r="N53" s="126" t="str">
        <f t="shared" si="10"/>
        <v>40%</v>
      </c>
      <c r="O53" s="125" t="s">
        <v>188</v>
      </c>
      <c r="P53" s="125" t="s">
        <v>190</v>
      </c>
      <c r="Q53" s="125" t="s">
        <v>728</v>
      </c>
      <c r="R53" s="127">
        <f>IFERROR(IF(AND(L52="Probabilidad",L53="Probabilidad"),(R52-(+R52*N53)),IF(L53="Probabilidad",('4 - Valor del Riesgo Inherente'!J52-(+'4 - Valor del Riesgo Inherente'!J52*N53)),IF(L53="Impacto",R52,""))),"")</f>
        <v>0.14399999999999999</v>
      </c>
      <c r="S53" s="128" t="str">
        <f t="shared" si="2"/>
        <v>Muy Baja</v>
      </c>
      <c r="T53" s="127">
        <f>IFERROR(IF(AND(L52="Impacto",L53="Impacto"),(T52-(+T52*N53)),IF(L53="Impacto",('4 - Valor del Riesgo Inherente'!M52-(+'4 - Valor del Riesgo Inherente'!M52*N53)),IF(L53="Probabilidad",T52,""))),"")</f>
        <v>1</v>
      </c>
      <c r="U53" s="128" t="str">
        <f t="shared" si="3"/>
        <v>Catastrófico</v>
      </c>
      <c r="V53" s="128" t="str">
        <f>IF(OR(AND(S53="Muy Baja",U53="Leve"),AND(S53="Muy Baja",U53="Menor"),AND(S53="Baja",U53="Leve")),"Bajo",IF(OR(AND(S53="Muy baja",U53="Moderado"),AND(S53="Baja",U53="Menor"),AND(S53="Baja",U53="Moderado"),AND(S53="Media",U53="Leve"),AND(S53="Media",U53="Menor"),AND(S53="Media",U53="Moderado"),AND(S53="Alta",U53="Leve"),AND(S53="Alta",U53="Menor")),"Moderado",IF(OR(AND(S53="Muy Baja",U53="Mayor"),AND(S53="Baja",U53="Mayor"),AND(S53="Media",U53="Mayor"),AND(S53="Alta",U53="Moderado"),AND(S53="Alta",U53="Mayor"),AND(S53="Muy Alta",U53="Leve"),AND(S53="Muy Alta",U53="Menor"),AND(S53="Muy Alta",U53="Moderado"),AND(S53="Muy Alta",U53="Mayor")),"Alto",IF(OR(AND(S53="Muy Baja",U53="Catastrófico"),AND(S53="Baja",U53="Catastrófico"),AND(S53="Media",U53="Catastrófico"),AND(S53="Alta",U53="Catastrófico"),AND(S53="Muy Alta",U53="Catastrófico")),"Extremo",""))))</f>
        <v>Extremo</v>
      </c>
      <c r="W53" s="128" t="str">
        <f t="shared" si="5"/>
        <v>Reducir</v>
      </c>
    </row>
    <row r="54" spans="2:23" s="129" customFormat="1" ht="84.9" x14ac:dyDescent="0.4">
      <c r="B54" s="118" t="str">
        <f>+'4 - Valor del Riesgo Inherente'!B54</f>
        <v>PLANIFICACIÓN DEL ORDENAMIENTO SOCIAL DE LA PROPIEDAD</v>
      </c>
      <c r="C54" s="119" t="str">
        <f>+'4 - Valor del Riesgo Inherente'!C54</f>
        <v>SUBDIRECCIÓN DE PLANEACIÓN OPERATIVA</v>
      </c>
      <c r="D54" s="44" t="str">
        <f>+'4 - Valor del Riesgo Inherente'!D54</f>
        <v>R 19</v>
      </c>
      <c r="E54" s="118" t="str">
        <f>+'4 - Valor del Riesgo Inherente'!E54</f>
        <v>Retrasos o suspensión en la formulación e implementación de POSPR en los municipios programados por condiciones de seguridad adversas a la operación</v>
      </c>
      <c r="F54" s="118" t="str">
        <f>+'4 - Valor del Riesgo Inherente'!F54</f>
        <v>Afectación Económica o presupuestal</v>
      </c>
      <c r="G54" s="98" t="str">
        <f>+'4 - Valor del Riesgo Inherente'!G54</f>
        <v>Posibilidad de afectación económica en sobrecostos de operación debido a las situaciones de orden público sobrevinientes, que impidan desarrollar las actividades operativas en la formulación e implementación de POSPR en los municipios programados</v>
      </c>
      <c r="H54" s="122" t="s">
        <v>1158</v>
      </c>
      <c r="I54" s="124" t="s">
        <v>806</v>
      </c>
      <c r="J54" s="124" t="s">
        <v>913</v>
      </c>
      <c r="K54" s="125" t="s">
        <v>178</v>
      </c>
      <c r="L54" s="126" t="str">
        <f t="shared" si="0"/>
        <v>Impacto</v>
      </c>
      <c r="M54" s="125" t="s">
        <v>181</v>
      </c>
      <c r="N54" s="126" t="str">
        <f t="shared" si="10"/>
        <v>25%</v>
      </c>
      <c r="O54" s="125" t="s">
        <v>188</v>
      </c>
      <c r="P54" s="125" t="s">
        <v>190</v>
      </c>
      <c r="Q54" s="125" t="s">
        <v>728</v>
      </c>
      <c r="R54" s="127">
        <f>IFERROR(IF(AND(L53="Probabilidad",L54="Probabilidad"),(R53-(+R53*N54)),IF(L54="Probabilidad",('4 - Valor del Riesgo Inherente'!J53-(+'4 - Valor del Riesgo Inherente'!J53*N54)),IF(L54="Impacto",R53,""))),"")</f>
        <v>0.14399999999999999</v>
      </c>
      <c r="S54" s="128" t="str">
        <f t="shared" si="2"/>
        <v>Muy Baja</v>
      </c>
      <c r="T54" s="127">
        <f>IFERROR(IF(AND(L53="Impacto",L54="Impacto"),(T53-(+T53*N54)),IF(L54="Impacto",('4 - Valor del Riesgo Inherente'!M53-(+'4 - Valor del Riesgo Inherente'!M53*N54)),IF(L54="Probabilidad",T53,""))),"")</f>
        <v>0.75</v>
      </c>
      <c r="U54" s="128" t="str">
        <f t="shared" si="3"/>
        <v>Mayor</v>
      </c>
      <c r="V54" s="128" t="str">
        <f t="shared" si="4"/>
        <v>Alto</v>
      </c>
      <c r="W54" s="128" t="str">
        <f t="shared" si="5"/>
        <v>Reducir</v>
      </c>
    </row>
    <row r="55" spans="2:23" s="129" customFormat="1" ht="113.15" x14ac:dyDescent="0.4">
      <c r="B55" s="118" t="str">
        <f>+'4 - Valor del Riesgo Inherente'!B55</f>
        <v>PLANIFICACIÓN DEL ORDENAMIENTO SOCIAL DE LA PROPIEDAD</v>
      </c>
      <c r="C55" s="119" t="str">
        <f>+'4 - Valor del Riesgo Inherente'!C55</f>
        <v>SUBDIRECCIÓN DE PLANEACIÓN OPERATIVA</v>
      </c>
      <c r="D55" s="44" t="str">
        <f>+'4 - Valor del Riesgo Inherente'!D55</f>
        <v>R 20</v>
      </c>
      <c r="E55" s="118" t="str">
        <f>+'4 - Valor del Riesgo Inherente'!E55</f>
        <v>Incumplimientos por parte de los socios estratégicos y/u operadores de catastro en la entrega de insumos / productos requeridos para la formulación e implementación de POSPR, en el marco de los convenios celebrados</v>
      </c>
      <c r="F55" s="118" t="str">
        <f>+'4 - Valor del Riesgo Inherente'!F55</f>
        <v>Afectación Económica o presupuestal</v>
      </c>
      <c r="G55" s="98" t="str">
        <f>+'4 - Valor del Riesgo Inherente'!G55</f>
        <v>Posibilidad de afectación económica por multa y sanción del ente regulador debido al inadecuado seguimiento a la ejecución en las actividades desarrolladas por socios estratégicos y/u operadores de catastro en la formulación e implementación de POSPR</v>
      </c>
      <c r="H55" s="122" t="s">
        <v>1159</v>
      </c>
      <c r="I55" s="124" t="s">
        <v>806</v>
      </c>
      <c r="J55" s="124" t="s">
        <v>914</v>
      </c>
      <c r="K55" s="125" t="s">
        <v>177</v>
      </c>
      <c r="L55" s="126" t="str">
        <f t="shared" si="0"/>
        <v>Probabilidad</v>
      </c>
      <c r="M55" s="125" t="s">
        <v>181</v>
      </c>
      <c r="N55" s="126" t="str">
        <f t="shared" si="10"/>
        <v>30%</v>
      </c>
      <c r="O55" s="125" t="s">
        <v>188</v>
      </c>
      <c r="P55" s="125" t="s">
        <v>190</v>
      </c>
      <c r="Q55" s="125" t="s">
        <v>728</v>
      </c>
      <c r="R55" s="127">
        <f>+IFERROR(IF(L55="Probabilidad",('4 - Valor del Riesgo Inherente'!J55-(+'4 - Valor del Riesgo Inherente'!J55*N55)),IF(L55="Impacto",'4 - Valor del Riesgo Inherente'!J55,"")),"")</f>
        <v>0.42</v>
      </c>
      <c r="S55" s="128" t="str">
        <f t="shared" si="2"/>
        <v>Media</v>
      </c>
      <c r="T55" s="127">
        <f>+IFERROR(IF(L55="Impacto",('4 - Valor del Riesgo Inherente'!M55-(+'4 - Valor del Riesgo Inherente'!M55*N55)),IF(L55="Probabilidad",'4 - Valor del Riesgo Inherente'!M55,"")),"")</f>
        <v>1</v>
      </c>
      <c r="U55" s="128" t="str">
        <f t="shared" si="3"/>
        <v>Catastrófico</v>
      </c>
      <c r="V55" s="128" t="str">
        <f t="shared" si="4"/>
        <v>Extremo</v>
      </c>
      <c r="W55" s="128" t="str">
        <f t="shared" si="5"/>
        <v>Reducir</v>
      </c>
    </row>
    <row r="56" spans="2:23" s="129" customFormat="1" ht="99" x14ac:dyDescent="0.4">
      <c r="B56" s="118" t="str">
        <f>+'4 - Valor del Riesgo Inherente'!B56</f>
        <v>PLANIFICACIÓN DEL ORDENAMIENTO SOCIAL DE LA PROPIEDAD</v>
      </c>
      <c r="C56" s="119" t="str">
        <f>+'4 - Valor del Riesgo Inherente'!C56</f>
        <v>SUBDIRECCIÓN DE PLANEACIÓN OPERATIVA</v>
      </c>
      <c r="D56" s="44" t="str">
        <f>+'4 - Valor del Riesgo Inherente'!D56</f>
        <v>R 20</v>
      </c>
      <c r="E56" s="118" t="str">
        <f>+'4 - Valor del Riesgo Inherente'!E56</f>
        <v>Incumplimientos por parte de los socios estratégicos y/u operadores de catastro en la entrega de insumos / productos requeridos para la formulación e implementación de POSPR, en el marco de los convenios celebrados</v>
      </c>
      <c r="F56" s="118" t="str">
        <f>+'4 - Valor del Riesgo Inherente'!F56</f>
        <v>Afectación Económica o presupuestal</v>
      </c>
      <c r="G56" s="98" t="str">
        <f>+'4 - Valor del Riesgo Inherente'!G56</f>
        <v>Posibilidad de afectación económica por multa y sanción del ente regulador debido al inadecuado seguimiento a la ejecución en las actividades desarrolladas por socios estratégicos y/u operadores de catastro en la formulación e implementación de POSPR</v>
      </c>
      <c r="H56" s="122" t="s">
        <v>1160</v>
      </c>
      <c r="I56" s="124" t="s">
        <v>806</v>
      </c>
      <c r="J56" s="124" t="s">
        <v>915</v>
      </c>
      <c r="K56" s="125" t="s">
        <v>178</v>
      </c>
      <c r="L56" s="126" t="str">
        <f t="shared" si="0"/>
        <v>Impacto</v>
      </c>
      <c r="M56" s="125" t="s">
        <v>181</v>
      </c>
      <c r="N56" s="126" t="str">
        <f t="shared" si="10"/>
        <v>25%</v>
      </c>
      <c r="O56" s="125" t="s">
        <v>188</v>
      </c>
      <c r="P56" s="125" t="s">
        <v>190</v>
      </c>
      <c r="Q56" s="125" t="s">
        <v>728</v>
      </c>
      <c r="R56" s="127">
        <f>IFERROR(IF(AND(L55="Probabilidad",L56="Probabilidad"),(R55-(+R55*N56)),IF(L56="Probabilidad",('4 - Valor del Riesgo Inherente'!J55-(+'4 - Valor del Riesgo Inherente'!J55*N56)),IF(L56="Impacto",R55,""))),"")</f>
        <v>0.42</v>
      </c>
      <c r="S56" s="128" t="str">
        <f t="shared" si="2"/>
        <v>Media</v>
      </c>
      <c r="T56" s="127">
        <f>IFERROR(IF(AND(L55="Impacto",L56="Impacto"),(T55-(+T55*N56)),IF(L56="Impacto",('4 - Valor del Riesgo Inherente'!M55-(+'4 - Valor del Riesgo Inherente'!M55*N56)),IF(L56="Probabilidad",T55,""))),"")</f>
        <v>0.75</v>
      </c>
      <c r="U56" s="128" t="str">
        <f t="shared" si="3"/>
        <v>Mayor</v>
      </c>
      <c r="V56" s="128" t="str">
        <f t="shared" si="4"/>
        <v>Alto</v>
      </c>
      <c r="W56" s="128" t="str">
        <f t="shared" si="5"/>
        <v>Reducir</v>
      </c>
    </row>
    <row r="57" spans="2:23" s="129" customFormat="1" ht="84.9" x14ac:dyDescent="0.4">
      <c r="B57" s="118" t="str">
        <f>+'4 - Valor del Riesgo Inherente'!B57</f>
        <v>SEGURIDAD JURÍDICA SOBRE LA TITULARIDAD DE LA TIERRA Y LOS TERRITORIOS</v>
      </c>
      <c r="C57" s="119" t="str">
        <f>+'4 - Valor del Riesgo Inherente'!C57</f>
        <v>DIRECCIÓN DE GESTIÓN JURÍDICA DE TIERRAS</v>
      </c>
      <c r="D57" s="44" t="str">
        <f>+'4 - Valor del Riesgo Inherente'!D57</f>
        <v>R 21</v>
      </c>
      <c r="E57" s="118" t="str">
        <f>+'4 - Valor del Riesgo Inherente'!E57</f>
        <v>Tomar decisiones incorrectas en los procesos agrarios o de formalización de la propiedad privada rural (zonas no focalizadas)</v>
      </c>
      <c r="F57" s="118" t="str">
        <f>+'4 - Valor del Riesgo Inherente'!F57</f>
        <v>Pérdida Reputacional</v>
      </c>
      <c r="G57" s="98" t="str">
        <f>+'4 - Valor del Riesgo Inherente'!G57</f>
        <v>Posibilidad de pérdida reputacional en la credibilidad institucional por la decisión generada erradamente en el acto administrativo para las zonas no focalizadas</v>
      </c>
      <c r="H57" s="122" t="s">
        <v>1161</v>
      </c>
      <c r="I57" s="124" t="s">
        <v>916</v>
      </c>
      <c r="J57" s="124" t="s">
        <v>917</v>
      </c>
      <c r="K57" s="125" t="s">
        <v>176</v>
      </c>
      <c r="L57" s="126" t="str">
        <f t="shared" si="0"/>
        <v>Probabilidad</v>
      </c>
      <c r="M57" s="125" t="s">
        <v>181</v>
      </c>
      <c r="N57" s="130" t="str">
        <f t="shared" si="10"/>
        <v>40%</v>
      </c>
      <c r="O57" s="125" t="s">
        <v>188</v>
      </c>
      <c r="P57" s="125" t="s">
        <v>190</v>
      </c>
      <c r="Q57" s="125" t="s">
        <v>728</v>
      </c>
      <c r="R57" s="127">
        <f>+IFERROR(IF(L57="Probabilidad",('4 - Valor del Riesgo Inherente'!J57-(+'4 - Valor del Riesgo Inherente'!J57*N57)),IF(L57="Impacto",'4 - Valor del Riesgo Inherente'!J57,"")),"")</f>
        <v>0.6</v>
      </c>
      <c r="S57" s="128" t="str">
        <f t="shared" si="2"/>
        <v>Media</v>
      </c>
      <c r="T57" s="127">
        <f>+IFERROR(IF(L57="Impacto",('4 - Valor del Riesgo Inherente'!M57-(+'4 - Valor del Riesgo Inherente'!M57*N57)),IF(L57="Probabilidad",'4 - Valor del Riesgo Inherente'!M57,"")),"")</f>
        <v>0.8</v>
      </c>
      <c r="U57" s="128" t="str">
        <f t="shared" si="3"/>
        <v>Mayor</v>
      </c>
      <c r="V57" s="128" t="str">
        <f t="shared" si="4"/>
        <v>Alto</v>
      </c>
      <c r="W57" s="128" t="str">
        <f t="shared" si="5"/>
        <v>Reducir</v>
      </c>
    </row>
    <row r="58" spans="2:23" s="129" customFormat="1" ht="99" x14ac:dyDescent="0.4">
      <c r="B58" s="118" t="str">
        <f>+'4 - Valor del Riesgo Inherente'!B58</f>
        <v>SEGURIDAD JURÍDICA SOBRE LA TITULARIDAD DE LA TIERRA Y LOS TERRITORIOS</v>
      </c>
      <c r="C58" s="119" t="str">
        <f>+'4 - Valor del Riesgo Inherente'!C58</f>
        <v>DIRECCIÓN DE GESTIÓN JURÍDICA DE TIERRAS</v>
      </c>
      <c r="D58" s="44" t="str">
        <f>+'4 - Valor del Riesgo Inherente'!D58</f>
        <v>R 21</v>
      </c>
      <c r="E58" s="118" t="str">
        <f>+'4 - Valor del Riesgo Inherente'!E58</f>
        <v>Tomar decisiones incorrectas en los procesos agrarios o de formalización de la propiedad privada rural (zonas no focalizadas)</v>
      </c>
      <c r="F58" s="118" t="str">
        <f>+'4 - Valor del Riesgo Inherente'!F58</f>
        <v>Pérdida Reputacional</v>
      </c>
      <c r="G58" s="98" t="str">
        <f>+'4 - Valor del Riesgo Inherente'!G58</f>
        <v>Posibilidad de pérdida reputacional en la credibilidad institucional por la decisión generada erradamente en el acto administrativo para las zonas no focalizadas</v>
      </c>
      <c r="H58" s="122" t="s">
        <v>1162</v>
      </c>
      <c r="I58" s="124" t="s">
        <v>916</v>
      </c>
      <c r="J58" s="124" t="s">
        <v>918</v>
      </c>
      <c r="K58" s="125" t="s">
        <v>178</v>
      </c>
      <c r="L58" s="126" t="str">
        <f t="shared" si="0"/>
        <v>Impacto</v>
      </c>
      <c r="M58" s="125" t="s">
        <v>181</v>
      </c>
      <c r="N58" s="130" t="str">
        <f t="shared" si="10"/>
        <v>25%</v>
      </c>
      <c r="O58" s="125" t="s">
        <v>760</v>
      </c>
      <c r="P58" s="125" t="s">
        <v>190</v>
      </c>
      <c r="Q58" s="125" t="s">
        <v>728</v>
      </c>
      <c r="R58" s="127">
        <f>IFERROR(IF(AND(L57="Probabilidad",L58="Probabilidad"),(R57-(+R57*N58)),IF(L58="Probabilidad",('4 - Valor del Riesgo Inherente'!J57-(+'4 - Valor del Riesgo Inherente'!J57*N58)),IF(L58="Impacto",R57,""))),"")</f>
        <v>0.6</v>
      </c>
      <c r="S58" s="128" t="str">
        <f t="shared" si="2"/>
        <v>Media</v>
      </c>
      <c r="T58" s="127">
        <f>IFERROR(IF(AND(L57="Impacto",L58="Impacto"),(T57-(+T57*N58)),IF(L58="Impacto",('4 - Valor del Riesgo Inherente'!M57-(+'4 - Valor del Riesgo Inherente'!M57*N58)),IF(L58="Probabilidad",T57,""))),"")</f>
        <v>0.60000000000000009</v>
      </c>
      <c r="U58" s="128" t="str">
        <f t="shared" si="3"/>
        <v>Moderado</v>
      </c>
      <c r="V58" s="128" t="str">
        <f t="shared" si="4"/>
        <v>Moderado</v>
      </c>
      <c r="W58" s="128" t="str">
        <f t="shared" si="5"/>
        <v>Reducir</v>
      </c>
    </row>
    <row r="59" spans="2:23" s="129" customFormat="1" ht="99" x14ac:dyDescent="0.4">
      <c r="B59" s="118" t="str">
        <f>+'4 - Valor del Riesgo Inherente'!B59</f>
        <v>SEGURIDAD JURÍDICA SOBRE LA TITULARIDAD DE LA TIERRA Y LOS TERRITORIOS</v>
      </c>
      <c r="C59" s="119" t="str">
        <f>+'4 - Valor del Riesgo Inherente'!C59</f>
        <v>DIRECCIÓN DE GESTIÓN JURÍDICA DE TIERRAS</v>
      </c>
      <c r="D59" s="44" t="str">
        <f>+'4 - Valor del Riesgo Inherente'!D59</f>
        <v>R 22</v>
      </c>
      <c r="E59" s="118" t="str">
        <f>+'4 - Valor del Riesgo Inherente'!E59</f>
        <v>Tomar decisiones incorrectas en los procesos agrarios o de formalización de la propiedad privada rural (zonas focalizadas)</v>
      </c>
      <c r="F59" s="118" t="str">
        <f>+'4 - Valor del Riesgo Inherente'!F59</f>
        <v>Pérdida Reputacional</v>
      </c>
      <c r="G59" s="98" t="str">
        <f>+'4 - Valor del Riesgo Inherente'!G59</f>
        <v>Posibilidad de pérdida reputacional en la credibilidad institucional por la decisión generada erradamente en el acto administrativo para las zonas focalizadas y formalización de la propiedad privada rural</v>
      </c>
      <c r="H59" s="122" t="s">
        <v>1163</v>
      </c>
      <c r="I59" s="124" t="s">
        <v>919</v>
      </c>
      <c r="J59" s="124" t="s">
        <v>1757</v>
      </c>
      <c r="K59" s="125" t="s">
        <v>176</v>
      </c>
      <c r="L59" s="126" t="str">
        <f t="shared" si="0"/>
        <v>Probabilidad</v>
      </c>
      <c r="M59" s="125" t="s">
        <v>181</v>
      </c>
      <c r="N59" s="130" t="str">
        <f t="shared" si="10"/>
        <v>40%</v>
      </c>
      <c r="O59" s="125" t="s">
        <v>188</v>
      </c>
      <c r="P59" s="125" t="s">
        <v>190</v>
      </c>
      <c r="Q59" s="125" t="s">
        <v>728</v>
      </c>
      <c r="R59" s="127">
        <f>+IFERROR(IF(L59="Probabilidad",('4 - Valor del Riesgo Inherente'!J59-(+'4 - Valor del Riesgo Inherente'!J59*N59)),IF(L59="Impacto",'4 - Valor del Riesgo Inherente'!J59,"")),"")</f>
        <v>0.6</v>
      </c>
      <c r="S59" s="128" t="str">
        <f t="shared" si="2"/>
        <v>Media</v>
      </c>
      <c r="T59" s="127">
        <f>+IFERROR(IF(L59="Impacto",('4 - Valor del Riesgo Inherente'!M59-(+'4 - Valor del Riesgo Inherente'!M59*N59)),IF(L59="Probabilidad",'4 - Valor del Riesgo Inherente'!M59,"")),"")</f>
        <v>0.8</v>
      </c>
      <c r="U59" s="128" t="str">
        <f t="shared" si="3"/>
        <v>Mayor</v>
      </c>
      <c r="V59" s="128" t="str">
        <f t="shared" si="4"/>
        <v>Alto</v>
      </c>
      <c r="W59" s="128" t="str">
        <f t="shared" si="5"/>
        <v>Reducir</v>
      </c>
    </row>
    <row r="60" spans="2:23" s="129" customFormat="1" ht="99" x14ac:dyDescent="0.4">
      <c r="B60" s="118" t="str">
        <f>+'4 - Valor del Riesgo Inherente'!B60</f>
        <v>SEGURIDAD JURÍDICA SOBRE LA TITULARIDAD DE LA TIERRA Y LOS TERRITORIOS</v>
      </c>
      <c r="C60" s="119" t="str">
        <f>+'4 - Valor del Riesgo Inherente'!C60</f>
        <v>DIRECCIÓN DE GESTIÓN JURÍDICA DE TIERRAS</v>
      </c>
      <c r="D60" s="44" t="str">
        <f>+'4 - Valor del Riesgo Inherente'!D60</f>
        <v>R 22</v>
      </c>
      <c r="E60" s="118" t="str">
        <f>+'4 - Valor del Riesgo Inherente'!E60</f>
        <v>Tomar decisiones incorrectas en los procesos agrarios o de formalización de la propiedad privada rural (zonas focalizadas)</v>
      </c>
      <c r="F60" s="118" t="str">
        <f>+'4 - Valor del Riesgo Inherente'!F60</f>
        <v>Pérdida Reputacional</v>
      </c>
      <c r="G60" s="98" t="str">
        <f>+'4 - Valor del Riesgo Inherente'!G60</f>
        <v>Posibilidad de pérdida reputacional en la credibilidad institucional por la decisión generada erradamente en el acto administrativo para las zonas focalizadas y formalización de la propiedad privada rural</v>
      </c>
      <c r="H60" s="122" t="s">
        <v>1164</v>
      </c>
      <c r="I60" s="124" t="s">
        <v>919</v>
      </c>
      <c r="J60" s="124" t="s">
        <v>1758</v>
      </c>
      <c r="K60" s="125" t="s">
        <v>178</v>
      </c>
      <c r="L60" s="126" t="str">
        <f t="shared" si="0"/>
        <v>Impacto</v>
      </c>
      <c r="M60" s="125" t="s">
        <v>181</v>
      </c>
      <c r="N60" s="130" t="str">
        <f t="shared" si="10"/>
        <v>25%</v>
      </c>
      <c r="O60" s="125" t="s">
        <v>760</v>
      </c>
      <c r="P60" s="125" t="s">
        <v>190</v>
      </c>
      <c r="Q60" s="125" t="s">
        <v>728</v>
      </c>
      <c r="R60" s="127">
        <f>IFERROR(IF(AND(L59="Probabilidad",L60="Probabilidad"),(R59-(+R59*N60)),IF(L60="Probabilidad",('4 - Valor del Riesgo Inherente'!J59-(+'4 - Valor del Riesgo Inherente'!J59*N60)),IF(L60="Impacto",R59,""))),"")</f>
        <v>0.6</v>
      </c>
      <c r="S60" s="128" t="str">
        <f t="shared" si="2"/>
        <v>Media</v>
      </c>
      <c r="T60" s="127">
        <f>IFERROR(IF(AND(L59="Impacto",L60="Impacto"),(T59-(+T59*N60)),IF(L60="Impacto",('4 - Valor del Riesgo Inherente'!M59-(+'4 - Valor del Riesgo Inherente'!M59*N60)),IF(L60="Probabilidad",T59,""))),"")</f>
        <v>0.60000000000000009</v>
      </c>
      <c r="U60" s="128" t="str">
        <f t="shared" si="3"/>
        <v>Moderado</v>
      </c>
      <c r="V60" s="128" t="str">
        <f t="shared" si="4"/>
        <v>Moderado</v>
      </c>
      <c r="W60" s="128" t="str">
        <f t="shared" si="5"/>
        <v>Reducir</v>
      </c>
    </row>
    <row r="61" spans="2:23" s="129" customFormat="1" ht="99" x14ac:dyDescent="0.4">
      <c r="B61" s="118" t="str">
        <f>+'4 - Valor del Riesgo Inherente'!B61</f>
        <v>SEGURIDAD JURÍDICA SOBRE LA TITULARIDAD DE LA TIERRA Y LOS TERRITORIOS</v>
      </c>
      <c r="C61" s="119" t="str">
        <f>+'4 - Valor del Riesgo Inherente'!C61</f>
        <v>DIRECCIÓN DE GESTIÓN JURÍDICA DE TIERRAS</v>
      </c>
      <c r="D61" s="44" t="str">
        <f>+'4 - Valor del Riesgo Inherente'!D61</f>
        <v>R 23</v>
      </c>
      <c r="E61" s="118" t="str">
        <f>+'4 - Valor del Riesgo Inherente'!E61</f>
        <v>Incumplimiento de términos para dar respuesta a las nuevas solicitudes de recursos, de decisiones finales de procesos agrarios o de formalización de la propiedad privada rural</v>
      </c>
      <c r="F61" s="118" t="str">
        <f>+'4 - Valor del Riesgo Inherente'!F61</f>
        <v>Pérdida Reputacional</v>
      </c>
      <c r="G61" s="98" t="str">
        <f>+'4 - Valor del Riesgo Inherente'!G61</f>
        <v>Posibilidad de pérdida reputacional en la credibilidad institucional por el incumpliendo de los términos para resolver un recurso</v>
      </c>
      <c r="H61" s="122" t="s">
        <v>1165</v>
      </c>
      <c r="I61" s="124" t="s">
        <v>916</v>
      </c>
      <c r="J61" s="124" t="s">
        <v>920</v>
      </c>
      <c r="K61" s="125" t="s">
        <v>176</v>
      </c>
      <c r="L61" s="126" t="str">
        <f t="shared" si="0"/>
        <v>Probabilidad</v>
      </c>
      <c r="M61" s="125" t="s">
        <v>181</v>
      </c>
      <c r="N61" s="126" t="str">
        <f t="shared" si="10"/>
        <v>40%</v>
      </c>
      <c r="O61" s="125" t="s">
        <v>188</v>
      </c>
      <c r="P61" s="125" t="s">
        <v>190</v>
      </c>
      <c r="Q61" s="125" t="s">
        <v>728</v>
      </c>
      <c r="R61" s="127">
        <f>+IFERROR(IF(L61="Probabilidad",('4 - Valor del Riesgo Inherente'!J61-(+'4 - Valor del Riesgo Inherente'!J61*N61)),IF(L61="Impacto",'4 - Valor del Riesgo Inherente'!J61,"")),"")</f>
        <v>0.36</v>
      </c>
      <c r="S61" s="128" t="str">
        <f t="shared" si="2"/>
        <v>Baja</v>
      </c>
      <c r="T61" s="127">
        <f>+IFERROR(IF(L61="Impacto",('4 - Valor del Riesgo Inherente'!M61-(+'4 - Valor del Riesgo Inherente'!M61*N61)),IF(L61="Probabilidad",'4 - Valor del Riesgo Inherente'!M61,"")),"")</f>
        <v>1</v>
      </c>
      <c r="U61" s="128" t="str">
        <f t="shared" si="3"/>
        <v>Catastrófico</v>
      </c>
      <c r="V61" s="128" t="str">
        <f t="shared" si="4"/>
        <v>Extremo</v>
      </c>
      <c r="W61" s="128" t="str">
        <f t="shared" si="5"/>
        <v>Reducir</v>
      </c>
    </row>
    <row r="62" spans="2:23" s="129" customFormat="1" ht="113.15" x14ac:dyDescent="0.4">
      <c r="B62" s="118" t="str">
        <f>+'4 - Valor del Riesgo Inherente'!B62</f>
        <v>SEGURIDAD JURÍDICA SOBRE LA TITULARIDAD DE LA TIERRA Y LOS TERRITORIOS</v>
      </c>
      <c r="C62" s="119" t="str">
        <f>+'4 - Valor del Riesgo Inherente'!C62</f>
        <v>DIRECCIÓN DE GESTIÓN JURÍDICA DE TIERRAS</v>
      </c>
      <c r="D62" s="44" t="str">
        <f>+'4 - Valor del Riesgo Inherente'!D62</f>
        <v>R 23</v>
      </c>
      <c r="E62" s="118" t="str">
        <f>+'4 - Valor del Riesgo Inherente'!E62</f>
        <v>Incumplimiento de términos para dar respuesta a las nuevas solicitudes de recursos, de decisiones finales de procesos agrarios o de formalización de la propiedad privada rural</v>
      </c>
      <c r="F62" s="118" t="str">
        <f>+'4 - Valor del Riesgo Inherente'!F62</f>
        <v>Pérdida Reputacional</v>
      </c>
      <c r="G62" s="98" t="str">
        <f>+'4 - Valor del Riesgo Inherente'!G62</f>
        <v>Posibilidad de pérdida reputacional en la credibilidad institucional por el incumpliendo de los términos para resolver un recurso</v>
      </c>
      <c r="H62" s="122" t="s">
        <v>1166</v>
      </c>
      <c r="I62" s="124" t="s">
        <v>919</v>
      </c>
      <c r="J62" s="124" t="s">
        <v>1759</v>
      </c>
      <c r="K62" s="125" t="s">
        <v>176</v>
      </c>
      <c r="L62" s="126" t="str">
        <f t="shared" si="0"/>
        <v>Probabilidad</v>
      </c>
      <c r="M62" s="125" t="s">
        <v>181</v>
      </c>
      <c r="N62" s="126" t="str">
        <f t="shared" si="10"/>
        <v>40%</v>
      </c>
      <c r="O62" s="125" t="s">
        <v>188</v>
      </c>
      <c r="P62" s="125" t="s">
        <v>190</v>
      </c>
      <c r="Q62" s="125" t="s">
        <v>728</v>
      </c>
      <c r="R62" s="127">
        <f>IFERROR(IF(AND(L61="Probabilidad",L62="Probabilidad"),(R61-(+R61*N62)),IF(L62="Probabilidad",('4 - Valor del Riesgo Inherente'!J61-(+'4 - Valor del Riesgo Inherente'!J61*N62)),IF(L62="Impacto",R61,""))),"")</f>
        <v>0.216</v>
      </c>
      <c r="S62" s="128" t="str">
        <f t="shared" si="2"/>
        <v>Baja</v>
      </c>
      <c r="T62" s="127">
        <f>IFERROR(IF(AND(L61="Impacto",L62="Impacto"),(T61-(+T61*N62)),IF(L62="Impacto",('4 - Valor del Riesgo Inherente'!M61-(+'4 - Valor del Riesgo Inherente'!M61*N62)),IF(L62="Probabilidad",T61,""))),"")</f>
        <v>1</v>
      </c>
      <c r="U62" s="128" t="str">
        <f t="shared" si="3"/>
        <v>Catastrófico</v>
      </c>
      <c r="V62" s="128" t="str">
        <f>IF(OR(AND(S62="Muy Baja",U62="Leve"),AND(S62="Muy Baja",U62="Menor"),AND(S62="Baja",U62="Leve")),"Bajo",IF(OR(AND(S62="Muy baja",U62="Moderado"),AND(S62="Baja",U62="Menor"),AND(S62="Baja",U62="Moderado"),AND(S62="Media",U62="Leve"),AND(S62="Media",U62="Menor"),AND(S62="Media",U62="Moderado"),AND(S62="Alta",U62="Leve"),AND(S62="Alta",U62="Menor")),"Moderado",IF(OR(AND(S62="Muy Baja",U62="Mayor"),AND(S62="Baja",U62="Mayor"),AND(S62="Media",U62="Mayor"),AND(S62="Alta",U62="Moderado"),AND(S62="Alta",U62="Mayor"),AND(S62="Muy Alta",U62="Leve"),AND(S62="Muy Alta",U62="Menor"),AND(S62="Muy Alta",U62="Moderado"),AND(S62="Muy Alta",U62="Mayor")),"Alto",IF(OR(AND(S62="Muy Baja",U62="Catastrófico"),AND(S62="Baja",U62="Catastrófico"),AND(S62="Media",U62="Catastrófico"),AND(S62="Alta",U62="Catastrófico"),AND(S62="Muy Alta",U62="Catastrófico")),"Extremo",""))))</f>
        <v>Extremo</v>
      </c>
      <c r="W62" s="128" t="str">
        <f t="shared" si="5"/>
        <v>Reducir</v>
      </c>
    </row>
    <row r="63" spans="2:23" s="129" customFormat="1" ht="84.9" x14ac:dyDescent="0.4">
      <c r="B63" s="118" t="str">
        <f>+'4 - Valor del Riesgo Inherente'!B63</f>
        <v>SEGURIDAD JURÍDICA SOBRE LA TITULARIDAD DE LA TIERRA Y LOS TERRITORIOS</v>
      </c>
      <c r="C63" s="119" t="str">
        <f>+'4 - Valor del Riesgo Inherente'!C63</f>
        <v>DIRECCIÓN DE GESTIÓN JURÍDICA DE TIERRAS</v>
      </c>
      <c r="D63" s="44" t="str">
        <f>+'4 - Valor del Riesgo Inherente'!D63</f>
        <v>R 23</v>
      </c>
      <c r="E63" s="118" t="str">
        <f>+'4 - Valor del Riesgo Inherente'!E63</f>
        <v>Incumplimiento de términos para dar respuesta a las nuevas solicitudes de recursos, de decisiones finales de procesos agrarios o de formalización de la propiedad privada rural</v>
      </c>
      <c r="F63" s="118" t="str">
        <f>+'4 - Valor del Riesgo Inherente'!F63</f>
        <v>Pérdida Reputacional</v>
      </c>
      <c r="G63" s="98" t="str">
        <f>+'4 - Valor del Riesgo Inherente'!G63</f>
        <v>Posibilidad de pérdida reputacional en la credibilidad institucional por el incumpliendo de los términos para resolver un recurso</v>
      </c>
      <c r="H63" s="122" t="s">
        <v>1167</v>
      </c>
      <c r="I63" s="124" t="s">
        <v>916</v>
      </c>
      <c r="J63" s="124" t="s">
        <v>921</v>
      </c>
      <c r="K63" s="125" t="s">
        <v>178</v>
      </c>
      <c r="L63" s="126" t="str">
        <f t="shared" si="0"/>
        <v>Impacto</v>
      </c>
      <c r="M63" s="125" t="s">
        <v>181</v>
      </c>
      <c r="N63" s="126" t="str">
        <f t="shared" si="10"/>
        <v>25%</v>
      </c>
      <c r="O63" s="125" t="s">
        <v>188</v>
      </c>
      <c r="P63" s="125" t="s">
        <v>190</v>
      </c>
      <c r="Q63" s="125" t="s">
        <v>728</v>
      </c>
      <c r="R63" s="127">
        <f>IFERROR(IF(AND(L62="Probabilidad",L63="Probabilidad"),(R62-(+R62*N63)),IF(L63="Probabilidad",('4 - Valor del Riesgo Inherente'!J62-(+'4 - Valor del Riesgo Inherente'!J62*N63)),IF(L63="Impacto",R62,""))),"")</f>
        <v>0.216</v>
      </c>
      <c r="S63" s="128" t="str">
        <f t="shared" si="2"/>
        <v>Baja</v>
      </c>
      <c r="T63" s="127">
        <f>IFERROR(IF(AND(L62="Impacto",L63="Impacto"),(T62-(+T62*N63)),IF(L63="Impacto",('4 - Valor del Riesgo Inherente'!M62-(+'4 - Valor del Riesgo Inherente'!M62*N63)),IF(L63="Probabilidad",T62,""))),"")</f>
        <v>0.75</v>
      </c>
      <c r="U63" s="128" t="str">
        <f t="shared" si="3"/>
        <v>Mayor</v>
      </c>
      <c r="V63" s="128" t="str">
        <f t="shared" si="4"/>
        <v>Alto</v>
      </c>
      <c r="W63" s="128" t="str">
        <f t="shared" si="5"/>
        <v>Reducir</v>
      </c>
    </row>
    <row r="64" spans="2:23" s="129" customFormat="1" ht="84.9" x14ac:dyDescent="0.4">
      <c r="B64" s="118" t="str">
        <f>+'4 - Valor del Riesgo Inherente'!B64</f>
        <v>SEGURIDAD JURÍDICA SOBRE LA TITULARIDAD DE LA TIERRA Y LOS TERRITORIOS</v>
      </c>
      <c r="C64" s="119" t="str">
        <f>+'4 - Valor del Riesgo Inherente'!C64</f>
        <v>DIRECCIÓN DE GESTIÓN JURÍDICA DE TIERRAS</v>
      </c>
      <c r="D64" s="44" t="str">
        <f>+'4 - Valor del Riesgo Inherente'!D64</f>
        <v>R 23</v>
      </c>
      <c r="E64" s="118" t="str">
        <f>+'4 - Valor del Riesgo Inherente'!E64</f>
        <v>Incumplimiento de términos para dar respuesta a las nuevas solicitudes de recursos, de decisiones finales de procesos agrarios o de formalización de la propiedad privada rural</v>
      </c>
      <c r="F64" s="118" t="str">
        <f>+'4 - Valor del Riesgo Inherente'!F64</f>
        <v>Pérdida Reputacional</v>
      </c>
      <c r="G64" s="98" t="str">
        <f>+'4 - Valor del Riesgo Inherente'!G64</f>
        <v>Posibilidad de pérdida reputacional en la credibilidad institucional por el incumpliendo de los términos para resolver un recurso</v>
      </c>
      <c r="H64" s="122" t="s">
        <v>1168</v>
      </c>
      <c r="I64" s="124" t="s">
        <v>916</v>
      </c>
      <c r="J64" s="124" t="s">
        <v>1760</v>
      </c>
      <c r="K64" s="125" t="s">
        <v>178</v>
      </c>
      <c r="L64" s="126" t="str">
        <f t="shared" si="0"/>
        <v>Impacto</v>
      </c>
      <c r="M64" s="125" t="s">
        <v>181</v>
      </c>
      <c r="N64" s="126" t="str">
        <f t="shared" si="10"/>
        <v>25%</v>
      </c>
      <c r="O64" s="125" t="s">
        <v>188</v>
      </c>
      <c r="P64" s="125" t="s">
        <v>190</v>
      </c>
      <c r="Q64" s="125" t="s">
        <v>728</v>
      </c>
      <c r="R64" s="127">
        <f>IFERROR(IF(AND(L63="Probabilidad",L64="Probabilidad"),(R63-(+R63*N64)),IF(L64="Probabilidad",('4 - Valor del Riesgo Inherente'!J63-(+'4 - Valor del Riesgo Inherente'!J63*N64)),IF(L64="Impacto",R63,""))),"")</f>
        <v>0.216</v>
      </c>
      <c r="S64" s="128" t="str">
        <f t="shared" si="2"/>
        <v>Baja</v>
      </c>
      <c r="T64" s="127">
        <f>IFERROR(IF(AND(L63="Impacto",L64="Impacto"),(T63-(+T63*N64)),IF(L64="Impacto",('4 - Valor del Riesgo Inherente'!M63-(+'4 - Valor del Riesgo Inherente'!M63*N64)),IF(L64="Probabilidad",T63,""))),"")</f>
        <v>0.5625</v>
      </c>
      <c r="U64" s="128" t="str">
        <f t="shared" si="3"/>
        <v>Moderado</v>
      </c>
      <c r="V64" s="128" t="str">
        <f t="shared" si="4"/>
        <v>Moderado</v>
      </c>
      <c r="W64" s="128" t="str">
        <f t="shared" si="5"/>
        <v>Reducir</v>
      </c>
    </row>
    <row r="65" spans="2:23" s="129" customFormat="1" ht="99" x14ac:dyDescent="0.4">
      <c r="B65" s="118" t="str">
        <f>+'4 - Valor del Riesgo Inherente'!B65</f>
        <v>SEGURIDAD JURÍDICA SOBRE LA TITULARIDAD DE LA TIERRA Y LOS TERRITORIOS</v>
      </c>
      <c r="C65" s="119" t="str">
        <f>+'4 - Valor del Riesgo Inherente'!C65</f>
        <v>DIRECCIÓN DE GESTIÓN JURÍDICA DE TIERRAS</v>
      </c>
      <c r="D65" s="44" t="str">
        <f>+'4 - Valor del Riesgo Inherente'!D65</f>
        <v>R 24</v>
      </c>
      <c r="E65" s="118" t="str">
        <f>+'4 - Valor del Riesgo Inherente'!E65</f>
        <v>Realizar el reparto de una solicitud a dos o más diferentes dependencias</v>
      </c>
      <c r="F65" s="118" t="str">
        <f>+'4 - Valor del Riesgo Inherente'!F65</f>
        <v>Pérdida Reputacional</v>
      </c>
      <c r="G65" s="98" t="str">
        <f>+'4 - Valor del Riesgo Inherente'!G65</f>
        <v>Posibilidad de pérdida reputacional en la credibilidad institucional por falta de bases de datos unificadas y estandarizadas como única matriz de control y seguimiento a respuestas</v>
      </c>
      <c r="H65" s="122" t="s">
        <v>1169</v>
      </c>
      <c r="I65" s="124" t="s">
        <v>922</v>
      </c>
      <c r="J65" s="124" t="s">
        <v>923</v>
      </c>
      <c r="K65" s="125" t="s">
        <v>176</v>
      </c>
      <c r="L65" s="126" t="str">
        <f t="shared" si="0"/>
        <v>Probabilidad</v>
      </c>
      <c r="M65" s="125" t="s">
        <v>181</v>
      </c>
      <c r="N65" s="130" t="str">
        <f t="shared" si="10"/>
        <v>40%</v>
      </c>
      <c r="O65" s="125" t="s">
        <v>760</v>
      </c>
      <c r="P65" s="125" t="s">
        <v>190</v>
      </c>
      <c r="Q65" s="125" t="s">
        <v>728</v>
      </c>
      <c r="R65" s="127">
        <f>+IFERROR(IF(L65="Probabilidad",('4 - Valor del Riesgo Inherente'!J65-(+'4 - Valor del Riesgo Inherente'!J65*N65)),IF(L65="Impacto",'4 - Valor del Riesgo Inherente'!J65,"")),"")</f>
        <v>0.36</v>
      </c>
      <c r="S65" s="128" t="str">
        <f t="shared" si="2"/>
        <v>Baja</v>
      </c>
      <c r="T65" s="127">
        <f>+IFERROR(IF(L65="Impacto",('4 - Valor del Riesgo Inherente'!M65-(+'4 - Valor del Riesgo Inherente'!M65*N65)),IF(L65="Probabilidad",'4 - Valor del Riesgo Inherente'!M65,"")),"")</f>
        <v>0.6</v>
      </c>
      <c r="U65" s="128" t="str">
        <f t="shared" si="3"/>
        <v>Moderado</v>
      </c>
      <c r="V65" s="128" t="str">
        <f t="shared" si="4"/>
        <v>Moderado</v>
      </c>
      <c r="W65" s="128" t="str">
        <f t="shared" si="5"/>
        <v>Reducir</v>
      </c>
    </row>
    <row r="66" spans="2:23" s="129" customFormat="1" ht="113.15" x14ac:dyDescent="0.4">
      <c r="B66" s="118" t="str">
        <f>+'4 - Valor del Riesgo Inherente'!B66</f>
        <v>SEGURIDAD JURÍDICA SOBRE LA TITULARIDAD DE LA TIERRA Y LOS TERRITORIOS</v>
      </c>
      <c r="C66" s="119" t="str">
        <f>+'4 - Valor del Riesgo Inherente'!C66</f>
        <v>DIRECCIÓN DE GESTIÓN JURÍDICA DE TIERRAS</v>
      </c>
      <c r="D66" s="44" t="str">
        <f>+'4 - Valor del Riesgo Inherente'!D66</f>
        <v>R 24</v>
      </c>
      <c r="E66" s="118" t="str">
        <f>+'4 - Valor del Riesgo Inherente'!E66</f>
        <v>Realizar el reparto de una solicitud a dos o más diferentes dependencias</v>
      </c>
      <c r="F66" s="118" t="str">
        <f>+'4 - Valor del Riesgo Inherente'!F66</f>
        <v>Pérdida Reputacional</v>
      </c>
      <c r="G66" s="98" t="str">
        <f>+'4 - Valor del Riesgo Inherente'!G66</f>
        <v>Posibilidad de pérdida reputacional en la credibilidad institucional por falta de bases de datos unificadas y estandarizadas como única matriz de control y seguimiento a respuestas</v>
      </c>
      <c r="H66" s="122" t="s">
        <v>1170</v>
      </c>
      <c r="I66" s="124" t="s">
        <v>924</v>
      </c>
      <c r="J66" s="124" t="s">
        <v>1761</v>
      </c>
      <c r="K66" s="125" t="s">
        <v>176</v>
      </c>
      <c r="L66" s="126" t="str">
        <f t="shared" si="0"/>
        <v>Probabilidad</v>
      </c>
      <c r="M66" s="125" t="s">
        <v>181</v>
      </c>
      <c r="N66" s="130" t="str">
        <f t="shared" si="10"/>
        <v>40%</v>
      </c>
      <c r="O66" s="125" t="s">
        <v>188</v>
      </c>
      <c r="P66" s="125" t="s">
        <v>190</v>
      </c>
      <c r="Q66" s="125" t="s">
        <v>728</v>
      </c>
      <c r="R66" s="127">
        <f>IFERROR(IF(AND(L65="Probabilidad",L66="Probabilidad"),(R65-(+R65*N66)),IF(L66="Probabilidad",('4 - Valor del Riesgo Inherente'!J65-(+'4 - Valor del Riesgo Inherente'!J65*N66)),IF(L66="Impacto",R65,""))),"")</f>
        <v>0.216</v>
      </c>
      <c r="S66" s="128" t="str">
        <f t="shared" si="2"/>
        <v>Baja</v>
      </c>
      <c r="T66" s="127">
        <f>IFERROR(IF(AND(L65="Impacto",L66="Impacto"),(T65-(+T65*N66)),IF(L66="Impacto",('4 - Valor del Riesgo Inherente'!M65-(+'4 - Valor del Riesgo Inherente'!M65*N66)),IF(L66="Probabilidad",T65,""))),"")</f>
        <v>0.6</v>
      </c>
      <c r="U66" s="128" t="str">
        <f t="shared" si="3"/>
        <v>Moderado</v>
      </c>
      <c r="V66" s="128" t="str">
        <f>IF(OR(AND(S66="Muy Baja",U66="Leve"),AND(S66="Muy Baja",U66="Menor"),AND(S66="Baja",U66="Leve")),"Bajo",IF(OR(AND(S66="Muy baja",U66="Moderado"),AND(S66="Baja",U66="Menor"),AND(S66="Baja",U66="Moderado"),AND(S66="Media",U66="Leve"),AND(S66="Media",U66="Menor"),AND(S66="Media",U66="Moderado"),AND(S66="Alta",U66="Leve"),AND(S66="Alta",U66="Menor")),"Moderado",IF(OR(AND(S66="Muy Baja",U66="Mayor"),AND(S66="Baja",U66="Mayor"),AND(S66="Media",U66="Mayor"),AND(S66="Alta",U66="Moderado"),AND(S66="Alta",U66="Mayor"),AND(S66="Muy Alta",U66="Leve"),AND(S66="Muy Alta",U66="Menor"),AND(S66="Muy Alta",U66="Moderado"),AND(S66="Muy Alta",U66="Mayor")),"Alto",IF(OR(AND(S66="Muy Baja",U66="Catastrófico"),AND(S66="Baja",U66="Catastrófico"),AND(S66="Media",U66="Catastrófico"),AND(S66="Alta",U66="Catastrófico"),AND(S66="Muy Alta",U66="Catastrófico")),"Extremo",""))))</f>
        <v>Moderado</v>
      </c>
      <c r="W66" s="128" t="str">
        <f t="shared" si="5"/>
        <v>Reducir</v>
      </c>
    </row>
    <row r="67" spans="2:23" s="129" customFormat="1" ht="70.75" x14ac:dyDescent="0.4">
      <c r="B67" s="118" t="str">
        <f>+'4 - Valor del Riesgo Inherente'!B67</f>
        <v>SEGURIDAD JURÍDICA SOBRE LA TITULARIDAD DE LA TIERRA Y LOS TERRITORIOS</v>
      </c>
      <c r="C67" s="119" t="str">
        <f>+'4 - Valor del Riesgo Inherente'!C67</f>
        <v>DIRECCIÓN DE GESTIÓN JURÍDICA DE TIERRAS</v>
      </c>
      <c r="D67" s="44" t="str">
        <f>+'4 - Valor del Riesgo Inherente'!D67</f>
        <v>R 24</v>
      </c>
      <c r="E67" s="118" t="str">
        <f>+'4 - Valor del Riesgo Inherente'!E67</f>
        <v>Realizar el reparto de una solicitud a dos o más diferentes dependencias</v>
      </c>
      <c r="F67" s="118" t="str">
        <f>+'4 - Valor del Riesgo Inherente'!F67</f>
        <v>Pérdida Reputacional</v>
      </c>
      <c r="G67" s="98" t="str">
        <f>+'4 - Valor del Riesgo Inherente'!G67</f>
        <v>Posibilidad de pérdida reputacional en la credibilidad institucional por falta de bases de datos unificadas y estandarizadas como única matriz de control y seguimiento a respuestas</v>
      </c>
      <c r="H67" s="122" t="s">
        <v>1171</v>
      </c>
      <c r="I67" s="124" t="s">
        <v>916</v>
      </c>
      <c r="J67" s="124" t="s">
        <v>925</v>
      </c>
      <c r="K67" s="125" t="s">
        <v>178</v>
      </c>
      <c r="L67" s="126" t="str">
        <f t="shared" si="0"/>
        <v>Impacto</v>
      </c>
      <c r="M67" s="125" t="s">
        <v>181</v>
      </c>
      <c r="N67" s="130" t="str">
        <f t="shared" si="10"/>
        <v>25%</v>
      </c>
      <c r="O67" s="125" t="s">
        <v>760</v>
      </c>
      <c r="P67" s="125" t="s">
        <v>190</v>
      </c>
      <c r="Q67" s="125" t="s">
        <v>728</v>
      </c>
      <c r="R67" s="127">
        <f>IFERROR(IF(AND(L66="Probabilidad",L67="Probabilidad"),(R66-(+R66*N67)),IF(L67="Probabilidad",('4 - Valor del Riesgo Inherente'!J66-(+'4 - Valor del Riesgo Inherente'!J66*N67)),IF(L67="Impacto",R66,""))),"")</f>
        <v>0.216</v>
      </c>
      <c r="S67" s="128" t="str">
        <f t="shared" si="2"/>
        <v>Baja</v>
      </c>
      <c r="T67" s="127">
        <f>IFERROR(IF(AND(L66="Impacto",L67="Impacto"),(T66-(+T66*N67)),IF(L67="Impacto",('4 - Valor del Riesgo Inherente'!M66-(+'4 - Valor del Riesgo Inherente'!M66*N67)),IF(L67="Probabilidad",T66,""))),"")</f>
        <v>0.44999999999999996</v>
      </c>
      <c r="U67" s="128" t="str">
        <f t="shared" si="3"/>
        <v>Moderado</v>
      </c>
      <c r="V67" s="128" t="str">
        <f t="shared" si="4"/>
        <v>Moderado</v>
      </c>
      <c r="W67" s="128" t="str">
        <f t="shared" si="5"/>
        <v>Reducir</v>
      </c>
    </row>
    <row r="68" spans="2:23" s="129" customFormat="1" ht="70.75" x14ac:dyDescent="0.4">
      <c r="B68" s="118" t="str">
        <f>+'4 - Valor del Riesgo Inherente'!B68</f>
        <v>SEGURIDAD JURÍDICA SOBRE LA TITULARIDAD DE LA TIERRA Y LOS TERRITORIOS</v>
      </c>
      <c r="C68" s="119" t="str">
        <f>+'4 - Valor del Riesgo Inherente'!C68</f>
        <v>DIRECCIÓN DE GESTIÓN JURÍDICA DE TIERRAS</v>
      </c>
      <c r="D68" s="44" t="str">
        <f>+'4 - Valor del Riesgo Inherente'!D68</f>
        <v>R 24</v>
      </c>
      <c r="E68" s="118" t="str">
        <f>+'4 - Valor del Riesgo Inherente'!E68</f>
        <v>Realizar el reparto de una solicitud a dos o más diferentes dependencias</v>
      </c>
      <c r="F68" s="118" t="str">
        <f>+'4 - Valor del Riesgo Inherente'!F68</f>
        <v>Pérdida Reputacional</v>
      </c>
      <c r="G68" s="98" t="str">
        <f>+'4 - Valor del Riesgo Inherente'!G68</f>
        <v>Posibilidad de pérdida reputacional en la credibilidad institucional por falta de bases de datos unificadas y estandarizadas como única matriz de control y seguimiento a respuestas</v>
      </c>
      <c r="H68" s="122" t="s">
        <v>1751</v>
      </c>
      <c r="I68" s="124" t="s">
        <v>919</v>
      </c>
      <c r="J68" s="124" t="s">
        <v>1762</v>
      </c>
      <c r="K68" s="125" t="s">
        <v>178</v>
      </c>
      <c r="L68" s="126" t="str">
        <f t="shared" si="0"/>
        <v>Impacto</v>
      </c>
      <c r="M68" s="125" t="s">
        <v>181</v>
      </c>
      <c r="N68" s="130" t="str">
        <f t="shared" si="10"/>
        <v>25%</v>
      </c>
      <c r="O68" s="125" t="s">
        <v>760</v>
      </c>
      <c r="P68" s="125" t="s">
        <v>190</v>
      </c>
      <c r="Q68" s="125" t="s">
        <v>728</v>
      </c>
      <c r="R68" s="127">
        <f>IFERROR(IF(AND(L67="Probabilidad",L68="Probabilidad"),(R67-(+R67*N68)),IF(L68="Probabilidad",('4 - Valor del Riesgo Inherente'!J67-(+'4 - Valor del Riesgo Inherente'!J67*N68)),IF(L68="Impacto",R67,""))),"")</f>
        <v>0.216</v>
      </c>
      <c r="S68" s="128" t="str">
        <f t="shared" si="2"/>
        <v>Baja</v>
      </c>
      <c r="T68" s="127">
        <f>IFERROR(IF(AND(L67="Impacto",L68="Impacto"),(T67-(+T67*N68)),IF(L68="Impacto",('4 - Valor del Riesgo Inherente'!M67-(+'4 - Valor del Riesgo Inherente'!M67*N68)),IF(L68="Probabilidad",T67,""))),"")</f>
        <v>0.33749999999999997</v>
      </c>
      <c r="U68" s="128" t="str">
        <f t="shared" si="3"/>
        <v>Menor</v>
      </c>
      <c r="V68" s="128" t="str">
        <f t="shared" si="4"/>
        <v>Moderado</v>
      </c>
      <c r="W68" s="128" t="str">
        <f t="shared" si="5"/>
        <v>Reducir</v>
      </c>
    </row>
    <row r="69" spans="2:23" s="129" customFormat="1" ht="70.75" x14ac:dyDescent="0.4">
      <c r="B69" s="118" t="str">
        <f>+'4 - Valor del Riesgo Inherente'!B69</f>
        <v>ACCESO A LA PROPIEDAD DE LA TIERRA Y LOS TERRITORIOS</v>
      </c>
      <c r="C69" s="119" t="str">
        <f>+'4 - Valor del Riesgo Inherente'!C69</f>
        <v>DIRECCIÓN DE ASUNTOS ÉTNICOS - EQUIPO INICIATIVAS COMUNITARIAS</v>
      </c>
      <c r="D69" s="44" t="str">
        <f>+'4 - Valor del Riesgo Inherente'!D69</f>
        <v>R 25</v>
      </c>
      <c r="E69" s="118" t="str">
        <f>+'4 - Valor del Riesgo Inherente'!E69</f>
        <v>Incumplimiento por parte de los proveedores de servicios e insumos de las Iniciativas Cofinanciadas</v>
      </c>
      <c r="F69" s="118" t="str">
        <f>+'4 - Valor del Riesgo Inherente'!F69</f>
        <v>Afectación Económica o presupuestal</v>
      </c>
      <c r="G69" s="98" t="str">
        <f>+'4 - Valor del Riesgo Inherente'!G69</f>
        <v>Incumplir las obligaciones pactadas en los contratos suscritos con los proveedores, que impide la ejecución técnica y financiera de la Iniciativa Comunitaria.</v>
      </c>
      <c r="H69" s="122" t="s">
        <v>1172</v>
      </c>
      <c r="I69" s="124" t="s">
        <v>1700</v>
      </c>
      <c r="J69" s="124" t="s">
        <v>1733</v>
      </c>
      <c r="K69" s="125" t="s">
        <v>177</v>
      </c>
      <c r="L69" s="126" t="str">
        <f t="shared" si="0"/>
        <v>Probabilidad</v>
      </c>
      <c r="M69" s="125" t="s">
        <v>181</v>
      </c>
      <c r="N69" s="126" t="str">
        <f t="shared" ref="N69:N76" si="11">IF(AND(K69="Preventivo",M69="Automático"),"50%",IF(AND(K69="Preventivo",M69="Manual"),"40%",IF(AND(K69="Detectivo",M69="Automático"),"40%",IF(AND(K69="Detectivo",M69="Manual"),"30%",IF(AND(K69="Correctivo",M69="Automático"),"35%",IF(AND(K69="Correctivo",M69="Manual"),"25%",""))))))</f>
        <v>30%</v>
      </c>
      <c r="O69" s="128" t="s">
        <v>188</v>
      </c>
      <c r="P69" s="126" t="s">
        <v>190</v>
      </c>
      <c r="Q69" s="128" t="s">
        <v>192</v>
      </c>
      <c r="R69" s="127">
        <f>+IFERROR(IF(L69="Probabilidad",('4 - Valor del Riesgo Inherente'!J69-(+'4 - Valor del Riesgo Inherente'!J69*N69)),IF(L69="Impacto",'4 - Valor del Riesgo Inherente'!J69,"")),"")</f>
        <v>0.42</v>
      </c>
      <c r="S69" s="128" t="str">
        <f t="shared" si="2"/>
        <v>Media</v>
      </c>
      <c r="T69" s="127">
        <f>+IFERROR(IF(L69="Impacto",('4 - Valor del Riesgo Inherente'!M69-(+'4 - Valor del Riesgo Inherente'!M69*N69)),IF(L69="Probabilidad",'4 - Valor del Riesgo Inherente'!M69,"")),"")</f>
        <v>1</v>
      </c>
      <c r="U69" s="128" t="str">
        <f t="shared" si="3"/>
        <v>Catastrófico</v>
      </c>
      <c r="V69" s="128" t="str">
        <f t="shared" si="4"/>
        <v>Extremo</v>
      </c>
      <c r="W69" s="128" t="str">
        <f t="shared" si="5"/>
        <v>Reducir</v>
      </c>
    </row>
    <row r="70" spans="2:23" s="129" customFormat="1" ht="84.9" x14ac:dyDescent="0.4">
      <c r="B70" s="118" t="str">
        <f>+'4 - Valor del Riesgo Inherente'!B70</f>
        <v>ACCESO A LA PROPIEDAD DE LA TIERRA Y LOS TERRITORIOS</v>
      </c>
      <c r="C70" s="119" t="str">
        <f>+'4 - Valor del Riesgo Inherente'!C70</f>
        <v>DIRECCIÓN DE ASUNTOS ÉTNICOS - EQUIPO INICIATIVAS COMUNITARIAS</v>
      </c>
      <c r="D70" s="44" t="str">
        <f>+'4 - Valor del Riesgo Inherente'!D70</f>
        <v>R 25</v>
      </c>
      <c r="E70" s="118" t="str">
        <f>+'4 - Valor del Riesgo Inherente'!E70</f>
        <v>Incumplimiento por parte de los proveedores de servicios e insumos de las Iniciativas Cofinanciadas</v>
      </c>
      <c r="F70" s="118" t="str">
        <f>+'4 - Valor del Riesgo Inherente'!F70</f>
        <v>Afectación Económica o presupuestal</v>
      </c>
      <c r="G70" s="98" t="str">
        <f>+'4 - Valor del Riesgo Inherente'!G70</f>
        <v>Incumplir las obligaciones pactadas en los contratos suscritos con los proveedores, que impide la ejecución técnica y financiera de la Iniciativa Comunitaria.</v>
      </c>
      <c r="H70" s="122" t="s">
        <v>1173</v>
      </c>
      <c r="I70" s="124" t="s">
        <v>1700</v>
      </c>
      <c r="J70" s="124" t="s">
        <v>1702</v>
      </c>
      <c r="K70" s="125" t="s">
        <v>177</v>
      </c>
      <c r="L70" s="126" t="str">
        <f t="shared" si="0"/>
        <v>Probabilidad</v>
      </c>
      <c r="M70" s="125" t="s">
        <v>181</v>
      </c>
      <c r="N70" s="126" t="str">
        <f t="shared" si="11"/>
        <v>30%</v>
      </c>
      <c r="O70" s="128" t="s">
        <v>188</v>
      </c>
      <c r="P70" s="126" t="s">
        <v>190</v>
      </c>
      <c r="Q70" s="128" t="s">
        <v>192</v>
      </c>
      <c r="R70" s="127">
        <f>IFERROR(IF(AND(L69="Probabilidad",L70="Probabilidad"),(R69-(+R69*N70)),IF(L70="Probabilidad",('4 - Valor del Riesgo Inherente'!J69-(+'4 - Valor del Riesgo Inherente'!J69*N70)),IF(L70="Impacto",R69,""))),"")</f>
        <v>0.29399999999999998</v>
      </c>
      <c r="S70" s="128" t="str">
        <f t="shared" si="2"/>
        <v>Baja</v>
      </c>
      <c r="T70" s="127">
        <f>IFERROR(IF(AND(L69="Impacto",L70="Impacto"),(T69-(+T69*N70)),IF(L70="Impacto",('4 - Valor del Riesgo Inherente'!M69-(+'4 - Valor del Riesgo Inherente'!M69*N70)),IF(L70="Probabilidad",T69,""))),"")</f>
        <v>1</v>
      </c>
      <c r="U70" s="128" t="str">
        <f t="shared" si="3"/>
        <v>Catastrófico</v>
      </c>
      <c r="V70" s="128" t="str">
        <f t="shared" si="4"/>
        <v>Extremo</v>
      </c>
      <c r="W70" s="128" t="str">
        <f t="shared" si="5"/>
        <v>Reducir</v>
      </c>
    </row>
    <row r="71" spans="2:23" s="129" customFormat="1" ht="42.45" x14ac:dyDescent="0.4">
      <c r="B71" s="118" t="str">
        <f>+'4 - Valor del Riesgo Inherente'!B71</f>
        <v>ACCESO A LA PROPIEDAD DE LA TIERRA Y LOS TERRITORIOS</v>
      </c>
      <c r="C71" s="119" t="str">
        <f>+'4 - Valor del Riesgo Inherente'!C71</f>
        <v>DIRECCIÓN DE ASUNTOS ÉTNICOS - EQUIPO INICIATIVAS COMUNITARIAS</v>
      </c>
      <c r="D71" s="44" t="str">
        <f>+'4 - Valor del Riesgo Inherente'!D71</f>
        <v>R 25</v>
      </c>
      <c r="E71" s="118" t="str">
        <f>+'4 - Valor del Riesgo Inherente'!E71</f>
        <v>Incumplimiento por parte de los proveedores de servicios e insumos de las Iniciativas Cofinanciadas</v>
      </c>
      <c r="F71" s="118" t="str">
        <f>+'4 - Valor del Riesgo Inherente'!F71</f>
        <v>Afectación Económica o presupuestal</v>
      </c>
      <c r="G71" s="98" t="str">
        <f>+'4 - Valor del Riesgo Inherente'!G71</f>
        <v>Incumplir las obligaciones pactadas en los contratos suscritos con los proveedores, que impide la ejecución técnica y financiera de la Iniciativa Comunitaria.</v>
      </c>
      <c r="H71" s="122" t="s">
        <v>1174</v>
      </c>
      <c r="I71" s="124" t="s">
        <v>730</v>
      </c>
      <c r="J71" s="124"/>
      <c r="K71" s="125"/>
      <c r="L71" s="126" t="str">
        <f t="shared" si="0"/>
        <v/>
      </c>
      <c r="M71" s="125"/>
      <c r="N71" s="126" t="str">
        <f t="shared" si="11"/>
        <v/>
      </c>
      <c r="O71" s="128"/>
      <c r="P71" s="126"/>
      <c r="Q71" s="128"/>
      <c r="R71" s="127" t="str">
        <f>IFERROR(IF(AND(L70="Probabilidad",L71="Probabilidad"),(R70-(+R70*N71)),IF(L71="Probabilidad",('4 - Valor del Riesgo Inherente'!J70-(+'4 - Valor del Riesgo Inherente'!J70*N71)),IF(L71="Impacto",R70,""))),"")</f>
        <v/>
      </c>
      <c r="S71" s="128" t="str">
        <f t="shared" ref="S71" si="12">IFERROR(IF(R71="","",IF(R71&lt;=0.2,"Muy Baja",IF(R71&lt;=0.4,"Baja",IF(R71&lt;=0.6,"Media",IF(R71&lt;=0.8,"Alta","Muy Alta"))))),"")</f>
        <v/>
      </c>
      <c r="T71" s="127" t="str">
        <f>IFERROR(IF(AND(L70="Impacto",L71="Impacto"),(T70-(+T70*N71)),IF(L71="Impacto",('4 - Valor del Riesgo Inherente'!M70-(+'4 - Valor del Riesgo Inherente'!M70*N71)),IF(L71="Probabilidad",T70,""))),"")</f>
        <v/>
      </c>
      <c r="U71" s="128" t="str">
        <f t="shared" ref="U71" si="13">IFERROR(IF(T71="","",IF(T71&lt;=0.2,"Leve",IF(T71&lt;=0.4,"Menor",IF(T71&lt;=0.6,"Moderado",IF(T71&lt;=0.8,"Mayor","Catastrófico"))))),"")</f>
        <v/>
      </c>
      <c r="V71" s="128" t="str">
        <f t="shared" ref="V71" si="14">IF(OR(AND(S71="Muy Baja",U71="Leve"),AND(S71="Muy Baja",U71="Menor"),AND(S71="Baja",U71="Leve")),"Bajo",IF(OR(AND(S71="Muy baja",U71="Moderado"),AND(S71="Baja",U71="Menor"),AND(S71="Baja",U71="Moderado"),AND(S71="Media",U71="Leve"),AND(S71="Media",U71="Menor"),AND(S71="Media",U71="Moderado"),AND(S71="Alta",U71="Leve"),AND(S71="Alta",U71="Menor")),"Moderado",IF(OR(AND(S71="Muy Baja",U71="Mayor"),AND(S71="Baja",U71="Mayor"),AND(S71="Media",U71="Mayor"),AND(S71="Alta",U71="Moderado"),AND(S71="Alta",U71="Mayor"),AND(S71="Muy Alta",U71="Leve"),AND(S71="Muy Alta",U71="Menor"),AND(S71="Muy Alta",U71="Moderado"),AND(S71="Muy Alta",U71="Mayor")),"Alto",IF(OR(AND(S71="Muy Baja",U71="Catastrófico"),AND(S71="Baja",U71="Catastrófico"),AND(S71="Media",U71="Catastrófico"),AND(S71="Alta",U71="Catastrófico"),AND(S71="Muy Alta",U71="Catastrófico")),"Extremo",""))))</f>
        <v/>
      </c>
      <c r="W71" s="128" t="e">
        <f t="shared" ref="W71" si="15">_xlfn.IFS(V71="Bajo","Aceptar",V71="Moderado","Reducir",V71="Alto","Reducir",V71="Extremo","Reducir")</f>
        <v>#N/A</v>
      </c>
    </row>
    <row r="72" spans="2:23" s="129" customFormat="1" ht="99" x14ac:dyDescent="0.4">
      <c r="B72" s="118" t="str">
        <f>+'4 - Valor del Riesgo Inherente'!B72</f>
        <v>ACCESO A LA PROPIEDAD DE LA TIERRA Y LOS TERRITORIOS</v>
      </c>
      <c r="C72" s="119" t="str">
        <f>+'4 - Valor del Riesgo Inherente'!C72</f>
        <v>DIRECCIÓN DE ASUNTOS ÉTNICOS - COMPRA DE PREDIOS Y/O MEJORAS</v>
      </c>
      <c r="D72" s="44" t="str">
        <f>+'4 - Valor del Riesgo Inherente'!D72</f>
        <v>R 26</v>
      </c>
      <c r="E72" s="118" t="str">
        <f>+'4 - Valor del Riesgo Inherente'!E72</f>
        <v>Adquisición de predios y/o mejoras sin efectuar el análisis de viabilidad técnica, jurídica y financiera.</v>
      </c>
      <c r="F72" s="118" t="str">
        <f>+'4 - Valor del Riesgo Inherente'!F72</f>
        <v>Afectación Económica o presupuestal</v>
      </c>
      <c r="G72" s="98" t="str">
        <f>+'4 - Valor del Riesgo Inherente'!G72</f>
        <v>Inducir a la administración en afectaciones económicas, adquiriendo predios y/o mejoras, con posibilidad de riesgo jurídico (falsa tradición, predios que no hayan salido del dominio del Estado de conformidad a lo establecido del artículo 48 Ley 160/1994, sin saneamiento jurídico), técnico (verificación de posibles traslapes con las capas de URT, minas antipersonas, mineria e hidrocarburos y con solicitudes de otras comunidades étnicas) y financiero (incrementos en los costos por falta de verificación en control de los avalúos).</v>
      </c>
      <c r="H72" s="122" t="s">
        <v>1175</v>
      </c>
      <c r="I72" s="124" t="s">
        <v>1706</v>
      </c>
      <c r="J72" s="124" t="s">
        <v>1709</v>
      </c>
      <c r="K72" s="128" t="s">
        <v>177</v>
      </c>
      <c r="L72" s="126" t="str">
        <f t="shared" si="0"/>
        <v>Probabilidad</v>
      </c>
      <c r="M72" s="128" t="s">
        <v>181</v>
      </c>
      <c r="N72" s="126" t="str">
        <f t="shared" si="11"/>
        <v>30%</v>
      </c>
      <c r="O72" s="128" t="s">
        <v>188</v>
      </c>
      <c r="P72" s="126" t="s">
        <v>190</v>
      </c>
      <c r="Q72" s="128" t="s">
        <v>192</v>
      </c>
      <c r="R72" s="127">
        <f>+IFERROR(IF(L72="Probabilidad",('4 - Valor del Riesgo Inherente'!J72-(+'4 - Valor del Riesgo Inherente'!J72*N72)),IF(L72="Impacto",'4 - Valor del Riesgo Inherente'!J72,"")),"")</f>
        <v>0.42</v>
      </c>
      <c r="S72" s="128" t="str">
        <f t="shared" si="2"/>
        <v>Media</v>
      </c>
      <c r="T72" s="127">
        <f>+IFERROR(IF(L72="Impacto",('4 - Valor del Riesgo Inherente'!M72-(+'4 - Valor del Riesgo Inherente'!M72*N72)),IF(L72="Probabilidad",'4 - Valor del Riesgo Inherente'!M72,"")),"")</f>
        <v>1</v>
      </c>
      <c r="U72" s="128" t="str">
        <f t="shared" si="3"/>
        <v>Catastrófico</v>
      </c>
      <c r="V72" s="128" t="str">
        <f t="shared" si="4"/>
        <v>Extremo</v>
      </c>
      <c r="W72" s="128" t="str">
        <f t="shared" si="5"/>
        <v>Reducir</v>
      </c>
    </row>
    <row r="73" spans="2:23" s="129" customFormat="1" ht="141.44999999999999" x14ac:dyDescent="0.4">
      <c r="B73" s="118" t="str">
        <f>+'4 - Valor del Riesgo Inherente'!B73</f>
        <v>ACCESO A LA PROPIEDAD DE LA TIERRA Y LOS TERRITORIOS</v>
      </c>
      <c r="C73" s="119" t="str">
        <f>+'4 - Valor del Riesgo Inherente'!C73</f>
        <v>DIRECCIÓN DE ASUNTOS ÉTNICOS - COMPRA DE PREDIOS Y/O MEJORAS</v>
      </c>
      <c r="D73" s="44" t="str">
        <f>+'4 - Valor del Riesgo Inherente'!D73</f>
        <v>R 26</v>
      </c>
      <c r="E73" s="118" t="str">
        <f>+'4 - Valor del Riesgo Inherente'!E73</f>
        <v>Adquisición de predios y/o mejoras sin efectuar el análisis de viabilidad técnica, jurídica y financiera.</v>
      </c>
      <c r="F73" s="118" t="str">
        <f>+'4 - Valor del Riesgo Inherente'!F73</f>
        <v>Afectación Económica o presupuestal</v>
      </c>
      <c r="G73" s="98" t="str">
        <f>+'4 - Valor del Riesgo Inherente'!G73</f>
        <v>Inducir a la administración en afectaciones económicas, adquiriendo predios y/o mejoras, con posibilidad de riesgo jurídico (falsa tradición, predios que no hayan salido del dominio del Estado de conformidad a lo establecido del artículo 48 Ley 160/1994, sin saneamiento jurídico), técnico (verificación de posibles traslapes con las capas de URT, minas antipersonas, mineria e hidrocarburos y con solicitudes de otras comunidades étnicas) y financiero (incrementos en los costos por falta de verificación en control de los avalúos).</v>
      </c>
      <c r="H73" s="122" t="s">
        <v>1176</v>
      </c>
      <c r="I73" s="124" t="s">
        <v>1706</v>
      </c>
      <c r="J73" s="124" t="s">
        <v>1710</v>
      </c>
      <c r="K73" s="128" t="s">
        <v>177</v>
      </c>
      <c r="L73" s="126" t="str">
        <f t="shared" si="0"/>
        <v>Probabilidad</v>
      </c>
      <c r="M73" s="128" t="s">
        <v>181</v>
      </c>
      <c r="N73" s="126" t="str">
        <f t="shared" si="11"/>
        <v>30%</v>
      </c>
      <c r="O73" s="128" t="s">
        <v>188</v>
      </c>
      <c r="P73" s="126" t="s">
        <v>190</v>
      </c>
      <c r="Q73" s="128" t="s">
        <v>192</v>
      </c>
      <c r="R73" s="127">
        <f>IFERROR(IF(AND(L72="Probabilidad",L73="Probabilidad"),(R72-(+R72*N73)),IF(L73="Probabilidad",('4 - Valor del Riesgo Inherente'!J72-(+'4 - Valor del Riesgo Inherente'!J72*N73)),IF(L73="Impacto",R72,""))),"")</f>
        <v>0.29399999999999998</v>
      </c>
      <c r="S73" s="128" t="str">
        <f t="shared" si="2"/>
        <v>Baja</v>
      </c>
      <c r="T73" s="127">
        <f>IFERROR(IF(AND(L72="Impacto",L73="Impacto"),(T72-(+T72*N73)),IF(L73="Impacto",('4 - Valor del Riesgo Inherente'!M72-(+'4 - Valor del Riesgo Inherente'!M72*N73)),IF(L73="Probabilidad",T72,""))),"")</f>
        <v>1</v>
      </c>
      <c r="U73" s="128" t="str">
        <f t="shared" si="3"/>
        <v>Catastrófico</v>
      </c>
      <c r="V73" s="128" t="str">
        <f>IF(OR(AND(S73="Muy Baja",U73="Leve"),AND(S73="Muy Baja",U73="Menor"),AND(S73="Baja",U73="Leve")),"Bajo",IF(OR(AND(S73="Muy baja",U73="Moderado"),AND(S73="Baja",U73="Menor"),AND(S73="Baja",U73="Moderado"),AND(S73="Media",U73="Leve"),AND(S73="Media",U73="Menor"),AND(S73="Media",U73="Moderado"),AND(S73="Alta",U73="Leve"),AND(S73="Alta",U73="Menor")),"Moderado",IF(OR(AND(S73="Muy Baja",U73="Mayor"),AND(S73="Baja",U73="Mayor"),AND(S73="Media",U73="Mayor"),AND(S73="Alta",U73="Moderado"),AND(S73="Alta",U73="Mayor"),AND(S73="Muy Alta",U73="Leve"),AND(S73="Muy Alta",U73="Menor"),AND(S73="Muy Alta",U73="Moderado"),AND(S73="Muy Alta",U73="Mayor")),"Alto",IF(OR(AND(S73="Muy Baja",U73="Catastrófico"),AND(S73="Baja",U73="Catastrófico"),AND(S73="Media",U73="Catastrófico"),AND(S73="Alta",U73="Catastrófico"),AND(S73="Muy Alta",U73="Catastrófico")),"Extremo",""))))</f>
        <v>Extremo</v>
      </c>
      <c r="W73" s="128" t="str">
        <f t="shared" si="5"/>
        <v>Reducir</v>
      </c>
    </row>
    <row r="74" spans="2:23" s="129" customFormat="1" ht="127.3" x14ac:dyDescent="0.4">
      <c r="B74" s="118" t="str">
        <f>+'4 - Valor del Riesgo Inherente'!B74</f>
        <v>ACCESO A LA PROPIEDAD DE LA TIERRA Y LOS TERRITORIOS</v>
      </c>
      <c r="C74" s="119" t="str">
        <f>+'4 - Valor del Riesgo Inherente'!C74</f>
        <v>DIRECCIÓN DE ASUNTOS ÉTNICOS - COMPRA DE PREDIOS Y/O MEJORAS</v>
      </c>
      <c r="D74" s="44" t="str">
        <f>+'4 - Valor del Riesgo Inherente'!D74</f>
        <v>R 26</v>
      </c>
      <c r="E74" s="118" t="str">
        <f>+'4 - Valor del Riesgo Inherente'!E74</f>
        <v>Adquisición de predios y/o mejoras sin efectuar el análisis de viabilidad técnica, jurídica y financiera.</v>
      </c>
      <c r="F74" s="118" t="str">
        <f>+'4 - Valor del Riesgo Inherente'!F74</f>
        <v>Afectación Económica o presupuestal</v>
      </c>
      <c r="G74" s="98" t="str">
        <f>+'4 - Valor del Riesgo Inherente'!G74</f>
        <v>Inducir a la administración en afectaciones económicas, adquiriendo predios y/o mejoras, con posibilidad de riesgo jurídico (falsa tradición, predios que no hayan salido del dominio del Estado de conformidad a lo establecido del artículo 48 Ley 160/1994, sin saneamiento jurídico), técnico (verificación de posibles traslapes con las capas de URT, minas antipersonas, mineria e hidrocarburos y con solicitudes de otras comunidades étnicas) y financiero (incrementos en los costos por falta de verificación en control de los avalúos).</v>
      </c>
      <c r="H74" s="122" t="s">
        <v>1177</v>
      </c>
      <c r="I74" s="124" t="s">
        <v>1706</v>
      </c>
      <c r="J74" s="124" t="s">
        <v>1711</v>
      </c>
      <c r="K74" s="128" t="s">
        <v>177</v>
      </c>
      <c r="L74" s="126" t="str">
        <f t="shared" si="0"/>
        <v>Probabilidad</v>
      </c>
      <c r="M74" s="125" t="s">
        <v>181</v>
      </c>
      <c r="N74" s="126" t="str">
        <f t="shared" si="11"/>
        <v>30%</v>
      </c>
      <c r="O74" s="128" t="s">
        <v>188</v>
      </c>
      <c r="P74" s="125" t="s">
        <v>190</v>
      </c>
      <c r="Q74" s="125" t="s">
        <v>192</v>
      </c>
      <c r="R74" s="127">
        <f>IFERROR(IF(AND(L73="Probabilidad",L74="Probabilidad"),(R73-(+R73*N74)),IF(L74="Probabilidad",('4 - Valor del Riesgo Inherente'!J73-(+'4 - Valor del Riesgo Inherente'!J73*N74)),IF(L74="Impacto",R73,""))),"")</f>
        <v>0.20579999999999998</v>
      </c>
      <c r="S74" s="128" t="str">
        <f t="shared" si="2"/>
        <v>Baja</v>
      </c>
      <c r="T74" s="127">
        <f>IFERROR(IF(AND(L73="Impacto",L74="Impacto"),(T73-(+T73*N74)),IF(L74="Impacto",('4 - Valor del Riesgo Inherente'!M73-(+'4 - Valor del Riesgo Inherente'!M73*N74)),IF(L74="Probabilidad",T73,""))),"")</f>
        <v>1</v>
      </c>
      <c r="U74" s="128" t="str">
        <f t="shared" si="3"/>
        <v>Catastrófico</v>
      </c>
      <c r="V74" s="128" t="str">
        <f t="shared" si="4"/>
        <v>Extremo</v>
      </c>
      <c r="W74" s="128" t="str">
        <f t="shared" si="5"/>
        <v>Reducir</v>
      </c>
    </row>
    <row r="75" spans="2:23" s="129" customFormat="1" ht="28.3" x14ac:dyDescent="0.4">
      <c r="B75" s="118" t="str">
        <f>+'4 - Valor del Riesgo Inherente'!B75</f>
        <v>ACCESO A LA PROPIEDAD DE LA TIERRA Y LOS TERRITORIOS</v>
      </c>
      <c r="C75" s="119" t="str">
        <f>+'4 - Valor del Riesgo Inherente'!C75</f>
        <v>EQUIPO SISTEMAS DE INFORMACIÓN DAE</v>
      </c>
      <c r="D75" s="44" t="str">
        <f>+'4 - Valor del Riesgo Inherente'!D75</f>
        <v>R 27</v>
      </c>
      <c r="E75" s="118">
        <f>+'4 - Valor del Riesgo Inherente'!E75</f>
        <v>0</v>
      </c>
      <c r="F75" s="118">
        <f>+'4 - Valor del Riesgo Inherente'!F75</f>
        <v>0</v>
      </c>
      <c r="G75" s="98">
        <f>+'4 - Valor del Riesgo Inherente'!G75</f>
        <v>0</v>
      </c>
      <c r="H75" s="122" t="s">
        <v>1178</v>
      </c>
      <c r="I75" s="124"/>
      <c r="J75" s="124"/>
      <c r="K75" s="125"/>
      <c r="L75" s="126" t="str">
        <f t="shared" si="0"/>
        <v/>
      </c>
      <c r="M75" s="125"/>
      <c r="N75" s="126" t="str">
        <f t="shared" si="11"/>
        <v/>
      </c>
      <c r="O75" s="125"/>
      <c r="P75" s="125"/>
      <c r="Q75" s="125"/>
      <c r="R75" s="127" t="str">
        <f>+IFERROR(IF(L75="Probabilidad",('4 - Valor del Riesgo Inherente'!J75-(+'4 - Valor del Riesgo Inherente'!J75*N75)),IF(L75="Impacto",'4 - Valor del Riesgo Inherente'!J75,"")),"")</f>
        <v/>
      </c>
      <c r="S75" s="128" t="str">
        <f t="shared" si="2"/>
        <v/>
      </c>
      <c r="T75" s="127" t="str">
        <f>+IFERROR(IF(L75="Impacto",('4 - Valor del Riesgo Inherente'!M75-(+'4 - Valor del Riesgo Inherente'!M75*N75)),IF(L75="Probabilidad",'4 - Valor del Riesgo Inherente'!M75,"")),"")</f>
        <v/>
      </c>
      <c r="U75" s="128" t="str">
        <f t="shared" si="3"/>
        <v/>
      </c>
      <c r="V75" s="128" t="str">
        <f t="shared" si="4"/>
        <v/>
      </c>
      <c r="W75" s="128" t="e">
        <f t="shared" si="5"/>
        <v>#N/A</v>
      </c>
    </row>
    <row r="76" spans="2:23" s="129" customFormat="1" ht="28.3" x14ac:dyDescent="0.4">
      <c r="B76" s="118" t="str">
        <f>+'4 - Valor del Riesgo Inherente'!B76</f>
        <v>ACCESO A LA PROPIEDAD DE LA TIERRA Y LOS TERRITORIOS</v>
      </c>
      <c r="C76" s="119" t="str">
        <f>+'4 - Valor del Riesgo Inherente'!C76</f>
        <v>EQUIPO SISTEMAS DE INFORMACIÓN DAE</v>
      </c>
      <c r="D76" s="44" t="str">
        <f>+'4 - Valor del Riesgo Inherente'!D76</f>
        <v>R 28</v>
      </c>
      <c r="E76" s="118">
        <f>+'4 - Valor del Riesgo Inherente'!E76</f>
        <v>0</v>
      </c>
      <c r="F76" s="118">
        <f>+'4 - Valor del Riesgo Inherente'!F76</f>
        <v>0</v>
      </c>
      <c r="G76" s="98">
        <f>+'4 - Valor del Riesgo Inherente'!G76</f>
        <v>0</v>
      </c>
      <c r="H76" s="122" t="s">
        <v>1179</v>
      </c>
      <c r="I76" s="124"/>
      <c r="J76" s="124"/>
      <c r="K76" s="125"/>
      <c r="L76" s="126" t="str">
        <f t="shared" ref="L76:L96" si="16">IF(OR(K76="Preventivo",K76="Detectivo"),"Probabilidad",IF(K76="Correctivo","Impacto",""))</f>
        <v/>
      </c>
      <c r="M76" s="125"/>
      <c r="N76" s="126" t="str">
        <f t="shared" si="11"/>
        <v/>
      </c>
      <c r="O76" s="128"/>
      <c r="P76" s="126"/>
      <c r="Q76" s="128"/>
      <c r="R76" s="127" t="str">
        <f>+IFERROR(IF(L76="Probabilidad",('4 - Valor del Riesgo Inherente'!J76-(+'4 - Valor del Riesgo Inherente'!J76*N76)),IF(L76="Impacto",'4 - Valor del Riesgo Inherente'!J76,"")),"")</f>
        <v/>
      </c>
      <c r="S76" s="128" t="str">
        <f t="shared" ref="S76:S96" si="17">IFERROR(IF(R76="","",IF(R76&lt;=0.2,"Muy Baja",IF(R76&lt;=0.4,"Baja",IF(R76&lt;=0.6,"Media",IF(R76&lt;=0.8,"Alta","Muy Alta"))))),"")</f>
        <v/>
      </c>
      <c r="T76" s="127" t="str">
        <f>+IFERROR(IF(L76="Impacto",('4 - Valor del Riesgo Inherente'!M76-(+'4 - Valor del Riesgo Inherente'!M76*N76)),IF(L76="Probabilidad",'4 - Valor del Riesgo Inherente'!M76,"")),"")</f>
        <v/>
      </c>
      <c r="U76" s="128" t="str">
        <f t="shared" ref="U76:U96" si="18">IFERROR(IF(T76="","",IF(T76&lt;=0.2,"Leve",IF(T76&lt;=0.4,"Menor",IF(T76&lt;=0.6,"Moderado",IF(T76&lt;=0.8,"Mayor","Catastrófico"))))),"")</f>
        <v/>
      </c>
      <c r="V76" s="128" t="str">
        <f t="shared" ref="V76:V96" si="19">IF(OR(AND(S76="Muy Baja",U76="Leve"),AND(S76="Muy Baja",U76="Menor"),AND(S76="Baja",U76="Leve")),"Bajo",IF(OR(AND(S76="Muy baja",U76="Moderado"),AND(S76="Baja",U76="Menor"),AND(S76="Baja",U76="Moderado"),AND(S76="Media",U76="Leve"),AND(S76="Media",U76="Menor"),AND(S76="Media",U76="Moderado"),AND(S76="Alta",U76="Leve"),AND(S76="Alta",U76="Menor")),"Moderado",IF(OR(AND(S76="Muy Baja",U76="Mayor"),AND(S76="Baja",U76="Mayor"),AND(S76="Media",U76="Mayor"),AND(S76="Alta",U76="Moderado"),AND(S76="Alta",U76="Mayor"),AND(S76="Muy Alta",U76="Leve"),AND(S76="Muy Alta",U76="Menor"),AND(S76="Muy Alta",U76="Moderado"),AND(S76="Muy Alta",U76="Mayor")),"Alto",IF(OR(AND(S76="Muy Baja",U76="Catastrófico"),AND(S76="Baja",U76="Catastrófico"),AND(S76="Media",U76="Catastrófico"),AND(S76="Alta",U76="Catastrófico"),AND(S76="Muy Alta",U76="Catastrófico")),"Extremo",""))))</f>
        <v/>
      </c>
      <c r="W76" s="128" t="e">
        <f t="shared" ref="W76:W96" si="20">_xlfn.IFS(V76="Bajo","Aceptar",V76="Moderado","Reducir",V76="Alto","Reducir",V76="Extremo","Reducir")</f>
        <v>#N/A</v>
      </c>
    </row>
    <row r="77" spans="2:23" s="129" customFormat="1" ht="99" x14ac:dyDescent="0.4">
      <c r="B77" s="118" t="str">
        <f>+'4 - Valor del Riesgo Inherente'!B77</f>
        <v>ACCESO A LA PROPIEDAD DE LA TIERRA Y LOS TERRITORIOS</v>
      </c>
      <c r="C77" s="119" t="str">
        <f>+'4 - Valor del Riesgo Inherente'!C77</f>
        <v>DIRECCIÓN DE ACCESO A TIERRAS</v>
      </c>
      <c r="D77" s="44" t="str">
        <f>+'4 - Valor del Riesgo Inherente'!D77</f>
        <v>R 29</v>
      </c>
      <c r="E77" s="118" t="str">
        <f>+'4 - Valor del Riesgo Inherente'!E77</f>
        <v>Incumplimiento  de adquisición de predios en el marco de Políticas del Gobierno</v>
      </c>
      <c r="F77" s="118" t="str">
        <f>+'4 - Valor del Riesgo Inherente'!F77</f>
        <v>Pérdida Reputacional</v>
      </c>
      <c r="G77" s="98" t="str">
        <f>+'4 - Valor del Riesgo Inherente'!G77</f>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v>
      </c>
      <c r="H77" s="122" t="s">
        <v>1180</v>
      </c>
      <c r="I77" s="124" t="s">
        <v>809</v>
      </c>
      <c r="J77" s="124" t="s">
        <v>926</v>
      </c>
      <c r="K77" s="125" t="s">
        <v>176</v>
      </c>
      <c r="L77" s="126" t="str">
        <f t="shared" si="16"/>
        <v>Probabilidad</v>
      </c>
      <c r="M77" s="125" t="s">
        <v>181</v>
      </c>
      <c r="N77" s="126" t="str">
        <f t="shared" ref="N77:N94" si="21">IF(AND(K77="Preventivo",M77="Automático"),"50%",IF(AND(K77="Preventivo",M77="Manual"),"40%",IF(AND(K77="Detectivo",M77="Automático"),"40%",IF(AND(K77="Detectivo",M77="Manual"),"30%",IF(AND(K77="Correctivo",M77="Automático"),"35%",IF(AND(K77="Correctivo",M77="Manual"),"25%",""))))))</f>
        <v>40%</v>
      </c>
      <c r="O77" s="125" t="s">
        <v>188</v>
      </c>
      <c r="P77" s="125" t="s">
        <v>190</v>
      </c>
      <c r="Q77" s="125" t="s">
        <v>728</v>
      </c>
      <c r="R77" s="127">
        <f>+IFERROR(IF(L77="Probabilidad",('4 - Valor del Riesgo Inherente'!J77-(+'4 - Valor del Riesgo Inherente'!J77*N77)),IF(L77="Impacto",'4 - Valor del Riesgo Inherente'!J77,"")),"")</f>
        <v>0.48</v>
      </c>
      <c r="S77" s="128" t="str">
        <f t="shared" si="17"/>
        <v>Media</v>
      </c>
      <c r="T77" s="127">
        <f>+IFERROR(IF(L77="Impacto",('4 - Valor del Riesgo Inherente'!M77-(+'4 - Valor del Riesgo Inherente'!M77*N77)),IF(L77="Probabilidad",'4 - Valor del Riesgo Inherente'!M77,"")),"")</f>
        <v>1</v>
      </c>
      <c r="U77" s="128" t="str">
        <f t="shared" si="18"/>
        <v>Catastrófico</v>
      </c>
      <c r="V77" s="128" t="str">
        <f t="shared" si="19"/>
        <v>Extremo</v>
      </c>
      <c r="W77" s="128" t="str">
        <f t="shared" si="20"/>
        <v>Reducir</v>
      </c>
    </row>
    <row r="78" spans="2:23" s="129" customFormat="1" ht="84.9" x14ac:dyDescent="0.4">
      <c r="B78" s="118" t="str">
        <f>+'4 - Valor del Riesgo Inherente'!B78</f>
        <v>ACCESO A LA PROPIEDAD DE LA TIERRA Y LOS TERRITORIOS</v>
      </c>
      <c r="C78" s="119" t="str">
        <f>+'4 - Valor del Riesgo Inherente'!C78</f>
        <v>DIRECCIÓN DE ACCESO A TIERRAS</v>
      </c>
      <c r="D78" s="44" t="str">
        <f>+'4 - Valor del Riesgo Inherente'!D78</f>
        <v>R 29</v>
      </c>
      <c r="E78" s="118" t="str">
        <f>+'4 - Valor del Riesgo Inherente'!E78</f>
        <v>Incumplimiento  de adquisición de predios en el marco de Políticas del Gobierno</v>
      </c>
      <c r="F78" s="118" t="str">
        <f>+'4 - Valor del Riesgo Inherente'!F78</f>
        <v>Pérdida Reputacional</v>
      </c>
      <c r="G78" s="98" t="str">
        <f>+'4 - Valor del Riesgo Inherente'!G78</f>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v>
      </c>
      <c r="H78" s="122" t="s">
        <v>1181</v>
      </c>
      <c r="I78" s="124" t="s">
        <v>809</v>
      </c>
      <c r="J78" s="124" t="s">
        <v>1571</v>
      </c>
      <c r="K78" s="125" t="s">
        <v>176</v>
      </c>
      <c r="L78" s="126" t="str">
        <f t="shared" si="16"/>
        <v>Probabilidad</v>
      </c>
      <c r="M78" s="125" t="s">
        <v>181</v>
      </c>
      <c r="N78" s="126" t="str">
        <f t="shared" si="21"/>
        <v>40%</v>
      </c>
      <c r="O78" s="125" t="s">
        <v>188</v>
      </c>
      <c r="P78" s="125" t="s">
        <v>190</v>
      </c>
      <c r="Q78" s="125" t="s">
        <v>728</v>
      </c>
      <c r="R78" s="127">
        <f>IFERROR(IF(AND(L77="Probabilidad",L78="Probabilidad"),(R77-(+R77*N78)),IF(L78="Probabilidad",('4 - Valor del Riesgo Inherente'!J77-(+'4 - Valor del Riesgo Inherente'!J77*N78)),IF(L78="Impacto",R77,""))),"")</f>
        <v>0.28799999999999998</v>
      </c>
      <c r="S78" s="128" t="str">
        <f t="shared" si="17"/>
        <v>Baja</v>
      </c>
      <c r="T78" s="127">
        <f>IFERROR(IF(AND(L77="Impacto",L78="Impacto"),(T77-(+T77*N78)),IF(L78="Impacto",('4 - Valor del Riesgo Inherente'!M77-(+'4 - Valor del Riesgo Inherente'!M77*N78)),IF(L78="Probabilidad",T77,""))),"")</f>
        <v>1</v>
      </c>
      <c r="U78" s="128" t="str">
        <f t="shared" si="18"/>
        <v>Catastrófico</v>
      </c>
      <c r="V78" s="128" t="str">
        <f t="shared" si="19"/>
        <v>Extremo</v>
      </c>
      <c r="W78" s="128" t="str">
        <f t="shared" si="20"/>
        <v>Reducir</v>
      </c>
    </row>
    <row r="79" spans="2:23" s="129" customFormat="1" ht="113.15" x14ac:dyDescent="0.4">
      <c r="B79" s="118" t="str">
        <f>+'4 - Valor del Riesgo Inherente'!B79</f>
        <v>ACCESO A LA PROPIEDAD DE LA TIERRA Y LOS TERRITORIOS</v>
      </c>
      <c r="C79" s="119" t="str">
        <f>+'4 - Valor del Riesgo Inherente'!C79</f>
        <v>DIRECCIÓN DE ACCESO A TIERRAS</v>
      </c>
      <c r="D79" s="44" t="str">
        <f>+'4 - Valor del Riesgo Inherente'!D79</f>
        <v>R 29</v>
      </c>
      <c r="E79" s="118" t="str">
        <f>+'4 - Valor del Riesgo Inherente'!E79</f>
        <v>Incumplimiento  de adquisición de predios en el marco de Políticas del Gobierno</v>
      </c>
      <c r="F79" s="118" t="str">
        <f>+'4 - Valor del Riesgo Inherente'!F79</f>
        <v>Pérdida Reputacional</v>
      </c>
      <c r="G79" s="98" t="str">
        <f>+'4 - Valor del Riesgo Inherente'!G79</f>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v>
      </c>
      <c r="H79" s="122" t="s">
        <v>1182</v>
      </c>
      <c r="I79" s="124" t="s">
        <v>809</v>
      </c>
      <c r="J79" s="124" t="s">
        <v>1572</v>
      </c>
      <c r="K79" s="125" t="s">
        <v>178</v>
      </c>
      <c r="L79" s="126" t="str">
        <f t="shared" si="16"/>
        <v>Impacto</v>
      </c>
      <c r="M79" s="125" t="s">
        <v>181</v>
      </c>
      <c r="N79" s="126" t="str">
        <f t="shared" si="21"/>
        <v>25%</v>
      </c>
      <c r="O79" s="125" t="s">
        <v>188</v>
      </c>
      <c r="P79" s="125" t="s">
        <v>190</v>
      </c>
      <c r="Q79" s="125" t="s">
        <v>728</v>
      </c>
      <c r="R79" s="127">
        <f>IFERROR(IF(AND(L78="Probabilidad",L79="Probabilidad"),(R78-(+R78*N79)),IF(L79="Probabilidad",('4 - Valor del Riesgo Inherente'!J78-(+'4 - Valor del Riesgo Inherente'!J78*N79)),IF(L79="Impacto",R78,""))),"")</f>
        <v>0.28799999999999998</v>
      </c>
      <c r="S79" s="128" t="str">
        <f t="shared" si="17"/>
        <v>Baja</v>
      </c>
      <c r="T79" s="127">
        <f>IFERROR(IF(AND(L78="Impacto",L79="Impacto"),(T78-(+T78*N79)),IF(L79="Impacto",('4 - Valor del Riesgo Inherente'!M78-(+'4 - Valor del Riesgo Inherente'!M78*N79)),IF(L79="Probabilidad",T78,""))),"")</f>
        <v>0.75</v>
      </c>
      <c r="U79" s="128" t="str">
        <f t="shared" si="18"/>
        <v>Mayor</v>
      </c>
      <c r="V79" s="128" t="str">
        <f t="shared" si="19"/>
        <v>Alto</v>
      </c>
      <c r="W79" s="128" t="str">
        <f t="shared" si="20"/>
        <v>Reducir</v>
      </c>
    </row>
    <row r="80" spans="2:23" s="129" customFormat="1" ht="169.75" x14ac:dyDescent="0.4">
      <c r="B80" s="118" t="str">
        <f>+'4 - Valor del Riesgo Inherente'!B80</f>
        <v>ACCESO A LA PROPIEDAD DE LA TIERRA Y LOS TERRITORIOS</v>
      </c>
      <c r="C80" s="119" t="str">
        <f>+'4 - Valor del Riesgo Inherente'!C80</f>
        <v>SUBDIRECCIÓN DE ACCESO A TIERRAS EN ZONAS FOCALIZADAS</v>
      </c>
      <c r="D80" s="44" t="str">
        <f>+'4 - Valor del Riesgo Inherente'!D80</f>
        <v>R 30</v>
      </c>
      <c r="E80" s="118" t="str">
        <f>+'4 - Valor del Riesgo Inherente'!E80</f>
        <v>Materializar un subsidio que no cumpla con los requisitos establecidos</v>
      </c>
      <c r="F80" s="118" t="str">
        <f>+'4 - Valor del Riesgo Inherente'!F80</f>
        <v>Afectación Económica o presupuestal</v>
      </c>
      <c r="G80" s="98" t="str">
        <f>+'4 - Valor del Riesgo Inherente'!G80</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H80" s="122" t="s">
        <v>1183</v>
      </c>
      <c r="I80" s="124" t="s">
        <v>810</v>
      </c>
      <c r="J80" s="124" t="s">
        <v>1573</v>
      </c>
      <c r="K80" s="125" t="s">
        <v>176</v>
      </c>
      <c r="L80" s="126" t="str">
        <f t="shared" si="16"/>
        <v>Probabilidad</v>
      </c>
      <c r="M80" s="125" t="s">
        <v>181</v>
      </c>
      <c r="N80" s="126" t="str">
        <f t="shared" si="21"/>
        <v>40%</v>
      </c>
      <c r="O80" s="125" t="s">
        <v>188</v>
      </c>
      <c r="P80" s="125" t="s">
        <v>191</v>
      </c>
      <c r="Q80" s="125" t="s">
        <v>728</v>
      </c>
      <c r="R80" s="127">
        <f>+IFERROR(IF(L80="Probabilidad",('4 - Valor del Riesgo Inherente'!J80-(+'4 - Valor del Riesgo Inherente'!J80*N80)),IF(L80="Impacto",'4 - Valor del Riesgo Inherente'!J80,"")),"")</f>
        <v>0.36</v>
      </c>
      <c r="S80" s="128" t="str">
        <f t="shared" si="17"/>
        <v>Baja</v>
      </c>
      <c r="T80" s="127">
        <f>+IFERROR(IF(L80="Impacto",('4 - Valor del Riesgo Inherente'!M80-(+'4 - Valor del Riesgo Inherente'!M80*N80)),IF(L80="Probabilidad",'4 - Valor del Riesgo Inherente'!M80,"")),"")</f>
        <v>1</v>
      </c>
      <c r="U80" s="128" t="str">
        <f t="shared" si="18"/>
        <v>Catastrófico</v>
      </c>
      <c r="V80" s="128" t="str">
        <f t="shared" si="19"/>
        <v>Extremo</v>
      </c>
      <c r="W80" s="128" t="str">
        <f t="shared" si="20"/>
        <v>Reducir</v>
      </c>
    </row>
    <row r="81" spans="2:23" s="129" customFormat="1" ht="99" x14ac:dyDescent="0.4">
      <c r="B81" s="118" t="str">
        <f>+'4 - Valor del Riesgo Inherente'!B81</f>
        <v>ACCESO A LA PROPIEDAD DE LA TIERRA Y LOS TERRITORIOS</v>
      </c>
      <c r="C81" s="119" t="str">
        <f>+'4 - Valor del Riesgo Inherente'!C81</f>
        <v>SUBDIRECCIÓN DE ACCESO A TIERRAS EN ZONAS FOCALIZADAS</v>
      </c>
      <c r="D81" s="44" t="str">
        <f>+'4 - Valor del Riesgo Inherente'!D81</f>
        <v>R 30</v>
      </c>
      <c r="E81" s="118" t="str">
        <f>+'4 - Valor del Riesgo Inherente'!E81</f>
        <v>Materializar un subsidio que no cumpla con los requisitos establecidos</v>
      </c>
      <c r="F81" s="118" t="str">
        <f>+'4 - Valor del Riesgo Inherente'!F81</f>
        <v>Afectación Económica o presupuestal</v>
      </c>
      <c r="G81" s="98" t="str">
        <f>+'4 - Valor del Riesgo Inherente'!G81</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H81" s="122" t="s">
        <v>1184</v>
      </c>
      <c r="I81" s="124" t="s">
        <v>810</v>
      </c>
      <c r="J81" s="124" t="s">
        <v>1574</v>
      </c>
      <c r="K81" s="125" t="s">
        <v>176</v>
      </c>
      <c r="L81" s="126" t="str">
        <f t="shared" si="16"/>
        <v>Probabilidad</v>
      </c>
      <c r="M81" s="125" t="s">
        <v>181</v>
      </c>
      <c r="N81" s="126" t="str">
        <f t="shared" si="21"/>
        <v>40%</v>
      </c>
      <c r="O81" s="125" t="s">
        <v>188</v>
      </c>
      <c r="P81" s="125" t="s">
        <v>191</v>
      </c>
      <c r="Q81" s="125" t="s">
        <v>728</v>
      </c>
      <c r="R81" s="127">
        <f>IFERROR(IF(AND(L80="Probabilidad",L81="Probabilidad"),(R80-(+R80*N81)),IF(L81="Probabilidad",('4 - Valor del Riesgo Inherente'!J80-(+'4 - Valor del Riesgo Inherente'!J80*N81)),IF(L81="Impacto",R80,""))),"")</f>
        <v>0.216</v>
      </c>
      <c r="S81" s="128" t="str">
        <f t="shared" si="17"/>
        <v>Baja</v>
      </c>
      <c r="T81" s="127">
        <f>IFERROR(IF(AND(L80="Impacto",L81="Impacto"),(T80-(+T80*N81)),IF(L81="Impacto",('4 - Valor del Riesgo Inherente'!M80-(+'4 - Valor del Riesgo Inherente'!M80*N81)),IF(L81="Probabilidad",T80,""))),"")</f>
        <v>1</v>
      </c>
      <c r="U81" s="128" t="str">
        <f t="shared" si="18"/>
        <v>Catastrófico</v>
      </c>
      <c r="V81" s="128" t="str">
        <f t="shared" si="19"/>
        <v>Extremo</v>
      </c>
      <c r="W81" s="128" t="str">
        <f t="shared" si="20"/>
        <v>Reducir</v>
      </c>
    </row>
    <row r="82" spans="2:23" s="129" customFormat="1" ht="113.15" x14ac:dyDescent="0.4">
      <c r="B82" s="118" t="str">
        <f>+'4 - Valor del Riesgo Inherente'!B82</f>
        <v>ACCESO A LA PROPIEDAD DE LA TIERRA Y LOS TERRITORIOS</v>
      </c>
      <c r="C82" s="119" t="str">
        <f>+'4 - Valor del Riesgo Inherente'!C82</f>
        <v>SUBDIRECCIÓN DE ACCESO A TIERRAS EN ZONAS FOCALIZADAS</v>
      </c>
      <c r="D82" s="44" t="str">
        <f>+'4 - Valor del Riesgo Inherente'!D82</f>
        <v>R 30</v>
      </c>
      <c r="E82" s="118" t="str">
        <f>+'4 - Valor del Riesgo Inherente'!E82</f>
        <v>Materializar un subsidio que no cumpla con los requisitos establecidos</v>
      </c>
      <c r="F82" s="118" t="str">
        <f>+'4 - Valor del Riesgo Inherente'!F82</f>
        <v>Afectación Económica o presupuestal</v>
      </c>
      <c r="G82" s="98" t="str">
        <f>+'4 - Valor del Riesgo Inherente'!G82</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H82" s="122" t="s">
        <v>1185</v>
      </c>
      <c r="I82" s="124" t="s">
        <v>810</v>
      </c>
      <c r="J82" s="124" t="s">
        <v>927</v>
      </c>
      <c r="K82" s="125" t="s">
        <v>177</v>
      </c>
      <c r="L82" s="126" t="str">
        <f t="shared" si="16"/>
        <v>Probabilidad</v>
      </c>
      <c r="M82" s="125" t="s">
        <v>181</v>
      </c>
      <c r="N82" s="126" t="str">
        <f t="shared" si="21"/>
        <v>30%</v>
      </c>
      <c r="O82" s="125" t="s">
        <v>188</v>
      </c>
      <c r="P82" s="125" t="s">
        <v>191</v>
      </c>
      <c r="Q82" s="125" t="s">
        <v>728</v>
      </c>
      <c r="R82" s="127">
        <f>IFERROR(IF(AND(L81="Probabilidad",L82="Probabilidad"),(R81-(+R81*N82)),IF(L82="Probabilidad",('4 - Valor del Riesgo Inherente'!J81-(+'4 - Valor del Riesgo Inherente'!J81*N82)),IF(L82="Impacto",R81,""))),"")</f>
        <v>0.1512</v>
      </c>
      <c r="S82" s="128" t="str">
        <f t="shared" si="17"/>
        <v>Muy Baja</v>
      </c>
      <c r="T82" s="127">
        <f>IFERROR(IF(AND(L81="Impacto",L82="Impacto"),(T81-(+T81*N82)),IF(L82="Impacto",('4 - Valor del Riesgo Inherente'!M81-(+'4 - Valor del Riesgo Inherente'!M81*N82)),IF(L82="Probabilidad",T81,""))),"")</f>
        <v>1</v>
      </c>
      <c r="U82" s="128" t="str">
        <f t="shared" si="18"/>
        <v>Catastrófico</v>
      </c>
      <c r="V82" s="128" t="str">
        <f t="shared" si="19"/>
        <v>Extremo</v>
      </c>
      <c r="W82" s="128" t="str">
        <f t="shared" si="20"/>
        <v>Reducir</v>
      </c>
    </row>
    <row r="83" spans="2:23" s="129" customFormat="1" ht="99" x14ac:dyDescent="0.4">
      <c r="B83" s="118" t="str">
        <f>+'4 - Valor del Riesgo Inherente'!B83</f>
        <v>ACCESO A LA PROPIEDAD DE LA TIERRA Y LOS TERRITORIOS</v>
      </c>
      <c r="C83" s="119" t="str">
        <f>+'4 - Valor del Riesgo Inherente'!C83</f>
        <v>SUBDIRECCIÓN DE ACCESO A TIERRAS EN ZONAS FOCALIZADAS</v>
      </c>
      <c r="D83" s="44" t="str">
        <f>+'4 - Valor del Riesgo Inherente'!D83</f>
        <v>R 30</v>
      </c>
      <c r="E83" s="118" t="str">
        <f>+'4 - Valor del Riesgo Inherente'!E83</f>
        <v>Materializar un subsidio que no cumpla con los requisitos establecidos</v>
      </c>
      <c r="F83" s="118" t="str">
        <f>+'4 - Valor del Riesgo Inherente'!F83</f>
        <v>Afectación Económica o presupuestal</v>
      </c>
      <c r="G83" s="98" t="str">
        <f>+'4 - Valor del Riesgo Inherente'!G83</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H83" s="122" t="s">
        <v>1186</v>
      </c>
      <c r="I83" s="124" t="s">
        <v>810</v>
      </c>
      <c r="J83" s="124" t="s">
        <v>928</v>
      </c>
      <c r="K83" s="125" t="s">
        <v>178</v>
      </c>
      <c r="L83" s="126" t="str">
        <f t="shared" si="16"/>
        <v>Impacto</v>
      </c>
      <c r="M83" s="125" t="s">
        <v>181</v>
      </c>
      <c r="N83" s="126" t="str">
        <f t="shared" si="21"/>
        <v>25%</v>
      </c>
      <c r="O83" s="125" t="s">
        <v>188</v>
      </c>
      <c r="P83" s="125" t="s">
        <v>190</v>
      </c>
      <c r="Q83" s="125" t="s">
        <v>728</v>
      </c>
      <c r="R83" s="127">
        <f>IFERROR(IF(AND(L82="Probabilidad",L83="Probabilidad"),(R82-(+R82*N83)),IF(L83="Probabilidad",('4 - Valor del Riesgo Inherente'!J82-(+'4 - Valor del Riesgo Inherente'!J82*N83)),IF(L83="Impacto",R82,""))),"")</f>
        <v>0.1512</v>
      </c>
      <c r="S83" s="128" t="str">
        <f t="shared" si="17"/>
        <v>Muy Baja</v>
      </c>
      <c r="T83" s="127">
        <f>IFERROR(IF(AND(L82="Impacto",L83="Impacto"),(T82-(+T82*N83)),IF(L83="Impacto",('4 - Valor del Riesgo Inherente'!M82-(+'4 - Valor del Riesgo Inherente'!M82*N83)),IF(L83="Probabilidad",T82,""))),"")</f>
        <v>0.75</v>
      </c>
      <c r="U83" s="128" t="str">
        <f t="shared" si="18"/>
        <v>Mayor</v>
      </c>
      <c r="V83" s="128" t="str">
        <f t="shared" si="19"/>
        <v>Alto</v>
      </c>
      <c r="W83" s="128" t="str">
        <f t="shared" si="20"/>
        <v>Reducir</v>
      </c>
    </row>
    <row r="84" spans="2:23" s="129" customFormat="1" ht="127.3" x14ac:dyDescent="0.4">
      <c r="B84" s="118" t="str">
        <f>+'4 - Valor del Riesgo Inherente'!B84</f>
        <v>ACCESO A LA PROPIEDAD DE LA TIERRA Y LOS TERRITORIOS</v>
      </c>
      <c r="C84" s="119" t="str">
        <f>+'4 - Valor del Riesgo Inherente'!C84</f>
        <v>SUBDIRECCIÓN DE ACCESO A TIERRAS EN ZONAS FOCALIZADAS</v>
      </c>
      <c r="D84" s="44" t="str">
        <f>+'4 - Valor del Riesgo Inherente'!D84</f>
        <v>R 31</v>
      </c>
      <c r="E84" s="118" t="str">
        <f>+'4 - Valor del Riesgo Inherente'!E84</f>
        <v>Adjudicación de baldíos a persona natural, sin el cumplimiento de requisitos jurídicos, agronómicos y catastrales en los municipios focalizados</v>
      </c>
      <c r="F84" s="118" t="str">
        <f>+'4 - Valor del Riesgo Inherente'!F84</f>
        <v>Pérdida Reputacional</v>
      </c>
      <c r="G84" s="98" t="str">
        <f>+'4 - Valor del Riesgo Inherente'!G84</f>
        <v>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v>
      </c>
      <c r="H84" s="122" t="s">
        <v>1187</v>
      </c>
      <c r="I84" s="124" t="s">
        <v>810</v>
      </c>
      <c r="J84" s="124" t="s">
        <v>1575</v>
      </c>
      <c r="K84" s="125" t="s">
        <v>176</v>
      </c>
      <c r="L84" s="126" t="str">
        <f t="shared" si="16"/>
        <v>Probabilidad</v>
      </c>
      <c r="M84" s="125" t="s">
        <v>181</v>
      </c>
      <c r="N84" s="126" t="str">
        <f t="shared" si="21"/>
        <v>40%</v>
      </c>
      <c r="O84" s="125" t="s">
        <v>188</v>
      </c>
      <c r="P84" s="125" t="s">
        <v>190</v>
      </c>
      <c r="Q84" s="125" t="s">
        <v>728</v>
      </c>
      <c r="R84" s="127">
        <f>+IFERROR(IF(L84="Probabilidad",('4 - Valor del Riesgo Inherente'!J84-(+'4 - Valor del Riesgo Inherente'!J84*N84)),IF(L84="Impacto",'4 - Valor del Riesgo Inherente'!J84,"")),"")</f>
        <v>0.48</v>
      </c>
      <c r="S84" s="128" t="str">
        <f t="shared" si="17"/>
        <v>Media</v>
      </c>
      <c r="T84" s="127">
        <f>+IFERROR(IF(L84="Impacto",('4 - Valor del Riesgo Inherente'!M84-(+'4 - Valor del Riesgo Inherente'!M84*N84)),IF(L84="Probabilidad",'4 - Valor del Riesgo Inherente'!M84,"")),"")</f>
        <v>1</v>
      </c>
      <c r="U84" s="128" t="str">
        <f t="shared" si="18"/>
        <v>Catastrófico</v>
      </c>
      <c r="V84" s="128" t="str">
        <f t="shared" si="19"/>
        <v>Extremo</v>
      </c>
      <c r="W84" s="128" t="str">
        <f t="shared" si="20"/>
        <v>Reducir</v>
      </c>
    </row>
    <row r="85" spans="2:23" s="129" customFormat="1" ht="127.3" x14ac:dyDescent="0.4">
      <c r="B85" s="118" t="str">
        <f>+'4 - Valor del Riesgo Inherente'!B85</f>
        <v>ACCESO A LA PROPIEDAD DE LA TIERRA Y LOS TERRITORIOS</v>
      </c>
      <c r="C85" s="119" t="str">
        <f>+'4 - Valor del Riesgo Inherente'!C85</f>
        <v>SUBDIRECCIÓN DE ACCESO A TIERRAS EN ZONAS FOCALIZADAS</v>
      </c>
      <c r="D85" s="44" t="str">
        <f>+'4 - Valor del Riesgo Inherente'!D85</f>
        <v>R 31</v>
      </c>
      <c r="E85" s="118" t="str">
        <f>+'4 - Valor del Riesgo Inherente'!E85</f>
        <v>Adjudicación de baldíos a persona natural, sin el cumplimiento de requisitos jurídicos, agronómicos y catastrales en los municipios focalizados</v>
      </c>
      <c r="F85" s="118" t="str">
        <f>+'4 - Valor del Riesgo Inherente'!F85</f>
        <v>Pérdida Reputacional</v>
      </c>
      <c r="G85" s="98" t="str">
        <f>+'4 - Valor del Riesgo Inherente'!G85</f>
        <v>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v>
      </c>
      <c r="H85" s="122" t="s">
        <v>1188</v>
      </c>
      <c r="I85" s="124" t="s">
        <v>810</v>
      </c>
      <c r="J85" s="124" t="s">
        <v>1576</v>
      </c>
      <c r="K85" s="125" t="s">
        <v>176</v>
      </c>
      <c r="L85" s="126" t="str">
        <f t="shared" si="16"/>
        <v>Probabilidad</v>
      </c>
      <c r="M85" s="125" t="s">
        <v>181</v>
      </c>
      <c r="N85" s="126" t="str">
        <f t="shared" si="21"/>
        <v>40%</v>
      </c>
      <c r="O85" s="125" t="s">
        <v>188</v>
      </c>
      <c r="P85" s="125" t="s">
        <v>190</v>
      </c>
      <c r="Q85" s="125" t="s">
        <v>728</v>
      </c>
      <c r="R85" s="127">
        <f>IFERROR(IF(AND(L84="Probabilidad",L85="Probabilidad"),(R84-(+R84*N85)),IF(L85="Probabilidad",('4 - Valor del Riesgo Inherente'!J84-(+'4 - Valor del Riesgo Inherente'!J84*N85)),IF(L85="Impacto",R84,""))),"")</f>
        <v>0.28799999999999998</v>
      </c>
      <c r="S85" s="128" t="str">
        <f t="shared" si="17"/>
        <v>Baja</v>
      </c>
      <c r="T85" s="127">
        <f>IFERROR(IF(AND(L84="Impacto",L85="Impacto"),(T84-(+T84*N85)),IF(L85="Impacto",('4 - Valor del Riesgo Inherente'!M84-(+'4 - Valor del Riesgo Inherente'!M84*N85)),IF(L85="Probabilidad",T84,""))),"")</f>
        <v>1</v>
      </c>
      <c r="U85" s="128" t="str">
        <f t="shared" si="18"/>
        <v>Catastrófico</v>
      </c>
      <c r="V85" s="128" t="str">
        <f t="shared" si="19"/>
        <v>Extremo</v>
      </c>
      <c r="W85" s="128" t="str">
        <f t="shared" si="20"/>
        <v>Reducir</v>
      </c>
    </row>
    <row r="86" spans="2:23" s="129" customFormat="1" ht="84.9" x14ac:dyDescent="0.4">
      <c r="B86" s="118" t="str">
        <f>+'4 - Valor del Riesgo Inherente'!B86</f>
        <v>ACCESO A LA PROPIEDAD DE LA TIERRA Y LOS TERRITORIOS</v>
      </c>
      <c r="C86" s="119" t="str">
        <f>+'4 - Valor del Riesgo Inherente'!C86</f>
        <v>SUBDIRECCIÓN DE ACCESO A TIERRAS EN ZONAS FOCALIZADAS</v>
      </c>
      <c r="D86" s="44" t="str">
        <f>+'4 - Valor del Riesgo Inherente'!D86</f>
        <v>R 31</v>
      </c>
      <c r="E86" s="118" t="str">
        <f>+'4 - Valor del Riesgo Inherente'!E86</f>
        <v>Adjudicación de baldíos a persona natural, sin el cumplimiento de requisitos jurídicos, agronómicos y catastrales en los municipios focalizados</v>
      </c>
      <c r="F86" s="118" t="str">
        <f>+'4 - Valor del Riesgo Inherente'!F86</f>
        <v>Pérdida Reputacional</v>
      </c>
      <c r="G86" s="98" t="str">
        <f>+'4 - Valor del Riesgo Inherente'!G86</f>
        <v>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v>
      </c>
      <c r="H86" s="122" t="s">
        <v>1189</v>
      </c>
      <c r="I86" s="124" t="s">
        <v>810</v>
      </c>
      <c r="J86" s="124" t="s">
        <v>1577</v>
      </c>
      <c r="K86" s="125" t="s">
        <v>178</v>
      </c>
      <c r="L86" s="126" t="str">
        <f t="shared" si="16"/>
        <v>Impacto</v>
      </c>
      <c r="M86" s="125" t="s">
        <v>181</v>
      </c>
      <c r="N86" s="126" t="str">
        <f t="shared" si="21"/>
        <v>25%</v>
      </c>
      <c r="O86" s="125" t="s">
        <v>188</v>
      </c>
      <c r="P86" s="125" t="s">
        <v>190</v>
      </c>
      <c r="Q86" s="125" t="s">
        <v>728</v>
      </c>
      <c r="R86" s="127">
        <f>IFERROR(IF(AND(L85="Probabilidad",L86="Probabilidad"),(R85-(+R85*N86)),IF(L86="Probabilidad",('4 - Valor del Riesgo Inherente'!J85-(+'4 - Valor del Riesgo Inherente'!J85*N86)),IF(L86="Impacto",R85,""))),"")</f>
        <v>0.28799999999999998</v>
      </c>
      <c r="S86" s="128" t="str">
        <f t="shared" si="17"/>
        <v>Baja</v>
      </c>
      <c r="T86" s="127">
        <f>IFERROR(IF(AND(L85="Impacto",L86="Impacto"),(T85-(+T85*N86)),IF(L86="Impacto",('4 - Valor del Riesgo Inherente'!M85-(+'4 - Valor del Riesgo Inherente'!M85*N86)),IF(L86="Probabilidad",T85,""))),"")</f>
        <v>0.75</v>
      </c>
      <c r="U86" s="128" t="str">
        <f t="shared" si="18"/>
        <v>Mayor</v>
      </c>
      <c r="V86" s="128" t="str">
        <f t="shared" si="19"/>
        <v>Alto</v>
      </c>
      <c r="W86" s="128" t="str">
        <f t="shared" si="20"/>
        <v>Reducir</v>
      </c>
    </row>
    <row r="87" spans="2:23" s="129" customFormat="1" ht="169.75" x14ac:dyDescent="0.4">
      <c r="B87" s="118" t="str">
        <f>+'4 - Valor del Riesgo Inherente'!B87</f>
        <v>ACCESO A LA PROPIEDAD DE LA TIERRA Y LOS TERRITORIOS</v>
      </c>
      <c r="C87" s="119" t="str">
        <f>+'4 - Valor del Riesgo Inherente'!C87</f>
        <v>SUBDIRECCIÓN DE ACCESO A TIERRAS POR DEMANDA Y DESCONGESTIÓN</v>
      </c>
      <c r="D87" s="44" t="str">
        <f>+'4 - Valor del Riesgo Inherente'!D87</f>
        <v>R 32</v>
      </c>
      <c r="E87" s="118" t="str">
        <f>+'4 - Valor del Riesgo Inherente'!E87</f>
        <v xml:space="preserve">Demoras en ejecutar las etapas propias del procedimiento por causas internas de revocatoria de predios no focalizados </v>
      </c>
      <c r="F87" s="118" t="str">
        <f>+'4 - Valor del Riesgo Inherente'!F87</f>
        <v>Pérdida Reputacional</v>
      </c>
      <c r="G87" s="98" t="str">
        <f>+'4 - Valor del Riesgo Inherente'!G87</f>
        <v>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v>
      </c>
      <c r="H87" s="122" t="s">
        <v>1190</v>
      </c>
      <c r="I87" s="124" t="s">
        <v>811</v>
      </c>
      <c r="J87" s="124" t="s">
        <v>1578</v>
      </c>
      <c r="K87" s="125" t="s">
        <v>176</v>
      </c>
      <c r="L87" s="126" t="str">
        <f t="shared" si="16"/>
        <v>Probabilidad</v>
      </c>
      <c r="M87" s="125" t="s">
        <v>181</v>
      </c>
      <c r="N87" s="126" t="str">
        <f t="shared" si="21"/>
        <v>40%</v>
      </c>
      <c r="O87" s="125" t="s">
        <v>188</v>
      </c>
      <c r="P87" s="125" t="s">
        <v>190</v>
      </c>
      <c r="Q87" s="125" t="s">
        <v>728</v>
      </c>
      <c r="R87" s="127">
        <f>+IFERROR(IF(L87="Probabilidad",('4 - Valor del Riesgo Inherente'!J87-(+'4 - Valor del Riesgo Inherente'!J87*N87)),IF(L87="Impacto",'4 - Valor del Riesgo Inherente'!J87,"")),"")</f>
        <v>0.48</v>
      </c>
      <c r="S87" s="128" t="str">
        <f t="shared" si="17"/>
        <v>Media</v>
      </c>
      <c r="T87" s="127">
        <f>+IFERROR(IF(L87="Impacto",('4 - Valor del Riesgo Inherente'!M87-(+'4 - Valor del Riesgo Inherente'!M87*N87)),IF(L87="Probabilidad",'4 - Valor del Riesgo Inherente'!M87,"")),"")</f>
        <v>1</v>
      </c>
      <c r="U87" s="128" t="str">
        <f t="shared" si="18"/>
        <v>Catastrófico</v>
      </c>
      <c r="V87" s="128" t="str">
        <f t="shared" si="19"/>
        <v>Extremo</v>
      </c>
      <c r="W87" s="128" t="str">
        <f t="shared" si="20"/>
        <v>Reducir</v>
      </c>
    </row>
    <row r="88" spans="2:23" s="129" customFormat="1" ht="84.9" x14ac:dyDescent="0.4">
      <c r="B88" s="118" t="str">
        <f>+'4 - Valor del Riesgo Inherente'!B88</f>
        <v>ACCESO A LA PROPIEDAD DE LA TIERRA Y LOS TERRITORIOS</v>
      </c>
      <c r="C88" s="119" t="str">
        <f>+'4 - Valor del Riesgo Inherente'!C88</f>
        <v>SUBDIRECCIÓN DE ACCESO A TIERRAS POR DEMANDA Y DESCONGESTIÓN</v>
      </c>
      <c r="D88" s="44" t="str">
        <f>+'4 - Valor del Riesgo Inherente'!D88</f>
        <v>R 32</v>
      </c>
      <c r="E88" s="118" t="str">
        <f>+'4 - Valor del Riesgo Inherente'!E88</f>
        <v xml:space="preserve">Demoras en ejecutar las etapas propias del procedimiento por causas internas de revocatoria de predios no focalizados </v>
      </c>
      <c r="F88" s="118" t="str">
        <f>+'4 - Valor del Riesgo Inherente'!F88</f>
        <v>Pérdida Reputacional</v>
      </c>
      <c r="G88" s="98" t="str">
        <f>+'4 - Valor del Riesgo Inherente'!G88</f>
        <v>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v>
      </c>
      <c r="H88" s="122" t="s">
        <v>1191</v>
      </c>
      <c r="I88" s="124" t="s">
        <v>811</v>
      </c>
      <c r="J88" s="124" t="s">
        <v>929</v>
      </c>
      <c r="K88" s="125" t="s">
        <v>177</v>
      </c>
      <c r="L88" s="126" t="str">
        <f t="shared" si="16"/>
        <v>Probabilidad</v>
      </c>
      <c r="M88" s="125" t="s">
        <v>181</v>
      </c>
      <c r="N88" s="126" t="str">
        <f t="shared" si="21"/>
        <v>30%</v>
      </c>
      <c r="O88" s="125" t="s">
        <v>188</v>
      </c>
      <c r="P88" s="125" t="s">
        <v>190</v>
      </c>
      <c r="Q88" s="125" t="s">
        <v>728</v>
      </c>
      <c r="R88" s="127">
        <f>IFERROR(IF(AND(L87="Probabilidad",L88="Probabilidad"),(R87-(+R87*N88)),IF(L88="Probabilidad",('4 - Valor del Riesgo Inherente'!J87-(+'4 - Valor del Riesgo Inherente'!J87*N88)),IF(L88="Impacto",R87,""))),"")</f>
        <v>0.33599999999999997</v>
      </c>
      <c r="S88" s="128" t="str">
        <f t="shared" si="17"/>
        <v>Baja</v>
      </c>
      <c r="T88" s="127">
        <f>IFERROR(IF(AND(L87="Impacto",L88="Impacto"),(T87-(+T87*N88)),IF(L88="Impacto",('4 - Valor del Riesgo Inherente'!M87-(+'4 - Valor del Riesgo Inherente'!M87*N88)),IF(L88="Probabilidad",T87,""))),"")</f>
        <v>1</v>
      </c>
      <c r="U88" s="128" t="str">
        <f t="shared" si="18"/>
        <v>Catastrófico</v>
      </c>
      <c r="V88" s="128" t="str">
        <f t="shared" si="19"/>
        <v>Extremo</v>
      </c>
      <c r="W88" s="128" t="str">
        <f t="shared" si="20"/>
        <v>Reducir</v>
      </c>
    </row>
    <row r="89" spans="2:23" s="129" customFormat="1" ht="84.9" x14ac:dyDescent="0.4">
      <c r="B89" s="118" t="str">
        <f>+'4 - Valor del Riesgo Inherente'!B89</f>
        <v>ACCESO A LA PROPIEDAD DE LA TIERRA Y LOS TERRITORIOS</v>
      </c>
      <c r="C89" s="119" t="str">
        <f>+'4 - Valor del Riesgo Inherente'!C89</f>
        <v>SUBDIRECCIÓN DE ACCESO A TIERRAS POR DEMANDA Y DESCONGESTIÓN</v>
      </c>
      <c r="D89" s="44" t="str">
        <f>+'4 - Valor del Riesgo Inherente'!D89</f>
        <v>R 32</v>
      </c>
      <c r="E89" s="118" t="str">
        <f>+'4 - Valor del Riesgo Inherente'!E89</f>
        <v xml:space="preserve">Demoras en ejecutar las etapas propias del procedimiento por causas internas de revocatoria de predios no focalizados </v>
      </c>
      <c r="F89" s="118" t="str">
        <f>+'4 - Valor del Riesgo Inherente'!F89</f>
        <v>Pérdida Reputacional</v>
      </c>
      <c r="G89" s="98" t="str">
        <f>+'4 - Valor del Riesgo Inherente'!G89</f>
        <v>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v>
      </c>
      <c r="H89" s="122" t="s">
        <v>1192</v>
      </c>
      <c r="I89" s="124" t="s">
        <v>811</v>
      </c>
      <c r="J89" s="124" t="s">
        <v>1579</v>
      </c>
      <c r="K89" s="125" t="s">
        <v>178</v>
      </c>
      <c r="L89" s="126" t="str">
        <f t="shared" si="16"/>
        <v>Impacto</v>
      </c>
      <c r="M89" s="125" t="s">
        <v>181</v>
      </c>
      <c r="N89" s="126" t="str">
        <f t="shared" si="21"/>
        <v>25%</v>
      </c>
      <c r="O89" s="125" t="s">
        <v>188</v>
      </c>
      <c r="P89" s="125" t="s">
        <v>190</v>
      </c>
      <c r="Q89" s="125" t="s">
        <v>728</v>
      </c>
      <c r="R89" s="127">
        <f>IFERROR(IF(AND(L88="Probabilidad",L89="Probabilidad"),(R88-(+R88*N89)),IF(L89="Probabilidad",('4 - Valor del Riesgo Inherente'!J88-(+'4 - Valor del Riesgo Inherente'!J88*N89)),IF(L89="Impacto",R88,""))),"")</f>
        <v>0.33599999999999997</v>
      </c>
      <c r="S89" s="128" t="str">
        <f t="shared" si="17"/>
        <v>Baja</v>
      </c>
      <c r="T89" s="127">
        <f>IFERROR(IF(AND(L88="Impacto",L89="Impacto"),(T88-(+T88*N89)),IF(L89="Impacto",('4 - Valor del Riesgo Inherente'!M88-(+'4 - Valor del Riesgo Inherente'!M88*N89)),IF(L89="Probabilidad",T88,""))),"")</f>
        <v>0.75</v>
      </c>
      <c r="U89" s="128" t="str">
        <f t="shared" si="18"/>
        <v>Mayor</v>
      </c>
      <c r="V89" s="128" t="str">
        <f t="shared" si="19"/>
        <v>Alto</v>
      </c>
      <c r="W89" s="128" t="str">
        <f t="shared" si="20"/>
        <v>Reducir</v>
      </c>
    </row>
    <row r="90" spans="2:23" s="129" customFormat="1" ht="169.75" x14ac:dyDescent="0.4">
      <c r="B90" s="118" t="str">
        <f>+'4 - Valor del Riesgo Inherente'!B90</f>
        <v>ACCESO A LA PROPIEDAD DE LA TIERRA Y LOS TERRITORIOS</v>
      </c>
      <c r="C90" s="119" t="str">
        <f>+'4 - Valor del Riesgo Inherente'!C90</f>
        <v>SUBDIRECCIÓN DE ACCESO A TIERRAS EN ZONAS FOCALIZADAS</v>
      </c>
      <c r="D90" s="44" t="str">
        <f>+'4 - Valor del Riesgo Inherente'!D90</f>
        <v>R 33</v>
      </c>
      <c r="E90" s="118" t="str">
        <f>+'4 - Valor del Riesgo Inherente'!E90</f>
        <v xml:space="preserve">Demoras en ejecutar las etapas propias del procedimiento por causas internas de revocatoria de predios focalizados </v>
      </c>
      <c r="F90" s="118" t="str">
        <f>+'4 - Valor del Riesgo Inherente'!F90</f>
        <v>Pérdida Reputacional</v>
      </c>
      <c r="G90" s="98" t="str">
        <f>+'4 - Valor del Riesgo Inherente'!G90</f>
        <v>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v>
      </c>
      <c r="H90" s="122" t="s">
        <v>1193</v>
      </c>
      <c r="I90" s="124" t="s">
        <v>810</v>
      </c>
      <c r="J90" s="124" t="s">
        <v>1580</v>
      </c>
      <c r="K90" s="125" t="s">
        <v>176</v>
      </c>
      <c r="L90" s="126" t="str">
        <f t="shared" si="16"/>
        <v>Probabilidad</v>
      </c>
      <c r="M90" s="125" t="s">
        <v>181</v>
      </c>
      <c r="N90" s="126" t="str">
        <f t="shared" si="21"/>
        <v>40%</v>
      </c>
      <c r="O90" s="125" t="s">
        <v>188</v>
      </c>
      <c r="P90" s="125" t="s">
        <v>190</v>
      </c>
      <c r="Q90" s="125" t="s">
        <v>728</v>
      </c>
      <c r="R90" s="127">
        <f>+IFERROR(IF(L90="Probabilidad",('4 - Valor del Riesgo Inherente'!J90-(+'4 - Valor del Riesgo Inherente'!J90*N90)),IF(L90="Impacto",'4 - Valor del Riesgo Inherente'!J90,"")),"")</f>
        <v>0.48</v>
      </c>
      <c r="S90" s="128" t="str">
        <f t="shared" si="17"/>
        <v>Media</v>
      </c>
      <c r="T90" s="127">
        <f>+IFERROR(IF(L90="Impacto",('4 - Valor del Riesgo Inherente'!M90-(+'4 - Valor del Riesgo Inherente'!M90*N90)),IF(L90="Probabilidad",'4 - Valor del Riesgo Inherente'!M90,"")),"")</f>
        <v>1</v>
      </c>
      <c r="U90" s="128" t="str">
        <f t="shared" si="18"/>
        <v>Catastrófico</v>
      </c>
      <c r="V90" s="128" t="str">
        <f t="shared" si="19"/>
        <v>Extremo</v>
      </c>
      <c r="W90" s="128" t="str">
        <f t="shared" si="20"/>
        <v>Reducir</v>
      </c>
    </row>
    <row r="91" spans="2:23" s="129" customFormat="1" ht="84.9" x14ac:dyDescent="0.4">
      <c r="B91" s="118" t="str">
        <f>+'4 - Valor del Riesgo Inherente'!B91</f>
        <v>ACCESO A LA PROPIEDAD DE LA TIERRA Y LOS TERRITORIOS</v>
      </c>
      <c r="C91" s="119" t="str">
        <f>+'4 - Valor del Riesgo Inherente'!C91</f>
        <v>SUBDIRECCIÓN DE ACCESO A TIERRAS EN ZONAS FOCALIZADAS</v>
      </c>
      <c r="D91" s="44" t="str">
        <f>+'4 - Valor del Riesgo Inherente'!D91</f>
        <v>R 33</v>
      </c>
      <c r="E91" s="118" t="str">
        <f>+'4 - Valor del Riesgo Inherente'!E91</f>
        <v xml:space="preserve">Demoras en ejecutar las etapas propias del procedimiento por causas internas de revocatoria de predios focalizados </v>
      </c>
      <c r="F91" s="118" t="str">
        <f>+'4 - Valor del Riesgo Inherente'!F91</f>
        <v>Pérdida Reputacional</v>
      </c>
      <c r="G91" s="98" t="str">
        <f>+'4 - Valor del Riesgo Inherente'!G91</f>
        <v>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v>
      </c>
      <c r="H91" s="122" t="s">
        <v>1194</v>
      </c>
      <c r="I91" s="124" t="s">
        <v>810</v>
      </c>
      <c r="J91" s="124" t="s">
        <v>930</v>
      </c>
      <c r="K91" s="125" t="s">
        <v>177</v>
      </c>
      <c r="L91" s="126" t="str">
        <f t="shared" si="16"/>
        <v>Probabilidad</v>
      </c>
      <c r="M91" s="125" t="s">
        <v>181</v>
      </c>
      <c r="N91" s="126" t="str">
        <f t="shared" si="21"/>
        <v>30%</v>
      </c>
      <c r="O91" s="125" t="s">
        <v>188</v>
      </c>
      <c r="P91" s="125" t="s">
        <v>190</v>
      </c>
      <c r="Q91" s="125" t="s">
        <v>728</v>
      </c>
      <c r="R91" s="127">
        <f>IFERROR(IF(AND(L90="Probabilidad",L91="Probabilidad"),(R90-(+R90*N91)),IF(L91="Probabilidad",('4 - Valor del Riesgo Inherente'!J90-(+'4 - Valor del Riesgo Inherente'!J90*N91)),IF(L91="Impacto",R90,""))),"")</f>
        <v>0.33599999999999997</v>
      </c>
      <c r="S91" s="128" t="str">
        <f t="shared" si="17"/>
        <v>Baja</v>
      </c>
      <c r="T91" s="127">
        <f>IFERROR(IF(AND(L90="Impacto",L91="Impacto"),(T90-(+T90*N91)),IF(L91="Impacto",('4 - Valor del Riesgo Inherente'!M90-(+'4 - Valor del Riesgo Inherente'!M90*N91)),IF(L91="Probabilidad",T90,""))),"")</f>
        <v>1</v>
      </c>
      <c r="U91" s="128" t="str">
        <f t="shared" si="18"/>
        <v>Catastrófico</v>
      </c>
      <c r="V91" s="128" t="str">
        <f t="shared" si="19"/>
        <v>Extremo</v>
      </c>
      <c r="W91" s="128" t="str">
        <f t="shared" si="20"/>
        <v>Reducir</v>
      </c>
    </row>
    <row r="92" spans="2:23" s="129" customFormat="1" ht="84.9" x14ac:dyDescent="0.4">
      <c r="B92" s="118" t="str">
        <f>+'4 - Valor del Riesgo Inherente'!B92</f>
        <v>ACCESO A LA PROPIEDAD DE LA TIERRA Y LOS TERRITORIOS</v>
      </c>
      <c r="C92" s="119" t="str">
        <f>+'4 - Valor del Riesgo Inherente'!C92</f>
        <v>SUBDIRECCIÓN DE ACCESO A TIERRAS EN ZONAS FOCALIZADAS</v>
      </c>
      <c r="D92" s="44" t="str">
        <f>+'4 - Valor del Riesgo Inherente'!D92</f>
        <v>R 33</v>
      </c>
      <c r="E92" s="118" t="str">
        <f>+'4 - Valor del Riesgo Inherente'!E92</f>
        <v xml:space="preserve">Demoras en ejecutar las etapas propias del procedimiento por causas internas de revocatoria de predios focalizados </v>
      </c>
      <c r="F92" s="118" t="str">
        <f>+'4 - Valor del Riesgo Inherente'!F92</f>
        <v>Pérdida Reputacional</v>
      </c>
      <c r="G92" s="98" t="str">
        <f>+'4 - Valor del Riesgo Inherente'!G92</f>
        <v>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v>
      </c>
      <c r="H92" s="122" t="s">
        <v>1195</v>
      </c>
      <c r="I92" s="124" t="s">
        <v>810</v>
      </c>
      <c r="J92" s="124" t="s">
        <v>1581</v>
      </c>
      <c r="K92" s="125" t="s">
        <v>178</v>
      </c>
      <c r="L92" s="126" t="str">
        <f t="shared" si="16"/>
        <v>Impacto</v>
      </c>
      <c r="M92" s="125" t="s">
        <v>181</v>
      </c>
      <c r="N92" s="126" t="str">
        <f t="shared" si="21"/>
        <v>25%</v>
      </c>
      <c r="O92" s="125" t="s">
        <v>188</v>
      </c>
      <c r="P92" s="125" t="s">
        <v>190</v>
      </c>
      <c r="Q92" s="125" t="s">
        <v>728</v>
      </c>
      <c r="R92" s="127">
        <f>IFERROR(IF(AND(L91="Probabilidad",L92="Probabilidad"),(R91-(+R91*N92)),IF(L92="Probabilidad",('4 - Valor del Riesgo Inherente'!J91-(+'4 - Valor del Riesgo Inherente'!J91*N92)),IF(L92="Impacto",R91,""))),"")</f>
        <v>0.33599999999999997</v>
      </c>
      <c r="S92" s="128" t="str">
        <f t="shared" si="17"/>
        <v>Baja</v>
      </c>
      <c r="T92" s="127">
        <f>IFERROR(IF(AND(L91="Impacto",L92="Impacto"),(T91-(+T91*N92)),IF(L92="Impacto",('4 - Valor del Riesgo Inherente'!M91-(+'4 - Valor del Riesgo Inherente'!M91*N92)),IF(L92="Probabilidad",T91,""))),"")</f>
        <v>0.75</v>
      </c>
      <c r="U92" s="128" t="str">
        <f t="shared" si="18"/>
        <v>Mayor</v>
      </c>
      <c r="V92" s="128" t="str">
        <f t="shared" si="19"/>
        <v>Alto</v>
      </c>
      <c r="W92" s="128" t="str">
        <f t="shared" si="20"/>
        <v>Reducir</v>
      </c>
    </row>
    <row r="93" spans="2:23" s="129" customFormat="1" ht="127.3" x14ac:dyDescent="0.4">
      <c r="B93" s="118" t="str">
        <f>+'4 - Valor del Riesgo Inherente'!B93</f>
        <v>ACCESO A LA PROPIEDAD DE LA TIERRA Y LOS TERRITORIOS</v>
      </c>
      <c r="C93" s="119" t="str">
        <f>+'4 - Valor del Riesgo Inherente'!C93</f>
        <v>DIRECCIÓN DE ACCESO A TIERRAS</v>
      </c>
      <c r="D93" s="44" t="str">
        <f>+'4 - Valor del Riesgo Inherente'!D93</f>
        <v>R 34</v>
      </c>
      <c r="E93" s="118" t="str">
        <f>+'4 - Valor del Riesgo Inherente'!E93</f>
        <v>Redireccionamiento equivocado de las solicitudes que ingresan a la DAT</v>
      </c>
      <c r="F93" s="118" t="str">
        <f>+'4 - Valor del Riesgo Inherente'!F93</f>
        <v>Pérdida Reputacional</v>
      </c>
      <c r="G93" s="98" t="str">
        <f>+'4 - Valor del Riesgo Inherente'!G93</f>
        <v>Posibilidad de pérdida reputacional en la imagen institucional secundario a peticiones, quejas y/o reclamos de la comunidad y por incumplimiento en respuesta oportuna a  requerimientos legales (derechos de petición, tutelas, y demandas) debido a la falta de capacitación del procedimiento de gestión de peticiones quejas, reclamos, soluciones, denuncias y felicitaciones con énfasis en las tareas y controles que participa la DAT, así como la falta de socialización a cada una de las subdirecciones de la Dirección de Acceso a Tierras de la designación de competencias mediante otras funciones en resoluciones internas, circulares y emanadas desde la Dirección General</v>
      </c>
      <c r="H93" s="122" t="s">
        <v>1196</v>
      </c>
      <c r="I93" s="124" t="s">
        <v>809</v>
      </c>
      <c r="J93" s="124" t="s">
        <v>1582</v>
      </c>
      <c r="K93" s="125" t="s">
        <v>176</v>
      </c>
      <c r="L93" s="126" t="str">
        <f t="shared" si="16"/>
        <v>Probabilidad</v>
      </c>
      <c r="M93" s="125" t="s">
        <v>181</v>
      </c>
      <c r="N93" s="126" t="str">
        <f t="shared" si="21"/>
        <v>40%</v>
      </c>
      <c r="O93" s="125" t="s">
        <v>188</v>
      </c>
      <c r="P93" s="125" t="s">
        <v>190</v>
      </c>
      <c r="Q93" s="125" t="s">
        <v>728</v>
      </c>
      <c r="R93" s="127">
        <f>+IFERROR(IF(L93="Probabilidad",('4 - Valor del Riesgo Inherente'!J93-(+'4 - Valor del Riesgo Inherente'!J93*N93)),IF(L93="Impacto",'4 - Valor del Riesgo Inherente'!J93,"")),"")</f>
        <v>0.6</v>
      </c>
      <c r="S93" s="128" t="str">
        <f t="shared" si="17"/>
        <v>Media</v>
      </c>
      <c r="T93" s="127">
        <f>+IFERROR(IF(L93="Impacto",('4 - Valor del Riesgo Inherente'!M93-(+'4 - Valor del Riesgo Inherente'!M93*N93)),IF(L93="Probabilidad",'4 - Valor del Riesgo Inherente'!M93,"")),"")</f>
        <v>1</v>
      </c>
      <c r="U93" s="128" t="str">
        <f t="shared" si="18"/>
        <v>Catastrófico</v>
      </c>
      <c r="V93" s="128" t="str">
        <f t="shared" si="19"/>
        <v>Extremo</v>
      </c>
      <c r="W93" s="128" t="str">
        <f t="shared" si="20"/>
        <v>Reducir</v>
      </c>
    </row>
    <row r="94" spans="2:23" s="129" customFormat="1" ht="127.3" x14ac:dyDescent="0.4">
      <c r="B94" s="118" t="str">
        <f>+'4 - Valor del Riesgo Inherente'!B94</f>
        <v>ACCESO A LA PROPIEDAD DE LA TIERRA Y LOS TERRITORIOS</v>
      </c>
      <c r="C94" s="119" t="str">
        <f>+'4 - Valor del Riesgo Inherente'!C94</f>
        <v>DIRECCIÓN DE ACCESO A TIERRAS</v>
      </c>
      <c r="D94" s="44" t="str">
        <f>+'4 - Valor del Riesgo Inherente'!D94</f>
        <v>R 34</v>
      </c>
      <c r="E94" s="118" t="str">
        <f>+'4 - Valor del Riesgo Inherente'!E94</f>
        <v>Redireccionamiento equivocado de las solicitudes que ingresan a la DAT</v>
      </c>
      <c r="F94" s="118" t="str">
        <f>+'4 - Valor del Riesgo Inherente'!F94</f>
        <v>Pérdida Reputacional</v>
      </c>
      <c r="G94" s="98" t="str">
        <f>+'4 - Valor del Riesgo Inherente'!G94</f>
        <v>Posibilidad de pérdida reputacional en la imagen institucional secundario a peticiones, quejas y/o reclamos de la comunidad y por incumplimiento en respuesta oportuna a  requerimientos legales (derechos de petición, tutelas, y demandas) debido a la falta de capacitación del procedimiento de gestión de peticiones quejas, reclamos, soluciones, denuncias y felicitaciones con énfasis en las tareas y controles que participa la DAT, así como la falta de socialización a cada una de las subdirecciones de la Dirección de Acceso a Tierras de la designación de competencias mediante otras funciones en resoluciones internas, circulares y emanadas desde la Dirección General</v>
      </c>
      <c r="H94" s="122" t="s">
        <v>1197</v>
      </c>
      <c r="I94" s="124" t="s">
        <v>809</v>
      </c>
      <c r="J94" s="124" t="s">
        <v>1583</v>
      </c>
      <c r="K94" s="125" t="s">
        <v>178</v>
      </c>
      <c r="L94" s="126" t="str">
        <f t="shared" si="16"/>
        <v>Impacto</v>
      </c>
      <c r="M94" s="125" t="s">
        <v>181</v>
      </c>
      <c r="N94" s="126" t="str">
        <f t="shared" si="21"/>
        <v>25%</v>
      </c>
      <c r="O94" s="125" t="s">
        <v>188</v>
      </c>
      <c r="P94" s="125" t="s">
        <v>190</v>
      </c>
      <c r="Q94" s="125" t="s">
        <v>728</v>
      </c>
      <c r="R94" s="127">
        <f>IFERROR(IF(AND(L93="Probabilidad",L94="Probabilidad"),(R93-(+R93*N94)),IF(L94="Probabilidad",('4 - Valor del Riesgo Inherente'!J93-(+'4 - Valor del Riesgo Inherente'!J93*N94)),IF(L94="Impacto",R93,""))),"")</f>
        <v>0.6</v>
      </c>
      <c r="S94" s="128" t="str">
        <f t="shared" si="17"/>
        <v>Media</v>
      </c>
      <c r="T94" s="127">
        <f>IFERROR(IF(AND(L93="Impacto",L94="Impacto"),(T93-(+T93*N94)),IF(L94="Impacto",('4 - Valor del Riesgo Inherente'!M93-(+'4 - Valor del Riesgo Inherente'!M93*N94)),IF(L94="Probabilidad",T93,""))),"")</f>
        <v>0.75</v>
      </c>
      <c r="U94" s="128" t="str">
        <f t="shared" si="18"/>
        <v>Mayor</v>
      </c>
      <c r="V94" s="128" t="str">
        <f t="shared" si="19"/>
        <v>Alto</v>
      </c>
      <c r="W94" s="128" t="str">
        <f t="shared" si="20"/>
        <v>Reducir</v>
      </c>
    </row>
    <row r="95" spans="2:23" s="129" customFormat="1" x14ac:dyDescent="0.4">
      <c r="B95" s="118" t="str">
        <f>+'4 - Valor del Riesgo Inherente'!B95</f>
        <v>ADMINISTRACIÓN DE TIERRAS</v>
      </c>
      <c r="C95" s="119">
        <f>+'4 - Valor del Riesgo Inherente'!C95</f>
        <v>0</v>
      </c>
      <c r="D95" s="44" t="str">
        <f>+'4 - Valor del Riesgo Inherente'!D95</f>
        <v>R 35</v>
      </c>
      <c r="E95" s="118">
        <f>+'4 - Valor del Riesgo Inherente'!E95</f>
        <v>0</v>
      </c>
      <c r="F95" s="118">
        <f>+'4 - Valor del Riesgo Inherente'!F95</f>
        <v>0</v>
      </c>
      <c r="G95" s="98">
        <f>+'4 - Valor del Riesgo Inherente'!G95</f>
        <v>0</v>
      </c>
      <c r="H95" s="122" t="s">
        <v>1748</v>
      </c>
      <c r="I95" s="124"/>
      <c r="J95" s="124"/>
      <c r="K95" s="125"/>
      <c r="L95" s="126" t="str">
        <f t="shared" si="16"/>
        <v/>
      </c>
      <c r="M95" s="125"/>
      <c r="N95" s="126" t="str">
        <f t="shared" ref="N95:N96" si="22">IF(AND(K95="Preventivo",M95="Automático"),"50%",IF(AND(K95="Preventivo",M95="Manual"),"40%",IF(AND(K95="Detectivo",M95="Automático"),"40%",IF(AND(K95="Detectivo",M95="Manual"),"30%",IF(AND(K95="Correctivo",M95="Automático"),"35%",IF(AND(K95="Correctivo",M95="Manual"),"25%",""))))))</f>
        <v/>
      </c>
      <c r="O95" s="125"/>
      <c r="P95" s="125"/>
      <c r="Q95" s="125"/>
      <c r="R95" s="127" t="str">
        <f>+IFERROR(IF(L95="Probabilidad",('4 - Valor del Riesgo Inherente'!J97-(+'4 - Valor del Riesgo Inherente'!J97*N95)),IF(L95="Impacto",'4 - Valor del Riesgo Inherente'!J97,"")),"")</f>
        <v/>
      </c>
      <c r="S95" s="128" t="str">
        <f t="shared" si="17"/>
        <v/>
      </c>
      <c r="T95" s="127" t="str">
        <f>+IFERROR(IF(L95="Impacto",('4 - Valor del Riesgo Inherente'!M97-(+'4 - Valor del Riesgo Inherente'!M97*N95)),IF(L95="Probabilidad",'4 - Valor del Riesgo Inherente'!M97,"")),"")</f>
        <v/>
      </c>
      <c r="U95" s="128" t="str">
        <f t="shared" si="18"/>
        <v/>
      </c>
      <c r="V95" s="128" t="str">
        <f t="shared" si="19"/>
        <v/>
      </c>
      <c r="W95" s="128" t="e">
        <f t="shared" si="20"/>
        <v>#N/A</v>
      </c>
    </row>
    <row r="96" spans="2:23" s="129" customFormat="1" ht="84.9" x14ac:dyDescent="0.4">
      <c r="B96" s="118" t="str">
        <f>+'4 - Valor del Riesgo Inherente'!B96</f>
        <v>ADMINISTRACIÓN DE TIERRAS</v>
      </c>
      <c r="C96" s="119" t="str">
        <f>+'4 - Valor del Riesgo Inherente'!C96</f>
        <v>SUBDIRECCIÓN DE ADMINISTRACIÓN DE TIERRAS DE LA NACIÓN</v>
      </c>
      <c r="D96" s="44" t="str">
        <f>+'4 - Valor del Riesgo Inherente'!D96</f>
        <v>R 36</v>
      </c>
      <c r="E96" s="118" t="str">
        <f>+'4 - Valor del Riesgo Inherente'!E96</f>
        <v>Inventario de predios desactualizado de Fondo de Tierras para la Reforma Rural Integral</v>
      </c>
      <c r="F96" s="118" t="str">
        <f>+'4 - Valor del Riesgo Inherente'!F96</f>
        <v>Pérdida Reputacional</v>
      </c>
      <c r="G96" s="98" t="str">
        <f>+'4 - Valor del Riesgo Inherente'!G96</f>
        <v>Posibilidad de pérdida reputacional en la imagen institucional de la entidad debido desconocimiento de normatividad y/o lineamientos asociados al Fondo de Tierras para la Reforma Rural Integral, aunado al desconocimiento de los Roles y Responsabilidades en el reporte de predios en curso de adjudicación y de los requisitos de ingreso ante el Fondo de Tierras para la Reforma Rural Integral</v>
      </c>
      <c r="H96" s="122" t="s">
        <v>1198</v>
      </c>
      <c r="I96" s="124" t="s">
        <v>812</v>
      </c>
      <c r="J96" s="124" t="s">
        <v>931</v>
      </c>
      <c r="K96" s="125" t="s">
        <v>178</v>
      </c>
      <c r="L96" s="126" t="str">
        <f t="shared" si="16"/>
        <v>Impacto</v>
      </c>
      <c r="M96" s="125" t="s">
        <v>181</v>
      </c>
      <c r="N96" s="126" t="str">
        <f t="shared" si="22"/>
        <v>25%</v>
      </c>
      <c r="O96" s="125" t="s">
        <v>188</v>
      </c>
      <c r="P96" s="125" t="s">
        <v>190</v>
      </c>
      <c r="Q96" s="125" t="s">
        <v>728</v>
      </c>
      <c r="R96" s="127">
        <f>+IFERROR(IF(L96="Probabilidad",('4 - Valor del Riesgo Inherente'!J96-(+'4 - Valor del Riesgo Inherente'!J96*N96)),IF(L96="Impacto",'4 - Valor del Riesgo Inherente'!J96,"")),"")</f>
        <v>0.6</v>
      </c>
      <c r="S96" s="128" t="str">
        <f t="shared" si="17"/>
        <v>Media</v>
      </c>
      <c r="T96" s="127">
        <f>+IFERROR(IF(L96="Impacto",('4 - Valor del Riesgo Inherente'!M96-(+'4 - Valor del Riesgo Inherente'!M96*N96)),IF(L96="Probabilidad",'4 - Valor del Riesgo Inherente'!M96,"")),"")</f>
        <v>0.75</v>
      </c>
      <c r="U96" s="128" t="str">
        <f t="shared" si="18"/>
        <v>Mayor</v>
      </c>
      <c r="V96" s="128" t="str">
        <f t="shared" si="19"/>
        <v>Alto</v>
      </c>
      <c r="W96" s="128" t="str">
        <f t="shared" si="20"/>
        <v>Reducir</v>
      </c>
    </row>
    <row r="97" spans="2:23" s="129" customFormat="1" ht="84.9" x14ac:dyDescent="0.4">
      <c r="B97" s="118" t="str">
        <f>+'4 - Valor del Riesgo Inherente'!B97</f>
        <v>ADMINISTRACIÓN DE TIERRAS</v>
      </c>
      <c r="C97" s="119" t="str">
        <f>+'4 - Valor del Riesgo Inherente'!C97</f>
        <v>SUBDIRECCIÓN DE ADMINISTRACIÓN DE TIERRAS DE LA NACIÓN</v>
      </c>
      <c r="D97" s="44" t="str">
        <f>+'4 - Valor del Riesgo Inherente'!D97</f>
        <v>R 36</v>
      </c>
      <c r="E97" s="118" t="str">
        <f>+'4 - Valor del Riesgo Inherente'!E97</f>
        <v>Inventario de predios desactualizado de Fondo de Tierras para la Reforma Rural Integral</v>
      </c>
      <c r="F97" s="118" t="str">
        <f>+'4 - Valor del Riesgo Inherente'!F97</f>
        <v>Pérdida Reputacional</v>
      </c>
      <c r="G97" s="98" t="str">
        <f>+'4 - Valor del Riesgo Inherente'!G97</f>
        <v>Posibilidad de pérdida reputacional en la imagen institucional de la entidad debido desconocimiento de normatividad y/o lineamientos asociados al Fondo de Tierras para la Reforma Rural Integral, aunado al desconocimiento de los Roles y Responsabilidades en el reporte de predios en curso de adjudicación y de los requisitos de ingreso ante el Fondo de Tierras para la Reforma Rural Integral</v>
      </c>
      <c r="H97" s="122" t="s">
        <v>1199</v>
      </c>
      <c r="I97" s="124" t="s">
        <v>812</v>
      </c>
      <c r="J97" s="124" t="s">
        <v>931</v>
      </c>
      <c r="K97" s="125" t="s">
        <v>178</v>
      </c>
      <c r="L97" s="126" t="str">
        <f t="shared" ref="L97:L99" si="23">IF(OR(K97="Preventivo",K97="Detectivo"),"Probabilidad",IF(K97="Correctivo","Impacto",""))</f>
        <v>Impacto</v>
      </c>
      <c r="M97" s="125" t="s">
        <v>181</v>
      </c>
      <c r="N97" s="126" t="str">
        <f t="shared" ref="N97:N99" si="24">IF(AND(K97="Preventivo",M97="Automático"),"50%",IF(AND(K97="Preventivo",M97="Manual"),"40%",IF(AND(K97="Detectivo",M97="Automático"),"40%",IF(AND(K97="Detectivo",M97="Manual"),"30%",IF(AND(K97="Correctivo",M97="Automático"),"35%",IF(AND(K97="Correctivo",M97="Manual"),"25%",""))))))</f>
        <v>25%</v>
      </c>
      <c r="O97" s="125" t="s">
        <v>188</v>
      </c>
      <c r="P97" s="125" t="s">
        <v>190</v>
      </c>
      <c r="Q97" s="125" t="s">
        <v>728</v>
      </c>
      <c r="R97" s="127">
        <f>IFERROR(IF(AND(L96="Probabilidad",L97="Probabilidad"),(R96-(+R96*N97)),IF(L97="Probabilidad",('4 - Valor del Riesgo Inherente'!J96-(+'4 - Valor del Riesgo Inherente'!J96*N97)),IF(L97="Impacto",R96,""))),"")</f>
        <v>0.6</v>
      </c>
      <c r="S97" s="128" t="str">
        <f t="shared" ref="S97:S99" si="25">IFERROR(IF(R97="","",IF(R97&lt;=0.2,"Muy Baja",IF(R97&lt;=0.4,"Baja",IF(R97&lt;=0.6,"Media",IF(R97&lt;=0.8,"Alta","Muy Alta"))))),"")</f>
        <v>Media</v>
      </c>
      <c r="T97" s="127">
        <f>IFERROR(IF(AND(L96="Impacto",L97="Impacto"),(T96-(+T96*N97)),IF(L97="Impacto",('4 - Valor del Riesgo Inherente'!M96-(+'4 - Valor del Riesgo Inherente'!M96*N97)),IF(L97="Probabilidad",T96,""))),"")</f>
        <v>0.5625</v>
      </c>
      <c r="U97" s="128" t="str">
        <f t="shared" ref="U97:U99" si="26">IFERROR(IF(T97="","",IF(T97&lt;=0.2,"Leve",IF(T97&lt;=0.4,"Menor",IF(T97&lt;=0.6,"Moderado",IF(T97&lt;=0.8,"Mayor","Catastrófico"))))),"")</f>
        <v>Moderado</v>
      </c>
      <c r="V97" s="128" t="str">
        <f t="shared" ref="V97:V99" si="27">IF(OR(AND(S97="Muy Baja",U97="Leve"),AND(S97="Muy Baja",U97="Menor"),AND(S97="Baja",U97="Leve")),"Bajo",IF(OR(AND(S97="Muy baja",U97="Moderado"),AND(S97="Baja",U97="Menor"),AND(S97="Baja",U97="Moderado"),AND(S97="Media",U97="Leve"),AND(S97="Media",U97="Menor"),AND(S97="Media",U97="Moderado"),AND(S97="Alta",U97="Leve"),AND(S97="Alta",U97="Menor")),"Moderado",IF(OR(AND(S97="Muy Baja",U97="Mayor"),AND(S97="Baja",U97="Mayor"),AND(S97="Media",U97="Mayor"),AND(S97="Alta",U97="Moderado"),AND(S97="Alta",U97="Mayor"),AND(S97="Muy Alta",U97="Leve"),AND(S97="Muy Alta",U97="Menor"),AND(S97="Muy Alta",U97="Moderado"),AND(S97="Muy Alta",U97="Mayor")),"Alto",IF(OR(AND(S97="Muy Baja",U97="Catastrófico"),AND(S97="Baja",U97="Catastrófico"),AND(S97="Media",U97="Catastrófico"),AND(S97="Alta",U97="Catastrófico"),AND(S97="Muy Alta",U97="Catastrófico")),"Extremo",""))))</f>
        <v>Moderado</v>
      </c>
      <c r="W97" s="128" t="str">
        <f t="shared" ref="W97:W99" si="28">_xlfn.IFS(V97="Bajo","Aceptar",V97="Moderado","Reducir",V97="Alto","Reducir",V97="Extremo","Reducir")</f>
        <v>Reducir</v>
      </c>
    </row>
    <row r="98" spans="2:23" s="129" customFormat="1" x14ac:dyDescent="0.4">
      <c r="B98" s="118" t="str">
        <f>+'4 - Valor del Riesgo Inherente'!B98</f>
        <v>ADMINISTRACIÓN DE TIERRAS</v>
      </c>
      <c r="C98" s="119">
        <f>+'4 - Valor del Riesgo Inherente'!C98</f>
        <v>0</v>
      </c>
      <c r="D98" s="44" t="str">
        <f>+'4 - Valor del Riesgo Inherente'!D98</f>
        <v>R 37</v>
      </c>
      <c r="E98" s="118">
        <f>+'4 - Valor del Riesgo Inherente'!E98</f>
        <v>0</v>
      </c>
      <c r="F98" s="118">
        <f>+'4 - Valor del Riesgo Inherente'!F98</f>
        <v>0</v>
      </c>
      <c r="G98" s="98">
        <f>+'4 - Valor del Riesgo Inherente'!G98</f>
        <v>0</v>
      </c>
      <c r="H98" s="122" t="s">
        <v>1745</v>
      </c>
      <c r="I98" s="124"/>
      <c r="J98" s="124"/>
      <c r="K98" s="125"/>
      <c r="L98" s="126" t="str">
        <f t="shared" si="23"/>
        <v/>
      </c>
      <c r="M98" s="125"/>
      <c r="N98" s="126" t="str">
        <f t="shared" si="24"/>
        <v/>
      </c>
      <c r="O98" s="125"/>
      <c r="P98" s="125"/>
      <c r="Q98" s="125"/>
      <c r="R98" s="127" t="str">
        <f>+IFERROR(IF(L98="Probabilidad",('4 - Valor del Riesgo Inherente'!J98-(+'4 - Valor del Riesgo Inherente'!J98*N98)),IF(L98="Impacto",'4 - Valor del Riesgo Inherente'!J98,"")),"")</f>
        <v/>
      </c>
      <c r="S98" s="128" t="str">
        <f t="shared" si="25"/>
        <v/>
      </c>
      <c r="T98" s="127" t="str">
        <f>+IFERROR(IF(L98="Impacto",('4 - Valor del Riesgo Inherente'!M98-(+'4 - Valor del Riesgo Inherente'!M98*N98)),IF(L98="Probabilidad",'4 - Valor del Riesgo Inherente'!M98,"")),"")</f>
        <v/>
      </c>
      <c r="U98" s="128" t="str">
        <f t="shared" si="26"/>
        <v/>
      </c>
      <c r="V98" s="128" t="str">
        <f t="shared" si="27"/>
        <v/>
      </c>
      <c r="W98" s="128" t="e">
        <f t="shared" si="28"/>
        <v>#N/A</v>
      </c>
    </row>
    <row r="99" spans="2:23" s="129" customFormat="1" x14ac:dyDescent="0.4">
      <c r="B99" s="118" t="str">
        <f>+'4 - Valor del Riesgo Inherente'!B99</f>
        <v>ADMINISTRACIÓN DE TIERRAS</v>
      </c>
      <c r="C99" s="119">
        <f>+'4 - Valor del Riesgo Inherente'!C99</f>
        <v>0</v>
      </c>
      <c r="D99" s="44" t="str">
        <f>+'4 - Valor del Riesgo Inherente'!D99</f>
        <v>R 38</v>
      </c>
      <c r="E99" s="118">
        <f>+'4 - Valor del Riesgo Inherente'!E99</f>
        <v>0</v>
      </c>
      <c r="F99" s="118">
        <f>+'4 - Valor del Riesgo Inherente'!F99</f>
        <v>0</v>
      </c>
      <c r="G99" s="98">
        <f>+'4 - Valor del Riesgo Inherente'!G99</f>
        <v>0</v>
      </c>
      <c r="H99" s="122" t="s">
        <v>1746</v>
      </c>
      <c r="I99" s="124"/>
      <c r="J99" s="124"/>
      <c r="K99" s="125"/>
      <c r="L99" s="126" t="str">
        <f t="shared" si="23"/>
        <v/>
      </c>
      <c r="M99" s="125"/>
      <c r="N99" s="126" t="str">
        <f t="shared" si="24"/>
        <v/>
      </c>
      <c r="O99" s="125"/>
      <c r="P99" s="125"/>
      <c r="Q99" s="125"/>
      <c r="R99" s="127" t="str">
        <f>+IFERROR(IF(L99="Probabilidad",('4 - Valor del Riesgo Inherente'!J99-(+'4 - Valor del Riesgo Inherente'!J99*N99)),IF(L99="Impacto",'4 - Valor del Riesgo Inherente'!J99,"")),"")</f>
        <v/>
      </c>
      <c r="S99" s="128" t="str">
        <f t="shared" si="25"/>
        <v/>
      </c>
      <c r="T99" s="127" t="str">
        <f>+IFERROR(IF(L99="Impacto",('4 - Valor del Riesgo Inherente'!M99-(+'4 - Valor del Riesgo Inherente'!M99*N99)),IF(L99="Probabilidad",'4 - Valor del Riesgo Inherente'!M99,"")),"")</f>
        <v/>
      </c>
      <c r="U99" s="128" t="str">
        <f t="shared" si="26"/>
        <v/>
      </c>
      <c r="V99" s="128" t="str">
        <f t="shared" si="27"/>
        <v/>
      </c>
      <c r="W99" s="128" t="e">
        <f t="shared" si="28"/>
        <v>#N/A</v>
      </c>
    </row>
    <row r="100" spans="2:23" s="129" customFormat="1" ht="84.9" x14ac:dyDescent="0.4">
      <c r="B100" s="118" t="str">
        <f>+'4 - Valor del Riesgo Inherente'!B100</f>
        <v>GESTIÓN DE LA INFORMACIÓN</v>
      </c>
      <c r="C100" s="119" t="str">
        <f>+'4 - Valor del Riesgo Inherente'!C100</f>
        <v>SUBDIRECCIÓN DE SISTEMAS DE INFORMACIÓN DE TIERRAS</v>
      </c>
      <c r="D100" s="44" t="str">
        <f>+'4 - Valor del Riesgo Inherente'!D100</f>
        <v>R 39</v>
      </c>
      <c r="E100" s="118" t="str">
        <f>+'4 - Valor del Riesgo Inherente'!E100</f>
        <v>Incumplimiento en la entrega de productos y servicios en la construcción de soluciones de software</v>
      </c>
      <c r="F100" s="118" t="str">
        <f>+'4 - Valor del Riesgo Inherente'!F100</f>
        <v>Afectación Económica o presupuestal</v>
      </c>
      <c r="G100" s="98" t="str">
        <f>+'4 - Valor del Riesgo Inherente'!G100</f>
        <v>Posibilidad de afectación económica en los costos que han sido definidos en los rubros presupuestales para los proyectos de desarrollo de software debido a la estimación errada para cada una de las etapas del ciclo de desarrollo de la solución</v>
      </c>
      <c r="H100" s="122" t="s">
        <v>1200</v>
      </c>
      <c r="I100" s="124" t="s">
        <v>894</v>
      </c>
      <c r="J100" s="124" t="s">
        <v>932</v>
      </c>
      <c r="K100" s="125" t="s">
        <v>176</v>
      </c>
      <c r="L100" s="126" t="str">
        <f t="shared" ref="L100:L133" si="29">IF(OR(K100="Preventivo",K100="Detectivo"),"Probabilidad",IF(K100="Correctivo","Impacto",""))</f>
        <v>Probabilidad</v>
      </c>
      <c r="M100" s="125" t="s">
        <v>182</v>
      </c>
      <c r="N100" s="126" t="str">
        <f t="shared" ref="N100:N112" si="30">IF(AND(K100="Preventivo",M100="Automático"),"50%",IF(AND(K100="Preventivo",M100="Manual"),"40%",IF(AND(K100="Detectivo",M100="Automático"),"40%",IF(AND(K100="Detectivo",M100="Manual"),"30%",IF(AND(K100="Correctivo",M100="Automático"),"35%",IF(AND(K100="Correctivo",M100="Manual"),"25%",""))))))</f>
        <v>50%</v>
      </c>
      <c r="O100" s="125" t="s">
        <v>188</v>
      </c>
      <c r="P100" s="125" t="s">
        <v>190</v>
      </c>
      <c r="Q100" s="125" t="s">
        <v>728</v>
      </c>
      <c r="R100" s="127">
        <f>+IFERROR(IF(L100="Probabilidad",('4 - Valor del Riesgo Inherente'!J100-(+'4 - Valor del Riesgo Inherente'!J100*N100)),IF(L100="Impacto",'4 - Valor del Riesgo Inherente'!J100,"")),"")</f>
        <v>0.4</v>
      </c>
      <c r="S100" s="128" t="str">
        <f t="shared" ref="S100:S101" si="31">IFERROR(IF(R100="","",IF(R100&lt;=0.2,"Muy Baja",IF(R100&lt;=0.4,"Baja",IF(R100&lt;=0.6,"Media",IF(R100&lt;=0.8,"Alta","Muy Alta"))))),"")</f>
        <v>Baja</v>
      </c>
      <c r="T100" s="127">
        <f>+IFERROR(IF(L100="Impacto",('4 - Valor del Riesgo Inherente'!M100-(+'4 - Valor del Riesgo Inherente'!M100*N100)),IF(L100="Probabilidad",'4 - Valor del Riesgo Inherente'!M100,"")),"")</f>
        <v>0.6</v>
      </c>
      <c r="U100" s="128" t="str">
        <f t="shared" ref="U100:U101" si="32">IFERROR(IF(T100="","",IF(T100&lt;=0.2,"Leve",IF(T100&lt;=0.4,"Menor",IF(T100&lt;=0.6,"Moderado",IF(T100&lt;=0.8,"Mayor","Catastrófico"))))),"")</f>
        <v>Moderado</v>
      </c>
      <c r="V100" s="128" t="str">
        <f t="shared" ref="V100:V101" si="33">IF(OR(AND(S100="Muy Baja",U100="Leve"),AND(S100="Muy Baja",U100="Menor"),AND(S100="Baja",U100="Leve")),"Bajo",IF(OR(AND(S100="Muy baja",U100="Moderado"),AND(S100="Baja",U100="Menor"),AND(S100="Baja",U100="Moderado"),AND(S100="Media",U100="Leve"),AND(S100="Media",U100="Menor"),AND(S100="Media",U100="Moderado"),AND(S100="Alta",U100="Leve"),AND(S100="Alta",U100="Menor")),"Moderado",IF(OR(AND(S100="Muy Baja",U100="Mayor"),AND(S100="Baja",U100="Mayor"),AND(S100="Media",U100="Mayor"),AND(S100="Alta",U100="Moderado"),AND(S100="Alta",U100="Mayor"),AND(S100="Muy Alta",U100="Leve"),AND(S100="Muy Alta",U100="Menor"),AND(S100="Muy Alta",U100="Moderado"),AND(S100="Muy Alta",U100="Mayor")),"Alto",IF(OR(AND(S100="Muy Baja",U100="Catastrófico"),AND(S100="Baja",U100="Catastrófico"),AND(S100="Media",U100="Catastrófico"),AND(S100="Alta",U100="Catastrófico"),AND(S100="Muy Alta",U100="Catastrófico")),"Extremo",""))))</f>
        <v>Moderado</v>
      </c>
      <c r="W100" s="128" t="str">
        <f t="shared" ref="W100:W101" si="34">_xlfn.IFS(V100="Bajo","Aceptar",V100="Moderado","Reducir",V100="Alto","Reducir",V100="Extremo","Reducir")</f>
        <v>Reducir</v>
      </c>
    </row>
    <row r="101" spans="2:23" s="129" customFormat="1" ht="70.75" x14ac:dyDescent="0.4">
      <c r="B101" s="118" t="str">
        <f>+'4 - Valor del Riesgo Inherente'!B101</f>
        <v>GESTIÓN DE LA INFORMACIÓN</v>
      </c>
      <c r="C101" s="119" t="str">
        <f>+'4 - Valor del Riesgo Inherente'!C101</f>
        <v>SUBDIRECCIÓN DE SISTEMAS DE INFORMACIÓN DE TIERRAS</v>
      </c>
      <c r="D101" s="44" t="str">
        <f>+'4 - Valor del Riesgo Inherente'!D101</f>
        <v>R 39</v>
      </c>
      <c r="E101" s="118" t="str">
        <f>+'4 - Valor del Riesgo Inherente'!E101</f>
        <v>Incumplimiento en la entrega de productos y servicios en la construcción de soluciones de software</v>
      </c>
      <c r="F101" s="118" t="str">
        <f>+'4 - Valor del Riesgo Inherente'!F101</f>
        <v>Afectación Económica o presupuestal</v>
      </c>
      <c r="G101" s="98" t="str">
        <f>+'4 - Valor del Riesgo Inherente'!G101</f>
        <v>Posibilidad de afectación económica en los costos que han sido definidos en los rubros presupuestales para los proyectos de desarrollo de software debido a la estimación errada para cada una de las etapas del ciclo de desarrollo de la solución</v>
      </c>
      <c r="H101" s="122" t="s">
        <v>1201</v>
      </c>
      <c r="I101" s="124" t="s">
        <v>894</v>
      </c>
      <c r="J101" s="124" t="s">
        <v>933</v>
      </c>
      <c r="K101" s="125" t="s">
        <v>177</v>
      </c>
      <c r="L101" s="126" t="str">
        <f t="shared" si="29"/>
        <v>Probabilidad</v>
      </c>
      <c r="M101" s="125" t="s">
        <v>182</v>
      </c>
      <c r="N101" s="126" t="str">
        <f t="shared" si="30"/>
        <v>40%</v>
      </c>
      <c r="O101" s="125" t="s">
        <v>188</v>
      </c>
      <c r="P101" s="125" t="s">
        <v>190</v>
      </c>
      <c r="Q101" s="125" t="s">
        <v>728</v>
      </c>
      <c r="R101" s="127">
        <f>IFERROR(IF(AND(L100="Probabilidad",L101="Probabilidad"),(R100-(+R100*N101)),IF(L101="Probabilidad",('4 - Valor del Riesgo Inherente'!J100-(+'4 - Valor del Riesgo Inherente'!J100*N101)),IF(L101="Impacto",R100,""))),"")</f>
        <v>0.24</v>
      </c>
      <c r="S101" s="128" t="str">
        <f t="shared" si="31"/>
        <v>Baja</v>
      </c>
      <c r="T101" s="127">
        <f>IFERROR(IF(AND(L100="Impacto",L101="Impacto"),(T100-(+T100*N101)),IF(L101="Impacto",('4 - Valor del Riesgo Inherente'!M100-(+'4 - Valor del Riesgo Inherente'!M100*N101)),IF(L101="Probabilidad",T100,""))),"")</f>
        <v>0.6</v>
      </c>
      <c r="U101" s="128" t="str">
        <f t="shared" si="32"/>
        <v>Moderado</v>
      </c>
      <c r="V101" s="128" t="str">
        <f t="shared" si="33"/>
        <v>Moderado</v>
      </c>
      <c r="W101" s="128" t="str">
        <f t="shared" si="34"/>
        <v>Reducir</v>
      </c>
    </row>
    <row r="102" spans="2:23" s="129" customFormat="1" ht="70.75" x14ac:dyDescent="0.4">
      <c r="B102" s="118" t="str">
        <f>+'4 - Valor del Riesgo Inherente'!B102</f>
        <v>GESTIÓN DE LA INFORMACIÓN</v>
      </c>
      <c r="C102" s="119" t="str">
        <f>+'4 - Valor del Riesgo Inherente'!C102</f>
        <v>SUBDIRECCIÓN DE SISTEMAS DE INFORMACIÓN DE TIERRAS</v>
      </c>
      <c r="D102" s="44" t="str">
        <f>+'4 - Valor del Riesgo Inherente'!D102</f>
        <v>R 39</v>
      </c>
      <c r="E102" s="118" t="str">
        <f>+'4 - Valor del Riesgo Inherente'!E102</f>
        <v>Incumplimiento en la entrega de productos y servicios en la construcción de soluciones de software</v>
      </c>
      <c r="F102" s="118" t="str">
        <f>+'4 - Valor del Riesgo Inherente'!F102</f>
        <v>Afectación Económica o presupuestal</v>
      </c>
      <c r="G102" s="98" t="str">
        <f>+'4 - Valor del Riesgo Inherente'!G102</f>
        <v>Posibilidad de afectación económica en los costos que han sido definidos en los rubros presupuestales para los proyectos de desarrollo de software debido a la estimación errada para cada una de las etapas del ciclo de desarrollo de la solución</v>
      </c>
      <c r="H102" s="122" t="s">
        <v>1202</v>
      </c>
      <c r="I102" s="124" t="s">
        <v>894</v>
      </c>
      <c r="J102" s="124" t="s">
        <v>934</v>
      </c>
      <c r="K102" s="125" t="s">
        <v>178</v>
      </c>
      <c r="L102" s="126" t="str">
        <f t="shared" si="29"/>
        <v>Impacto</v>
      </c>
      <c r="M102" s="125" t="s">
        <v>181</v>
      </c>
      <c r="N102" s="126" t="str">
        <f t="shared" si="30"/>
        <v>25%</v>
      </c>
      <c r="O102" s="125" t="s">
        <v>188</v>
      </c>
      <c r="P102" s="125" t="s">
        <v>190</v>
      </c>
      <c r="Q102" s="125" t="s">
        <v>728</v>
      </c>
      <c r="R102" s="127">
        <f>IFERROR(IF(AND(L101="Probabilidad",L102="Probabilidad"),(R101-(+R101*N102)),IF(L102="Probabilidad",('4 - Valor del Riesgo Inherente'!J101-(+'4 - Valor del Riesgo Inherente'!J101*N102)),IF(L102="Impacto",R101,""))),"")</f>
        <v>0.24</v>
      </c>
      <c r="S102" s="128" t="str">
        <f t="shared" ref="S102:S106" si="35">IFERROR(IF(R102="","",IF(R102&lt;=0.2,"Muy Baja",IF(R102&lt;=0.4,"Baja",IF(R102&lt;=0.6,"Media",IF(R102&lt;=0.8,"Alta","Muy Alta"))))),"")</f>
        <v>Baja</v>
      </c>
      <c r="T102" s="127">
        <f>IFERROR(IF(AND(L101="Impacto",L102="Impacto"),(T101-(+T101*N102)),IF(L102="Impacto",('4 - Valor del Riesgo Inherente'!M101-(+'4 - Valor del Riesgo Inherente'!M101*N102)),IF(L102="Probabilidad",T101,""))),"")</f>
        <v>0.44999999999999996</v>
      </c>
      <c r="U102" s="128" t="str">
        <f t="shared" ref="U102:U106" si="36">IFERROR(IF(T102="","",IF(T102&lt;=0.2,"Leve",IF(T102&lt;=0.4,"Menor",IF(T102&lt;=0.6,"Moderado",IF(T102&lt;=0.8,"Mayor","Catastrófico"))))),"")</f>
        <v>Moderado</v>
      </c>
      <c r="V102" s="128" t="str">
        <f t="shared" ref="V102:V106" si="37">IF(OR(AND(S102="Muy Baja",U102="Leve"),AND(S102="Muy Baja",U102="Menor"),AND(S102="Baja",U102="Leve")),"Bajo",IF(OR(AND(S102="Muy baja",U102="Moderado"),AND(S102="Baja",U102="Menor"),AND(S102="Baja",U102="Moderado"),AND(S102="Media",U102="Leve"),AND(S102="Media",U102="Menor"),AND(S102="Media",U102="Moderado"),AND(S102="Alta",U102="Leve"),AND(S102="Alta",U102="Menor")),"Moderado",IF(OR(AND(S102="Muy Baja",U102="Mayor"),AND(S102="Baja",U102="Mayor"),AND(S102="Media",U102="Mayor"),AND(S102="Alta",U102="Moderado"),AND(S102="Alta",U102="Mayor"),AND(S102="Muy Alta",U102="Leve"),AND(S102="Muy Alta",U102="Menor"),AND(S102="Muy Alta",U102="Moderado"),AND(S102="Muy Alta",U102="Mayor")),"Alto",IF(OR(AND(S102="Muy Baja",U102="Catastrófico"),AND(S102="Baja",U102="Catastrófico"),AND(S102="Media",U102="Catastrófico"),AND(S102="Alta",U102="Catastrófico"),AND(S102="Muy Alta",U102="Catastrófico")),"Extremo",""))))</f>
        <v>Moderado</v>
      </c>
      <c r="W102" s="128" t="str">
        <f t="shared" ref="W102:W106" si="38">_xlfn.IFS(V102="Bajo","Aceptar",V102="Moderado","Reducir",V102="Alto","Reducir",V102="Extremo","Reducir")</f>
        <v>Reducir</v>
      </c>
    </row>
    <row r="103" spans="2:23" s="129" customFormat="1" ht="70.75" x14ac:dyDescent="0.4">
      <c r="B103" s="118" t="str">
        <f>+'4 - Valor del Riesgo Inherente'!B103</f>
        <v>GESTIÓN DE LA INFORMACIÓN</v>
      </c>
      <c r="C103" s="119" t="str">
        <f>+'4 - Valor del Riesgo Inherente'!C103</f>
        <v>SUBDIRECCIÓN DE SISTEMAS DE INFORMACIÓN DE TIERRAS</v>
      </c>
      <c r="D103" s="44" t="str">
        <f>+'4 - Valor del Riesgo Inherente'!D103</f>
        <v>R 40</v>
      </c>
      <c r="E103" s="118" t="str">
        <f>+'4 - Valor del Riesgo Inherente'!E103</f>
        <v>Incumplir los tiempos de entrega de desarrollo y ajustes a las aplicaciones de la Agencia</v>
      </c>
      <c r="F103" s="118" t="str">
        <f>+'4 - Valor del Riesgo Inherente'!F103</f>
        <v>Afectación Económica o presupuestal</v>
      </c>
      <c r="G103" s="98" t="str">
        <f>+'4 - Valor del Riesgo Inherente'!G103</f>
        <v>Posibilidad de afectación económica en los costos que han sido definidos en los rubros presupuestales para los proyectos de desarrollo de software debido a la estimación errada para cada una de las etapas del ciclo de desarrollo de la solución</v>
      </c>
      <c r="H103" s="122" t="s">
        <v>1203</v>
      </c>
      <c r="I103" s="124" t="s">
        <v>894</v>
      </c>
      <c r="J103" s="124" t="s">
        <v>935</v>
      </c>
      <c r="K103" s="125" t="s">
        <v>176</v>
      </c>
      <c r="L103" s="126" t="str">
        <f t="shared" si="29"/>
        <v>Probabilidad</v>
      </c>
      <c r="M103" s="125" t="s">
        <v>182</v>
      </c>
      <c r="N103" s="126" t="str">
        <f t="shared" si="30"/>
        <v>50%</v>
      </c>
      <c r="O103" s="125" t="s">
        <v>188</v>
      </c>
      <c r="P103" s="125" t="s">
        <v>190</v>
      </c>
      <c r="Q103" s="125" t="s">
        <v>728</v>
      </c>
      <c r="R103" s="127">
        <f>+IFERROR(IF(L103="Probabilidad",('4 - Valor del Riesgo Inherente'!J103-(+'4 - Valor del Riesgo Inherente'!J103*N103)),IF(L103="Impacto",'4 - Valor del Riesgo Inherente'!J103,"")),"")</f>
        <v>0.2</v>
      </c>
      <c r="S103" s="128" t="str">
        <f t="shared" si="35"/>
        <v>Muy Baja</v>
      </c>
      <c r="T103" s="127">
        <f>+IFERROR(IF(L103="Impacto",('4 - Valor del Riesgo Inherente'!M103-(+'4 - Valor del Riesgo Inherente'!M103*N103)),IF(L103="Probabilidad",'4 - Valor del Riesgo Inherente'!M103,"")),"")</f>
        <v>1</v>
      </c>
      <c r="U103" s="128" t="str">
        <f t="shared" si="36"/>
        <v>Catastrófico</v>
      </c>
      <c r="V103" s="128" t="str">
        <f t="shared" si="37"/>
        <v>Extremo</v>
      </c>
      <c r="W103" s="128" t="str">
        <f t="shared" si="38"/>
        <v>Reducir</v>
      </c>
    </row>
    <row r="104" spans="2:23" s="129" customFormat="1" ht="70.75" x14ac:dyDescent="0.4">
      <c r="B104" s="118" t="str">
        <f>+'4 - Valor del Riesgo Inherente'!B104</f>
        <v>GESTIÓN DE LA INFORMACIÓN</v>
      </c>
      <c r="C104" s="119" t="str">
        <f>+'4 - Valor del Riesgo Inherente'!C104</f>
        <v>SUBDIRECCIÓN DE SISTEMAS DE INFORMACIÓN DE TIERRAS</v>
      </c>
      <c r="D104" s="44" t="str">
        <f>+'4 - Valor del Riesgo Inherente'!D104</f>
        <v>R 40</v>
      </c>
      <c r="E104" s="118" t="str">
        <f>+'4 - Valor del Riesgo Inherente'!E104</f>
        <v>Incumplir los tiempos de entrega de desarrollo y ajustes a las aplicaciones de la Agencia</v>
      </c>
      <c r="F104" s="118" t="str">
        <f>+'4 - Valor del Riesgo Inherente'!F104</f>
        <v>Afectación Económica o presupuestal</v>
      </c>
      <c r="G104" s="98" t="str">
        <f>+'4 - Valor del Riesgo Inherente'!G104</f>
        <v>Posibilidad de afectación económica en los costos que han sido definidos en los rubros presupuestales para los proyectos de desarrollo de software debido a la estimación errada para cada una de las etapas del ciclo de desarrollo de la solución</v>
      </c>
      <c r="H104" s="122" t="s">
        <v>1204</v>
      </c>
      <c r="I104" s="124" t="s">
        <v>894</v>
      </c>
      <c r="J104" s="124" t="s">
        <v>936</v>
      </c>
      <c r="K104" s="125" t="s">
        <v>178</v>
      </c>
      <c r="L104" s="126" t="str">
        <f t="shared" si="29"/>
        <v>Impacto</v>
      </c>
      <c r="M104" s="125" t="s">
        <v>181</v>
      </c>
      <c r="N104" s="126" t="str">
        <f t="shared" si="30"/>
        <v>25%</v>
      </c>
      <c r="O104" s="125" t="s">
        <v>188</v>
      </c>
      <c r="P104" s="125" t="s">
        <v>190</v>
      </c>
      <c r="Q104" s="125" t="s">
        <v>728</v>
      </c>
      <c r="R104" s="127">
        <f>IFERROR(IF(AND(L103="Probabilidad",L104="Probabilidad"),(R103-(+R103*N104)),IF(L104="Probabilidad",('4 - Valor del Riesgo Inherente'!J103-(+'4 - Valor del Riesgo Inherente'!J103*N104)),IF(L104="Impacto",R103,""))),"")</f>
        <v>0.2</v>
      </c>
      <c r="S104" s="128" t="str">
        <f t="shared" si="35"/>
        <v>Muy Baja</v>
      </c>
      <c r="T104" s="127">
        <f>IFERROR(IF(AND(L103="Impacto",L104="Impacto"),(T103-(+T103*N104)),IF(L104="Impacto",('4 - Valor del Riesgo Inherente'!M103-(+'4 - Valor del Riesgo Inherente'!M103*N104)),IF(L104="Probabilidad",T103,""))),"")</f>
        <v>0.75</v>
      </c>
      <c r="U104" s="128" t="str">
        <f t="shared" si="36"/>
        <v>Mayor</v>
      </c>
      <c r="V104" s="128" t="str">
        <f t="shared" si="37"/>
        <v>Alto</v>
      </c>
      <c r="W104" s="128" t="str">
        <f t="shared" si="38"/>
        <v>Reducir</v>
      </c>
    </row>
    <row r="105" spans="2:23" s="129" customFormat="1" ht="84.9" x14ac:dyDescent="0.4">
      <c r="B105" s="118" t="str">
        <f>+'4 - Valor del Riesgo Inherente'!B105</f>
        <v>GESTIÓN DE LA INFORMACIÓN</v>
      </c>
      <c r="C105" s="119" t="str">
        <f>+'4 - Valor del Riesgo Inherente'!C105</f>
        <v>SUBDIRECCIÓN DE SISTEMAS DE INFORMACIÓN DE TIERRAS</v>
      </c>
      <c r="D105" s="44" t="str">
        <f>+'4 - Valor del Riesgo Inherente'!D105</f>
        <v>R 41</v>
      </c>
      <c r="E105" s="118" t="str">
        <f>+'4 - Valor del Riesgo Inherente'!E105</f>
        <v>Realizar actividades relacionadas con los procedimientos misionales fuera del sistema integrado de tierras (SIT), dispuesto  por la Entidad</v>
      </c>
      <c r="F105" s="118" t="str">
        <f>+'4 - Valor del Riesgo Inherente'!F105</f>
        <v>Afectación Económica o presupuestal</v>
      </c>
      <c r="G105" s="98" t="str">
        <f>+'4 - Valor del Riesgo Inherente'!G105</f>
        <v xml:space="preserve">Posibilidad de afectación económica en los costos que han sido definidos en los rubros presupuestales para los proyectos de desarrollo de software debido al desconocimiento que tiene las áreas misionales de gestionar sus procesos por medio del Sistema Integrado de Tierras </v>
      </c>
      <c r="H105" s="122" t="s">
        <v>1205</v>
      </c>
      <c r="I105" s="124" t="s">
        <v>894</v>
      </c>
      <c r="J105" s="124" t="s">
        <v>937</v>
      </c>
      <c r="K105" s="125" t="s">
        <v>176</v>
      </c>
      <c r="L105" s="126" t="str">
        <f t="shared" si="29"/>
        <v>Probabilidad</v>
      </c>
      <c r="M105" s="125" t="s">
        <v>182</v>
      </c>
      <c r="N105" s="126" t="str">
        <f t="shared" si="30"/>
        <v>50%</v>
      </c>
      <c r="O105" s="125" t="s">
        <v>188</v>
      </c>
      <c r="P105" s="125" t="s">
        <v>190</v>
      </c>
      <c r="Q105" s="125" t="s">
        <v>728</v>
      </c>
      <c r="R105" s="127">
        <f>+IFERROR(IF(L105="Probabilidad",('4 - Valor del Riesgo Inherente'!J105-(+'4 - Valor del Riesgo Inherente'!J105*N105)),IF(L105="Impacto",'4 - Valor del Riesgo Inherente'!J105,"")),"")</f>
        <v>0.2</v>
      </c>
      <c r="S105" s="128" t="str">
        <f t="shared" si="35"/>
        <v>Muy Baja</v>
      </c>
      <c r="T105" s="127">
        <f>+IFERROR(IF(L105="Impacto",('4 - Valor del Riesgo Inherente'!M105-(+'4 - Valor del Riesgo Inherente'!M105*N105)),IF(L105="Probabilidad",'4 - Valor del Riesgo Inherente'!M105,"")),"")</f>
        <v>1</v>
      </c>
      <c r="U105" s="128" t="str">
        <f t="shared" si="36"/>
        <v>Catastrófico</v>
      </c>
      <c r="V105" s="128" t="str">
        <f t="shared" si="37"/>
        <v>Extremo</v>
      </c>
      <c r="W105" s="128" t="str">
        <f t="shared" si="38"/>
        <v>Reducir</v>
      </c>
    </row>
    <row r="106" spans="2:23" s="129" customFormat="1" ht="84.9" x14ac:dyDescent="0.4">
      <c r="B106" s="118" t="str">
        <f>+'4 - Valor del Riesgo Inherente'!B106</f>
        <v>GESTIÓN DE LA INFORMACIÓN</v>
      </c>
      <c r="C106" s="119" t="str">
        <f>+'4 - Valor del Riesgo Inherente'!C106</f>
        <v>SUBDIRECCIÓN DE SISTEMAS DE INFORMACIÓN DE TIERRAS</v>
      </c>
      <c r="D106" s="44" t="str">
        <f>+'4 - Valor del Riesgo Inherente'!D106</f>
        <v>R 41</v>
      </c>
      <c r="E106" s="118" t="str">
        <f>+'4 - Valor del Riesgo Inherente'!E106</f>
        <v>Realizar actividades relacionadas con los procedimientos misionales fuera del sistema integrado de tierras (SIT), dispuesto  por la Entidad</v>
      </c>
      <c r="F106" s="118" t="str">
        <f>+'4 - Valor del Riesgo Inherente'!F106</f>
        <v>Afectación Económica o presupuestal</v>
      </c>
      <c r="G106" s="98" t="str">
        <f>+'4 - Valor del Riesgo Inherente'!G106</f>
        <v xml:space="preserve">Posibilidad de afectación económica en los costos que han sido definidos en los rubros presupuestales para los proyectos de desarrollo de software debido al desconocimiento que tiene las áreas misionales de gestionar sus procesos por medio del Sistema Integrado de Tierras </v>
      </c>
      <c r="H106" s="122" t="s">
        <v>1206</v>
      </c>
      <c r="I106" s="124" t="s">
        <v>894</v>
      </c>
      <c r="J106" s="124" t="s">
        <v>938</v>
      </c>
      <c r="K106" s="125" t="s">
        <v>177</v>
      </c>
      <c r="L106" s="126" t="str">
        <f t="shared" si="29"/>
        <v>Probabilidad</v>
      </c>
      <c r="M106" s="125" t="s">
        <v>182</v>
      </c>
      <c r="N106" s="126" t="str">
        <f t="shared" si="30"/>
        <v>40%</v>
      </c>
      <c r="O106" s="125" t="s">
        <v>188</v>
      </c>
      <c r="P106" s="125" t="s">
        <v>190</v>
      </c>
      <c r="Q106" s="125" t="s">
        <v>728</v>
      </c>
      <c r="R106" s="127">
        <f>IFERROR(IF(AND(L105="Probabilidad",L106="Probabilidad"),(R105-(+R105*N106)),IF(L106="Probabilidad",('4 - Valor del Riesgo Inherente'!J105-(+'4 - Valor del Riesgo Inherente'!J105*N106)),IF(L106="Impacto",R105,""))),"")</f>
        <v>0.12</v>
      </c>
      <c r="S106" s="128" t="str">
        <f t="shared" si="35"/>
        <v>Muy Baja</v>
      </c>
      <c r="T106" s="127">
        <f>IFERROR(IF(AND(L105="Impacto",L106="Impacto"),(T105-(+T105*N106)),IF(L106="Impacto",('4 - Valor del Riesgo Inherente'!M105-(+'4 - Valor del Riesgo Inherente'!M105*N106)),IF(L106="Probabilidad",T105,""))),"")</f>
        <v>1</v>
      </c>
      <c r="U106" s="128" t="str">
        <f t="shared" si="36"/>
        <v>Catastrófico</v>
      </c>
      <c r="V106" s="128" t="str">
        <f t="shared" si="37"/>
        <v>Extremo</v>
      </c>
      <c r="W106" s="128" t="str">
        <f t="shared" si="38"/>
        <v>Reducir</v>
      </c>
    </row>
    <row r="107" spans="2:23" s="129" customFormat="1" ht="56.6" x14ac:dyDescent="0.4">
      <c r="B107" s="118" t="str">
        <f>+'4 - Valor del Riesgo Inherente'!B107</f>
        <v>GESTIÓN DE LA INFORMACIÓN</v>
      </c>
      <c r="C107" s="119" t="str">
        <f>+'4 - Valor del Riesgo Inherente'!C107</f>
        <v>SUBDIRECCIÓN DE SISTEMAS DE INFORMACIÓN DE TIERRAS</v>
      </c>
      <c r="D107" s="44" t="str">
        <f>+'4 - Valor del Riesgo Inherente'!D107</f>
        <v>R 41</v>
      </c>
      <c r="E107" s="118" t="str">
        <f>+'4 - Valor del Riesgo Inherente'!E107</f>
        <v>Realizar actividades relacionadas con los procedimientos misionales fuera del sistema integrado de tierras (SIT), dispuesto  por la Entidad</v>
      </c>
      <c r="F107" s="118" t="str">
        <f>+'4 - Valor del Riesgo Inherente'!F107</f>
        <v>Afectación Económica o presupuestal</v>
      </c>
      <c r="G107" s="98" t="str">
        <f>+'4 - Valor del Riesgo Inherente'!G107</f>
        <v xml:space="preserve">Posibilidad de afectación económica en los costos que han sido definidos en los rubros presupuestales para los proyectos de desarrollo de software debido al desconocimiento que tiene las áreas misionales de gestionar sus procesos por medio del Sistema Integrado de Tierras </v>
      </c>
      <c r="H107" s="122" t="s">
        <v>1207</v>
      </c>
      <c r="I107" s="124" t="s">
        <v>894</v>
      </c>
      <c r="J107" s="124" t="s">
        <v>939</v>
      </c>
      <c r="K107" s="125" t="s">
        <v>178</v>
      </c>
      <c r="L107" s="126" t="str">
        <f t="shared" si="29"/>
        <v>Impacto</v>
      </c>
      <c r="M107" s="125" t="s">
        <v>181</v>
      </c>
      <c r="N107" s="126" t="str">
        <f t="shared" si="30"/>
        <v>25%</v>
      </c>
      <c r="O107" s="125" t="s">
        <v>188</v>
      </c>
      <c r="P107" s="125" t="s">
        <v>190</v>
      </c>
      <c r="Q107" s="125" t="s">
        <v>728</v>
      </c>
      <c r="R107" s="127">
        <f>IFERROR(IF(AND(L106="Probabilidad",L107="Probabilidad"),(R106-(+R106*N107)),IF(L107="Probabilidad",('4 - Valor del Riesgo Inherente'!J106-(+'4 - Valor del Riesgo Inherente'!J106*N107)),IF(L107="Impacto",R106,""))),"")</f>
        <v>0.12</v>
      </c>
      <c r="S107" s="128" t="str">
        <f t="shared" ref="S107:S109" si="39">IFERROR(IF(R107="","",IF(R107&lt;=0.2,"Muy Baja",IF(R107&lt;=0.4,"Baja",IF(R107&lt;=0.6,"Media",IF(R107&lt;=0.8,"Alta","Muy Alta"))))),"")</f>
        <v>Muy Baja</v>
      </c>
      <c r="T107" s="127">
        <f>IFERROR(IF(AND(L106="Impacto",L107="Impacto"),(T106-(+T106*N107)),IF(L107="Impacto",('4 - Valor del Riesgo Inherente'!M106-(+'4 - Valor del Riesgo Inherente'!M106*N107)),IF(L107="Probabilidad",T106,""))),"")</f>
        <v>0.75</v>
      </c>
      <c r="U107" s="128" t="str">
        <f t="shared" ref="U107:U109" si="40">IFERROR(IF(T107="","",IF(T107&lt;=0.2,"Leve",IF(T107&lt;=0.4,"Menor",IF(T107&lt;=0.6,"Moderado",IF(T107&lt;=0.8,"Mayor","Catastrófico"))))),"")</f>
        <v>Mayor</v>
      </c>
      <c r="V107" s="128" t="str">
        <f t="shared" ref="V107:V109" si="41">IF(OR(AND(S107="Muy Baja",U107="Leve"),AND(S107="Muy Baja",U107="Menor"),AND(S107="Baja",U107="Leve")),"Bajo",IF(OR(AND(S107="Muy baja",U107="Moderado"),AND(S107="Baja",U107="Menor"),AND(S107="Baja",U107="Moderado"),AND(S107="Media",U107="Leve"),AND(S107="Media",U107="Menor"),AND(S107="Media",U107="Moderado"),AND(S107="Alta",U107="Leve"),AND(S107="Alta",U107="Menor")),"Moderado",IF(OR(AND(S107="Muy Baja",U107="Mayor"),AND(S107="Baja",U107="Mayor"),AND(S107="Media",U107="Mayor"),AND(S107="Alta",U107="Moderado"),AND(S107="Alta",U107="Mayor"),AND(S107="Muy Alta",U107="Leve"),AND(S107="Muy Alta",U107="Menor"),AND(S107="Muy Alta",U107="Moderado"),AND(S107="Muy Alta",U107="Mayor")),"Alto",IF(OR(AND(S107="Muy Baja",U107="Catastrófico"),AND(S107="Baja",U107="Catastrófico"),AND(S107="Media",U107="Catastrófico"),AND(S107="Alta",U107="Catastrófico"),AND(S107="Muy Alta",U107="Catastrófico")),"Extremo",""))))</f>
        <v>Alto</v>
      </c>
      <c r="W107" s="128" t="str">
        <f t="shared" ref="W107:W109" si="42">_xlfn.IFS(V107="Bajo","Aceptar",V107="Moderado","Reducir",V107="Alto","Reducir",V107="Extremo","Reducir")</f>
        <v>Reducir</v>
      </c>
    </row>
    <row r="108" spans="2:23" s="129" customFormat="1" ht="56.6" x14ac:dyDescent="0.4">
      <c r="B108" s="118" t="str">
        <f>+'4 - Valor del Riesgo Inherente'!B108</f>
        <v>GESTIÓN DEL TALENTO HUMANO</v>
      </c>
      <c r="C108" s="119" t="str">
        <f>+'4 - Valor del Riesgo Inherente'!C108</f>
        <v>SUBDIRECCIÓN DE TALENTO HUMANO</v>
      </c>
      <c r="D108" s="44" t="str">
        <f>+'4 - Valor del Riesgo Inherente'!D108</f>
        <v>R 42</v>
      </c>
      <c r="E108" s="118" t="str">
        <f>+'4 - Valor del Riesgo Inherente'!E108</f>
        <v>Posibilidad de incumplir metas del Plan Estratégico de Talento Humano</v>
      </c>
      <c r="F108" s="118" t="str">
        <f>+'4 - Valor del Riesgo Inherente'!F108</f>
        <v>Pérdida Reputacional</v>
      </c>
      <c r="G108" s="98" t="str">
        <f>+'4 - Valor del Riesgo Inherente'!G108</f>
        <v>Posibilidad de pérdida reputacional en la imagen institucional debido  a falta de ejecución de las actividades y de recursos para el Plan Estratégico de Talento Humano</v>
      </c>
      <c r="H108" s="122" t="s">
        <v>1208</v>
      </c>
      <c r="I108" s="124" t="s">
        <v>940</v>
      </c>
      <c r="J108" s="124" t="s">
        <v>1584</v>
      </c>
      <c r="K108" s="125" t="s">
        <v>176</v>
      </c>
      <c r="L108" s="126" t="str">
        <f t="shared" si="29"/>
        <v>Probabilidad</v>
      </c>
      <c r="M108" s="125" t="s">
        <v>181</v>
      </c>
      <c r="N108" s="126" t="str">
        <f t="shared" si="30"/>
        <v>40%</v>
      </c>
      <c r="O108" s="125" t="s">
        <v>760</v>
      </c>
      <c r="P108" s="125" t="s">
        <v>190</v>
      </c>
      <c r="Q108" s="125" t="s">
        <v>728</v>
      </c>
      <c r="R108" s="127">
        <f>+IFERROR(IF(L108="Probabilidad",('4 - Valor del Riesgo Inherente'!J108-(+'4 - Valor del Riesgo Inherente'!J108*N108)),IF(L108="Impacto",'4 - Valor del Riesgo Inherente'!J108,"")),"")</f>
        <v>0.12</v>
      </c>
      <c r="S108" s="128" t="str">
        <f t="shared" si="39"/>
        <v>Muy Baja</v>
      </c>
      <c r="T108" s="127">
        <f>+IFERROR(IF(L108="Impacto",('4 - Valor del Riesgo Inherente'!M108-(+'4 - Valor del Riesgo Inherente'!M108*N108)),IF(L108="Probabilidad",'4 - Valor del Riesgo Inherente'!M108,"")),"")</f>
        <v>1</v>
      </c>
      <c r="U108" s="128" t="str">
        <f t="shared" si="40"/>
        <v>Catastrófico</v>
      </c>
      <c r="V108" s="128" t="str">
        <f t="shared" si="41"/>
        <v>Extremo</v>
      </c>
      <c r="W108" s="128" t="str">
        <f t="shared" si="42"/>
        <v>Reducir</v>
      </c>
    </row>
    <row r="109" spans="2:23" s="129" customFormat="1" ht="70.75" x14ac:dyDescent="0.4">
      <c r="B109" s="118" t="str">
        <f>+'4 - Valor del Riesgo Inherente'!B109</f>
        <v>GESTIÓN DEL TALENTO HUMANO</v>
      </c>
      <c r="C109" s="119" t="str">
        <f>+'4 - Valor del Riesgo Inherente'!C109</f>
        <v>SUBDIRECCIÓN DE TALENTO HUMANO</v>
      </c>
      <c r="D109" s="44" t="str">
        <f>+'4 - Valor del Riesgo Inherente'!D109</f>
        <v>R 42</v>
      </c>
      <c r="E109" s="118" t="str">
        <f>+'4 - Valor del Riesgo Inherente'!E109</f>
        <v>Posibilidad de incumplir metas del Plan Estratégico de Talento Humano</v>
      </c>
      <c r="F109" s="118" t="str">
        <f>+'4 - Valor del Riesgo Inherente'!F109</f>
        <v>Pérdida Reputacional</v>
      </c>
      <c r="G109" s="98" t="str">
        <f>+'4 - Valor del Riesgo Inherente'!G109</f>
        <v>Posibilidad de pérdida reputacional en la imagen institucional debido  a falta de ejecución de las actividades y de recursos para el Plan Estratégico de Talento Humano</v>
      </c>
      <c r="H109" s="122" t="s">
        <v>1209</v>
      </c>
      <c r="I109" s="124" t="s">
        <v>805</v>
      </c>
      <c r="J109" s="124" t="s">
        <v>1585</v>
      </c>
      <c r="K109" s="125" t="s">
        <v>177</v>
      </c>
      <c r="L109" s="126" t="str">
        <f t="shared" si="29"/>
        <v>Probabilidad</v>
      </c>
      <c r="M109" s="125" t="s">
        <v>181</v>
      </c>
      <c r="N109" s="126" t="str">
        <f t="shared" si="30"/>
        <v>30%</v>
      </c>
      <c r="O109" s="125" t="s">
        <v>760</v>
      </c>
      <c r="P109" s="125" t="s">
        <v>190</v>
      </c>
      <c r="Q109" s="125" t="s">
        <v>728</v>
      </c>
      <c r="R109" s="127">
        <f>IFERROR(IF(AND(L108="Probabilidad",L109="Probabilidad"),(R108-(+R108*N109)),IF(L109="Probabilidad",('4 - Valor del Riesgo Inherente'!J108-(+'4 - Valor del Riesgo Inherente'!J108*N109)),IF(L109="Impacto",R108,""))),"")</f>
        <v>8.3999999999999991E-2</v>
      </c>
      <c r="S109" s="128" t="str">
        <f t="shared" si="39"/>
        <v>Muy Baja</v>
      </c>
      <c r="T109" s="127">
        <f>IFERROR(IF(AND(L108="Impacto",L109="Impacto"),(T108-(+T108*N109)),IF(L109="Impacto",('4 - Valor del Riesgo Inherente'!M108-(+'4 - Valor del Riesgo Inherente'!M108*N109)),IF(L109="Probabilidad",T108,""))),"")</f>
        <v>1</v>
      </c>
      <c r="U109" s="128" t="str">
        <f t="shared" si="40"/>
        <v>Catastrófico</v>
      </c>
      <c r="V109" s="128" t="str">
        <f t="shared" si="41"/>
        <v>Extremo</v>
      </c>
      <c r="W109" s="128" t="str">
        <f t="shared" si="42"/>
        <v>Reducir</v>
      </c>
    </row>
    <row r="110" spans="2:23" s="129" customFormat="1" ht="70.75" x14ac:dyDescent="0.4">
      <c r="B110" s="118" t="str">
        <f>+'4 - Valor del Riesgo Inherente'!B110</f>
        <v>GESTIÓN DEL TALENTO HUMANO</v>
      </c>
      <c r="C110" s="119" t="str">
        <f>+'4 - Valor del Riesgo Inherente'!C110</f>
        <v>SUBDIRECCIÓN DE TALENTO HUMANO</v>
      </c>
      <c r="D110" s="44" t="str">
        <f>+'4 - Valor del Riesgo Inherente'!D110</f>
        <v>R 42</v>
      </c>
      <c r="E110" s="118" t="str">
        <f>+'4 - Valor del Riesgo Inherente'!E110</f>
        <v>Posibilidad de incumplir metas del Plan Estratégico de Talento Humano</v>
      </c>
      <c r="F110" s="118" t="str">
        <f>+'4 - Valor del Riesgo Inherente'!F110</f>
        <v>Pérdida Reputacional</v>
      </c>
      <c r="G110" s="98" t="str">
        <f>+'4 - Valor del Riesgo Inherente'!G110</f>
        <v>Posibilidad de pérdida reputacional en la imagen institucional debido  a falta de ejecución de las actividades y de recursos para el Plan Estratégico de Talento Humano</v>
      </c>
      <c r="H110" s="122" t="s">
        <v>1210</v>
      </c>
      <c r="I110" s="124" t="s">
        <v>940</v>
      </c>
      <c r="J110" s="124" t="s">
        <v>1586</v>
      </c>
      <c r="K110" s="125" t="s">
        <v>178</v>
      </c>
      <c r="L110" s="126" t="str">
        <f t="shared" si="29"/>
        <v>Impacto</v>
      </c>
      <c r="M110" s="125" t="s">
        <v>181</v>
      </c>
      <c r="N110" s="126" t="str">
        <f t="shared" si="30"/>
        <v>25%</v>
      </c>
      <c r="O110" s="125" t="s">
        <v>760</v>
      </c>
      <c r="P110" s="125" t="s">
        <v>190</v>
      </c>
      <c r="Q110" s="125" t="s">
        <v>728</v>
      </c>
      <c r="R110" s="127">
        <f>IFERROR(IF(AND(L109="Probabilidad",L110="Probabilidad"),(R109-(+R109*N110)),IF(L110="Probabilidad",('4 - Valor del Riesgo Inherente'!J109-(+'4 - Valor del Riesgo Inherente'!J109*N110)),IF(L110="Impacto",R109,""))),"")</f>
        <v>8.3999999999999991E-2</v>
      </c>
      <c r="S110" s="128" t="str">
        <f t="shared" ref="S110:S122" si="43">IFERROR(IF(R110="","",IF(R110&lt;=0.2,"Muy Baja",IF(R110&lt;=0.4,"Baja",IF(R110&lt;=0.6,"Media",IF(R110&lt;=0.8,"Alta","Muy Alta"))))),"")</f>
        <v>Muy Baja</v>
      </c>
      <c r="T110" s="127">
        <f>IFERROR(IF(AND(L109="Impacto",L110="Impacto"),(T109-(+T109*N110)),IF(L110="Impacto",('4 - Valor del Riesgo Inherente'!M109-(+'4 - Valor del Riesgo Inherente'!M109*N110)),IF(L110="Probabilidad",T109,""))),"")</f>
        <v>0.75</v>
      </c>
      <c r="U110" s="128" t="str">
        <f t="shared" ref="U110:U122" si="44">IFERROR(IF(T110="","",IF(T110&lt;=0.2,"Leve",IF(T110&lt;=0.4,"Menor",IF(T110&lt;=0.6,"Moderado",IF(T110&lt;=0.8,"Mayor","Catastrófico"))))),"")</f>
        <v>Mayor</v>
      </c>
      <c r="V110" s="128" t="str">
        <f t="shared" ref="V110:V122" si="45">IF(OR(AND(S110="Muy Baja",U110="Leve"),AND(S110="Muy Baja",U110="Menor"),AND(S110="Baja",U110="Leve")),"Bajo",IF(OR(AND(S110="Muy baja",U110="Moderado"),AND(S110="Baja",U110="Menor"),AND(S110="Baja",U110="Moderado"),AND(S110="Media",U110="Leve"),AND(S110="Media",U110="Menor"),AND(S110="Media",U110="Moderado"),AND(S110="Alta",U110="Leve"),AND(S110="Alta",U110="Menor")),"Moderado",IF(OR(AND(S110="Muy Baja",U110="Mayor"),AND(S110="Baja",U110="Mayor"),AND(S110="Media",U110="Mayor"),AND(S110="Alta",U110="Moderado"),AND(S110="Alta",U110="Mayor"),AND(S110="Muy Alta",U110="Leve"),AND(S110="Muy Alta",U110="Menor"),AND(S110="Muy Alta",U110="Moderado"),AND(S110="Muy Alta",U110="Mayor")),"Alto",IF(OR(AND(S110="Muy Baja",U110="Catastrófico"),AND(S110="Baja",U110="Catastrófico"),AND(S110="Media",U110="Catastrófico"),AND(S110="Alta",U110="Catastrófico"),AND(S110="Muy Alta",U110="Catastrófico")),"Extremo",""))))</f>
        <v>Alto</v>
      </c>
      <c r="W110" s="128" t="str">
        <f t="shared" ref="W110:W122" si="46">_xlfn.IFS(V110="Bajo","Aceptar",V110="Moderado","Reducir",V110="Alto","Reducir",V110="Extremo","Reducir")</f>
        <v>Reducir</v>
      </c>
    </row>
    <row r="111" spans="2:23" s="129" customFormat="1" ht="70.75" x14ac:dyDescent="0.4">
      <c r="B111" s="118" t="str">
        <f>+'4 - Valor del Riesgo Inherente'!B111</f>
        <v>GESTIÓN DEL TALENTO HUMANO</v>
      </c>
      <c r="C111" s="119" t="str">
        <f>+'4 - Valor del Riesgo Inherente'!C111</f>
        <v>SUBDIRECCIÓN DE TALENTO HUMANO</v>
      </c>
      <c r="D111" s="44" t="str">
        <f>+'4 - Valor del Riesgo Inherente'!D111</f>
        <v>R 43</v>
      </c>
      <c r="E111" s="118" t="str">
        <f>+'4 - Valor del Riesgo Inherente'!E111</f>
        <v>Inconsistencias en el reporte y liquidación de las novedades laborales y prestacionales</v>
      </c>
      <c r="F111" s="118" t="str">
        <f>+'4 - Valor del Riesgo Inherente'!F111</f>
        <v>Afectación Económica o presupuestal</v>
      </c>
      <c r="G111" s="98" t="str">
        <f>+'4 - Valor del Riesgo Inherente'!G111</f>
        <v>Posibilidad de afectación económica por errores en la liquidación de la nomina y presentando fallas en el pago debido al desconocimiento del reporte de novedades</v>
      </c>
      <c r="H111" s="122" t="s">
        <v>1211</v>
      </c>
      <c r="I111" s="124" t="s">
        <v>940</v>
      </c>
      <c r="J111" s="124" t="s">
        <v>941</v>
      </c>
      <c r="K111" s="125" t="s">
        <v>176</v>
      </c>
      <c r="L111" s="126" t="str">
        <f t="shared" si="29"/>
        <v>Probabilidad</v>
      </c>
      <c r="M111" s="125" t="s">
        <v>181</v>
      </c>
      <c r="N111" s="126" t="str">
        <f t="shared" si="30"/>
        <v>40%</v>
      </c>
      <c r="O111" s="125" t="s">
        <v>760</v>
      </c>
      <c r="P111" s="125" t="s">
        <v>190</v>
      </c>
      <c r="Q111" s="125" t="s">
        <v>728</v>
      </c>
      <c r="R111" s="127">
        <f>+IFERROR(IF(L111="Probabilidad",('4 - Valor del Riesgo Inherente'!J111-(+'4 - Valor del Riesgo Inherente'!J111*N111)),IF(L111="Impacto",'4 - Valor del Riesgo Inherente'!J111,"")),"")</f>
        <v>0.12</v>
      </c>
      <c r="S111" s="128" t="str">
        <f t="shared" si="43"/>
        <v>Muy Baja</v>
      </c>
      <c r="T111" s="127">
        <f>+IFERROR(IF(L111="Impacto",('4 - Valor del Riesgo Inherente'!M111-(+'4 - Valor del Riesgo Inherente'!M111*N111)),IF(L111="Probabilidad",'4 - Valor del Riesgo Inherente'!M111,"")),"")</f>
        <v>0.6</v>
      </c>
      <c r="U111" s="128" t="str">
        <f t="shared" si="44"/>
        <v>Moderado</v>
      </c>
      <c r="V111" s="128" t="str">
        <f t="shared" si="45"/>
        <v>Moderado</v>
      </c>
      <c r="W111" s="128" t="str">
        <f t="shared" si="46"/>
        <v>Reducir</v>
      </c>
    </row>
    <row r="112" spans="2:23" s="129" customFormat="1" ht="42.45" x14ac:dyDescent="0.4">
      <c r="B112" s="118" t="str">
        <f>+'4 - Valor del Riesgo Inherente'!B112</f>
        <v>GESTIÓN DEL TALENTO HUMANO</v>
      </c>
      <c r="C112" s="119" t="str">
        <f>+'4 - Valor del Riesgo Inherente'!C112</f>
        <v>SUBDIRECCIÓN DE TALENTO HUMANO</v>
      </c>
      <c r="D112" s="44" t="str">
        <f>+'4 - Valor del Riesgo Inherente'!D112</f>
        <v>R 43</v>
      </c>
      <c r="E112" s="118" t="str">
        <f>+'4 - Valor del Riesgo Inherente'!E112</f>
        <v>Inconsistencias en el reporte y liquidación de las novedades laborales y prestacionales</v>
      </c>
      <c r="F112" s="118" t="str">
        <f>+'4 - Valor del Riesgo Inherente'!F112</f>
        <v>Afectación Económica o presupuestal</v>
      </c>
      <c r="G112" s="98" t="str">
        <f>+'4 - Valor del Riesgo Inherente'!G112</f>
        <v>Posibilidad de afectación económica por errores en la liquidación de la nomina y presentando fallas en el pago debido al desconocimiento del reporte de novedades</v>
      </c>
      <c r="H112" s="122" t="s">
        <v>1212</v>
      </c>
      <c r="I112" s="124" t="s">
        <v>940</v>
      </c>
      <c r="J112" s="124" t="s">
        <v>1587</v>
      </c>
      <c r="K112" s="125" t="s">
        <v>178</v>
      </c>
      <c r="L112" s="126" t="str">
        <f t="shared" si="29"/>
        <v>Impacto</v>
      </c>
      <c r="M112" s="125" t="s">
        <v>181</v>
      </c>
      <c r="N112" s="126" t="str">
        <f t="shared" si="30"/>
        <v>25%</v>
      </c>
      <c r="O112" s="125" t="s">
        <v>760</v>
      </c>
      <c r="P112" s="125" t="s">
        <v>190</v>
      </c>
      <c r="Q112" s="125" t="s">
        <v>728</v>
      </c>
      <c r="R112" s="127">
        <f>IFERROR(IF(AND(L111="Probabilidad",L112="Probabilidad"),(R111-(+R111*N112)),IF(L112="Probabilidad",('4 - Valor del Riesgo Inherente'!J111-(+'4 - Valor del Riesgo Inherente'!J111*N112)),IF(L112="Impacto",R111,""))),"")</f>
        <v>0.12</v>
      </c>
      <c r="S112" s="128" t="str">
        <f t="shared" si="43"/>
        <v>Muy Baja</v>
      </c>
      <c r="T112" s="127">
        <f>IFERROR(IF(AND(L111="Impacto",L112="Impacto"),(T111-(+T111*N112)),IF(L112="Impacto",('4 - Valor del Riesgo Inherente'!M111-(+'4 - Valor del Riesgo Inherente'!M111*N112)),IF(L112="Probabilidad",T111,""))),"")</f>
        <v>0.44999999999999996</v>
      </c>
      <c r="U112" s="128" t="str">
        <f t="shared" si="44"/>
        <v>Moderado</v>
      </c>
      <c r="V112" s="128" t="str">
        <f t="shared" si="45"/>
        <v>Moderado</v>
      </c>
      <c r="W112" s="128" t="str">
        <f t="shared" si="46"/>
        <v>Reducir</v>
      </c>
    </row>
    <row r="113" spans="2:23" s="129" customFormat="1" ht="56.6" x14ac:dyDescent="0.4">
      <c r="B113" s="118" t="str">
        <f>+'4 - Valor del Riesgo Inherente'!B113</f>
        <v>GESTIÓN DEL TALENTO HUMANO</v>
      </c>
      <c r="C113" s="119" t="str">
        <f>+'4 - Valor del Riesgo Inherente'!C113</f>
        <v>OFICINA JURÍDICA</v>
      </c>
      <c r="D113" s="44" t="str">
        <f>+'4 - Valor del Riesgo Inherente'!D113</f>
        <v>R 44</v>
      </c>
      <c r="E113" s="118" t="str">
        <f>+'4 - Valor del Riesgo Inherente'!E113</f>
        <v>Prescripción de la acción disciplinaria</v>
      </c>
      <c r="F113" s="118" t="str">
        <f>+'4 - Valor del Riesgo Inherente'!F113</f>
        <v>Pérdida Reputacional</v>
      </c>
      <c r="G113" s="98" t="str">
        <f>+'4 - Valor del Riesgo Inherente'!G113</f>
        <v>Posibilidad de pérdida reputacional en la imagen interna de Control Interno Disciplinario de la Oficina Jurídica por falta de impulso procesal en los expedientes a prescribir</v>
      </c>
      <c r="H113" s="122" t="s">
        <v>1213</v>
      </c>
      <c r="I113" s="124" t="s">
        <v>1588</v>
      </c>
      <c r="J113" s="124" t="s">
        <v>1589</v>
      </c>
      <c r="K113" s="125" t="s">
        <v>177</v>
      </c>
      <c r="L113" s="126" t="str">
        <f t="shared" si="29"/>
        <v>Probabilidad</v>
      </c>
      <c r="M113" s="125" t="s">
        <v>181</v>
      </c>
      <c r="N113" s="126" t="str">
        <f t="shared" ref="N113:N118" si="47">IF(AND(K113="Preventivo",M113="Automático"),"50%",IF(AND(K113="Preventivo",M113="Manual"),"40%",IF(AND(K113="Detectivo",M113="Automático"),"40%",IF(AND(K113="Detectivo",M113="Manual"),"30%",IF(AND(K113="Correctivo",M113="Automático"),"35%",IF(AND(K113="Correctivo",M113="Manual"),"25%",""))))))</f>
        <v>30%</v>
      </c>
      <c r="O113" s="125" t="s">
        <v>760</v>
      </c>
      <c r="P113" s="125" t="s">
        <v>190</v>
      </c>
      <c r="Q113" s="125" t="s">
        <v>728</v>
      </c>
      <c r="R113" s="127">
        <f>+IFERROR(IF(L113="Probabilidad",('4 - Valor del Riesgo Inherente'!J113-(+'4 - Valor del Riesgo Inherente'!J113*N113)),IF(L113="Impacto",'4 - Valor del Riesgo Inherente'!J113,"")),"")</f>
        <v>0.14000000000000001</v>
      </c>
      <c r="S113" s="128" t="str">
        <f t="shared" si="43"/>
        <v>Muy Baja</v>
      </c>
      <c r="T113" s="127">
        <f>+IFERROR(IF(L113="Impacto",('4 - Valor del Riesgo Inherente'!M113-(+'4 - Valor del Riesgo Inherente'!M113*N113)),IF(L113="Probabilidad",'4 - Valor del Riesgo Inherente'!M113,"")),"")</f>
        <v>0.6</v>
      </c>
      <c r="U113" s="128" t="str">
        <f t="shared" si="44"/>
        <v>Moderado</v>
      </c>
      <c r="V113" s="128" t="str">
        <f t="shared" si="45"/>
        <v>Moderado</v>
      </c>
      <c r="W113" s="128" t="str">
        <f t="shared" si="46"/>
        <v>Reducir</v>
      </c>
    </row>
    <row r="114" spans="2:23" s="129" customFormat="1" ht="42.45" x14ac:dyDescent="0.4">
      <c r="B114" s="118" t="str">
        <f>+'4 - Valor del Riesgo Inherente'!B114</f>
        <v>GESTIÓN DEL TALENTO HUMANO</v>
      </c>
      <c r="C114" s="119" t="str">
        <f>+'4 - Valor del Riesgo Inherente'!C114</f>
        <v>OFICINA JURÍDICA</v>
      </c>
      <c r="D114" s="44" t="str">
        <f>+'4 - Valor del Riesgo Inherente'!D114</f>
        <v>R 44</v>
      </c>
      <c r="E114" s="118" t="str">
        <f>+'4 - Valor del Riesgo Inherente'!E114</f>
        <v>Prescripción de la acción disciplinaria</v>
      </c>
      <c r="F114" s="118" t="str">
        <f>+'4 - Valor del Riesgo Inherente'!F114</f>
        <v>Pérdida Reputacional</v>
      </c>
      <c r="G114" s="98" t="str">
        <f>+'4 - Valor del Riesgo Inherente'!G114</f>
        <v>Posibilidad de pérdida reputacional en la imagen interna de Control Interno Disciplinario de la Oficina Jurídica por falta de impulso procesal en los expedientes a prescribir</v>
      </c>
      <c r="H114" s="122" t="s">
        <v>1214</v>
      </c>
      <c r="I114" s="124" t="s">
        <v>1588</v>
      </c>
      <c r="J114" s="124" t="s">
        <v>1590</v>
      </c>
      <c r="K114" s="125" t="s">
        <v>178</v>
      </c>
      <c r="L114" s="126" t="str">
        <f t="shared" si="29"/>
        <v>Impacto</v>
      </c>
      <c r="M114" s="125" t="s">
        <v>181</v>
      </c>
      <c r="N114" s="126" t="str">
        <f t="shared" si="47"/>
        <v>25%</v>
      </c>
      <c r="O114" s="125" t="s">
        <v>760</v>
      </c>
      <c r="P114" s="125" t="s">
        <v>190</v>
      </c>
      <c r="Q114" s="125" t="s">
        <v>728</v>
      </c>
      <c r="R114" s="127">
        <f>IFERROR(IF(AND(L113="Probabilidad",L114="Probabilidad"),(R113-(+R113*N114)),IF(L114="Probabilidad",('4 - Valor del Riesgo Inherente'!J113-(+'4 - Valor del Riesgo Inherente'!J113*N114)),IF(L114="Impacto",R113,""))),"")</f>
        <v>0.14000000000000001</v>
      </c>
      <c r="S114" s="128" t="str">
        <f t="shared" si="43"/>
        <v>Muy Baja</v>
      </c>
      <c r="T114" s="127">
        <f>IFERROR(IF(AND(L113="Impacto",L114="Impacto"),(T113-(+T113*N114)),IF(L114="Impacto",('4 - Valor del Riesgo Inherente'!M113-(+'4 - Valor del Riesgo Inherente'!M113*N114)),IF(L114="Probabilidad",T113,""))),"")</f>
        <v>0.44999999999999996</v>
      </c>
      <c r="U114" s="128" t="str">
        <f t="shared" si="44"/>
        <v>Moderado</v>
      </c>
      <c r="V114" s="128" t="str">
        <f t="shared" si="45"/>
        <v>Moderado</v>
      </c>
      <c r="W114" s="128" t="str">
        <f t="shared" si="46"/>
        <v>Reducir</v>
      </c>
    </row>
    <row r="115" spans="2:23" s="129" customFormat="1" ht="56.6" x14ac:dyDescent="0.4">
      <c r="B115" s="118" t="str">
        <f>+'4 - Valor del Riesgo Inherente'!B115</f>
        <v>GESTIÓN DEL TALENTO HUMANO</v>
      </c>
      <c r="C115" s="119" t="str">
        <f>+'4 - Valor del Riesgo Inherente'!C115</f>
        <v>OFICINA JURÍDICA</v>
      </c>
      <c r="D115" s="44" t="str">
        <f>+'4 - Valor del Riesgo Inherente'!D115</f>
        <v>R 45</v>
      </c>
      <c r="E115" s="118" t="str">
        <f>+'4 - Valor del Riesgo Inherente'!E115</f>
        <v>Caducidad de la acción disciplinaria</v>
      </c>
      <c r="F115" s="118" t="str">
        <f>+'4 - Valor del Riesgo Inherente'!F115</f>
        <v>Pérdida Reputacional</v>
      </c>
      <c r="G115" s="98" t="str">
        <f>+'4 - Valor del Riesgo Inherente'!G115</f>
        <v>Posibilidad de pérdida reputacional en la imagen interna de Control Interno Disciplinario de la Oficina Jurídica por falta de impulso procesal en los expedientes a caducar</v>
      </c>
      <c r="H115" s="122" t="s">
        <v>1215</v>
      </c>
      <c r="I115" s="124" t="s">
        <v>1588</v>
      </c>
      <c r="J115" s="124" t="s">
        <v>1591</v>
      </c>
      <c r="K115" s="125" t="s">
        <v>177</v>
      </c>
      <c r="L115" s="126" t="str">
        <f t="shared" si="29"/>
        <v>Probabilidad</v>
      </c>
      <c r="M115" s="125" t="s">
        <v>181</v>
      </c>
      <c r="N115" s="126" t="str">
        <f t="shared" si="47"/>
        <v>30%</v>
      </c>
      <c r="O115" s="125" t="s">
        <v>760</v>
      </c>
      <c r="P115" s="125" t="s">
        <v>190</v>
      </c>
      <c r="Q115" s="125" t="s">
        <v>728</v>
      </c>
      <c r="R115" s="127">
        <f>+IFERROR(IF(L115="Probabilidad",('4 - Valor del Riesgo Inherente'!J115-(+'4 - Valor del Riesgo Inherente'!J115*N115)),IF(L115="Impacto",'4 - Valor del Riesgo Inherente'!J115,"")),"")</f>
        <v>0.14000000000000001</v>
      </c>
      <c r="S115" s="128" t="str">
        <f t="shared" si="43"/>
        <v>Muy Baja</v>
      </c>
      <c r="T115" s="127">
        <f>+IFERROR(IF(L115="Impacto",('4 - Valor del Riesgo Inherente'!M115-(+'4 - Valor del Riesgo Inherente'!M115*N115)),IF(L115="Probabilidad",'4 - Valor del Riesgo Inherente'!M115,"")),"")</f>
        <v>1</v>
      </c>
      <c r="U115" s="128" t="str">
        <f t="shared" si="44"/>
        <v>Catastrófico</v>
      </c>
      <c r="V115" s="128" t="str">
        <f t="shared" si="45"/>
        <v>Extremo</v>
      </c>
      <c r="W115" s="128" t="str">
        <f t="shared" si="46"/>
        <v>Reducir</v>
      </c>
    </row>
    <row r="116" spans="2:23" s="129" customFormat="1" ht="42.45" x14ac:dyDescent="0.4">
      <c r="B116" s="118" t="str">
        <f>+'4 - Valor del Riesgo Inherente'!B116</f>
        <v>GESTIÓN DEL TALENTO HUMANO</v>
      </c>
      <c r="C116" s="119" t="str">
        <f>+'4 - Valor del Riesgo Inherente'!C116</f>
        <v>OFICINA JURÍDICA</v>
      </c>
      <c r="D116" s="44" t="str">
        <f>+'4 - Valor del Riesgo Inherente'!D116</f>
        <v>R 45</v>
      </c>
      <c r="E116" s="118" t="str">
        <f>+'4 - Valor del Riesgo Inherente'!E116</f>
        <v>Caducidad de la acción disciplinaria</v>
      </c>
      <c r="F116" s="118" t="str">
        <f>+'4 - Valor del Riesgo Inherente'!F116</f>
        <v>Pérdida Reputacional</v>
      </c>
      <c r="G116" s="98" t="str">
        <f>+'4 - Valor del Riesgo Inherente'!G116</f>
        <v>Posibilidad de pérdida reputacional en la imagen interna de Control Interno Disciplinario de la Oficina Jurídica por falta de impulso procesal en los expedientes a caducar</v>
      </c>
      <c r="H116" s="122" t="s">
        <v>1216</v>
      </c>
      <c r="I116" s="124" t="s">
        <v>1588</v>
      </c>
      <c r="J116" s="124" t="s">
        <v>1592</v>
      </c>
      <c r="K116" s="125" t="s">
        <v>178</v>
      </c>
      <c r="L116" s="126" t="str">
        <f t="shared" si="29"/>
        <v>Impacto</v>
      </c>
      <c r="M116" s="125" t="s">
        <v>181</v>
      </c>
      <c r="N116" s="126" t="str">
        <f t="shared" si="47"/>
        <v>25%</v>
      </c>
      <c r="O116" s="125" t="s">
        <v>760</v>
      </c>
      <c r="P116" s="125" t="s">
        <v>190</v>
      </c>
      <c r="Q116" s="125" t="s">
        <v>728</v>
      </c>
      <c r="R116" s="127">
        <f>IFERROR(IF(AND(L115="Probabilidad",L116="Probabilidad"),(R115-(+R115*N116)),IF(L116="Probabilidad",('4 - Valor del Riesgo Inherente'!J115-(+'4 - Valor del Riesgo Inherente'!J115*N116)),IF(L116="Impacto",R115,""))),"")</f>
        <v>0.14000000000000001</v>
      </c>
      <c r="S116" s="128" t="str">
        <f t="shared" si="43"/>
        <v>Muy Baja</v>
      </c>
      <c r="T116" s="127">
        <f>IFERROR(IF(AND(L115="Impacto",L116="Impacto"),(T115-(+T115*N116)),IF(L116="Impacto",('4 - Valor del Riesgo Inherente'!M115-(+'4 - Valor del Riesgo Inherente'!M115*N116)),IF(L116="Probabilidad",T115,""))),"")</f>
        <v>0.75</v>
      </c>
      <c r="U116" s="128" t="str">
        <f t="shared" si="44"/>
        <v>Mayor</v>
      </c>
      <c r="V116" s="128" t="str">
        <f t="shared" si="45"/>
        <v>Alto</v>
      </c>
      <c r="W116" s="128" t="str">
        <f t="shared" si="46"/>
        <v>Reducir</v>
      </c>
    </row>
    <row r="117" spans="2:23" s="129" customFormat="1" ht="56.6" x14ac:dyDescent="0.4">
      <c r="B117" s="118" t="str">
        <f>+'4 - Valor del Riesgo Inherente'!B117</f>
        <v>GESTIÓN DEL TALENTO HUMANO</v>
      </c>
      <c r="C117" s="119" t="str">
        <f>+'4 - Valor del Riesgo Inherente'!C117</f>
        <v>OFICINA JURÍDICA</v>
      </c>
      <c r="D117" s="44" t="str">
        <f>+'4 - Valor del Riesgo Inherente'!D117</f>
        <v>R 46</v>
      </c>
      <c r="E117" s="118" t="str">
        <f>+'4 - Valor del Riesgo Inherente'!E117</f>
        <v>Perdida de expedientes disciplinarios</v>
      </c>
      <c r="F117" s="118" t="str">
        <f>+'4 - Valor del Riesgo Inherente'!F117</f>
        <v>Pérdida Reputacional</v>
      </c>
      <c r="G117" s="98" t="str">
        <f>+'4 - Valor del Riesgo Inherente'!G117</f>
        <v>Posibilidad de pérdida reputacional en la imagen interna de Control Interno Disciplinario de la Oficina Jurídica por el indebido tramite de los expedientes en gestión documental</v>
      </c>
      <c r="H117" s="122" t="s">
        <v>1217</v>
      </c>
      <c r="I117" s="124" t="s">
        <v>1588</v>
      </c>
      <c r="J117" s="124" t="s">
        <v>1593</v>
      </c>
      <c r="K117" s="125" t="s">
        <v>176</v>
      </c>
      <c r="L117" s="126" t="str">
        <f t="shared" si="29"/>
        <v>Probabilidad</v>
      </c>
      <c r="M117" s="125" t="s">
        <v>181</v>
      </c>
      <c r="N117" s="126" t="str">
        <f t="shared" si="47"/>
        <v>40%</v>
      </c>
      <c r="O117" s="125" t="s">
        <v>760</v>
      </c>
      <c r="P117" s="125" t="s">
        <v>190</v>
      </c>
      <c r="Q117" s="125" t="s">
        <v>728</v>
      </c>
      <c r="R117" s="127">
        <f>+IFERROR(IF(L117="Probabilidad",('4 - Valor del Riesgo Inherente'!J117-(+'4 - Valor del Riesgo Inherente'!J117*N117)),IF(L117="Impacto",'4 - Valor del Riesgo Inherente'!J117,"")),"")</f>
        <v>0.36</v>
      </c>
      <c r="S117" s="128" t="str">
        <f t="shared" si="43"/>
        <v>Baja</v>
      </c>
      <c r="T117" s="127">
        <f>+IFERROR(IF(L117="Impacto",('4 - Valor del Riesgo Inherente'!M117-(+'4 - Valor del Riesgo Inherente'!M117*N117)),IF(L117="Probabilidad",'4 - Valor del Riesgo Inherente'!M117,"")),"")</f>
        <v>0.4</v>
      </c>
      <c r="U117" s="128" t="str">
        <f t="shared" si="44"/>
        <v>Menor</v>
      </c>
      <c r="V117" s="128" t="str">
        <f t="shared" si="45"/>
        <v>Moderado</v>
      </c>
      <c r="W117" s="128" t="str">
        <f t="shared" si="46"/>
        <v>Reducir</v>
      </c>
    </row>
    <row r="118" spans="2:23" s="129" customFormat="1" ht="84.9" x14ac:dyDescent="0.4">
      <c r="B118" s="118" t="str">
        <f>+'4 - Valor del Riesgo Inherente'!B118</f>
        <v>GESTIÓN DEL TALENTO HUMANO</v>
      </c>
      <c r="C118" s="119" t="str">
        <f>+'4 - Valor del Riesgo Inherente'!C118</f>
        <v>OFICINA JURÍDICA</v>
      </c>
      <c r="D118" s="44" t="str">
        <f>+'4 - Valor del Riesgo Inherente'!D118</f>
        <v>R 46</v>
      </c>
      <c r="E118" s="118" t="str">
        <f>+'4 - Valor del Riesgo Inherente'!E118</f>
        <v>Perdida de expedientes disciplinarios</v>
      </c>
      <c r="F118" s="118" t="str">
        <f>+'4 - Valor del Riesgo Inherente'!F118</f>
        <v>Pérdida Reputacional</v>
      </c>
      <c r="G118" s="98" t="str">
        <f>+'4 - Valor del Riesgo Inherente'!G118</f>
        <v>Posibilidad de pérdida reputacional en la imagen interna de Control Interno Disciplinario de la Oficina Jurídica por el indebido tramite de los expedientes en gestión documental</v>
      </c>
      <c r="H118" s="122" t="s">
        <v>1218</v>
      </c>
      <c r="I118" s="124" t="s">
        <v>1588</v>
      </c>
      <c r="J118" s="124" t="s">
        <v>1594</v>
      </c>
      <c r="K118" s="125" t="s">
        <v>178</v>
      </c>
      <c r="L118" s="126" t="str">
        <f t="shared" si="29"/>
        <v>Impacto</v>
      </c>
      <c r="M118" s="125" t="s">
        <v>181</v>
      </c>
      <c r="N118" s="126" t="str">
        <f t="shared" si="47"/>
        <v>25%</v>
      </c>
      <c r="O118" s="125" t="s">
        <v>760</v>
      </c>
      <c r="P118" s="125" t="s">
        <v>190</v>
      </c>
      <c r="Q118" s="125" t="s">
        <v>728</v>
      </c>
      <c r="R118" s="127">
        <f>IFERROR(IF(AND(L117="Probabilidad",L118="Probabilidad"),(R117-(+R117*N118)),IF(L118="Probabilidad",('4 - Valor del Riesgo Inherente'!J117-(+'4 - Valor del Riesgo Inherente'!J117*N118)),IF(L118="Impacto",R117,""))),"")</f>
        <v>0.36</v>
      </c>
      <c r="S118" s="128" t="str">
        <f t="shared" si="43"/>
        <v>Baja</v>
      </c>
      <c r="T118" s="127">
        <f>IFERROR(IF(AND(L117="Impacto",L118="Impacto"),(T117-(+T117*N118)),IF(L118="Impacto",('4 - Valor del Riesgo Inherente'!M117-(+'4 - Valor del Riesgo Inherente'!M117*N118)),IF(L118="Probabilidad",T117,""))),"")</f>
        <v>0.30000000000000004</v>
      </c>
      <c r="U118" s="128" t="str">
        <f t="shared" si="44"/>
        <v>Menor</v>
      </c>
      <c r="V118" s="128" t="str">
        <f t="shared" si="45"/>
        <v>Moderado</v>
      </c>
      <c r="W118" s="128" t="str">
        <f t="shared" si="46"/>
        <v>Reducir</v>
      </c>
    </row>
    <row r="119" spans="2:23" s="129" customFormat="1" ht="56.6" x14ac:dyDescent="0.4">
      <c r="B119" s="118" t="str">
        <f>+'4 - Valor del Riesgo Inherente'!B119</f>
        <v>APOYO JURÍDICO</v>
      </c>
      <c r="C119" s="119" t="str">
        <f>+'4 - Valor del Riesgo Inherente'!C119</f>
        <v>OFICINA JURÍDICA</v>
      </c>
      <c r="D119" s="44" t="str">
        <f>+'4 - Valor del Riesgo Inherente'!D119</f>
        <v>R 47</v>
      </c>
      <c r="E119" s="118" t="str">
        <f>+'4 - Valor del Riesgo Inherente'!E119</f>
        <v>Emitir conceptos sobre el mismo tema con distinta interpretación</v>
      </c>
      <c r="F119" s="118" t="str">
        <f>+'4 - Valor del Riesgo Inherente'!F119</f>
        <v>Pérdida Reputacional</v>
      </c>
      <c r="G119" s="98" t="str">
        <f>+'4 - Valor del Riesgo Inherente'!G119</f>
        <v>Posibilidad de pérdida reputacional en la imagen institucional interna y externa por falta de razonabilidad y búsqueda de unificación de criterios o línea de interpretación para la toma de decisiones</v>
      </c>
      <c r="H119" s="122" t="s">
        <v>1219</v>
      </c>
      <c r="I119" s="131" t="s">
        <v>813</v>
      </c>
      <c r="J119" s="124" t="s">
        <v>1595</v>
      </c>
      <c r="K119" s="125" t="s">
        <v>176</v>
      </c>
      <c r="L119" s="126" t="str">
        <f t="shared" si="29"/>
        <v>Probabilidad</v>
      </c>
      <c r="M119" s="125" t="s">
        <v>181</v>
      </c>
      <c r="N119" s="126" t="str">
        <f t="shared" ref="N119:N125" si="48">IF(AND(K119="Preventivo",M119="Automático"),"50%",IF(AND(K119="Preventivo",M119="Manual"),"40%",IF(AND(K119="Detectivo",M119="Automático"),"40%",IF(AND(K119="Detectivo",M119="Manual"),"30%",IF(AND(K119="Correctivo",M119="Automático"),"35%",IF(AND(K119="Correctivo",M119="Manual"),"25%",""))))))</f>
        <v>40%</v>
      </c>
      <c r="O119" s="125" t="s">
        <v>760</v>
      </c>
      <c r="P119" s="125" t="s">
        <v>974</v>
      </c>
      <c r="Q119" s="125" t="s">
        <v>729</v>
      </c>
      <c r="R119" s="127">
        <f>+IFERROR(IF(L119="Probabilidad",('4 - Valor del Riesgo Inherente'!J119-(+'4 - Valor del Riesgo Inherente'!J119*N119)),IF(L119="Impacto",'4 - Valor del Riesgo Inherente'!J119,"")),"")</f>
        <v>0.36</v>
      </c>
      <c r="S119" s="128" t="str">
        <f t="shared" si="43"/>
        <v>Baja</v>
      </c>
      <c r="T119" s="127">
        <f>+IFERROR(IF(L119="Impacto",('4 - Valor del Riesgo Inherente'!M119-(+'4 - Valor del Riesgo Inherente'!M119*N119)),IF(L119="Probabilidad",'4 - Valor del Riesgo Inherente'!M119,"")),"")</f>
        <v>0.4</v>
      </c>
      <c r="U119" s="128" t="str">
        <f t="shared" si="44"/>
        <v>Menor</v>
      </c>
      <c r="V119" s="128" t="str">
        <f t="shared" si="45"/>
        <v>Moderado</v>
      </c>
      <c r="W119" s="128" t="str">
        <f t="shared" si="46"/>
        <v>Reducir</v>
      </c>
    </row>
    <row r="120" spans="2:23" s="129" customFormat="1" ht="56.6" x14ac:dyDescent="0.4">
      <c r="B120" s="118" t="str">
        <f>+'4 - Valor del Riesgo Inherente'!B120</f>
        <v>APOYO JURÍDICO</v>
      </c>
      <c r="C120" s="119" t="str">
        <f>+'4 - Valor del Riesgo Inherente'!C120</f>
        <v>OFICINA JURÍDICA</v>
      </c>
      <c r="D120" s="44" t="str">
        <f>+'4 - Valor del Riesgo Inherente'!D120</f>
        <v>R 47</v>
      </c>
      <c r="E120" s="118" t="str">
        <f>+'4 - Valor del Riesgo Inherente'!E120</f>
        <v>Emitir conceptos sobre el mismo tema con distinta interpretación</v>
      </c>
      <c r="F120" s="118" t="str">
        <f>+'4 - Valor del Riesgo Inherente'!F120</f>
        <v>Pérdida Reputacional</v>
      </c>
      <c r="G120" s="98" t="str">
        <f>+'4 - Valor del Riesgo Inherente'!G120</f>
        <v>Posibilidad de pérdida reputacional en la imagen institucional interna y externa por falta de razonabilidad y búsqueda de unificación de criterios o línea de interpretación para la toma de decisiones</v>
      </c>
      <c r="H120" s="122" t="s">
        <v>1220</v>
      </c>
      <c r="I120" s="131" t="s">
        <v>813</v>
      </c>
      <c r="J120" s="124" t="s">
        <v>942</v>
      </c>
      <c r="K120" s="125" t="s">
        <v>178</v>
      </c>
      <c r="L120" s="126" t="str">
        <f t="shared" si="29"/>
        <v>Impacto</v>
      </c>
      <c r="M120" s="125" t="s">
        <v>181</v>
      </c>
      <c r="N120" s="126" t="str">
        <f t="shared" si="48"/>
        <v>25%</v>
      </c>
      <c r="O120" s="125" t="s">
        <v>760</v>
      </c>
      <c r="P120" s="125" t="s">
        <v>974</v>
      </c>
      <c r="Q120" s="125" t="s">
        <v>729</v>
      </c>
      <c r="R120" s="127">
        <f>IFERROR(IF(AND(L119="Probabilidad",L120="Probabilidad"),(R119-(+R119*N120)),IF(L120="Probabilidad",('4 - Valor del Riesgo Inherente'!J119-(+'4 - Valor del Riesgo Inherente'!J119*N120)),IF(L120="Impacto",R119,""))),"")</f>
        <v>0.36</v>
      </c>
      <c r="S120" s="128" t="str">
        <f t="shared" si="43"/>
        <v>Baja</v>
      </c>
      <c r="T120" s="127">
        <f>IFERROR(IF(AND(L119="Impacto",L120="Impacto"),(T119-(+T119*N120)),IF(L120="Impacto",('4 - Valor del Riesgo Inherente'!M119-(+'4 - Valor del Riesgo Inherente'!M119*N120)),IF(L120="Probabilidad",T119,""))),"")</f>
        <v>0.30000000000000004</v>
      </c>
      <c r="U120" s="128" t="str">
        <f t="shared" si="44"/>
        <v>Menor</v>
      </c>
      <c r="V120" s="128" t="str">
        <f t="shared" si="45"/>
        <v>Moderado</v>
      </c>
      <c r="W120" s="128" t="str">
        <f t="shared" si="46"/>
        <v>Reducir</v>
      </c>
    </row>
    <row r="121" spans="2:23" s="129" customFormat="1" ht="70.75" x14ac:dyDescent="0.4">
      <c r="B121" s="118" t="str">
        <f>+'4 - Valor del Riesgo Inherente'!B121</f>
        <v>APOYO JURÍDICO</v>
      </c>
      <c r="C121" s="119" t="str">
        <f>+'4 - Valor del Riesgo Inherente'!C121</f>
        <v>OFICINA JURÍDICA</v>
      </c>
      <c r="D121" s="44" t="str">
        <f>+'4 - Valor del Riesgo Inherente'!D121</f>
        <v>R 48</v>
      </c>
      <c r="E121" s="118" t="str">
        <f>+'4 - Valor del Riesgo Inherente'!E121</f>
        <v>Vencimiento de términos</v>
      </c>
      <c r="F121" s="118" t="str">
        <f>+'4 - Valor del Riesgo Inherente'!F121</f>
        <v>Afectación Económica o presupuestal</v>
      </c>
      <c r="G121" s="98" t="str">
        <f>+'4 - Valor del Riesgo Inherente'!G121</f>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v>
      </c>
      <c r="H121" s="122" t="s">
        <v>1221</v>
      </c>
      <c r="I121" s="131" t="s">
        <v>813</v>
      </c>
      <c r="J121" s="124" t="s">
        <v>1596</v>
      </c>
      <c r="K121" s="125" t="s">
        <v>176</v>
      </c>
      <c r="L121" s="126" t="str">
        <f t="shared" si="29"/>
        <v>Probabilidad</v>
      </c>
      <c r="M121" s="125" t="s">
        <v>181</v>
      </c>
      <c r="N121" s="126" t="str">
        <f t="shared" si="48"/>
        <v>40%</v>
      </c>
      <c r="O121" s="125" t="s">
        <v>760</v>
      </c>
      <c r="P121" s="125" t="s">
        <v>974</v>
      </c>
      <c r="Q121" s="125" t="s">
        <v>729</v>
      </c>
      <c r="R121" s="127">
        <f>+IFERROR(IF(L121="Probabilidad",('4 - Valor del Riesgo Inherente'!J121-(+'4 - Valor del Riesgo Inherente'!J121*N121)),IF(L121="Impacto",'4 - Valor del Riesgo Inherente'!J121,"")),"")</f>
        <v>0.36</v>
      </c>
      <c r="S121" s="128" t="str">
        <f t="shared" si="43"/>
        <v>Baja</v>
      </c>
      <c r="T121" s="127">
        <f>+IFERROR(IF(L121="Impacto",('4 - Valor del Riesgo Inherente'!M121-(+'4 - Valor del Riesgo Inherente'!M121*N121)),IF(L121="Probabilidad",'4 - Valor del Riesgo Inherente'!M121,"")),"")</f>
        <v>0.4</v>
      </c>
      <c r="U121" s="128" t="str">
        <f t="shared" si="44"/>
        <v>Menor</v>
      </c>
      <c r="V121" s="128" t="str">
        <f t="shared" si="45"/>
        <v>Moderado</v>
      </c>
      <c r="W121" s="128" t="str">
        <f t="shared" si="46"/>
        <v>Reducir</v>
      </c>
    </row>
    <row r="122" spans="2:23" s="129" customFormat="1" ht="70.75" x14ac:dyDescent="0.4">
      <c r="B122" s="118" t="str">
        <f>+'4 - Valor del Riesgo Inherente'!B122</f>
        <v>APOYO JURÍDICO</v>
      </c>
      <c r="C122" s="119" t="str">
        <f>+'4 - Valor del Riesgo Inherente'!C122</f>
        <v>OFICINA JURÍDICA</v>
      </c>
      <c r="D122" s="44" t="str">
        <f>+'4 - Valor del Riesgo Inherente'!D122</f>
        <v>R 48</v>
      </c>
      <c r="E122" s="118" t="str">
        <f>+'4 - Valor del Riesgo Inherente'!E122</f>
        <v>Vencimiento de términos</v>
      </c>
      <c r="F122" s="118" t="str">
        <f>+'4 - Valor del Riesgo Inherente'!F122</f>
        <v>Afectación Económica o presupuestal</v>
      </c>
      <c r="G122" s="98" t="str">
        <f>+'4 - Valor del Riesgo Inherente'!G122</f>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v>
      </c>
      <c r="H122" s="122" t="s">
        <v>1222</v>
      </c>
      <c r="I122" s="131" t="s">
        <v>813</v>
      </c>
      <c r="J122" s="124" t="s">
        <v>943</v>
      </c>
      <c r="K122" s="125" t="s">
        <v>176</v>
      </c>
      <c r="L122" s="126" t="str">
        <f t="shared" si="29"/>
        <v>Probabilidad</v>
      </c>
      <c r="M122" s="125" t="s">
        <v>181</v>
      </c>
      <c r="N122" s="126" t="str">
        <f t="shared" si="48"/>
        <v>40%</v>
      </c>
      <c r="O122" s="125" t="s">
        <v>760</v>
      </c>
      <c r="P122" s="125" t="s">
        <v>974</v>
      </c>
      <c r="Q122" s="125" t="s">
        <v>729</v>
      </c>
      <c r="R122" s="127">
        <f>IFERROR(IF(AND(L121="Probabilidad",L122="Probabilidad"),(R121-(+R121*N122)),IF(L122="Probabilidad",('4 - Valor del Riesgo Inherente'!J121-(+'4 - Valor del Riesgo Inherente'!J121*N122)),IF(L122="Impacto",R121,""))),"")</f>
        <v>0.216</v>
      </c>
      <c r="S122" s="128" t="str">
        <f t="shared" si="43"/>
        <v>Baja</v>
      </c>
      <c r="T122" s="127">
        <f>IFERROR(IF(AND(L121="Impacto",L122="Impacto"),(T121-(+T121*N122)),IF(L122="Impacto",('4 - Valor del Riesgo Inherente'!M121-(+'4 - Valor del Riesgo Inherente'!M121*N122)),IF(L122="Probabilidad",T121,""))),"")</f>
        <v>0.4</v>
      </c>
      <c r="U122" s="128" t="str">
        <f t="shared" si="44"/>
        <v>Menor</v>
      </c>
      <c r="V122" s="128" t="str">
        <f t="shared" si="45"/>
        <v>Moderado</v>
      </c>
      <c r="W122" s="128" t="str">
        <f t="shared" si="46"/>
        <v>Reducir</v>
      </c>
    </row>
    <row r="123" spans="2:23" s="129" customFormat="1" ht="70.75" x14ac:dyDescent="0.4">
      <c r="B123" s="118" t="str">
        <f>+'4 - Valor del Riesgo Inherente'!B123</f>
        <v>APOYO JURÍDICO</v>
      </c>
      <c r="C123" s="119" t="str">
        <f>+'4 - Valor del Riesgo Inherente'!C123</f>
        <v>OFICINA JURÍDICA</v>
      </c>
      <c r="D123" s="44" t="str">
        <f>+'4 - Valor del Riesgo Inherente'!D123</f>
        <v>R 48</v>
      </c>
      <c r="E123" s="118" t="str">
        <f>+'4 - Valor del Riesgo Inherente'!E123</f>
        <v>Vencimiento de términos</v>
      </c>
      <c r="F123" s="118" t="str">
        <f>+'4 - Valor del Riesgo Inherente'!F123</f>
        <v>Afectación Económica o presupuestal</v>
      </c>
      <c r="G123" s="98" t="str">
        <f>+'4 - Valor del Riesgo Inherente'!G123</f>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v>
      </c>
      <c r="H123" s="122" t="s">
        <v>1223</v>
      </c>
      <c r="I123" s="131" t="s">
        <v>813</v>
      </c>
      <c r="J123" s="124" t="s">
        <v>1597</v>
      </c>
      <c r="K123" s="125" t="s">
        <v>178</v>
      </c>
      <c r="L123" s="126" t="str">
        <f t="shared" si="29"/>
        <v>Impacto</v>
      </c>
      <c r="M123" s="125" t="s">
        <v>181</v>
      </c>
      <c r="N123" s="126" t="str">
        <f t="shared" si="48"/>
        <v>25%</v>
      </c>
      <c r="O123" s="125" t="s">
        <v>760</v>
      </c>
      <c r="P123" s="125" t="s">
        <v>974</v>
      </c>
      <c r="Q123" s="125" t="s">
        <v>729</v>
      </c>
      <c r="R123" s="127">
        <f>IFERROR(IF(AND(L122="Probabilidad",L123="Probabilidad"),(R122-(+R122*N123)),IF(L123="Probabilidad",('4 - Valor del Riesgo Inherente'!J122-(+'4 - Valor del Riesgo Inherente'!J122*N123)),IF(L123="Impacto",R122,""))),"")</f>
        <v>0.216</v>
      </c>
      <c r="S123" s="128" t="str">
        <f t="shared" ref="S123:S127" si="49">IFERROR(IF(R123="","",IF(R123&lt;=0.2,"Muy Baja",IF(R123&lt;=0.4,"Baja",IF(R123&lt;=0.6,"Media",IF(R123&lt;=0.8,"Alta","Muy Alta"))))),"")</f>
        <v>Baja</v>
      </c>
      <c r="T123" s="127">
        <f>IFERROR(IF(AND(L122="Impacto",L123="Impacto"),(T122-(+T122*N123)),IF(L123="Impacto",('4 - Valor del Riesgo Inherente'!M122-(+'4 - Valor del Riesgo Inherente'!M122*N123)),IF(L123="Probabilidad",T122,""))),"")</f>
        <v>0.75</v>
      </c>
      <c r="U123" s="128" t="str">
        <f t="shared" ref="U123:U127" si="50">IFERROR(IF(T123="","",IF(T123&lt;=0.2,"Leve",IF(T123&lt;=0.4,"Menor",IF(T123&lt;=0.6,"Moderado",IF(T123&lt;=0.8,"Mayor","Catastrófico"))))),"")</f>
        <v>Mayor</v>
      </c>
      <c r="V123" s="128" t="str">
        <f t="shared" ref="V123:V127" si="51">IF(OR(AND(S123="Muy Baja",U123="Leve"),AND(S123="Muy Baja",U123="Menor"),AND(S123="Baja",U123="Leve")),"Bajo",IF(OR(AND(S123="Muy baja",U123="Moderado"),AND(S123="Baja",U123="Menor"),AND(S123="Baja",U123="Moderado"),AND(S123="Media",U123="Leve"),AND(S123="Media",U123="Menor"),AND(S123="Media",U123="Moderado"),AND(S123="Alta",U123="Leve"),AND(S123="Alta",U123="Menor")),"Moderado",IF(OR(AND(S123="Muy Baja",U123="Mayor"),AND(S123="Baja",U123="Mayor"),AND(S123="Media",U123="Mayor"),AND(S123="Alta",U123="Moderado"),AND(S123="Alta",U123="Mayor"),AND(S123="Muy Alta",U123="Leve"),AND(S123="Muy Alta",U123="Menor"),AND(S123="Muy Alta",U123="Moderado"),AND(S123="Muy Alta",U123="Mayor")),"Alto",IF(OR(AND(S123="Muy Baja",U123="Catastrófico"),AND(S123="Baja",U123="Catastrófico"),AND(S123="Media",U123="Catastrófico"),AND(S123="Alta",U123="Catastrófico"),AND(S123="Muy Alta",U123="Catastrófico")),"Extremo",""))))</f>
        <v>Alto</v>
      </c>
      <c r="W123" s="128" t="str">
        <f t="shared" ref="W123:W127" si="52">_xlfn.IFS(V123="Bajo","Aceptar",V123="Moderado","Reducir",V123="Alto","Reducir",V123="Extremo","Reducir")</f>
        <v>Reducir</v>
      </c>
    </row>
    <row r="124" spans="2:23" s="129" customFormat="1" ht="56.6" x14ac:dyDescent="0.4">
      <c r="B124" s="118" t="str">
        <f>+'4 - Valor del Riesgo Inherente'!B124</f>
        <v>APOYO JURÍDICO</v>
      </c>
      <c r="C124" s="119" t="str">
        <f>+'4 - Valor del Riesgo Inherente'!C124</f>
        <v>OFICINA JURÍDICA</v>
      </c>
      <c r="D124" s="44" t="str">
        <f>+'4 - Valor del Riesgo Inherente'!D124</f>
        <v>R 49</v>
      </c>
      <c r="E124" s="118" t="str">
        <f>+'4 - Valor del Riesgo Inherente'!E124</f>
        <v>Emisión de viabilidades positivas contrarias a la normatividad</v>
      </c>
      <c r="F124" s="118" t="str">
        <f>+'4 - Valor del Riesgo Inherente'!F124</f>
        <v>Pérdida Reputacional</v>
      </c>
      <c r="G124" s="98" t="str">
        <f>+'4 - Valor del Riesgo Inherente'!G124</f>
        <v>Posibilidad de pérdida reputacional en la imagen de entidad por interpretaciones variadas a la normatividad y vacíos jurídicos que podrían generar la toma de decisiones erróneas</v>
      </c>
      <c r="H124" s="122" t="s">
        <v>1224</v>
      </c>
      <c r="I124" s="131" t="s">
        <v>813</v>
      </c>
      <c r="J124" s="124" t="s">
        <v>1598</v>
      </c>
      <c r="K124" s="125" t="s">
        <v>176</v>
      </c>
      <c r="L124" s="126" t="str">
        <f t="shared" si="29"/>
        <v>Probabilidad</v>
      </c>
      <c r="M124" s="125" t="s">
        <v>181</v>
      </c>
      <c r="N124" s="126" t="str">
        <f t="shared" si="48"/>
        <v>40%</v>
      </c>
      <c r="O124" s="125" t="s">
        <v>760</v>
      </c>
      <c r="P124" s="125" t="s">
        <v>974</v>
      </c>
      <c r="Q124" s="125" t="s">
        <v>729</v>
      </c>
      <c r="R124" s="127">
        <f>+IFERROR(IF(L124="Probabilidad",('4 - Valor del Riesgo Inherente'!J124-(+'4 - Valor del Riesgo Inherente'!J124*N124)),IF(L124="Impacto",'4 - Valor del Riesgo Inherente'!J124,"")),"")</f>
        <v>0.48</v>
      </c>
      <c r="S124" s="128" t="str">
        <f t="shared" si="49"/>
        <v>Media</v>
      </c>
      <c r="T124" s="127">
        <f>+IFERROR(IF(L124="Impacto",('4 - Valor del Riesgo Inherente'!M124-(+'4 - Valor del Riesgo Inherente'!M124*N124)),IF(L124="Probabilidad",'4 - Valor del Riesgo Inherente'!M124,"")),"")</f>
        <v>1</v>
      </c>
      <c r="U124" s="128" t="str">
        <f t="shared" si="50"/>
        <v>Catastrófico</v>
      </c>
      <c r="V124" s="128" t="str">
        <f t="shared" si="51"/>
        <v>Extremo</v>
      </c>
      <c r="W124" s="128" t="str">
        <f t="shared" si="52"/>
        <v>Reducir</v>
      </c>
    </row>
    <row r="125" spans="2:23" s="129" customFormat="1" ht="42.45" x14ac:dyDescent="0.4">
      <c r="B125" s="118" t="str">
        <f>+'4 - Valor del Riesgo Inherente'!B125</f>
        <v>APOYO JURÍDICO</v>
      </c>
      <c r="C125" s="119" t="str">
        <f>+'4 - Valor del Riesgo Inherente'!C125</f>
        <v>OFICINA JURÍDICA</v>
      </c>
      <c r="D125" s="44" t="str">
        <f>+'4 - Valor del Riesgo Inherente'!D125</f>
        <v>R 49</v>
      </c>
      <c r="E125" s="118" t="str">
        <f>+'4 - Valor del Riesgo Inherente'!E125</f>
        <v>Emisión de viabilidades positivas contrarias a la normatividad</v>
      </c>
      <c r="F125" s="118" t="str">
        <f>+'4 - Valor del Riesgo Inherente'!F125</f>
        <v>Pérdida Reputacional</v>
      </c>
      <c r="G125" s="98" t="str">
        <f>+'4 - Valor del Riesgo Inherente'!G125</f>
        <v>Posibilidad de pérdida reputacional en la imagen de entidad por interpretaciones variadas a la normatividad y vacíos jurídicos que podrían generar la toma de decisiones erróneas</v>
      </c>
      <c r="H125" s="122" t="s">
        <v>1225</v>
      </c>
      <c r="I125" s="131" t="s">
        <v>813</v>
      </c>
      <c r="J125" s="124" t="s">
        <v>944</v>
      </c>
      <c r="K125" s="125" t="s">
        <v>178</v>
      </c>
      <c r="L125" s="126" t="str">
        <f t="shared" si="29"/>
        <v>Impacto</v>
      </c>
      <c r="M125" s="125" t="s">
        <v>181</v>
      </c>
      <c r="N125" s="126" t="str">
        <f t="shared" si="48"/>
        <v>25%</v>
      </c>
      <c r="O125" s="125" t="s">
        <v>760</v>
      </c>
      <c r="P125" s="125" t="s">
        <v>974</v>
      </c>
      <c r="Q125" s="125" t="s">
        <v>728</v>
      </c>
      <c r="R125" s="127">
        <f>IFERROR(IF(AND(L124="Probabilidad",L125="Probabilidad"),(R124-(+R124*N125)),IF(L125="Probabilidad",('4 - Valor del Riesgo Inherente'!J124-(+'4 - Valor del Riesgo Inherente'!J124*N125)),IF(L125="Impacto",R124,""))),"")</f>
        <v>0.48</v>
      </c>
      <c r="S125" s="128" t="str">
        <f t="shared" si="49"/>
        <v>Media</v>
      </c>
      <c r="T125" s="127">
        <f>IFERROR(IF(AND(L124="Impacto",L125="Impacto"),(T124-(+T124*N125)),IF(L125="Impacto",('4 - Valor del Riesgo Inherente'!M124-(+'4 - Valor del Riesgo Inherente'!M124*N125)),IF(L125="Probabilidad",T124,""))),"")</f>
        <v>0.75</v>
      </c>
      <c r="U125" s="128" t="str">
        <f t="shared" si="50"/>
        <v>Mayor</v>
      </c>
      <c r="V125" s="128" t="str">
        <f t="shared" si="51"/>
        <v>Alto</v>
      </c>
      <c r="W125" s="128" t="str">
        <f t="shared" si="52"/>
        <v>Reducir</v>
      </c>
    </row>
    <row r="126" spans="2:23" s="129" customFormat="1" ht="70.75" x14ac:dyDescent="0.4">
      <c r="B126" s="118" t="str">
        <f>+'4 - Valor del Riesgo Inherente'!B126</f>
        <v>ADQUISICIÓN DE BIENES Y SERVICIOS</v>
      </c>
      <c r="C126" s="119" t="str">
        <f>+'4 - Valor del Riesgo Inherente'!C126</f>
        <v>GRUPO CONTRATOS</v>
      </c>
      <c r="D126" s="44" t="str">
        <f>+'4 - Valor del Riesgo Inherente'!D126</f>
        <v>R 50</v>
      </c>
      <c r="E126" s="118" t="str">
        <f>+'4 - Valor del Riesgo Inherente'!E126</f>
        <v>Liquidación de contratos y/o convenios fuera del plazo previsto.</v>
      </c>
      <c r="F126" s="118" t="str">
        <f>+'4 - Valor del Riesgo Inherente'!F126</f>
        <v>Pérdida Reputacional</v>
      </c>
      <c r="G126" s="98" t="str">
        <f>+'4 - Valor del Riesgo Inherente'!G126</f>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v>
      </c>
      <c r="H126" s="122" t="s">
        <v>1226</v>
      </c>
      <c r="I126" s="124" t="s">
        <v>945</v>
      </c>
      <c r="J126" s="124" t="s">
        <v>1599</v>
      </c>
      <c r="K126" s="125" t="s">
        <v>176</v>
      </c>
      <c r="L126" s="126" t="str">
        <f t="shared" si="29"/>
        <v>Probabilidad</v>
      </c>
      <c r="M126" s="125" t="s">
        <v>181</v>
      </c>
      <c r="N126" s="126" t="str">
        <f t="shared" ref="N126:N133" si="53">IF(AND(K126="Preventivo",M126="Automático"),"50%",IF(AND(K126="Preventivo",M126="Manual"),"40%",IF(AND(K126="Detectivo",M126="Automático"),"40%",IF(AND(K126="Detectivo",M126="Manual"),"30%",IF(AND(K126="Correctivo",M126="Automático"),"35%",IF(AND(K126="Correctivo",M126="Manual"),"25%",""))))))</f>
        <v>40%</v>
      </c>
      <c r="O126" s="125" t="s">
        <v>188</v>
      </c>
      <c r="P126" s="125" t="s">
        <v>190</v>
      </c>
      <c r="Q126" s="125" t="s">
        <v>728</v>
      </c>
      <c r="R126" s="127">
        <f>+IFERROR(IF(L126="Probabilidad",('4 - Valor del Riesgo Inherente'!J126-(+'4 - Valor del Riesgo Inherente'!J126*N126)),IF(L126="Impacto",'4 - Valor del Riesgo Inherente'!J126,"")),"")</f>
        <v>0.48</v>
      </c>
      <c r="S126" s="128" t="str">
        <f t="shared" si="49"/>
        <v>Media</v>
      </c>
      <c r="T126" s="127">
        <f>+IFERROR(IF(L126="Impacto",('4 - Valor del Riesgo Inherente'!M126-(+'4 - Valor del Riesgo Inherente'!M126*N126)),IF(L126="Probabilidad",'4 - Valor del Riesgo Inherente'!M126,"")),"")</f>
        <v>1</v>
      </c>
      <c r="U126" s="128" t="str">
        <f t="shared" si="50"/>
        <v>Catastrófico</v>
      </c>
      <c r="V126" s="128" t="str">
        <f t="shared" si="51"/>
        <v>Extremo</v>
      </c>
      <c r="W126" s="128" t="str">
        <f t="shared" si="52"/>
        <v>Reducir</v>
      </c>
    </row>
    <row r="127" spans="2:23" s="129" customFormat="1" ht="70.75" x14ac:dyDescent="0.4">
      <c r="B127" s="118" t="str">
        <f>+'4 - Valor del Riesgo Inherente'!B127</f>
        <v>ADQUISICIÓN DE BIENES Y SERVICIOS</v>
      </c>
      <c r="C127" s="119" t="str">
        <f>+'4 - Valor del Riesgo Inherente'!C127</f>
        <v>GRUPO CONTRATOS</v>
      </c>
      <c r="D127" s="44" t="str">
        <f>+'4 - Valor del Riesgo Inherente'!D127</f>
        <v>R 50</v>
      </c>
      <c r="E127" s="118" t="str">
        <f>+'4 - Valor del Riesgo Inherente'!E127</f>
        <v>Liquidación de contratos y/o convenios fuera del plazo previsto.</v>
      </c>
      <c r="F127" s="118" t="str">
        <f>+'4 - Valor del Riesgo Inherente'!F127</f>
        <v>Pérdida Reputacional</v>
      </c>
      <c r="G127" s="98" t="str">
        <f>+'4 - Valor del Riesgo Inherente'!G127</f>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v>
      </c>
      <c r="H127" s="122" t="s">
        <v>1227</v>
      </c>
      <c r="I127" s="124" t="s">
        <v>945</v>
      </c>
      <c r="J127" s="124" t="s">
        <v>946</v>
      </c>
      <c r="K127" s="125" t="s">
        <v>177</v>
      </c>
      <c r="L127" s="126" t="str">
        <f t="shared" si="29"/>
        <v>Probabilidad</v>
      </c>
      <c r="M127" s="125" t="s">
        <v>181</v>
      </c>
      <c r="N127" s="126" t="str">
        <f t="shared" si="53"/>
        <v>30%</v>
      </c>
      <c r="O127" s="125" t="s">
        <v>188</v>
      </c>
      <c r="P127" s="125" t="s">
        <v>190</v>
      </c>
      <c r="Q127" s="125" t="s">
        <v>192</v>
      </c>
      <c r="R127" s="127">
        <f>IFERROR(IF(AND(L126="Probabilidad",L127="Probabilidad"),(R126-(+R126*N127)),IF(L127="Probabilidad",('4 - Valor del Riesgo Inherente'!J126-(+'4 - Valor del Riesgo Inherente'!J126*N127)),IF(L127="Impacto",R126,""))),"")</f>
        <v>0.33599999999999997</v>
      </c>
      <c r="S127" s="128" t="str">
        <f t="shared" si="49"/>
        <v>Baja</v>
      </c>
      <c r="T127" s="127">
        <f>IFERROR(IF(AND(L126="Impacto",L127="Impacto"),(T126-(+T126*N127)),IF(L127="Impacto",('4 - Valor del Riesgo Inherente'!M126-(+'4 - Valor del Riesgo Inherente'!M126*N127)),IF(L127="Probabilidad",T126,""))),"")</f>
        <v>1</v>
      </c>
      <c r="U127" s="128" t="str">
        <f t="shared" si="50"/>
        <v>Catastrófico</v>
      </c>
      <c r="V127" s="128" t="str">
        <f t="shared" si="51"/>
        <v>Extremo</v>
      </c>
      <c r="W127" s="128" t="str">
        <f t="shared" si="52"/>
        <v>Reducir</v>
      </c>
    </row>
    <row r="128" spans="2:23" s="129" customFormat="1" ht="70.75" x14ac:dyDescent="0.4">
      <c r="B128" s="118" t="str">
        <f>+'4 - Valor del Riesgo Inherente'!B128</f>
        <v>ADQUISICIÓN DE BIENES Y SERVICIOS</v>
      </c>
      <c r="C128" s="119" t="str">
        <f>+'4 - Valor del Riesgo Inherente'!C128</f>
        <v>GRUPO CONTRATOS</v>
      </c>
      <c r="D128" s="44" t="str">
        <f>+'4 - Valor del Riesgo Inherente'!D128</f>
        <v>R 50</v>
      </c>
      <c r="E128" s="118" t="str">
        <f>+'4 - Valor del Riesgo Inherente'!E128</f>
        <v>Liquidación de contratos y/o convenios fuera del plazo previsto.</v>
      </c>
      <c r="F128" s="118" t="str">
        <f>+'4 - Valor del Riesgo Inherente'!F128</f>
        <v>Pérdida Reputacional</v>
      </c>
      <c r="G128" s="98" t="str">
        <f>+'4 - Valor del Riesgo Inherente'!G128</f>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v>
      </c>
      <c r="H128" s="122" t="s">
        <v>1228</v>
      </c>
      <c r="I128" s="124" t="s">
        <v>814</v>
      </c>
      <c r="J128" s="124" t="s">
        <v>1600</v>
      </c>
      <c r="K128" s="125" t="s">
        <v>178</v>
      </c>
      <c r="L128" s="126" t="str">
        <f t="shared" si="29"/>
        <v>Impacto</v>
      </c>
      <c r="M128" s="125" t="s">
        <v>181</v>
      </c>
      <c r="N128" s="126" t="str">
        <f t="shared" si="53"/>
        <v>25%</v>
      </c>
      <c r="O128" s="125" t="s">
        <v>760</v>
      </c>
      <c r="P128" s="125" t="s">
        <v>190</v>
      </c>
      <c r="Q128" s="125" t="s">
        <v>192</v>
      </c>
      <c r="R128" s="127">
        <f>IFERROR(IF(AND(L127="Probabilidad",L128="Probabilidad"),(R127-(+R127*N128)),IF(L128="Probabilidad",('4 - Valor del Riesgo Inherente'!J127-(+'4 - Valor del Riesgo Inherente'!J127*N128)),IF(L128="Impacto",R127,""))),"")</f>
        <v>0.33599999999999997</v>
      </c>
      <c r="S128" s="128" t="str">
        <f t="shared" ref="S128:S132" si="54">IFERROR(IF(R128="","",IF(R128&lt;=0.2,"Muy Baja",IF(R128&lt;=0.4,"Baja",IF(R128&lt;=0.6,"Media",IF(R128&lt;=0.8,"Alta","Muy Alta"))))),"")</f>
        <v>Baja</v>
      </c>
      <c r="T128" s="127">
        <f>IFERROR(IF(AND(L127="Impacto",L128="Impacto"),(T127-(+T127*N128)),IF(L128="Impacto",('4 - Valor del Riesgo Inherente'!M127-(+'4 - Valor del Riesgo Inherente'!M127*N128)),IF(L128="Probabilidad",T127,""))),"")</f>
        <v>0.75</v>
      </c>
      <c r="U128" s="128" t="str">
        <f t="shared" ref="U128:U132" si="55">IFERROR(IF(T128="","",IF(T128&lt;=0.2,"Leve",IF(T128&lt;=0.4,"Menor",IF(T128&lt;=0.6,"Moderado",IF(T128&lt;=0.8,"Mayor","Catastrófico"))))),"")</f>
        <v>Mayor</v>
      </c>
      <c r="V128" s="128" t="str">
        <f t="shared" ref="V128:V132" si="56">IF(OR(AND(S128="Muy Baja",U128="Leve"),AND(S128="Muy Baja",U128="Menor"),AND(S128="Baja",U128="Leve")),"Bajo",IF(OR(AND(S128="Muy baja",U128="Moderado"),AND(S128="Baja",U128="Menor"),AND(S128="Baja",U128="Moderado"),AND(S128="Media",U128="Leve"),AND(S128="Media",U128="Menor"),AND(S128="Media",U128="Moderado"),AND(S128="Alta",U128="Leve"),AND(S128="Alta",U128="Menor")),"Moderado",IF(OR(AND(S128="Muy Baja",U128="Mayor"),AND(S128="Baja",U128="Mayor"),AND(S128="Media",U128="Mayor"),AND(S128="Alta",U128="Moderado"),AND(S128="Alta",U128="Mayor"),AND(S128="Muy Alta",U128="Leve"),AND(S128="Muy Alta",U128="Menor"),AND(S128="Muy Alta",U128="Moderado"),AND(S128="Muy Alta",U128="Mayor")),"Alto",IF(OR(AND(S128="Muy Baja",U128="Catastrófico"),AND(S128="Baja",U128="Catastrófico"),AND(S128="Media",U128="Catastrófico"),AND(S128="Alta",U128="Catastrófico"),AND(S128="Muy Alta",U128="Catastrófico")),"Extremo",""))))</f>
        <v>Alto</v>
      </c>
      <c r="W128" s="128" t="str">
        <f t="shared" ref="W128:W132" si="57">_xlfn.IFS(V128="Bajo","Aceptar",V128="Moderado","Reducir",V128="Alto","Reducir",V128="Extremo","Reducir")</f>
        <v>Reducir</v>
      </c>
    </row>
    <row r="129" spans="2:23" s="129" customFormat="1" ht="84.9" x14ac:dyDescent="0.4">
      <c r="B129" s="118" t="str">
        <f>+'4 - Valor del Riesgo Inherente'!B129</f>
        <v>ADQUISICIÓN DE BIENES Y SERVICIOS</v>
      </c>
      <c r="C129" s="119" t="str">
        <f>+'4 - Valor del Riesgo Inherente'!C129</f>
        <v>GRUPO CONTRATOS</v>
      </c>
      <c r="D129" s="44" t="str">
        <f>+'4 - Valor del Riesgo Inherente'!D129</f>
        <v>R 51</v>
      </c>
      <c r="E129" s="118" t="str">
        <f>+'4 - Valor del Riesgo Inherente'!E129</f>
        <v>Configuración del contrato realidad.</v>
      </c>
      <c r="F129" s="118" t="str">
        <f>+'4 - Valor del Riesgo Inherente'!F129</f>
        <v>Afectación Económica o presupuestal</v>
      </c>
      <c r="G129" s="98" t="str">
        <f>+'4 - Valor del Riesgo Inherente'!G129</f>
        <v>Posibilidad de afectación económica por costos en liquidación de contrato y pago de prestaciones de ley debido a demandas o reclamaciones judiciales por la constitución de dependencia, subordinación y horarios de la labor por parte del supervisor del contrato</v>
      </c>
      <c r="H129" s="122" t="s">
        <v>1229</v>
      </c>
      <c r="I129" s="124" t="s">
        <v>947</v>
      </c>
      <c r="J129" s="124" t="s">
        <v>948</v>
      </c>
      <c r="K129" s="125" t="s">
        <v>177</v>
      </c>
      <c r="L129" s="126" t="str">
        <f t="shared" si="29"/>
        <v>Probabilidad</v>
      </c>
      <c r="M129" s="125" t="s">
        <v>181</v>
      </c>
      <c r="N129" s="126" t="str">
        <f t="shared" si="53"/>
        <v>30%</v>
      </c>
      <c r="O129" s="125" t="s">
        <v>188</v>
      </c>
      <c r="P129" s="125" t="s">
        <v>190</v>
      </c>
      <c r="Q129" s="125" t="s">
        <v>192</v>
      </c>
      <c r="R129" s="127">
        <f>+IFERROR(IF(L129="Probabilidad",('4 - Valor del Riesgo Inherente'!J129-(+'4 - Valor del Riesgo Inherente'!J129*N129)),IF(L129="Impacto",'4 - Valor del Riesgo Inherente'!J129,"")),"")</f>
        <v>0.42</v>
      </c>
      <c r="S129" s="128" t="str">
        <f t="shared" si="54"/>
        <v>Media</v>
      </c>
      <c r="T129" s="127">
        <f>+IFERROR(IF(L129="Impacto",('4 - Valor del Riesgo Inherente'!M129-(+'4 - Valor del Riesgo Inherente'!M129*N129)),IF(L129="Probabilidad",'4 - Valor del Riesgo Inherente'!M129,"")),"")</f>
        <v>0.6</v>
      </c>
      <c r="U129" s="128" t="str">
        <f t="shared" si="55"/>
        <v>Moderado</v>
      </c>
      <c r="V129" s="128" t="str">
        <f t="shared" si="56"/>
        <v>Moderado</v>
      </c>
      <c r="W129" s="128" t="str">
        <f t="shared" si="57"/>
        <v>Reducir</v>
      </c>
    </row>
    <row r="130" spans="2:23" s="129" customFormat="1" ht="70.75" x14ac:dyDescent="0.4">
      <c r="B130" s="118" t="str">
        <f>+'4 - Valor del Riesgo Inherente'!B130</f>
        <v>ADQUISICIÓN DE BIENES Y SERVICIOS</v>
      </c>
      <c r="C130" s="119" t="str">
        <f>+'4 - Valor del Riesgo Inherente'!C130</f>
        <v>GRUPO CONTRATOS</v>
      </c>
      <c r="D130" s="44" t="str">
        <f>+'4 - Valor del Riesgo Inherente'!D130</f>
        <v>R 51</v>
      </c>
      <c r="E130" s="118" t="str">
        <f>+'4 - Valor del Riesgo Inherente'!E130</f>
        <v>Configuración del contrato realidad.</v>
      </c>
      <c r="F130" s="118" t="str">
        <f>+'4 - Valor del Riesgo Inherente'!F130</f>
        <v>Afectación Económica o presupuestal</v>
      </c>
      <c r="G130" s="98" t="str">
        <f>+'4 - Valor del Riesgo Inherente'!G130</f>
        <v>Posibilidad de afectación económica por costos en liquidación de contrato y pago de prestaciones de ley debido a demandas o reclamaciones judiciales por la constitución de dependencia, subordinación y horarios de la labor por parte del supervisor del contrato</v>
      </c>
      <c r="H130" s="122" t="s">
        <v>1230</v>
      </c>
      <c r="I130" s="124" t="s">
        <v>815</v>
      </c>
      <c r="J130" s="124" t="s">
        <v>1601</v>
      </c>
      <c r="K130" s="125" t="s">
        <v>178</v>
      </c>
      <c r="L130" s="126" t="str">
        <f t="shared" si="29"/>
        <v>Impacto</v>
      </c>
      <c r="M130" s="125" t="s">
        <v>181</v>
      </c>
      <c r="N130" s="126" t="str">
        <f t="shared" si="53"/>
        <v>25%</v>
      </c>
      <c r="O130" s="125" t="s">
        <v>188</v>
      </c>
      <c r="P130" s="125" t="s">
        <v>190</v>
      </c>
      <c r="Q130" s="125" t="s">
        <v>192</v>
      </c>
      <c r="R130" s="127">
        <f>IFERROR(IF(AND(L129="Probabilidad",L130="Probabilidad"),(R129-(+R129*N130)),IF(L130="Probabilidad",('4 - Valor del Riesgo Inherente'!J129-(+'4 - Valor del Riesgo Inherente'!J129*N130)),IF(L130="Impacto",R129,""))),"")</f>
        <v>0.42</v>
      </c>
      <c r="S130" s="128" t="str">
        <f t="shared" si="54"/>
        <v>Media</v>
      </c>
      <c r="T130" s="127">
        <f>IFERROR(IF(AND(L129="Impacto",L130="Impacto"),(T129-(+T129*N130)),IF(L130="Impacto",('4 - Valor del Riesgo Inherente'!M129-(+'4 - Valor del Riesgo Inherente'!M129*N130)),IF(L130="Probabilidad",T129,""))),"")</f>
        <v>0.44999999999999996</v>
      </c>
      <c r="U130" s="128" t="str">
        <f t="shared" si="55"/>
        <v>Moderado</v>
      </c>
      <c r="V130" s="128" t="str">
        <f t="shared" si="56"/>
        <v>Moderado</v>
      </c>
      <c r="W130" s="128" t="str">
        <f t="shared" si="57"/>
        <v>Reducir</v>
      </c>
    </row>
    <row r="131" spans="2:23" s="129" customFormat="1" ht="141.44999999999999" x14ac:dyDescent="0.4">
      <c r="B131" s="118" t="str">
        <f>+'4 - Valor del Riesgo Inherente'!B131</f>
        <v>ADMINISTRACIÓN DE BIENES Y SERVICIOS</v>
      </c>
      <c r="C131" s="119" t="str">
        <f>+'4 - Valor del Riesgo Inherente'!C131</f>
        <v>SUBDIRECCIÓN ADMINISTRATIVA Y FINANCIERA</v>
      </c>
      <c r="D131" s="44" t="str">
        <f>+'4 - Valor del Riesgo Inherente'!D131</f>
        <v>R 52</v>
      </c>
      <c r="E131" s="118" t="str">
        <f>+'4 - Valor del Riesgo Inherente'!E131</f>
        <v>Perdidas o daños en los bienes de la Entidad</v>
      </c>
      <c r="F131" s="118" t="str">
        <f>+'4 - Valor del Riesgo Inherente'!F131</f>
        <v>Afectación Económica o presupuestal</v>
      </c>
      <c r="G131" s="98" t="str">
        <f>+'4 - Valor del Riesgo Inherente'!G131</f>
        <v>Posibilidad de afectación económica por generar incertidumbre en los estados financieros y/o posible apertura a procesos disciplinarios y/o sancionatorios debido falta de control y lineamientos en el manejo de los bienes de la Entidad</v>
      </c>
      <c r="H131" s="122" t="s">
        <v>1676</v>
      </c>
      <c r="I131" s="124" t="s">
        <v>1602</v>
      </c>
      <c r="J131" s="124" t="s">
        <v>1679</v>
      </c>
      <c r="K131" s="125" t="s">
        <v>177</v>
      </c>
      <c r="L131" s="126" t="str">
        <f t="shared" si="29"/>
        <v>Probabilidad</v>
      </c>
      <c r="M131" s="125" t="s">
        <v>181</v>
      </c>
      <c r="N131" s="126" t="str">
        <f t="shared" si="53"/>
        <v>30%</v>
      </c>
      <c r="O131" s="125" t="s">
        <v>760</v>
      </c>
      <c r="P131" s="125" t="s">
        <v>975</v>
      </c>
      <c r="Q131" s="125" t="s">
        <v>728</v>
      </c>
      <c r="R131" s="127">
        <f>+IFERROR(IF(L131="Probabilidad",('4 - Valor del Riesgo Inherente'!J131-(+'4 - Valor del Riesgo Inherente'!J131*N131)),IF(L131="Impacto",'4 - Valor del Riesgo Inherente'!J131,"")),"")</f>
        <v>0.42</v>
      </c>
      <c r="S131" s="128" t="str">
        <f t="shared" si="54"/>
        <v>Media</v>
      </c>
      <c r="T131" s="127">
        <f>+IFERROR(IF(L131="Impacto",('4 - Valor del Riesgo Inherente'!M131-(+'4 - Valor del Riesgo Inherente'!M131*N131)),IF(L131="Probabilidad",'4 - Valor del Riesgo Inherente'!M131,"")),"")</f>
        <v>0.6</v>
      </c>
      <c r="U131" s="128" t="str">
        <f t="shared" si="55"/>
        <v>Moderado</v>
      </c>
      <c r="V131" s="128" t="str">
        <f t="shared" si="56"/>
        <v>Moderado</v>
      </c>
      <c r="W131" s="128" t="str">
        <f t="shared" si="57"/>
        <v>Reducir</v>
      </c>
    </row>
    <row r="132" spans="2:23" s="129" customFormat="1" ht="99" x14ac:dyDescent="0.4">
      <c r="B132" s="118" t="str">
        <f>+'4 - Valor del Riesgo Inherente'!B132</f>
        <v>ADMINISTRACIÓN DE BIENES Y SERVICIOS</v>
      </c>
      <c r="C132" s="119" t="str">
        <f>+'4 - Valor del Riesgo Inherente'!C132</f>
        <v>SUBDIRECCIÓN ADMINISTRATIVA Y FINANCIERA</v>
      </c>
      <c r="D132" s="44" t="str">
        <f>+'4 - Valor del Riesgo Inherente'!D132</f>
        <v>R 52</v>
      </c>
      <c r="E132" s="118" t="str">
        <f>+'4 - Valor del Riesgo Inherente'!E132</f>
        <v>Perdidas o daños en los bienes de la Entidad</v>
      </c>
      <c r="F132" s="118" t="str">
        <f>+'4 - Valor del Riesgo Inherente'!F132</f>
        <v>Afectación Económica o presupuestal</v>
      </c>
      <c r="G132" s="98" t="str">
        <f>+'4 - Valor del Riesgo Inherente'!G132</f>
        <v>Posibilidad de afectación económica por generar incertidumbre en los estados financieros y/o posible apertura a procesos disciplinarios y/o sancionatorios debido falta de control y lineamientos en el manejo de los bienes de la Entidad</v>
      </c>
      <c r="H132" s="122" t="s">
        <v>1677</v>
      </c>
      <c r="I132" s="124" t="s">
        <v>1602</v>
      </c>
      <c r="J132" s="124" t="s">
        <v>1680</v>
      </c>
      <c r="K132" s="125" t="s">
        <v>178</v>
      </c>
      <c r="L132" s="126" t="str">
        <f t="shared" si="29"/>
        <v>Impacto</v>
      </c>
      <c r="M132" s="125" t="s">
        <v>181</v>
      </c>
      <c r="N132" s="126" t="str">
        <f t="shared" si="53"/>
        <v>25%</v>
      </c>
      <c r="O132" s="125" t="s">
        <v>760</v>
      </c>
      <c r="P132" s="125" t="s">
        <v>190</v>
      </c>
      <c r="Q132" s="125" t="s">
        <v>728</v>
      </c>
      <c r="R132" s="127">
        <f>IFERROR(IF(AND(L131="Probabilidad",L132="Probabilidad"),(R131-(+R131*N132)),IF(L132="Probabilidad",('4 - Valor del Riesgo Inherente'!J131-(+'4 - Valor del Riesgo Inherente'!J131*N132)),IF(L132="Impacto",R131,""))),"")</f>
        <v>0.42</v>
      </c>
      <c r="S132" s="128" t="str">
        <f t="shared" si="54"/>
        <v>Media</v>
      </c>
      <c r="T132" s="127">
        <f>IFERROR(IF(AND(L131="Impacto",L132="Impacto"),(T131-(+T131*N132)),IF(L132="Impacto",('4 - Valor del Riesgo Inherente'!M131-(+'4 - Valor del Riesgo Inherente'!M131*N132)),IF(L132="Probabilidad",T131,""))),"")</f>
        <v>0.44999999999999996</v>
      </c>
      <c r="U132" s="128" t="str">
        <f t="shared" si="55"/>
        <v>Moderado</v>
      </c>
      <c r="V132" s="128" t="str">
        <f t="shared" si="56"/>
        <v>Moderado</v>
      </c>
      <c r="W132" s="128" t="str">
        <f t="shared" si="57"/>
        <v>Reducir</v>
      </c>
    </row>
    <row r="133" spans="2:23" s="129" customFormat="1" ht="42.45" x14ac:dyDescent="0.4">
      <c r="B133" s="118" t="str">
        <f>+'4 - Valor del Riesgo Inherente'!B133</f>
        <v>ADMINISTRACIÓN DE BIENES Y SERVICIOS</v>
      </c>
      <c r="C133" s="119" t="str">
        <f>+'4 - Valor del Riesgo Inherente'!C133</f>
        <v>SUBDIRECCIÓN ADMINISTRATIVA Y FINANCIERA</v>
      </c>
      <c r="D133" s="44" t="str">
        <f>+'4 - Valor del Riesgo Inherente'!D133</f>
        <v>R 52</v>
      </c>
      <c r="E133" s="118" t="str">
        <f>+'4 - Valor del Riesgo Inherente'!E133</f>
        <v>Perdidas o daños en los bienes de la Entidad</v>
      </c>
      <c r="F133" s="118" t="str">
        <f>+'4 - Valor del Riesgo Inherente'!F133</f>
        <v>Afectación Económica o presupuestal</v>
      </c>
      <c r="G133" s="98" t="str">
        <f>+'4 - Valor del Riesgo Inherente'!G133</f>
        <v>Posibilidad de afectación económica por generar incertidumbre en los estados financieros y/o posible apertura a procesos disciplinarios y/o sancionatorios debido falta de control y lineamientos en el manejo de los bienes de la Entidad</v>
      </c>
      <c r="H133" s="122" t="s">
        <v>1747</v>
      </c>
      <c r="I133" s="124"/>
      <c r="J133" s="124"/>
      <c r="K133" s="125"/>
      <c r="L133" s="126" t="str">
        <f t="shared" si="29"/>
        <v/>
      </c>
      <c r="M133" s="125"/>
      <c r="N133" s="126" t="str">
        <f t="shared" si="53"/>
        <v/>
      </c>
      <c r="O133" s="125"/>
      <c r="P133" s="125"/>
      <c r="Q133" s="125"/>
      <c r="R133" s="127" t="str">
        <f>IFERROR(IF(AND(L132="Probabilidad",L133="Probabilidad"),(R132-(+R132*N133)),IF(L133="Probabilidad",('4 - Valor del Riesgo Inherente'!J132-(+'4 - Valor del Riesgo Inherente'!J132*N133)),IF(L133="Impacto",R132,""))),"")</f>
        <v/>
      </c>
      <c r="S133" s="128" t="str">
        <f t="shared" ref="S133:S137" si="58">IFERROR(IF(R133="","",IF(R133&lt;=0.2,"Muy Baja",IF(R133&lt;=0.4,"Baja",IF(R133&lt;=0.6,"Media",IF(R133&lt;=0.8,"Alta","Muy Alta"))))),"")</f>
        <v/>
      </c>
      <c r="T133" s="127" t="str">
        <f>IFERROR(IF(AND(L132="Impacto",L133="Impacto"),(T132-(+T132*N133)),IF(L133="Impacto",('4 - Valor del Riesgo Inherente'!M132-(+'4 - Valor del Riesgo Inherente'!M132*N133)),IF(L133="Probabilidad",T132,""))),"")</f>
        <v/>
      </c>
      <c r="U133" s="128" t="str">
        <f t="shared" ref="U133:U137" si="59">IFERROR(IF(T133="","",IF(T133&lt;=0.2,"Leve",IF(T133&lt;=0.4,"Menor",IF(T133&lt;=0.6,"Moderado",IF(T133&lt;=0.8,"Mayor","Catastrófico"))))),"")</f>
        <v/>
      </c>
      <c r="V133" s="128" t="str">
        <f t="shared" ref="V133:V137" si="60">IF(OR(AND(S133="Muy Baja",U133="Leve"),AND(S133="Muy Baja",U133="Menor"),AND(S133="Baja",U133="Leve")),"Bajo",IF(OR(AND(S133="Muy baja",U133="Moderado"),AND(S133="Baja",U133="Menor"),AND(S133="Baja",U133="Moderado"),AND(S133="Media",U133="Leve"),AND(S133="Media",U133="Menor"),AND(S133="Media",U133="Moderado"),AND(S133="Alta",U133="Leve"),AND(S133="Alta",U133="Menor")),"Moderado",IF(OR(AND(S133="Muy Baja",U133="Mayor"),AND(S133="Baja",U133="Mayor"),AND(S133="Media",U133="Mayor"),AND(S133="Alta",U133="Moderado"),AND(S133="Alta",U133="Mayor"),AND(S133="Muy Alta",U133="Leve"),AND(S133="Muy Alta",U133="Menor"),AND(S133="Muy Alta",U133="Moderado"),AND(S133="Muy Alta",U133="Mayor")),"Alto",IF(OR(AND(S133="Muy Baja",U133="Catastrófico"),AND(S133="Baja",U133="Catastrófico"),AND(S133="Media",U133="Catastrófico"),AND(S133="Alta",U133="Catastrófico"),AND(S133="Muy Alta",U133="Catastrófico")),"Extremo",""))))</f>
        <v/>
      </c>
      <c r="W133" s="128" t="e">
        <f t="shared" ref="W133:W137" si="61">_xlfn.IFS(V133="Bajo","Aceptar",V133="Moderado","Reducir",V133="Alto","Reducir",V133="Extremo","Reducir")</f>
        <v>#N/A</v>
      </c>
    </row>
    <row r="134" spans="2:23" s="129" customFormat="1" ht="84.9" x14ac:dyDescent="0.4">
      <c r="B134" s="118" t="str">
        <f>+'4 - Valor del Riesgo Inherente'!B134</f>
        <v>ADMINISTRACIÓN DE BIENES Y SERVICIOS</v>
      </c>
      <c r="C134" s="119" t="str">
        <f>+'4 - Valor del Riesgo Inherente'!C134</f>
        <v>SUBDIRECCIÓN ADMINISTRATIVA Y FINANCIERA</v>
      </c>
      <c r="D134" s="44" t="str">
        <f>+'4 - Valor del Riesgo Inherente'!D134</f>
        <v>R 53</v>
      </c>
      <c r="E134" s="118" t="str">
        <f>+'4 - Valor del Riesgo Inherente'!E134</f>
        <v>Incumplimiento en la aplicación de los mantenimientos preventivos a los bienes de la Entidad</v>
      </c>
      <c r="F134" s="118" t="str">
        <f>+'4 - Valor del Riesgo Inherente'!F134</f>
        <v>Afectación Económica o presupuestal</v>
      </c>
      <c r="G134" s="98" t="str">
        <f>+'4 - Valor del Riesgo Inherente'!G134</f>
        <v>Posibilidad de afectación económica por sobrecostos en mantenimientos debido a la falta de control en la implementación de mantenimientos de acuerdo a sus fichas técnicas</v>
      </c>
      <c r="H134" s="122" t="s">
        <v>1231</v>
      </c>
      <c r="I134" s="124" t="s">
        <v>815</v>
      </c>
      <c r="J134" s="124" t="s">
        <v>949</v>
      </c>
      <c r="K134" s="125" t="s">
        <v>177</v>
      </c>
      <c r="L134" s="126" t="str">
        <f t="shared" ref="L134:L135" si="62">IF(OR(K134="Preventivo",K134="Detectivo"),"Probabilidad",IF(K134="Correctivo","Impacto",""))</f>
        <v>Probabilidad</v>
      </c>
      <c r="M134" s="125" t="s">
        <v>181</v>
      </c>
      <c r="N134" s="126" t="str">
        <f t="shared" ref="N134:N135" si="63">IF(AND(K134="Preventivo",M134="Automático"),"50%",IF(AND(K134="Preventivo",M134="Manual"),"40%",IF(AND(K134="Detectivo",M134="Automático"),"40%",IF(AND(K134="Detectivo",M134="Manual"),"30%",IF(AND(K134="Correctivo",M134="Automático"),"35%",IF(AND(K134="Correctivo",M134="Manual"),"25%",""))))))</f>
        <v>30%</v>
      </c>
      <c r="O134" s="125" t="s">
        <v>188</v>
      </c>
      <c r="P134" s="125" t="s">
        <v>190</v>
      </c>
      <c r="Q134" s="125" t="s">
        <v>728</v>
      </c>
      <c r="R134" s="127">
        <f>+IFERROR(IF(L134="Probabilidad",('4 - Valor del Riesgo Inherente'!J134-(+'4 - Valor del Riesgo Inherente'!J134*N134)),IF(L134="Impacto",'4 - Valor del Riesgo Inherente'!J134,"")),"")</f>
        <v>0.42</v>
      </c>
      <c r="S134" s="128" t="str">
        <f t="shared" si="58"/>
        <v>Media</v>
      </c>
      <c r="T134" s="127">
        <f>+IFERROR(IF(L134="Impacto",('4 - Valor del Riesgo Inherente'!M134-(+'4 - Valor del Riesgo Inherente'!M134*N134)),IF(L134="Probabilidad",'4 - Valor del Riesgo Inherente'!M134,"")),"")</f>
        <v>1</v>
      </c>
      <c r="U134" s="128" t="str">
        <f t="shared" si="59"/>
        <v>Catastrófico</v>
      </c>
      <c r="V134" s="128" t="str">
        <f t="shared" si="60"/>
        <v>Extremo</v>
      </c>
      <c r="W134" s="128" t="str">
        <f t="shared" si="61"/>
        <v>Reducir</v>
      </c>
    </row>
    <row r="135" spans="2:23" s="129" customFormat="1" ht="56.6" x14ac:dyDescent="0.4">
      <c r="B135" s="118" t="str">
        <f>+'4 - Valor del Riesgo Inherente'!B135</f>
        <v>ADMINISTRACIÓN DE BIENES Y SERVICIOS</v>
      </c>
      <c r="C135" s="119" t="str">
        <f>+'4 - Valor del Riesgo Inherente'!C135</f>
        <v>SUBDIRECCIÓN ADMINISTRATIVA Y FINANCIERA</v>
      </c>
      <c r="D135" s="44" t="str">
        <f>+'4 - Valor del Riesgo Inherente'!D135</f>
        <v>R 53</v>
      </c>
      <c r="E135" s="118" t="str">
        <f>+'4 - Valor del Riesgo Inherente'!E135</f>
        <v>Incumplimiento en la aplicación de los mantenimientos preventivos a los bienes de la Entidad</v>
      </c>
      <c r="F135" s="118" t="str">
        <f>+'4 - Valor del Riesgo Inherente'!F135</f>
        <v>Afectación Económica o presupuestal</v>
      </c>
      <c r="G135" s="98" t="str">
        <f>+'4 - Valor del Riesgo Inherente'!G135</f>
        <v>Posibilidad de afectación económica por sobrecostos en mantenimientos debido a la falta de control en la implementación de mantenimientos de acuerdo a sus fichas técnicas</v>
      </c>
      <c r="H135" s="122" t="s">
        <v>1232</v>
      </c>
      <c r="I135" s="124" t="s">
        <v>815</v>
      </c>
      <c r="J135" s="124" t="s">
        <v>1603</v>
      </c>
      <c r="K135" s="125" t="s">
        <v>178</v>
      </c>
      <c r="L135" s="126" t="str">
        <f t="shared" si="62"/>
        <v>Impacto</v>
      </c>
      <c r="M135" s="125" t="s">
        <v>181</v>
      </c>
      <c r="N135" s="126" t="str">
        <f t="shared" si="63"/>
        <v>25%</v>
      </c>
      <c r="O135" s="125" t="s">
        <v>188</v>
      </c>
      <c r="P135" s="125" t="s">
        <v>190</v>
      </c>
      <c r="Q135" s="125" t="s">
        <v>728</v>
      </c>
      <c r="R135" s="127">
        <f>IFERROR(IF(AND(L134="Probabilidad",L135="Probabilidad"),(R134-(+R134*N135)),IF(L135="Probabilidad",('4 - Valor del Riesgo Inherente'!J134-(+'4 - Valor del Riesgo Inherente'!J134*N135)),IF(L135="Impacto",R134,""))),"")</f>
        <v>0.42</v>
      </c>
      <c r="S135" s="128" t="str">
        <f t="shared" si="58"/>
        <v>Media</v>
      </c>
      <c r="T135" s="127">
        <f>IFERROR(IF(AND(L134="Impacto",L135="Impacto"),(T134-(+T134*N135)),IF(L135="Impacto",('4 - Valor del Riesgo Inherente'!M134-(+'4 - Valor del Riesgo Inherente'!M134*N135)),IF(L135="Probabilidad",T134,""))),"")</f>
        <v>0.75</v>
      </c>
      <c r="U135" s="128" t="str">
        <f t="shared" si="59"/>
        <v>Mayor</v>
      </c>
      <c r="V135" s="128" t="str">
        <f t="shared" si="60"/>
        <v>Alto</v>
      </c>
      <c r="W135" s="128" t="str">
        <f t="shared" si="61"/>
        <v>Reducir</v>
      </c>
    </row>
    <row r="136" spans="2:23" s="129" customFormat="1" ht="70.75" x14ac:dyDescent="0.4">
      <c r="B136" s="118" t="str">
        <f>+'4 - Valor del Riesgo Inherente'!B136</f>
        <v>ADMINISTRACIÓN DE BIENES Y SERVICIOS</v>
      </c>
      <c r="C136" s="119" t="str">
        <f>+'4 - Valor del Riesgo Inherente'!C136</f>
        <v>SUBDIRECCIÓN ADMINISTRATIVA Y FINANCIERA</v>
      </c>
      <c r="D136" s="44" t="str">
        <f>+'4 - Valor del Riesgo Inherente'!D136</f>
        <v>R 54</v>
      </c>
      <c r="E136" s="118" t="str">
        <f>+'4 - Valor del Riesgo Inherente'!E136</f>
        <v>Legalización de comisión o viáticos sin el cumplimiento de requisitos</v>
      </c>
      <c r="F136" s="118" t="str">
        <f>+'4 - Valor del Riesgo Inherente'!F136</f>
        <v>Afectación Económica o presupuestal</v>
      </c>
      <c r="G136" s="98" t="str">
        <f>+'4 - Valor del Riesgo Inherente'!G136</f>
        <v xml:space="preserve">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v>
      </c>
      <c r="H136" s="122" t="s">
        <v>1233</v>
      </c>
      <c r="I136" s="124" t="s">
        <v>815</v>
      </c>
      <c r="J136" s="124" t="s">
        <v>1604</v>
      </c>
      <c r="K136" s="125" t="s">
        <v>176</v>
      </c>
      <c r="L136" s="126" t="str">
        <f>IF(OR(K136="Preventivo",K136="Detectivo"),"Probabilidad",IF(K136="Correctivo","Impacto",""))</f>
        <v>Probabilidad</v>
      </c>
      <c r="M136" s="125" t="s">
        <v>181</v>
      </c>
      <c r="N136" s="126" t="str">
        <f t="shared" ref="N136:N163" si="64">IF(AND(K136="Preventivo",M136="Automático"),"50%",IF(AND(K136="Preventivo",M136="Manual"),"40%",IF(AND(K136="Detectivo",M136="Automático"),"40%",IF(AND(K136="Detectivo",M136="Manual"),"30%",IF(AND(K136="Correctivo",M136="Automático"),"35%",IF(AND(K136="Correctivo",M136="Manual"),"25%",""))))))</f>
        <v>40%</v>
      </c>
      <c r="O136" s="125" t="s">
        <v>188</v>
      </c>
      <c r="P136" s="125" t="s">
        <v>190</v>
      </c>
      <c r="Q136" s="125" t="s">
        <v>728</v>
      </c>
      <c r="R136" s="127">
        <f>+IFERROR(IF(L136="Probabilidad",('4 - Valor del Riesgo Inherente'!J136-(+'4 - Valor del Riesgo Inherente'!J136*N136)),IF(L136="Impacto",'4 - Valor del Riesgo Inherente'!J136,"")),"")</f>
        <v>0.36</v>
      </c>
      <c r="S136" s="128" t="str">
        <f t="shared" si="58"/>
        <v>Baja</v>
      </c>
      <c r="T136" s="127">
        <f>+IFERROR(IF(L136="Impacto",('4 - Valor del Riesgo Inherente'!M136-(+'4 - Valor del Riesgo Inherente'!M136*N136)),IF(L136="Probabilidad",'4 - Valor del Riesgo Inherente'!M136,"")),"")</f>
        <v>1</v>
      </c>
      <c r="U136" s="128" t="str">
        <f t="shared" si="59"/>
        <v>Catastrófico</v>
      </c>
      <c r="V136" s="128" t="str">
        <f t="shared" si="60"/>
        <v>Extremo</v>
      </c>
      <c r="W136" s="128" t="str">
        <f t="shared" si="61"/>
        <v>Reducir</v>
      </c>
    </row>
    <row r="137" spans="2:23" s="129" customFormat="1" ht="56.6" x14ac:dyDescent="0.4">
      <c r="B137" s="118" t="str">
        <f>+'4 - Valor del Riesgo Inherente'!B137</f>
        <v>ADMINISTRACIÓN DE BIENES Y SERVICIOS</v>
      </c>
      <c r="C137" s="119" t="str">
        <f>+'4 - Valor del Riesgo Inherente'!C137</f>
        <v>SUBDIRECCIÓN ADMINISTRATIVA Y FINANCIERA</v>
      </c>
      <c r="D137" s="44" t="str">
        <f>+'4 - Valor del Riesgo Inherente'!D137</f>
        <v>R 54</v>
      </c>
      <c r="E137" s="118" t="str">
        <f>+'4 - Valor del Riesgo Inherente'!E137</f>
        <v>Legalización de comisión o viáticos sin el cumplimiento de requisitos</v>
      </c>
      <c r="F137" s="118" t="str">
        <f>+'4 - Valor del Riesgo Inherente'!F137</f>
        <v>Afectación Económica o presupuestal</v>
      </c>
      <c r="G137" s="98" t="str">
        <f>+'4 - Valor del Riesgo Inherente'!G137</f>
        <v xml:space="preserve">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v>
      </c>
      <c r="H137" s="122" t="s">
        <v>1234</v>
      </c>
      <c r="I137" s="124" t="s">
        <v>815</v>
      </c>
      <c r="J137" s="124" t="s">
        <v>1605</v>
      </c>
      <c r="K137" s="125" t="s">
        <v>178</v>
      </c>
      <c r="L137" s="126" t="str">
        <f>IF(OR(K137="Preventivo",K137="Detectivo"),"Probabilidad",IF(K137="Correctivo","Impacto",""))</f>
        <v>Impacto</v>
      </c>
      <c r="M137" s="125" t="s">
        <v>181</v>
      </c>
      <c r="N137" s="126" t="str">
        <f t="shared" si="64"/>
        <v>25%</v>
      </c>
      <c r="O137" s="125" t="s">
        <v>188</v>
      </c>
      <c r="P137" s="125" t="s">
        <v>190</v>
      </c>
      <c r="Q137" s="125" t="s">
        <v>728</v>
      </c>
      <c r="R137" s="127">
        <f>IFERROR(IF(AND(L136="Probabilidad",L137="Probabilidad"),(R136-(+R136*N137)),IF(L137="Probabilidad",('4 - Valor del Riesgo Inherente'!J136-(+'4 - Valor del Riesgo Inherente'!J136*N137)),IF(L137="Impacto",R136,""))),"")</f>
        <v>0.36</v>
      </c>
      <c r="S137" s="128" t="str">
        <f t="shared" si="58"/>
        <v>Baja</v>
      </c>
      <c r="T137" s="127">
        <f>IFERROR(IF(AND(L136="Impacto",L137="Impacto"),(T136-(+T136*N137)),IF(L137="Impacto",('4 - Valor del Riesgo Inherente'!M136-(+'4 - Valor del Riesgo Inherente'!M136*N137)),IF(L137="Probabilidad",T136,""))),"")</f>
        <v>0.75</v>
      </c>
      <c r="U137" s="128" t="str">
        <f t="shared" si="59"/>
        <v>Mayor</v>
      </c>
      <c r="V137" s="128" t="str">
        <f t="shared" si="60"/>
        <v>Alto</v>
      </c>
      <c r="W137" s="128" t="str">
        <f t="shared" si="61"/>
        <v>Reducir</v>
      </c>
    </row>
    <row r="138" spans="2:23" s="129" customFormat="1" ht="56.6" x14ac:dyDescent="0.4">
      <c r="B138" s="118" t="str">
        <f>+'4 - Valor del Riesgo Inherente'!B138</f>
        <v>ADMINISTRACIÓN DE BIENES Y SERVICIOS</v>
      </c>
      <c r="C138" s="119" t="str">
        <f>+'4 - Valor del Riesgo Inherente'!C138</f>
        <v>SUBDIRECCIÓN ADMINISTRATIVA Y FINANCIERA</v>
      </c>
      <c r="D138" s="44" t="str">
        <f>+'4 - Valor del Riesgo Inherente'!D138</f>
        <v>R 54</v>
      </c>
      <c r="E138" s="118" t="str">
        <f>+'4 - Valor del Riesgo Inherente'!E138</f>
        <v>Legalización de comisión o viáticos sin el cumplimiento de requisitos</v>
      </c>
      <c r="F138" s="118" t="str">
        <f>+'4 - Valor del Riesgo Inherente'!F138</f>
        <v>Afectación Económica o presupuestal</v>
      </c>
      <c r="G138" s="98" t="str">
        <f>+'4 - Valor del Riesgo Inherente'!G138</f>
        <v xml:space="preserve">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v>
      </c>
      <c r="H138" s="122" t="s">
        <v>1235</v>
      </c>
      <c r="I138" s="124" t="s">
        <v>730</v>
      </c>
      <c r="J138" s="124"/>
      <c r="K138" s="125"/>
      <c r="L138" s="126" t="str">
        <f>IF(OR(K138="Preventivo",K138="Detectivo"),"Probabilidad",IF(K138="Correctivo","Impacto",""))</f>
        <v/>
      </c>
      <c r="M138" s="125"/>
      <c r="N138" s="126" t="str">
        <f t="shared" si="64"/>
        <v/>
      </c>
      <c r="O138" s="125"/>
      <c r="P138" s="125"/>
      <c r="Q138" s="125"/>
      <c r="R138" s="127" t="str">
        <f>IFERROR(IF(AND(L137="Probabilidad",L138="Probabilidad"),(R137-(+R137*N138)),IF(L138="Probabilidad",('4 - Valor del Riesgo Inherente'!J137-(+'4 - Valor del Riesgo Inherente'!J137*N138)),IF(L138="Impacto",R137,""))),"")</f>
        <v/>
      </c>
      <c r="S138" s="128" t="str">
        <f t="shared" ref="S138:S142" si="65">IFERROR(IF(R138="","",IF(R138&lt;=0.2,"Muy Baja",IF(R138&lt;=0.4,"Baja",IF(R138&lt;=0.6,"Media",IF(R138&lt;=0.8,"Alta","Muy Alta"))))),"")</f>
        <v/>
      </c>
      <c r="T138" s="127" t="str">
        <f>IFERROR(IF(AND(L137="Impacto",L138="Impacto"),(T137-(+T137*N138)),IF(L138="Impacto",('4 - Valor del Riesgo Inherente'!M137-(+'4 - Valor del Riesgo Inherente'!M137*N138)),IF(L138="Probabilidad",T137,""))),"")</f>
        <v/>
      </c>
      <c r="U138" s="128" t="str">
        <f t="shared" ref="U138:U142" si="66">IFERROR(IF(T138="","",IF(T138&lt;=0.2,"Leve",IF(T138&lt;=0.4,"Menor",IF(T138&lt;=0.6,"Moderado",IF(T138&lt;=0.8,"Mayor","Catastrófico"))))),"")</f>
        <v/>
      </c>
      <c r="V138" s="128" t="str">
        <f t="shared" ref="V138:V142" si="67">IF(OR(AND(S138="Muy Baja",U138="Leve"),AND(S138="Muy Baja",U138="Menor"),AND(S138="Baja",U138="Leve")),"Bajo",IF(OR(AND(S138="Muy baja",U138="Moderado"),AND(S138="Baja",U138="Menor"),AND(S138="Baja",U138="Moderado"),AND(S138="Media",U138="Leve"),AND(S138="Media",U138="Menor"),AND(S138="Media",U138="Moderado"),AND(S138="Alta",U138="Leve"),AND(S138="Alta",U138="Menor")),"Moderado",IF(OR(AND(S138="Muy Baja",U138="Mayor"),AND(S138="Baja",U138="Mayor"),AND(S138="Media",U138="Mayor"),AND(S138="Alta",U138="Moderado"),AND(S138="Alta",U138="Mayor"),AND(S138="Muy Alta",U138="Leve"),AND(S138="Muy Alta",U138="Menor"),AND(S138="Muy Alta",U138="Moderado"),AND(S138="Muy Alta",U138="Mayor")),"Alto",IF(OR(AND(S138="Muy Baja",U138="Catastrófico"),AND(S138="Baja",U138="Catastrófico"),AND(S138="Media",U138="Catastrófico"),AND(S138="Alta",U138="Catastrófico"),AND(S138="Muy Alta",U138="Catastrófico")),"Extremo",""))))</f>
        <v/>
      </c>
      <c r="W138" s="128" t="e">
        <f t="shared" ref="W138:W142" si="68">_xlfn.IFS(V138="Bajo","Aceptar",V138="Moderado","Reducir",V138="Alto","Reducir",V138="Extremo","Reducir")</f>
        <v>#N/A</v>
      </c>
    </row>
    <row r="139" spans="2:23" s="129" customFormat="1" ht="84.9" x14ac:dyDescent="0.4">
      <c r="B139" s="118" t="str">
        <f>+'4 - Valor del Riesgo Inherente'!B139</f>
        <v>ADMINISTRACIÓN DE BIENES Y SERVICIOS</v>
      </c>
      <c r="C139" s="119" t="str">
        <f>+'4 - Valor del Riesgo Inherente'!C139</f>
        <v xml:space="preserve">SUBDIRECCIÓN ADMINISTRATIVA Y FINANCIERA
</v>
      </c>
      <c r="D139" s="44" t="str">
        <f>+'4 - Valor del Riesgo Inherente'!D139</f>
        <v>R 55</v>
      </c>
      <c r="E139" s="118" t="str">
        <f>+'4 - Valor del Riesgo Inherente'!E139</f>
        <v>Pérdida o daño en la documentación de la Agencia</v>
      </c>
      <c r="F139" s="118" t="str">
        <f>+'4 - Valor del Riesgo Inherente'!F139</f>
        <v>Pérdida Reputacional</v>
      </c>
      <c r="G139" s="98" t="str">
        <f>+'4 - Valor del Riesgo Inherente'!G139</f>
        <v>Posibilidad de pérdida reputacional en la imagen institucional ante los grupos de interés debido a la falta de control para los lineamientos de manejo y de conservación en documentos</v>
      </c>
      <c r="H139" s="122" t="s">
        <v>1236</v>
      </c>
      <c r="I139" s="124" t="s">
        <v>950</v>
      </c>
      <c r="J139" s="124" t="s">
        <v>1606</v>
      </c>
      <c r="K139" s="125" t="s">
        <v>176</v>
      </c>
      <c r="L139" s="126" t="str">
        <f>IF(OR(K139="Preventivo",K139="Detectivo"),"Probabilidad",IF(K139="Correctivo","Impacto",""))</f>
        <v>Probabilidad</v>
      </c>
      <c r="M139" s="125" t="s">
        <v>181</v>
      </c>
      <c r="N139" s="126" t="str">
        <f t="shared" si="64"/>
        <v>40%</v>
      </c>
      <c r="O139" s="125" t="s">
        <v>188</v>
      </c>
      <c r="P139" s="125" t="s">
        <v>973</v>
      </c>
      <c r="Q139" s="125" t="s">
        <v>728</v>
      </c>
      <c r="R139" s="127">
        <f>+IFERROR(IF(L139="Probabilidad",('4 - Valor del Riesgo Inherente'!J139-(+'4 - Valor del Riesgo Inherente'!J139*N139)),IF(L139="Impacto",'4 - Valor del Riesgo Inherente'!J139,"")),"")</f>
        <v>0.36</v>
      </c>
      <c r="S139" s="128" t="str">
        <f t="shared" si="65"/>
        <v>Baja</v>
      </c>
      <c r="T139" s="127">
        <f>+IFERROR(IF(L139="Impacto",('4 - Valor del Riesgo Inherente'!M139-(+'4 - Valor del Riesgo Inherente'!M139*N139)),IF(L139="Probabilidad",'4 - Valor del Riesgo Inherente'!M139,"")),"")</f>
        <v>0.4</v>
      </c>
      <c r="U139" s="128" t="str">
        <f t="shared" si="66"/>
        <v>Menor</v>
      </c>
      <c r="V139" s="128" t="str">
        <f t="shared" si="67"/>
        <v>Moderado</v>
      </c>
      <c r="W139" s="128" t="str">
        <f t="shared" si="68"/>
        <v>Reducir</v>
      </c>
    </row>
    <row r="140" spans="2:23" s="129" customFormat="1" ht="84.9" x14ac:dyDescent="0.4">
      <c r="B140" s="118" t="str">
        <f>+'4 - Valor del Riesgo Inherente'!B140</f>
        <v>ADMINISTRACIÓN DE BIENES Y SERVICIOS</v>
      </c>
      <c r="C140" s="119" t="str">
        <f>+'4 - Valor del Riesgo Inherente'!C140</f>
        <v xml:space="preserve">SUBDIRECCIÓN ADMINISTRATIVA Y FINANCIERA
</v>
      </c>
      <c r="D140" s="44" t="str">
        <f>+'4 - Valor del Riesgo Inherente'!D140</f>
        <v>R 55</v>
      </c>
      <c r="E140" s="118" t="str">
        <f>+'4 - Valor del Riesgo Inherente'!E140</f>
        <v>Pérdida o daño en la documentación de la Agencia</v>
      </c>
      <c r="F140" s="118" t="str">
        <f>+'4 - Valor del Riesgo Inherente'!F140</f>
        <v>Pérdida Reputacional</v>
      </c>
      <c r="G140" s="98" t="str">
        <f>+'4 - Valor del Riesgo Inherente'!G140</f>
        <v>Posibilidad de pérdida reputacional en la imagen institucional ante los grupos de interés debido a la falta de control para los lineamientos de manejo y de conservación en documentos</v>
      </c>
      <c r="H140" s="122" t="s">
        <v>1237</v>
      </c>
      <c r="I140" s="124" t="s">
        <v>950</v>
      </c>
      <c r="J140" s="124" t="s">
        <v>1607</v>
      </c>
      <c r="K140" s="125" t="s">
        <v>177</v>
      </c>
      <c r="L140" s="126" t="str">
        <f>IF(OR(K140="Preventivo",K140="Detectivo"),"Probabilidad",IF(K140="Correctivo","Impacto",""))</f>
        <v>Probabilidad</v>
      </c>
      <c r="M140" s="125" t="s">
        <v>181</v>
      </c>
      <c r="N140" s="126" t="str">
        <f t="shared" si="64"/>
        <v>30%</v>
      </c>
      <c r="O140" s="125" t="s">
        <v>188</v>
      </c>
      <c r="P140" s="125" t="s">
        <v>973</v>
      </c>
      <c r="Q140" s="125" t="s">
        <v>728</v>
      </c>
      <c r="R140" s="127">
        <f>IFERROR(IF(AND(L139="Probabilidad",L140="Probabilidad"),(R139-(+R139*N140)),IF(L140="Probabilidad",('4 - Valor del Riesgo Inherente'!J139-(+'4 - Valor del Riesgo Inherente'!J139*N140)),IF(L140="Impacto",R139,""))),"")</f>
        <v>0.252</v>
      </c>
      <c r="S140" s="128" t="str">
        <f t="shared" si="65"/>
        <v>Baja</v>
      </c>
      <c r="T140" s="127">
        <f>IFERROR(IF(AND(L139="Impacto",L140="Impacto"),(T139-(+T139*N140)),IF(L140="Impacto",('4 - Valor del Riesgo Inherente'!M139-(+'4 - Valor del Riesgo Inherente'!M139*N140)),IF(L140="Probabilidad",T139,""))),"")</f>
        <v>0.4</v>
      </c>
      <c r="U140" s="128" t="str">
        <f t="shared" si="66"/>
        <v>Menor</v>
      </c>
      <c r="V140" s="128" t="str">
        <f t="shared" si="67"/>
        <v>Moderado</v>
      </c>
      <c r="W140" s="128" t="str">
        <f t="shared" si="68"/>
        <v>Reducir</v>
      </c>
    </row>
    <row r="141" spans="2:23" s="129" customFormat="1" ht="84.9" x14ac:dyDescent="0.4">
      <c r="B141" s="118" t="str">
        <f>+'4 - Valor del Riesgo Inherente'!B141</f>
        <v>ADMINISTRACIÓN DE BIENES Y SERVICIOS</v>
      </c>
      <c r="C141" s="119" t="str">
        <f>+'4 - Valor del Riesgo Inherente'!C141</f>
        <v xml:space="preserve">SUBDIRECCIÓN ADMINISTRATIVA Y FINANCIERA
</v>
      </c>
      <c r="D141" s="44" t="str">
        <f>+'4 - Valor del Riesgo Inherente'!D141</f>
        <v>R 55</v>
      </c>
      <c r="E141" s="118" t="str">
        <f>+'4 - Valor del Riesgo Inherente'!E141</f>
        <v>Pérdida o daño en la documentación de la Agencia</v>
      </c>
      <c r="F141" s="118" t="str">
        <f>+'4 - Valor del Riesgo Inherente'!F141</f>
        <v>Pérdida Reputacional</v>
      </c>
      <c r="G141" s="98" t="str">
        <f>+'4 - Valor del Riesgo Inherente'!G141</f>
        <v>Posibilidad de pérdida reputacional en la imagen institucional ante los grupos de interés debido a la falta de control para los lineamientos de manejo y de conservación en documentos</v>
      </c>
      <c r="H141" s="122" t="s">
        <v>1238</v>
      </c>
      <c r="I141" s="124" t="s">
        <v>950</v>
      </c>
      <c r="J141" s="124" t="s">
        <v>1608</v>
      </c>
      <c r="K141" s="125" t="s">
        <v>178</v>
      </c>
      <c r="L141" s="126" t="str">
        <f t="shared" ref="L141:L164" si="69">IF(OR(K141="Preventivo",K141="Detectivo"),"Probabilidad",IF(K141="Correctivo","Impacto",""))</f>
        <v>Impacto</v>
      </c>
      <c r="M141" s="125" t="s">
        <v>181</v>
      </c>
      <c r="N141" s="126" t="str">
        <f t="shared" si="64"/>
        <v>25%</v>
      </c>
      <c r="O141" s="125" t="s">
        <v>760</v>
      </c>
      <c r="P141" s="125" t="s">
        <v>973</v>
      </c>
      <c r="Q141" s="125" t="s">
        <v>728</v>
      </c>
      <c r="R141" s="127">
        <f>IFERROR(IF(AND(L140="Probabilidad",L141="Probabilidad"),(R140-(+R140*N141)),IF(L141="Probabilidad",('4 - Valor del Riesgo Inherente'!J140-(+'4 - Valor del Riesgo Inherente'!J140*N141)),IF(L141="Impacto",R140,""))),"")</f>
        <v>0.252</v>
      </c>
      <c r="S141" s="128" t="str">
        <f t="shared" si="65"/>
        <v>Baja</v>
      </c>
      <c r="T141" s="127">
        <f>IFERROR(IF(AND(L140="Impacto",L141="Impacto"),(T140-(+T140*N141)),IF(L141="Impacto",('4 - Valor del Riesgo Inherente'!M140-(+'4 - Valor del Riesgo Inherente'!M140*N141)),IF(L141="Probabilidad",T140,""))),"")</f>
        <v>0.30000000000000004</v>
      </c>
      <c r="U141" s="128" t="str">
        <f t="shared" si="66"/>
        <v>Menor</v>
      </c>
      <c r="V141" s="128" t="str">
        <f t="shared" si="67"/>
        <v>Moderado</v>
      </c>
      <c r="W141" s="128" t="str">
        <f t="shared" si="68"/>
        <v>Reducir</v>
      </c>
    </row>
    <row r="142" spans="2:23" s="129" customFormat="1" ht="42.45" x14ac:dyDescent="0.4">
      <c r="B142" s="118" t="str">
        <f>+'4 - Valor del Riesgo Inherente'!B142</f>
        <v>ADMINISTRACIÓN DE BIENES Y SERVICIOS</v>
      </c>
      <c r="C142" s="119" t="str">
        <f>+'4 - Valor del Riesgo Inherente'!C142</f>
        <v xml:space="preserve">SUBDIRECCIÓN ADMINISTRATIVA Y FINANCIERA
</v>
      </c>
      <c r="D142" s="44" t="str">
        <f>+'4 - Valor del Riesgo Inherente'!D142</f>
        <v>R 55</v>
      </c>
      <c r="E142" s="118" t="str">
        <f>+'4 - Valor del Riesgo Inherente'!E142</f>
        <v>Pérdida o daño en la documentación de la Agencia</v>
      </c>
      <c r="F142" s="118" t="str">
        <f>+'4 - Valor del Riesgo Inherente'!F142</f>
        <v>Pérdida Reputacional</v>
      </c>
      <c r="G142" s="98" t="str">
        <f>+'4 - Valor del Riesgo Inherente'!G142</f>
        <v>Posibilidad de pérdida reputacional en la imagen institucional ante los grupos de interés debido a la falta de control para los lineamientos de manejo y de conservación en documentos</v>
      </c>
      <c r="H142" s="122" t="s">
        <v>1239</v>
      </c>
      <c r="I142" s="124" t="s">
        <v>730</v>
      </c>
      <c r="J142" s="124"/>
      <c r="K142" s="125"/>
      <c r="L142" s="126" t="str">
        <f t="shared" si="69"/>
        <v/>
      </c>
      <c r="M142" s="125"/>
      <c r="N142" s="126" t="str">
        <f t="shared" si="64"/>
        <v/>
      </c>
      <c r="O142" s="125"/>
      <c r="P142" s="125"/>
      <c r="Q142" s="125"/>
      <c r="R142" s="127" t="str">
        <f>IFERROR(IF(AND(L141="Probabilidad",L142="Probabilidad"),(R141-(+R141*N142)),IF(L142="Probabilidad",('4 - Valor del Riesgo Inherente'!J141-(+'4 - Valor del Riesgo Inherente'!J141*N142)),IF(L142="Impacto",R141,""))),"")</f>
        <v/>
      </c>
      <c r="S142" s="128" t="str">
        <f t="shared" si="65"/>
        <v/>
      </c>
      <c r="T142" s="127" t="str">
        <f>IFERROR(IF(AND(L141="Impacto",L142="Impacto"),(T141-(+T141*N142)),IF(L142="Impacto",('4 - Valor del Riesgo Inherente'!M141-(+'4 - Valor del Riesgo Inherente'!M141*N142)),IF(L142="Probabilidad",T141,""))),"")</f>
        <v/>
      </c>
      <c r="U142" s="128" t="str">
        <f t="shared" si="66"/>
        <v/>
      </c>
      <c r="V142" s="128" t="str">
        <f t="shared" si="67"/>
        <v/>
      </c>
      <c r="W142" s="128" t="e">
        <f t="shared" si="68"/>
        <v>#N/A</v>
      </c>
    </row>
    <row r="143" spans="2:23" s="129" customFormat="1" ht="70.75" x14ac:dyDescent="0.4">
      <c r="B143" s="118" t="str">
        <f>+'4 - Valor del Riesgo Inherente'!B143</f>
        <v>ADMINISTRACIÓN DE BIENES Y SERVICIOS</v>
      </c>
      <c r="C143" s="119" t="str">
        <f>+'4 - Valor del Riesgo Inherente'!C143</f>
        <v xml:space="preserve">SUBDIRECCIÓN ADMINISTRATIVA Y FINANCIERA
</v>
      </c>
      <c r="D143" s="44" t="str">
        <f>+'4 - Valor del Riesgo Inherente'!D143</f>
        <v>R 56</v>
      </c>
      <c r="E143" s="118" t="str">
        <f>+'4 - Valor del Riesgo Inherente'!E143</f>
        <v xml:space="preserve">Asignación incorrecta de comunicaciones oficiales recibidas (documentos) en el momento de la radicación. </v>
      </c>
      <c r="F143" s="118" t="str">
        <f>+'4 - Valor del Riesgo Inherente'!F143</f>
        <v>Pérdida Reputacional</v>
      </c>
      <c r="G143" s="98" t="str">
        <f>+'4 - Valor del Riesgo Inherente'!G143</f>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v>
      </c>
      <c r="H143" s="122" t="s">
        <v>1240</v>
      </c>
      <c r="I143" s="124" t="s">
        <v>950</v>
      </c>
      <c r="J143" s="124" t="s">
        <v>1609</v>
      </c>
      <c r="K143" s="125" t="s">
        <v>176</v>
      </c>
      <c r="L143" s="126" t="str">
        <f t="shared" si="69"/>
        <v>Probabilidad</v>
      </c>
      <c r="M143" s="125" t="s">
        <v>181</v>
      </c>
      <c r="N143" s="126" t="str">
        <f t="shared" si="64"/>
        <v>40%</v>
      </c>
      <c r="O143" s="125" t="s">
        <v>760</v>
      </c>
      <c r="P143" s="125" t="s">
        <v>973</v>
      </c>
      <c r="Q143" s="125" t="s">
        <v>728</v>
      </c>
      <c r="R143" s="127">
        <f>+IFERROR(IF(L143="Probabilidad",('4 - Valor del Riesgo Inherente'!J143-(+'4 - Valor del Riesgo Inherente'!J143*N143)),IF(L143="Impacto",'4 - Valor del Riesgo Inherente'!J143,"")),"")</f>
        <v>0.6</v>
      </c>
      <c r="S143" s="128" t="str">
        <f t="shared" ref="S143:S145" si="70">IFERROR(IF(R143="","",IF(R143&lt;=0.2,"Muy Baja",IF(R143&lt;=0.4,"Baja",IF(R143&lt;=0.6,"Media",IF(R143&lt;=0.8,"Alta","Muy Alta"))))),"")</f>
        <v>Media</v>
      </c>
      <c r="T143" s="127">
        <f>+IFERROR(IF(L143="Impacto",('4 - Valor del Riesgo Inherente'!M143-(+'4 - Valor del Riesgo Inherente'!M143*N143)),IF(L143="Probabilidad",'4 - Valor del Riesgo Inherente'!M143,"")),"")</f>
        <v>0.6</v>
      </c>
      <c r="U143" s="128" t="str">
        <f t="shared" ref="U143:U145" si="71">IFERROR(IF(T143="","",IF(T143&lt;=0.2,"Leve",IF(T143&lt;=0.4,"Menor",IF(T143&lt;=0.6,"Moderado",IF(T143&lt;=0.8,"Mayor","Catastrófico"))))),"")</f>
        <v>Moderado</v>
      </c>
      <c r="V143" s="128" t="str">
        <f t="shared" ref="V143:V145" si="72">IF(OR(AND(S143="Muy Baja",U143="Leve"),AND(S143="Muy Baja",U143="Menor"),AND(S143="Baja",U143="Leve")),"Bajo",IF(OR(AND(S143="Muy baja",U143="Moderado"),AND(S143="Baja",U143="Menor"),AND(S143="Baja",U143="Moderado"),AND(S143="Media",U143="Leve"),AND(S143="Media",U143="Menor"),AND(S143="Media",U143="Moderado"),AND(S143="Alta",U143="Leve"),AND(S143="Alta",U143="Menor")),"Moderado",IF(OR(AND(S143="Muy Baja",U143="Mayor"),AND(S143="Baja",U143="Mayor"),AND(S143="Media",U143="Mayor"),AND(S143="Alta",U143="Moderado"),AND(S143="Alta",U143="Mayor"),AND(S143="Muy Alta",U143="Leve"),AND(S143="Muy Alta",U143="Menor"),AND(S143="Muy Alta",U143="Moderado"),AND(S143="Muy Alta",U143="Mayor")),"Alto",IF(OR(AND(S143="Muy Baja",U143="Catastrófico"),AND(S143="Baja",U143="Catastrófico"),AND(S143="Media",U143="Catastrófico"),AND(S143="Alta",U143="Catastrófico"),AND(S143="Muy Alta",U143="Catastrófico")),"Extremo",""))))</f>
        <v>Moderado</v>
      </c>
      <c r="W143" s="128" t="str">
        <f t="shared" ref="W143:W145" si="73">_xlfn.IFS(V143="Bajo","Aceptar",V143="Moderado","Reducir",V143="Alto","Reducir",V143="Extremo","Reducir")</f>
        <v>Reducir</v>
      </c>
    </row>
    <row r="144" spans="2:23" s="129" customFormat="1" ht="70.75" x14ac:dyDescent="0.4">
      <c r="B144" s="118" t="str">
        <f>+'4 - Valor del Riesgo Inherente'!B144</f>
        <v>ADMINISTRACIÓN DE BIENES Y SERVICIOS</v>
      </c>
      <c r="C144" s="119" t="str">
        <f>+'4 - Valor del Riesgo Inherente'!C144</f>
        <v xml:space="preserve">SUBDIRECCIÓN ADMINISTRATIVA Y FINANCIERA
</v>
      </c>
      <c r="D144" s="44" t="str">
        <f>+'4 - Valor del Riesgo Inherente'!D144</f>
        <v>R 56</v>
      </c>
      <c r="E144" s="118" t="str">
        <f>+'4 - Valor del Riesgo Inherente'!E144</f>
        <v xml:space="preserve">Asignación incorrecta de comunicaciones oficiales recibidas (documentos) en el momento de la radicación. </v>
      </c>
      <c r="F144" s="118" t="str">
        <f>+'4 - Valor del Riesgo Inherente'!F144</f>
        <v>Pérdida Reputacional</v>
      </c>
      <c r="G144" s="98" t="str">
        <f>+'4 - Valor del Riesgo Inherente'!G144</f>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v>
      </c>
      <c r="H144" s="122" t="s">
        <v>1241</v>
      </c>
      <c r="I144" s="124" t="s">
        <v>950</v>
      </c>
      <c r="J144" s="124" t="s">
        <v>1610</v>
      </c>
      <c r="K144" s="125" t="s">
        <v>177</v>
      </c>
      <c r="L144" s="126" t="str">
        <f t="shared" si="69"/>
        <v>Probabilidad</v>
      </c>
      <c r="M144" s="125" t="s">
        <v>181</v>
      </c>
      <c r="N144" s="126" t="str">
        <f t="shared" si="64"/>
        <v>30%</v>
      </c>
      <c r="O144" s="125" t="s">
        <v>760</v>
      </c>
      <c r="P144" s="125" t="s">
        <v>973</v>
      </c>
      <c r="Q144" s="125" t="s">
        <v>728</v>
      </c>
      <c r="R144" s="127">
        <f>IFERROR(IF(AND(L143="Probabilidad",L144="Probabilidad"),(R143-(+R143*N144)),IF(L144="Probabilidad",('4 - Valor del Riesgo Inherente'!J143-(+'4 - Valor del Riesgo Inherente'!J143*N144)),IF(L144="Impacto",R143,""))),"")</f>
        <v>0.42</v>
      </c>
      <c r="S144" s="128" t="str">
        <f t="shared" si="70"/>
        <v>Media</v>
      </c>
      <c r="T144" s="127">
        <f>IFERROR(IF(AND(L143="Impacto",L144="Impacto"),(T143-(+T143*N144)),IF(L144="Impacto",('4 - Valor del Riesgo Inherente'!M143-(+'4 - Valor del Riesgo Inherente'!M143*N144)),IF(L144="Probabilidad",T143,""))),"")</f>
        <v>0.6</v>
      </c>
      <c r="U144" s="128" t="str">
        <f t="shared" si="71"/>
        <v>Moderado</v>
      </c>
      <c r="V144" s="128" t="str">
        <f t="shared" si="72"/>
        <v>Moderado</v>
      </c>
      <c r="W144" s="128" t="str">
        <f t="shared" si="73"/>
        <v>Reducir</v>
      </c>
    </row>
    <row r="145" spans="2:23" s="129" customFormat="1" ht="84.9" x14ac:dyDescent="0.4">
      <c r="B145" s="118" t="str">
        <f>+'4 - Valor del Riesgo Inherente'!B145</f>
        <v>ADMINISTRACIÓN DE BIENES Y SERVICIOS</v>
      </c>
      <c r="C145" s="119" t="str">
        <f>+'4 - Valor del Riesgo Inherente'!C145</f>
        <v xml:space="preserve">SUBDIRECCIÓN ADMINISTRATIVA Y FINANCIERA
</v>
      </c>
      <c r="D145" s="44" t="str">
        <f>+'4 - Valor del Riesgo Inherente'!D145</f>
        <v>R 56</v>
      </c>
      <c r="E145" s="118" t="str">
        <f>+'4 - Valor del Riesgo Inherente'!E145</f>
        <v xml:space="preserve">Asignación incorrecta de comunicaciones oficiales recibidas (documentos) en el momento de la radicación. </v>
      </c>
      <c r="F145" s="118" t="str">
        <f>+'4 - Valor del Riesgo Inherente'!F145</f>
        <v>Pérdida Reputacional</v>
      </c>
      <c r="G145" s="98" t="str">
        <f>+'4 - Valor del Riesgo Inherente'!G145</f>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v>
      </c>
      <c r="H145" s="122" t="s">
        <v>1242</v>
      </c>
      <c r="I145" s="124" t="s">
        <v>950</v>
      </c>
      <c r="J145" s="124" t="s">
        <v>1611</v>
      </c>
      <c r="K145" s="125" t="s">
        <v>178</v>
      </c>
      <c r="L145" s="126" t="str">
        <f t="shared" si="69"/>
        <v>Impacto</v>
      </c>
      <c r="M145" s="125" t="s">
        <v>181</v>
      </c>
      <c r="N145" s="126" t="str">
        <f t="shared" si="64"/>
        <v>25%</v>
      </c>
      <c r="O145" s="125" t="s">
        <v>760</v>
      </c>
      <c r="P145" s="125" t="s">
        <v>973</v>
      </c>
      <c r="Q145" s="125" t="s">
        <v>728</v>
      </c>
      <c r="R145" s="127">
        <f>IFERROR(IF(AND(L144="Probabilidad",L145="Probabilidad"),(R144-(+R144*N145)),IF(L145="Probabilidad",('4 - Valor del Riesgo Inherente'!J144-(+'4 - Valor del Riesgo Inherente'!J144*N145)),IF(L145="Impacto",R144,""))),"")</f>
        <v>0.42</v>
      </c>
      <c r="S145" s="128" t="str">
        <f t="shared" si="70"/>
        <v>Media</v>
      </c>
      <c r="T145" s="127">
        <f>IFERROR(IF(AND(L144="Impacto",L145="Impacto"),(T144-(+T144*N145)),IF(L145="Impacto",('4 - Valor del Riesgo Inherente'!M144-(+'4 - Valor del Riesgo Inherente'!M144*N145)),IF(L145="Probabilidad",T144,""))),"")</f>
        <v>0.44999999999999996</v>
      </c>
      <c r="U145" s="128" t="str">
        <f t="shared" si="71"/>
        <v>Moderado</v>
      </c>
      <c r="V145" s="128" t="str">
        <f t="shared" si="72"/>
        <v>Moderado</v>
      </c>
      <c r="W145" s="128" t="str">
        <f t="shared" si="73"/>
        <v>Reducir</v>
      </c>
    </row>
    <row r="146" spans="2:23" s="129" customFormat="1" ht="84.9" x14ac:dyDescent="0.4">
      <c r="B146" s="118" t="str">
        <f>+'4 - Valor del Riesgo Inherente'!B146</f>
        <v>ADMINISTRACIÓN DE BIENES Y SERVICIOS</v>
      </c>
      <c r="C146" s="119" t="str">
        <f>+'4 - Valor del Riesgo Inherente'!C146</f>
        <v xml:space="preserve">SUBDIRECCIÓN ADMINISTRATIVA Y FINANCIERA
</v>
      </c>
      <c r="D146" s="44" t="str">
        <f>+'4 - Valor del Riesgo Inherente'!D146</f>
        <v>R 57</v>
      </c>
      <c r="E146" s="118" t="str">
        <f>+'4 - Valor del Riesgo Inherente'!E146</f>
        <v>Demoras en la respuesta a solicitudes internas de documentos en atención de los requerimientos de expedientes por parte de las dependencias</v>
      </c>
      <c r="F146" s="118" t="str">
        <f>+'4 - Valor del Riesgo Inherente'!F146</f>
        <v>Pérdida Reputacional</v>
      </c>
      <c r="G146" s="98" t="str">
        <f>+'4 - Valor del Riesgo Inherente'!G146</f>
        <v>Posibilidad de pérdida reputacional derivando en acciones jurídicas en contra de la entidad debido a los vencimientos de términos debido a personal insuficiente para atender la alta demanda y la inexactitud o complejidad de la solicitud del expediente o información por parte de la dependencia</v>
      </c>
      <c r="H146" s="122" t="s">
        <v>1243</v>
      </c>
      <c r="I146" s="124" t="s">
        <v>1612</v>
      </c>
      <c r="J146" s="124" t="s">
        <v>1613</v>
      </c>
      <c r="K146" s="125" t="s">
        <v>177</v>
      </c>
      <c r="L146" s="126" t="str">
        <f t="shared" si="69"/>
        <v>Probabilidad</v>
      </c>
      <c r="M146" s="125" t="s">
        <v>181</v>
      </c>
      <c r="N146" s="126" t="str">
        <f t="shared" si="64"/>
        <v>30%</v>
      </c>
      <c r="O146" s="125" t="s">
        <v>760</v>
      </c>
      <c r="P146" s="125" t="s">
        <v>973</v>
      </c>
      <c r="Q146" s="125" t="s">
        <v>728</v>
      </c>
      <c r="R146" s="127">
        <f>+IFERROR(IF(L146="Probabilidad",('4 - Valor del Riesgo Inherente'!J146-(+'4 - Valor del Riesgo Inherente'!J146*N146)),IF(L146="Impacto",'4 - Valor del Riesgo Inherente'!J146,"")),"")</f>
        <v>0.7</v>
      </c>
      <c r="S146" s="128" t="str">
        <f t="shared" ref="S146:S163" si="74">IFERROR(IF(R146="","",IF(R146&lt;=0.2,"Muy Baja",IF(R146&lt;=0.4,"Baja",IF(R146&lt;=0.6,"Media",IF(R146&lt;=0.8,"Alta","Muy Alta"))))),"")</f>
        <v>Alta</v>
      </c>
      <c r="T146" s="127">
        <f>+IFERROR(IF(L146="Impacto",('4 - Valor del Riesgo Inherente'!M146-(+'4 - Valor del Riesgo Inherente'!M146*N146)),IF(L146="Probabilidad",'4 - Valor del Riesgo Inherente'!M146,"")),"")</f>
        <v>0.6</v>
      </c>
      <c r="U146" s="128" t="str">
        <f t="shared" ref="U146:U163" si="75">IFERROR(IF(T146="","",IF(T146&lt;=0.2,"Leve",IF(T146&lt;=0.4,"Menor",IF(T146&lt;=0.6,"Moderado",IF(T146&lt;=0.8,"Mayor","Catastrófico"))))),"")</f>
        <v>Moderado</v>
      </c>
      <c r="V146" s="128" t="str">
        <f t="shared" ref="V146:V163" si="76">IF(OR(AND(S146="Muy Baja",U146="Leve"),AND(S146="Muy Baja",U146="Menor"),AND(S146="Baja",U146="Leve")),"Bajo",IF(OR(AND(S146="Muy baja",U146="Moderado"),AND(S146="Baja",U146="Menor"),AND(S146="Baja",U146="Moderado"),AND(S146="Media",U146="Leve"),AND(S146="Media",U146="Menor"),AND(S146="Media",U146="Moderado"),AND(S146="Alta",U146="Leve"),AND(S146="Alta",U146="Menor")),"Moderado",IF(OR(AND(S146="Muy Baja",U146="Mayor"),AND(S146="Baja",U146="Mayor"),AND(S146="Media",U146="Mayor"),AND(S146="Alta",U146="Moderado"),AND(S146="Alta",U146="Mayor"),AND(S146="Muy Alta",U146="Leve"),AND(S146="Muy Alta",U146="Menor"),AND(S146="Muy Alta",U146="Moderado"),AND(S146="Muy Alta",U146="Mayor")),"Alto",IF(OR(AND(S146="Muy Baja",U146="Catastrófico"),AND(S146="Baja",U146="Catastrófico"),AND(S146="Media",U146="Catastrófico"),AND(S146="Alta",U146="Catastrófico"),AND(S146="Muy Alta",U146="Catastrófico")),"Extremo",""))))</f>
        <v>Alto</v>
      </c>
      <c r="W146" s="128" t="str">
        <f t="shared" ref="W146:W163" si="77">_xlfn.IFS(V146="Bajo","Aceptar",V146="Moderado","Reducir",V146="Alto","Reducir",V146="Extremo","Reducir")</f>
        <v>Reducir</v>
      </c>
    </row>
    <row r="147" spans="2:23" s="129" customFormat="1" ht="84.9" x14ac:dyDescent="0.4">
      <c r="B147" s="118" t="str">
        <f>+'4 - Valor del Riesgo Inherente'!B147</f>
        <v>ADMINISTRACIÓN DE BIENES Y SERVICIOS</v>
      </c>
      <c r="C147" s="119" t="str">
        <f>+'4 - Valor del Riesgo Inherente'!C147</f>
        <v xml:space="preserve">SUBDIRECCIÓN ADMINISTRATIVA Y FINANCIERA
</v>
      </c>
      <c r="D147" s="44" t="str">
        <f>+'4 - Valor del Riesgo Inherente'!D147</f>
        <v>R 57</v>
      </c>
      <c r="E147" s="118" t="str">
        <f>+'4 - Valor del Riesgo Inherente'!E147</f>
        <v>Demoras en la respuesta a solicitudes internas de documentos en atención de los requerimientos de expedientes por parte de las dependencias</v>
      </c>
      <c r="F147" s="118" t="str">
        <f>+'4 - Valor del Riesgo Inherente'!F147</f>
        <v>Pérdida Reputacional</v>
      </c>
      <c r="G147" s="98" t="str">
        <f>+'4 - Valor del Riesgo Inherente'!G147</f>
        <v>Posibilidad de pérdida reputacional derivando en acciones jurídicas en contra de la entidad debido a los vencimientos de términos debido a personal insuficiente para atender la alta demanda y la inexactitud o complejidad de la solicitud del expediente o información por parte de la dependencia</v>
      </c>
      <c r="H147" s="122" t="s">
        <v>1244</v>
      </c>
      <c r="I147" s="124" t="s">
        <v>950</v>
      </c>
      <c r="J147" s="124" t="s">
        <v>1614</v>
      </c>
      <c r="K147" s="125" t="s">
        <v>178</v>
      </c>
      <c r="L147" s="126" t="str">
        <f t="shared" si="69"/>
        <v>Impacto</v>
      </c>
      <c r="M147" s="125" t="s">
        <v>181</v>
      </c>
      <c r="N147" s="126" t="str">
        <f t="shared" si="64"/>
        <v>25%</v>
      </c>
      <c r="O147" s="125" t="s">
        <v>760</v>
      </c>
      <c r="P147" s="125" t="s">
        <v>973</v>
      </c>
      <c r="Q147" s="125" t="s">
        <v>728</v>
      </c>
      <c r="R147" s="127">
        <f>IFERROR(IF(AND(L146="Probabilidad",L147="Probabilidad"),(R146-(+R146*N147)),IF(L147="Probabilidad",('4 - Valor del Riesgo Inherente'!J146-(+'4 - Valor del Riesgo Inherente'!J146*N147)),IF(L147="Impacto",R146,""))),"")</f>
        <v>0.7</v>
      </c>
      <c r="S147" s="128" t="str">
        <f t="shared" si="74"/>
        <v>Alta</v>
      </c>
      <c r="T147" s="127">
        <f>IFERROR(IF(AND(L146="Impacto",L147="Impacto"),(T146-(+T146*N147)),IF(L147="Impacto",('4 - Valor del Riesgo Inherente'!M146-(+'4 - Valor del Riesgo Inherente'!M146*N147)),IF(L147="Probabilidad",T146,""))),"")</f>
        <v>0.44999999999999996</v>
      </c>
      <c r="U147" s="128" t="str">
        <f t="shared" si="75"/>
        <v>Moderado</v>
      </c>
      <c r="V147" s="128" t="str">
        <f t="shared" si="76"/>
        <v>Alto</v>
      </c>
      <c r="W147" s="128" t="str">
        <f t="shared" si="77"/>
        <v>Reducir</v>
      </c>
    </row>
    <row r="148" spans="2:23" s="129" customFormat="1" ht="84.9" x14ac:dyDescent="0.4">
      <c r="B148" s="118" t="str">
        <f>+'4 - Valor del Riesgo Inherente'!B148</f>
        <v>ADMINISTRACIÓN DE BIENES Y SERVICIOS</v>
      </c>
      <c r="C148" s="119" t="str">
        <f>+'4 - Valor del Riesgo Inherente'!C148</f>
        <v>SUBDIRECCIÓN ADMINISTRATIVA Y FINANCIERA</v>
      </c>
      <c r="D148" s="44" t="str">
        <f>+'4 - Valor del Riesgo Inherente'!D148</f>
        <v>R 58</v>
      </c>
      <c r="E148" s="118" t="str">
        <f>+'4 - Valor del Riesgo Inherente'!E148</f>
        <v>Incumplimiento del Plan de Gestión Integral de Residuos Peligrosos (PGIRESPEL)</v>
      </c>
      <c r="F148" s="118" t="str">
        <f>+'4 - Valor del Riesgo Inherente'!F148</f>
        <v>Afectación Económica o presupuestal</v>
      </c>
      <c r="G148" s="98" t="str">
        <f>+'4 - Valor del Riesgo Inherente'!G148</f>
        <v>Posibilidad de afectación económica por sanciones legales por entes de control debido al desconocimiento en la normatividad ambiental aplicable</v>
      </c>
      <c r="H148" s="122" t="s">
        <v>1245</v>
      </c>
      <c r="I148" s="124" t="s">
        <v>951</v>
      </c>
      <c r="J148" s="124" t="s">
        <v>952</v>
      </c>
      <c r="K148" s="125" t="s">
        <v>177</v>
      </c>
      <c r="L148" s="126" t="str">
        <f t="shared" si="69"/>
        <v>Probabilidad</v>
      </c>
      <c r="M148" s="125" t="s">
        <v>181</v>
      </c>
      <c r="N148" s="126" t="str">
        <f t="shared" si="64"/>
        <v>30%</v>
      </c>
      <c r="O148" s="125" t="s">
        <v>188</v>
      </c>
      <c r="P148" s="125" t="s">
        <v>190</v>
      </c>
      <c r="Q148" s="125" t="s">
        <v>728</v>
      </c>
      <c r="R148" s="127">
        <f>+IFERROR(IF(L148="Probabilidad",('4 - Valor del Riesgo Inherente'!J148-(+'4 - Valor del Riesgo Inherente'!J148*N148)),IF(L148="Impacto",'4 - Valor del Riesgo Inherente'!J148,"")),"")</f>
        <v>0.7</v>
      </c>
      <c r="S148" s="128" t="str">
        <f t="shared" si="74"/>
        <v>Alta</v>
      </c>
      <c r="T148" s="127">
        <f>+IFERROR(IF(L148="Impacto",('4 - Valor del Riesgo Inherente'!M148-(+'4 - Valor del Riesgo Inherente'!M148*N148)),IF(L148="Probabilidad",'4 - Valor del Riesgo Inherente'!M148,"")),"")</f>
        <v>0.6</v>
      </c>
      <c r="U148" s="128" t="str">
        <f t="shared" si="75"/>
        <v>Moderado</v>
      </c>
      <c r="V148" s="128" t="str">
        <f t="shared" si="76"/>
        <v>Alto</v>
      </c>
      <c r="W148" s="128" t="str">
        <f t="shared" si="77"/>
        <v>Reducir</v>
      </c>
    </row>
    <row r="149" spans="2:23" s="129" customFormat="1" ht="70.75" x14ac:dyDescent="0.4">
      <c r="B149" s="118" t="str">
        <f>+'4 - Valor del Riesgo Inherente'!B149</f>
        <v>ADMINISTRACIÓN DE BIENES Y SERVICIOS</v>
      </c>
      <c r="C149" s="119" t="str">
        <f>+'4 - Valor del Riesgo Inherente'!C149</f>
        <v>SUBDIRECCIÓN ADMINISTRATIVA Y FINANCIERA</v>
      </c>
      <c r="D149" s="44" t="str">
        <f>+'4 - Valor del Riesgo Inherente'!D149</f>
        <v>R 58</v>
      </c>
      <c r="E149" s="118" t="str">
        <f>+'4 - Valor del Riesgo Inherente'!E149</f>
        <v>Incumplimiento del Plan de Gestión Integral de Residuos Peligrosos (PGIRESPEL)</v>
      </c>
      <c r="F149" s="118" t="str">
        <f>+'4 - Valor del Riesgo Inherente'!F149</f>
        <v>Afectación Económica o presupuestal</v>
      </c>
      <c r="G149" s="98" t="str">
        <f>+'4 - Valor del Riesgo Inherente'!G149</f>
        <v>Posibilidad de afectación económica por sanciones legales por entes de control debido al desconocimiento en la normatividad ambiental aplicable</v>
      </c>
      <c r="H149" s="122" t="s">
        <v>1246</v>
      </c>
      <c r="I149" s="124" t="s">
        <v>951</v>
      </c>
      <c r="J149" s="124" t="s">
        <v>1615</v>
      </c>
      <c r="K149" s="125" t="s">
        <v>178</v>
      </c>
      <c r="L149" s="126" t="str">
        <f t="shared" si="69"/>
        <v>Impacto</v>
      </c>
      <c r="M149" s="125" t="s">
        <v>181</v>
      </c>
      <c r="N149" s="126" t="str">
        <f t="shared" si="64"/>
        <v>25%</v>
      </c>
      <c r="O149" s="125" t="s">
        <v>188</v>
      </c>
      <c r="P149" s="125" t="s">
        <v>190</v>
      </c>
      <c r="Q149" s="125" t="s">
        <v>728</v>
      </c>
      <c r="R149" s="127">
        <f>IFERROR(IF(AND(L148="Probabilidad",L149="Probabilidad"),(R148-(+R148*N149)),IF(L149="Probabilidad",('4 - Valor del Riesgo Inherente'!J148-(+'4 - Valor del Riesgo Inherente'!J148*N149)),IF(L149="Impacto",R148,""))),"")</f>
        <v>0.7</v>
      </c>
      <c r="S149" s="128" t="str">
        <f t="shared" si="74"/>
        <v>Alta</v>
      </c>
      <c r="T149" s="127">
        <f>IFERROR(IF(AND(L148="Impacto",L149="Impacto"),(T148-(+T148*N149)),IF(L149="Impacto",('4 - Valor del Riesgo Inherente'!M148-(+'4 - Valor del Riesgo Inherente'!M148*N149)),IF(L149="Probabilidad",T148,""))),"")</f>
        <v>0.44999999999999996</v>
      </c>
      <c r="U149" s="128" t="str">
        <f t="shared" si="75"/>
        <v>Moderado</v>
      </c>
      <c r="V149" s="128" t="str">
        <f t="shared" si="76"/>
        <v>Alto</v>
      </c>
      <c r="W149" s="128" t="str">
        <f t="shared" si="77"/>
        <v>Reducir</v>
      </c>
    </row>
    <row r="150" spans="2:23" s="129" customFormat="1" ht="70.75" x14ac:dyDescent="0.4">
      <c r="B150" s="118" t="str">
        <f>+'4 - Valor del Riesgo Inherente'!B150</f>
        <v>ADMINISTRACIÓN DE BIENES Y SERVICIOS</v>
      </c>
      <c r="C150" s="119" t="str">
        <f>+'4 - Valor del Riesgo Inherente'!C150</f>
        <v>SUBDIRECCIÓN ADMINISTRATIVA Y FINANCIERA</v>
      </c>
      <c r="D150" s="44" t="str">
        <f>+'4 - Valor del Riesgo Inherente'!D150</f>
        <v>R 59</v>
      </c>
      <c r="E150" s="118" t="str">
        <f>+'4 - Valor del Riesgo Inherente'!E150</f>
        <v>Incumplimiento de requisitos y trámites legales ambientales en la adquisición de bienes y servicios</v>
      </c>
      <c r="F150" s="118" t="str">
        <f>+'4 - Valor del Riesgo Inherente'!F150</f>
        <v>Afectación Económica o presupuestal</v>
      </c>
      <c r="G150" s="98" t="str">
        <f>+'4 - Valor del Riesgo Inherente'!G150</f>
        <v>Posibilidad de afectación económica por sanciones legales por entes de control debido al desconocimiento e incumplimiento de la normatividad ambiental aplicable</v>
      </c>
      <c r="H150" s="122" t="s">
        <v>1247</v>
      </c>
      <c r="I150" s="124" t="s">
        <v>951</v>
      </c>
      <c r="J150" s="124" t="s">
        <v>953</v>
      </c>
      <c r="K150" s="125" t="s">
        <v>176</v>
      </c>
      <c r="L150" s="126" t="str">
        <f t="shared" si="69"/>
        <v>Probabilidad</v>
      </c>
      <c r="M150" s="125" t="s">
        <v>181</v>
      </c>
      <c r="N150" s="126" t="str">
        <f t="shared" si="64"/>
        <v>40%</v>
      </c>
      <c r="O150" s="125" t="s">
        <v>760</v>
      </c>
      <c r="P150" s="125" t="s">
        <v>190</v>
      </c>
      <c r="Q150" s="125" t="s">
        <v>729</v>
      </c>
      <c r="R150" s="127">
        <f>+IFERROR(IF(L150="Probabilidad",('4 - Valor del Riesgo Inherente'!J150-(+'4 - Valor del Riesgo Inherente'!J150*N150)),IF(L150="Impacto",'4 - Valor del Riesgo Inherente'!J150,"")),"")</f>
        <v>0.6</v>
      </c>
      <c r="S150" s="128" t="str">
        <f t="shared" si="74"/>
        <v>Media</v>
      </c>
      <c r="T150" s="127">
        <f>+IFERROR(IF(L150="Impacto",('4 - Valor del Riesgo Inherente'!M150-(+'4 - Valor del Riesgo Inherente'!M150*N150)),IF(L150="Probabilidad",'4 - Valor del Riesgo Inherente'!M150,"")),"")</f>
        <v>0.6</v>
      </c>
      <c r="U150" s="128" t="str">
        <f t="shared" si="75"/>
        <v>Moderado</v>
      </c>
      <c r="V150" s="128" t="str">
        <f t="shared" si="76"/>
        <v>Moderado</v>
      </c>
      <c r="W150" s="128" t="str">
        <f t="shared" si="77"/>
        <v>Reducir</v>
      </c>
    </row>
    <row r="151" spans="2:23" s="129" customFormat="1" ht="70.75" x14ac:dyDescent="0.4">
      <c r="B151" s="118" t="str">
        <f>+'4 - Valor del Riesgo Inherente'!B151</f>
        <v>ADMINISTRACIÓN DE BIENES Y SERVICIOS</v>
      </c>
      <c r="C151" s="119" t="str">
        <f>+'4 - Valor del Riesgo Inherente'!C151</f>
        <v>SUBDIRECCIÓN ADMINISTRATIVA Y FINANCIERA</v>
      </c>
      <c r="D151" s="44" t="str">
        <f>+'4 - Valor del Riesgo Inherente'!D151</f>
        <v>R 59</v>
      </c>
      <c r="E151" s="118" t="str">
        <f>+'4 - Valor del Riesgo Inherente'!E151</f>
        <v>Incumplimiento de requisitos y trámites legales ambientales en la adquisición de bienes y servicios</v>
      </c>
      <c r="F151" s="118" t="str">
        <f>+'4 - Valor del Riesgo Inherente'!F151</f>
        <v>Afectación Económica o presupuestal</v>
      </c>
      <c r="G151" s="98" t="str">
        <f>+'4 - Valor del Riesgo Inherente'!G151</f>
        <v>Posibilidad de afectación económica por sanciones legales por entes de control debido al desconocimiento e incumplimiento de la normatividad ambiental aplicable</v>
      </c>
      <c r="H151" s="122" t="s">
        <v>1248</v>
      </c>
      <c r="I151" s="124" t="s">
        <v>951</v>
      </c>
      <c r="J151" s="124" t="s">
        <v>1616</v>
      </c>
      <c r="K151" s="125" t="s">
        <v>178</v>
      </c>
      <c r="L151" s="126" t="str">
        <f t="shared" si="69"/>
        <v>Impacto</v>
      </c>
      <c r="M151" s="125" t="s">
        <v>181</v>
      </c>
      <c r="N151" s="126" t="str">
        <f t="shared" si="64"/>
        <v>25%</v>
      </c>
      <c r="O151" s="125" t="s">
        <v>760</v>
      </c>
      <c r="P151" s="125" t="s">
        <v>190</v>
      </c>
      <c r="Q151" s="125" t="s">
        <v>728</v>
      </c>
      <c r="R151" s="127">
        <f>IFERROR(IF(AND(L150="Probabilidad",L151="Probabilidad"),(R150-(+R150*N151)),IF(L151="Probabilidad",('4 - Valor del Riesgo Inherente'!J150-(+'4 - Valor del Riesgo Inherente'!J150*N151)),IF(L151="Impacto",R150,""))),"")</f>
        <v>0.6</v>
      </c>
      <c r="S151" s="128" t="str">
        <f t="shared" si="74"/>
        <v>Media</v>
      </c>
      <c r="T151" s="127">
        <f>IFERROR(IF(AND(L150="Impacto",L151="Impacto"),(T150-(+T150*N151)),IF(L151="Impacto",('4 - Valor del Riesgo Inherente'!M150-(+'4 - Valor del Riesgo Inherente'!M150*N151)),IF(L151="Probabilidad",T150,""))),"")</f>
        <v>0.44999999999999996</v>
      </c>
      <c r="U151" s="128" t="str">
        <f t="shared" si="75"/>
        <v>Moderado</v>
      </c>
      <c r="V151" s="128" t="str">
        <f t="shared" si="76"/>
        <v>Moderado</v>
      </c>
      <c r="W151" s="128" t="str">
        <f t="shared" si="77"/>
        <v>Reducir</v>
      </c>
    </row>
    <row r="152" spans="2:23" s="129" customFormat="1" ht="56.6" x14ac:dyDescent="0.4">
      <c r="B152" s="118" t="str">
        <f>+'4 - Valor del Riesgo Inherente'!B152</f>
        <v>ADMINISTRACIÓN DE BIENES Y SERVICIOS</v>
      </c>
      <c r="C152" s="119" t="str">
        <f>+'4 - Valor del Riesgo Inherente'!C152</f>
        <v>SUBDIRECCIÓN ADMINISTRATIVA Y FINANCIERA</v>
      </c>
      <c r="D152" s="44" t="str">
        <f>+'4 - Valor del Riesgo Inherente'!D152</f>
        <v>R 60</v>
      </c>
      <c r="E152" s="118" t="str">
        <f>+'4 - Valor del Riesgo Inherente'!E152</f>
        <v>Desactualización del Sistema de Gestión Ambiental con requisitos legales ambientales</v>
      </c>
      <c r="F152" s="118" t="str">
        <f>+'4 - Valor del Riesgo Inherente'!F152</f>
        <v>Afectación Económica o presupuestal</v>
      </c>
      <c r="G152" s="98" t="str">
        <f>+'4 - Valor del Riesgo Inherente'!G152</f>
        <v>Posibilidad de afectación económica por sanciones legales por entes de control debido al desconocimiento de la normatividad ambiental y la insuficiencia de recursos físicos, financieros y de talento humanos</v>
      </c>
      <c r="H152" s="122" t="s">
        <v>1249</v>
      </c>
      <c r="I152" s="124" t="s">
        <v>954</v>
      </c>
      <c r="J152" s="124" t="s">
        <v>1617</v>
      </c>
      <c r="K152" s="125" t="s">
        <v>177</v>
      </c>
      <c r="L152" s="126" t="str">
        <f t="shared" si="69"/>
        <v>Probabilidad</v>
      </c>
      <c r="M152" s="125" t="s">
        <v>181</v>
      </c>
      <c r="N152" s="126" t="str">
        <f t="shared" si="64"/>
        <v>30%</v>
      </c>
      <c r="O152" s="125" t="s">
        <v>188</v>
      </c>
      <c r="P152" s="125" t="s">
        <v>190</v>
      </c>
      <c r="Q152" s="125" t="s">
        <v>728</v>
      </c>
      <c r="R152" s="127">
        <f>+IFERROR(IF(L152="Probabilidad",('4 - Valor del Riesgo Inherente'!J152-(+'4 - Valor del Riesgo Inherente'!J152*N152)),IF(L152="Impacto",'4 - Valor del Riesgo Inherente'!J152,"")),"")</f>
        <v>0.14000000000000001</v>
      </c>
      <c r="S152" s="128" t="str">
        <f t="shared" si="74"/>
        <v>Muy Baja</v>
      </c>
      <c r="T152" s="127">
        <f>+IFERROR(IF(L152="Impacto",('4 - Valor del Riesgo Inherente'!M152-(+'4 - Valor del Riesgo Inherente'!M152*N152)),IF(L152="Probabilidad",'4 - Valor del Riesgo Inherente'!M152,"")),"")</f>
        <v>0.4</v>
      </c>
      <c r="U152" s="128" t="str">
        <f t="shared" si="75"/>
        <v>Menor</v>
      </c>
      <c r="V152" s="128" t="str">
        <f t="shared" si="76"/>
        <v>Bajo</v>
      </c>
      <c r="W152" s="128" t="str">
        <f t="shared" si="77"/>
        <v>Aceptar</v>
      </c>
    </row>
    <row r="153" spans="2:23" s="129" customFormat="1" ht="70.75" x14ac:dyDescent="0.4">
      <c r="B153" s="118" t="str">
        <f>+'4 - Valor del Riesgo Inherente'!B153</f>
        <v>ADMINISTRACIÓN DE BIENES Y SERVICIOS</v>
      </c>
      <c r="C153" s="119" t="str">
        <f>+'4 - Valor del Riesgo Inherente'!C153</f>
        <v>SUBDIRECCIÓN ADMINISTRATIVA Y FINANCIERA</v>
      </c>
      <c r="D153" s="44" t="str">
        <f>+'4 - Valor del Riesgo Inherente'!D153</f>
        <v>R 60</v>
      </c>
      <c r="E153" s="118" t="str">
        <f>+'4 - Valor del Riesgo Inherente'!E153</f>
        <v>Desactualización del Sistema de Gestión Ambiental con requisitos legales ambientales</v>
      </c>
      <c r="F153" s="118" t="str">
        <f>+'4 - Valor del Riesgo Inherente'!F153</f>
        <v>Afectación Económica o presupuestal</v>
      </c>
      <c r="G153" s="98" t="str">
        <f>+'4 - Valor del Riesgo Inherente'!G153</f>
        <v>Posibilidad de afectación económica por sanciones legales por entes de control debido al desconocimiento de la normatividad ambiental y la insuficiencia de recursos físicos, financieros y de talento humanos</v>
      </c>
      <c r="H153" s="122" t="s">
        <v>1250</v>
      </c>
      <c r="I153" s="124" t="s">
        <v>954</v>
      </c>
      <c r="J153" s="124" t="s">
        <v>1618</v>
      </c>
      <c r="K153" s="125" t="s">
        <v>178</v>
      </c>
      <c r="L153" s="126" t="str">
        <f t="shared" si="69"/>
        <v>Impacto</v>
      </c>
      <c r="M153" s="125" t="s">
        <v>181</v>
      </c>
      <c r="N153" s="126" t="str">
        <f t="shared" si="64"/>
        <v>25%</v>
      </c>
      <c r="O153" s="125" t="s">
        <v>188</v>
      </c>
      <c r="P153" s="125" t="s">
        <v>190</v>
      </c>
      <c r="Q153" s="125" t="s">
        <v>728</v>
      </c>
      <c r="R153" s="127">
        <f>IFERROR(IF(AND(L152="Probabilidad",L153="Probabilidad"),(R152-(+R152*N153)),IF(L153="Probabilidad",('4 - Valor del Riesgo Inherente'!J152-(+'4 - Valor del Riesgo Inherente'!J152*N153)),IF(L153="Impacto",R152,""))),"")</f>
        <v>0.14000000000000001</v>
      </c>
      <c r="S153" s="128" t="str">
        <f t="shared" si="74"/>
        <v>Muy Baja</v>
      </c>
      <c r="T153" s="127">
        <f>IFERROR(IF(AND(L152="Impacto",L153="Impacto"),(T152-(+T152*N153)),IF(L153="Impacto",('4 - Valor del Riesgo Inherente'!M152-(+'4 - Valor del Riesgo Inherente'!M152*N153)),IF(L153="Probabilidad",T152,""))),"")</f>
        <v>0.30000000000000004</v>
      </c>
      <c r="U153" s="128" t="str">
        <f t="shared" si="75"/>
        <v>Menor</v>
      </c>
      <c r="V153" s="128" t="str">
        <f t="shared" si="76"/>
        <v>Bajo</v>
      </c>
      <c r="W153" s="128" t="str">
        <f t="shared" si="77"/>
        <v>Aceptar</v>
      </c>
    </row>
    <row r="154" spans="2:23" s="129" customFormat="1" ht="56.6" x14ac:dyDescent="0.4">
      <c r="B154" s="118" t="str">
        <f>+'4 - Valor del Riesgo Inherente'!B154</f>
        <v>ADMINISTRACIÓN DE BIENES Y SERVICIOS</v>
      </c>
      <c r="C154" s="119" t="str">
        <f>+'4 - Valor del Riesgo Inherente'!C154</f>
        <v>SUBDIRECCIÓN ADMINISTRATIVA Y FINANCIERA</v>
      </c>
      <c r="D154" s="44" t="str">
        <f>+'4 - Valor del Riesgo Inherente'!D154</f>
        <v>R 61</v>
      </c>
      <c r="E154" s="118" t="str">
        <f>+'4 - Valor del Riesgo Inherente'!E154</f>
        <v>Disposición de residuos ordinarios sin cumplir las prácticas establecidas en la entidad</v>
      </c>
      <c r="F154" s="118" t="str">
        <f>+'4 - Valor del Riesgo Inherente'!F154</f>
        <v>Afectación Económica o presupuestal</v>
      </c>
      <c r="G154" s="98" t="str">
        <f>+'4 - Valor del Riesgo Inherente'!G154</f>
        <v>Posibilidad de afectación económica por sanciones legales por entes de control debido a la disposición incorrecta para los residuos ordinarios de acuerdo con las prácticas establecidas en la entidad</v>
      </c>
      <c r="H154" s="122" t="s">
        <v>1251</v>
      </c>
      <c r="I154" s="124" t="s">
        <v>954</v>
      </c>
      <c r="J154" s="124" t="s">
        <v>1619</v>
      </c>
      <c r="K154" s="125" t="s">
        <v>177</v>
      </c>
      <c r="L154" s="126" t="str">
        <f t="shared" si="69"/>
        <v>Probabilidad</v>
      </c>
      <c r="M154" s="125" t="s">
        <v>181</v>
      </c>
      <c r="N154" s="126" t="str">
        <f t="shared" si="64"/>
        <v>30%</v>
      </c>
      <c r="O154" s="125" t="s">
        <v>760</v>
      </c>
      <c r="P154" s="125" t="s">
        <v>190</v>
      </c>
      <c r="Q154" s="125" t="s">
        <v>729</v>
      </c>
      <c r="R154" s="127">
        <f>+IFERROR(IF(L154="Probabilidad",('4 - Valor del Riesgo Inherente'!J154-(+'4 - Valor del Riesgo Inherente'!J154*N154)),IF(L154="Impacto",'4 - Valor del Riesgo Inherente'!J154,"")),"")</f>
        <v>0.42</v>
      </c>
      <c r="S154" s="128" t="str">
        <f t="shared" si="74"/>
        <v>Media</v>
      </c>
      <c r="T154" s="127">
        <f>+IFERROR(IF(L154="Impacto",('4 - Valor del Riesgo Inherente'!M154-(+'4 - Valor del Riesgo Inherente'!M154*N154)),IF(L154="Probabilidad",'4 - Valor del Riesgo Inherente'!M154,"")),"")</f>
        <v>0.8</v>
      </c>
      <c r="U154" s="128" t="str">
        <f t="shared" si="75"/>
        <v>Mayor</v>
      </c>
      <c r="V154" s="128" t="str">
        <f t="shared" si="76"/>
        <v>Alto</v>
      </c>
      <c r="W154" s="128" t="str">
        <f t="shared" si="77"/>
        <v>Reducir</v>
      </c>
    </row>
    <row r="155" spans="2:23" s="129" customFormat="1" ht="56.6" x14ac:dyDescent="0.4">
      <c r="B155" s="118" t="str">
        <f>+'4 - Valor del Riesgo Inherente'!B155</f>
        <v>ADMINISTRACIÓN DE BIENES Y SERVICIOS</v>
      </c>
      <c r="C155" s="119" t="str">
        <f>+'4 - Valor del Riesgo Inherente'!C155</f>
        <v>SUBDIRECCIÓN ADMINISTRATIVA Y FINANCIERA</v>
      </c>
      <c r="D155" s="44" t="str">
        <f>+'4 - Valor del Riesgo Inherente'!D155</f>
        <v>R 61</v>
      </c>
      <c r="E155" s="118" t="str">
        <f>+'4 - Valor del Riesgo Inherente'!E155</f>
        <v>Disposición de residuos ordinarios sin cumplir las prácticas establecidas en la entidad</v>
      </c>
      <c r="F155" s="118" t="str">
        <f>+'4 - Valor del Riesgo Inherente'!F155</f>
        <v>Afectación Económica o presupuestal</v>
      </c>
      <c r="G155" s="98" t="str">
        <f>+'4 - Valor del Riesgo Inherente'!G155</f>
        <v>Posibilidad de afectación económica por sanciones legales por entes de control debido a la disposición incorrecta para los residuos ordinarios de acuerdo con las prácticas establecidas en la entidad</v>
      </c>
      <c r="H155" s="122" t="s">
        <v>1749</v>
      </c>
      <c r="I155" s="124" t="s">
        <v>954</v>
      </c>
      <c r="J155" s="124" t="s">
        <v>1620</v>
      </c>
      <c r="K155" s="125" t="s">
        <v>178</v>
      </c>
      <c r="L155" s="126" t="str">
        <f t="shared" si="69"/>
        <v>Impacto</v>
      </c>
      <c r="M155" s="125" t="s">
        <v>181</v>
      </c>
      <c r="N155" s="126" t="str">
        <f t="shared" si="64"/>
        <v>25%</v>
      </c>
      <c r="O155" s="125" t="s">
        <v>760</v>
      </c>
      <c r="P155" s="125" t="s">
        <v>190</v>
      </c>
      <c r="Q155" s="125" t="s">
        <v>729</v>
      </c>
      <c r="R155" s="127">
        <f>IFERROR(IF(AND(L154="Probabilidad",L155="Probabilidad"),(R154-(+R154*N155)),IF(L155="Probabilidad",('4 - Valor del Riesgo Inherente'!J154-(+'4 - Valor del Riesgo Inherente'!J154*N155)),IF(L155="Impacto",R154,""))),"")</f>
        <v>0.42</v>
      </c>
      <c r="S155" s="128" t="str">
        <f t="shared" si="74"/>
        <v>Media</v>
      </c>
      <c r="T155" s="127">
        <f>IFERROR(IF(AND(L154="Impacto",L155="Impacto"),(T154-(+T154*N155)),IF(L155="Impacto",('4 - Valor del Riesgo Inherente'!M154-(+'4 - Valor del Riesgo Inherente'!M154*N155)),IF(L155="Probabilidad",T154,""))),"")</f>
        <v>0.60000000000000009</v>
      </c>
      <c r="U155" s="128" t="str">
        <f t="shared" si="75"/>
        <v>Moderado</v>
      </c>
      <c r="V155" s="128" t="str">
        <f t="shared" si="76"/>
        <v>Moderado</v>
      </c>
      <c r="W155" s="128" t="str">
        <f t="shared" si="77"/>
        <v>Reducir</v>
      </c>
    </row>
    <row r="156" spans="2:23" s="129" customFormat="1" ht="70.75" x14ac:dyDescent="0.4">
      <c r="B156" s="118" t="str">
        <f>+'4 - Valor del Riesgo Inherente'!B156</f>
        <v>GESTIÓN FINANCIERA</v>
      </c>
      <c r="C156" s="119" t="str">
        <f>+'4 - Valor del Riesgo Inherente'!C156</f>
        <v>SUBDIRECCIÓN ADMINISTRATIVA Y FINANCIERA</v>
      </c>
      <c r="D156" s="44" t="str">
        <f>+'4 - Valor del Riesgo Inherente'!D156</f>
        <v>R 62</v>
      </c>
      <c r="E156" s="118" t="str">
        <f>+'4 - Valor del Riesgo Inherente'!E156</f>
        <v>Registro de gastos y pagos sin cumplimiento de requisitos legales</v>
      </c>
      <c r="F156" s="118" t="str">
        <f>+'4 - Valor del Riesgo Inherente'!F156</f>
        <v>Afectación Económica o presupuestal</v>
      </c>
      <c r="G156" s="98" t="str">
        <f>+'4 - Valor del Riesgo Inherente'!G156</f>
        <v>Posibilidad de afectación económica por sanciones penales, disciplinarias, fiscales y administrativa debido a la falta de verificación en los requisitos de los supervisores y/o área técnica que solicita el trámite y/o deficiencia en la planeación para la ejecución frente a los tiempos requeridos en el trámite financiero por parte de las áreas ejecutoras</v>
      </c>
      <c r="H156" s="122" t="s">
        <v>1252</v>
      </c>
      <c r="I156" s="124" t="s">
        <v>1621</v>
      </c>
      <c r="J156" s="124" t="s">
        <v>1622</v>
      </c>
      <c r="K156" s="125" t="s">
        <v>177</v>
      </c>
      <c r="L156" s="126" t="str">
        <f t="shared" si="69"/>
        <v>Probabilidad</v>
      </c>
      <c r="M156" s="125" t="s">
        <v>181</v>
      </c>
      <c r="N156" s="126" t="str">
        <f t="shared" si="64"/>
        <v>30%</v>
      </c>
      <c r="O156" s="125" t="s">
        <v>188</v>
      </c>
      <c r="P156" s="125" t="s">
        <v>190</v>
      </c>
      <c r="Q156" s="125" t="s">
        <v>728</v>
      </c>
      <c r="R156" s="127">
        <f>+IFERROR(IF(L156="Probabilidad",('4 - Valor del Riesgo Inherente'!J156-(+'4 - Valor del Riesgo Inherente'!J156*N156)),IF(L156="Impacto",'4 - Valor del Riesgo Inherente'!J156,"")),"")</f>
        <v>0.14000000000000001</v>
      </c>
      <c r="S156" s="128" t="str">
        <f t="shared" si="74"/>
        <v>Muy Baja</v>
      </c>
      <c r="T156" s="127">
        <f>+IFERROR(IF(L156="Impacto",('4 - Valor del Riesgo Inherente'!M156-(+'4 - Valor del Riesgo Inherente'!M156*N156)),IF(L156="Probabilidad",'4 - Valor del Riesgo Inherente'!M156,"")),"")</f>
        <v>0.4</v>
      </c>
      <c r="U156" s="128" t="str">
        <f t="shared" si="75"/>
        <v>Menor</v>
      </c>
      <c r="V156" s="128" t="str">
        <f t="shared" si="76"/>
        <v>Bajo</v>
      </c>
      <c r="W156" s="128" t="str">
        <f t="shared" si="77"/>
        <v>Aceptar</v>
      </c>
    </row>
    <row r="157" spans="2:23" s="129" customFormat="1" ht="70.75" x14ac:dyDescent="0.4">
      <c r="B157" s="118" t="str">
        <f>+'4 - Valor del Riesgo Inherente'!B157</f>
        <v>GESTIÓN FINANCIERA</v>
      </c>
      <c r="C157" s="119" t="str">
        <f>+'4 - Valor del Riesgo Inherente'!C157</f>
        <v>SUBDIRECCIÓN ADMINISTRATIVA Y FINANCIERA</v>
      </c>
      <c r="D157" s="44" t="str">
        <f>+'4 - Valor del Riesgo Inherente'!D157</f>
        <v>R 62</v>
      </c>
      <c r="E157" s="118" t="str">
        <f>+'4 - Valor del Riesgo Inherente'!E157</f>
        <v>Registro de gastos y pagos sin cumplimiento de requisitos legales</v>
      </c>
      <c r="F157" s="118" t="str">
        <f>+'4 - Valor del Riesgo Inherente'!F157</f>
        <v>Afectación Económica o presupuestal</v>
      </c>
      <c r="G157" s="98" t="str">
        <f>+'4 - Valor del Riesgo Inherente'!G157</f>
        <v>Posibilidad de afectación económica por sanciones penales, disciplinarias, fiscales y administrativa debido a la falta de verificación en los requisitos de los supervisores y/o área técnica que solicita el trámite y/o deficiencia en la planeación para la ejecución frente a los tiempos requeridos en el trámite financiero por parte de las áreas ejecutoras</v>
      </c>
      <c r="H157" s="122" t="s">
        <v>1253</v>
      </c>
      <c r="I157" s="124" t="s">
        <v>1621</v>
      </c>
      <c r="J157" s="124" t="s">
        <v>1623</v>
      </c>
      <c r="K157" s="125" t="s">
        <v>178</v>
      </c>
      <c r="L157" s="126" t="str">
        <f t="shared" si="69"/>
        <v>Impacto</v>
      </c>
      <c r="M157" s="125" t="s">
        <v>181</v>
      </c>
      <c r="N157" s="126" t="str">
        <f t="shared" si="64"/>
        <v>25%</v>
      </c>
      <c r="O157" s="125" t="s">
        <v>188</v>
      </c>
      <c r="P157" s="125" t="s">
        <v>190</v>
      </c>
      <c r="Q157" s="125" t="s">
        <v>728</v>
      </c>
      <c r="R157" s="127">
        <f>IFERROR(IF(AND(L156="Probabilidad",L157="Probabilidad"),(R156-(+R156*N157)),IF(L157="Probabilidad",('4 - Valor del Riesgo Inherente'!J156-(+'4 - Valor del Riesgo Inherente'!J156*N157)),IF(L157="Impacto",R156,""))),"")</f>
        <v>0.14000000000000001</v>
      </c>
      <c r="S157" s="128" t="str">
        <f t="shared" si="74"/>
        <v>Muy Baja</v>
      </c>
      <c r="T157" s="127">
        <f>IFERROR(IF(AND(L156="Impacto",L157="Impacto"),(T156-(+T156*N157)),IF(L157="Impacto",('4 - Valor del Riesgo Inherente'!M156-(+'4 - Valor del Riesgo Inherente'!M156*N157)),IF(L157="Probabilidad",T156,""))),"")</f>
        <v>0.30000000000000004</v>
      </c>
      <c r="U157" s="128" t="str">
        <f t="shared" si="75"/>
        <v>Menor</v>
      </c>
      <c r="V157" s="128" t="str">
        <f t="shared" si="76"/>
        <v>Bajo</v>
      </c>
      <c r="W157" s="128" t="str">
        <f t="shared" si="77"/>
        <v>Aceptar</v>
      </c>
    </row>
    <row r="158" spans="2:23" s="129" customFormat="1" ht="70.75" x14ac:dyDescent="0.4">
      <c r="B158" s="118" t="str">
        <f>+'4 - Valor del Riesgo Inherente'!B158</f>
        <v>GESTIÓN FINANCIERA</v>
      </c>
      <c r="C158" s="119" t="str">
        <f>+'4 - Valor del Riesgo Inherente'!C158</f>
        <v>SUBDIRECCIÓN ADMINISTRATIVA Y FINANCIERA</v>
      </c>
      <c r="D158" s="44" t="str">
        <f>+'4 - Valor del Riesgo Inherente'!D158</f>
        <v>R 63</v>
      </c>
      <c r="E158" s="118" t="str">
        <f>+'4 - Valor del Riesgo Inherente'!E158</f>
        <v>Programación del PAC que no corresponde a las necesidades reales</v>
      </c>
      <c r="F158" s="118" t="str">
        <f>+'4 - Valor del Riesgo Inherente'!F158</f>
        <v>Afectación Económica o presupuestal</v>
      </c>
      <c r="G158" s="98" t="str">
        <f>+'4 - Valor del Riesgo Inherente'!G158</f>
        <v>Posibilidad de afectación económica por sanción del Ministerio de Hacienda debido al  el envío inoportuno y/o inexacto de las solicitudes de pago a la Subdirección Administrativa y Financiera por parte de los supervisores de los contratos</v>
      </c>
      <c r="H158" s="122" t="s">
        <v>1254</v>
      </c>
      <c r="I158" s="124" t="s">
        <v>1621</v>
      </c>
      <c r="J158" s="124" t="s">
        <v>1624</v>
      </c>
      <c r="K158" s="125" t="s">
        <v>176</v>
      </c>
      <c r="L158" s="126" t="str">
        <f t="shared" si="69"/>
        <v>Probabilidad</v>
      </c>
      <c r="M158" s="125" t="s">
        <v>181</v>
      </c>
      <c r="N158" s="126" t="str">
        <f t="shared" si="64"/>
        <v>40%</v>
      </c>
      <c r="O158" s="125" t="s">
        <v>188</v>
      </c>
      <c r="P158" s="125" t="s">
        <v>190</v>
      </c>
      <c r="Q158" s="125" t="s">
        <v>728</v>
      </c>
      <c r="R158" s="127">
        <f>+IFERROR(IF(L158="Probabilidad",('4 - Valor del Riesgo Inherente'!J158-(+'4 - Valor del Riesgo Inherente'!J158*N158)),IF(L158="Impacto",'4 - Valor del Riesgo Inherente'!J158,"")),"")</f>
        <v>0.36</v>
      </c>
      <c r="S158" s="128" t="str">
        <f t="shared" si="74"/>
        <v>Baja</v>
      </c>
      <c r="T158" s="127">
        <f>+IFERROR(IF(L158="Impacto",('4 - Valor del Riesgo Inherente'!M158-(+'4 - Valor del Riesgo Inherente'!M158*N158)),IF(L158="Probabilidad",'4 - Valor del Riesgo Inherente'!M158,"")),"")</f>
        <v>0.4</v>
      </c>
      <c r="U158" s="128" t="str">
        <f t="shared" si="75"/>
        <v>Menor</v>
      </c>
      <c r="V158" s="128" t="str">
        <f t="shared" si="76"/>
        <v>Moderado</v>
      </c>
      <c r="W158" s="128" t="str">
        <f t="shared" si="77"/>
        <v>Reducir</v>
      </c>
    </row>
    <row r="159" spans="2:23" s="129" customFormat="1" ht="56.6" x14ac:dyDescent="0.4">
      <c r="B159" s="118" t="str">
        <f>+'4 - Valor del Riesgo Inherente'!B159</f>
        <v>GESTIÓN FINANCIERA</v>
      </c>
      <c r="C159" s="119" t="str">
        <f>+'4 - Valor del Riesgo Inherente'!C159</f>
        <v>SUBDIRECCIÓN ADMINISTRATIVA Y FINANCIERA</v>
      </c>
      <c r="D159" s="44" t="str">
        <f>+'4 - Valor del Riesgo Inherente'!D159</f>
        <v>R 63</v>
      </c>
      <c r="E159" s="118" t="str">
        <f>+'4 - Valor del Riesgo Inherente'!E159</f>
        <v>Programación del PAC que no corresponde a las necesidades reales</v>
      </c>
      <c r="F159" s="118" t="str">
        <f>+'4 - Valor del Riesgo Inherente'!F159</f>
        <v>Afectación Económica o presupuestal</v>
      </c>
      <c r="G159" s="98" t="str">
        <f>+'4 - Valor del Riesgo Inherente'!G159</f>
        <v>Posibilidad de afectación económica por sanción del Ministerio de Hacienda debido al  el envío inoportuno y/o inexacto de las solicitudes de pago a la Subdirección Administrativa y Financiera por parte de los supervisores de los contratos</v>
      </c>
      <c r="H159" s="122" t="s">
        <v>1255</v>
      </c>
      <c r="I159" s="124" t="s">
        <v>1621</v>
      </c>
      <c r="J159" s="124" t="s">
        <v>1625</v>
      </c>
      <c r="K159" s="125" t="s">
        <v>178</v>
      </c>
      <c r="L159" s="126" t="str">
        <f t="shared" si="69"/>
        <v>Impacto</v>
      </c>
      <c r="M159" s="125" t="s">
        <v>181</v>
      </c>
      <c r="N159" s="126" t="str">
        <f t="shared" si="64"/>
        <v>25%</v>
      </c>
      <c r="O159" s="125" t="s">
        <v>188</v>
      </c>
      <c r="P159" s="125" t="s">
        <v>190</v>
      </c>
      <c r="Q159" s="125" t="s">
        <v>728</v>
      </c>
      <c r="R159" s="127">
        <f>IFERROR(IF(AND(L158="Probabilidad",L159="Probabilidad"),(R158-(+R158*N159)),IF(L159="Probabilidad",('4 - Valor del Riesgo Inherente'!J158-(+'4 - Valor del Riesgo Inherente'!J158*N159)),IF(L159="Impacto",R158,""))),"")</f>
        <v>0.36</v>
      </c>
      <c r="S159" s="128" t="str">
        <f t="shared" si="74"/>
        <v>Baja</v>
      </c>
      <c r="T159" s="127">
        <f>IFERROR(IF(AND(L158="Impacto",L159="Impacto"),(T158-(+T158*N159)),IF(L159="Impacto",('4 - Valor del Riesgo Inherente'!M158-(+'4 - Valor del Riesgo Inherente'!M158*N159)),IF(L159="Probabilidad",T158,""))),"")</f>
        <v>0.30000000000000004</v>
      </c>
      <c r="U159" s="128" t="str">
        <f t="shared" si="75"/>
        <v>Menor</v>
      </c>
      <c r="V159" s="128" t="str">
        <f t="shared" si="76"/>
        <v>Moderado</v>
      </c>
      <c r="W159" s="128" t="str">
        <f t="shared" si="77"/>
        <v>Reducir</v>
      </c>
    </row>
    <row r="160" spans="2:23" s="129" customFormat="1" ht="113.15" x14ac:dyDescent="0.4">
      <c r="B160" s="118" t="str">
        <f>+'4 - Valor del Riesgo Inherente'!B160</f>
        <v>GESTIÓN FINANCIERA</v>
      </c>
      <c r="C160" s="119" t="str">
        <f>+'4 - Valor del Riesgo Inherente'!C160</f>
        <v>SUBDIRECCIÓN ADMINISTRATIVA Y FINANCIERA</v>
      </c>
      <c r="D160" s="44" t="str">
        <f>+'4 - Valor del Riesgo Inherente'!D160</f>
        <v>R 64</v>
      </c>
      <c r="E160" s="118" t="str">
        <f>+'4 - Valor del Riesgo Inherente'!E160</f>
        <v>Generacion y presentacion de declaraciones tributarias fuera de los plazos establecidos por las Entidades Administradoras de impuestos.</v>
      </c>
      <c r="F160" s="118" t="str">
        <f>+'4 - Valor del Riesgo Inherente'!F160</f>
        <v>Afectación Económica o presupuestal</v>
      </c>
      <c r="G160" s="98" t="str">
        <f>+'4 - Valor del Riesgo Inherente'!G160</f>
        <v>Posibilidad de afectación economica por sanción de las unidades Administradoras de impuestos Nacionales, Municipales y Distritales debido a la presentación extemporanea de las declaraciones tributarias.</v>
      </c>
      <c r="H160" s="122" t="s">
        <v>1256</v>
      </c>
      <c r="I160" s="124" t="s">
        <v>955</v>
      </c>
      <c r="J160" s="124" t="s">
        <v>1769</v>
      </c>
      <c r="K160" s="125" t="s">
        <v>177</v>
      </c>
      <c r="L160" s="126" t="str">
        <f t="shared" si="69"/>
        <v>Probabilidad</v>
      </c>
      <c r="M160" s="125" t="s">
        <v>181</v>
      </c>
      <c r="N160" s="126" t="str">
        <f t="shared" si="64"/>
        <v>30%</v>
      </c>
      <c r="O160" s="125" t="s">
        <v>189</v>
      </c>
      <c r="P160" s="125" t="s">
        <v>190</v>
      </c>
      <c r="Q160" s="125" t="s">
        <v>728</v>
      </c>
      <c r="R160" s="127">
        <f>+IFERROR(IF(L160="Probabilidad",('4 - Valor del Riesgo Inherente'!J160-(+'4 - Valor del Riesgo Inherente'!J160*N160)),IF(L160="Impacto",'4 - Valor del Riesgo Inherente'!J160,"")),"")</f>
        <v>0.42</v>
      </c>
      <c r="S160" s="128" t="str">
        <f t="shared" si="74"/>
        <v>Media</v>
      </c>
      <c r="T160" s="127">
        <f>+IFERROR(IF(L160="Impacto",('4 - Valor del Riesgo Inherente'!M160-(+'4 - Valor del Riesgo Inherente'!M160*N160)),IF(L160="Probabilidad",'4 - Valor del Riesgo Inherente'!M160,"")),"")</f>
        <v>1</v>
      </c>
      <c r="U160" s="128" t="str">
        <f t="shared" si="75"/>
        <v>Catastrófico</v>
      </c>
      <c r="V160" s="128" t="str">
        <f t="shared" si="76"/>
        <v>Extremo</v>
      </c>
      <c r="W160" s="128" t="str">
        <f t="shared" si="77"/>
        <v>Reducir</v>
      </c>
    </row>
    <row r="161" spans="2:23" s="129" customFormat="1" ht="70.75" x14ac:dyDescent="0.4">
      <c r="B161" s="118" t="str">
        <f>+'4 - Valor del Riesgo Inherente'!B161</f>
        <v>GESTIÓN FINANCIERA</v>
      </c>
      <c r="C161" s="119" t="str">
        <f>+'4 - Valor del Riesgo Inherente'!C161</f>
        <v>SUBDIRECCIÓN ADMINISTRATIVA Y FINANCIERA</v>
      </c>
      <c r="D161" s="44" t="str">
        <f>+'4 - Valor del Riesgo Inherente'!D161</f>
        <v>R 64</v>
      </c>
      <c r="E161" s="118" t="str">
        <f>+'4 - Valor del Riesgo Inherente'!E161</f>
        <v>Generacion y presentacion de declaraciones tributarias fuera de los plazos establecidos por las Entidades Administradoras de impuestos.</v>
      </c>
      <c r="F161" s="118" t="str">
        <f>+'4 - Valor del Riesgo Inherente'!F161</f>
        <v>Afectación Económica o presupuestal</v>
      </c>
      <c r="G161" s="98" t="str">
        <f>+'4 - Valor del Riesgo Inherente'!G161</f>
        <v>Posibilidad de afectación economica por sanción de las unidades Administradoras de impuestos Nacionales, Municipales y Distritales debido a la presentación extemporanea de las declaraciones tributarias.</v>
      </c>
      <c r="H161" s="122" t="s">
        <v>1257</v>
      </c>
      <c r="I161" s="124" t="s">
        <v>955</v>
      </c>
      <c r="J161" s="124" t="s">
        <v>956</v>
      </c>
      <c r="K161" s="125" t="s">
        <v>178</v>
      </c>
      <c r="L161" s="126" t="str">
        <f t="shared" si="69"/>
        <v>Impacto</v>
      </c>
      <c r="M161" s="125" t="s">
        <v>181</v>
      </c>
      <c r="N161" s="126" t="str">
        <f t="shared" si="64"/>
        <v>25%</v>
      </c>
      <c r="O161" s="125" t="s">
        <v>188</v>
      </c>
      <c r="P161" s="125" t="s">
        <v>190</v>
      </c>
      <c r="Q161" s="125" t="s">
        <v>728</v>
      </c>
      <c r="R161" s="127">
        <f>IFERROR(IF(AND(L160="Probabilidad",L161="Probabilidad"),(R160-(+R160*N161)),IF(L161="Probabilidad",('4 - Valor del Riesgo Inherente'!J160-(+'4 - Valor del Riesgo Inherente'!J160*N161)),IF(L161="Impacto",R160,""))),"")</f>
        <v>0.42</v>
      </c>
      <c r="S161" s="128" t="str">
        <f t="shared" si="74"/>
        <v>Media</v>
      </c>
      <c r="T161" s="127">
        <f>IFERROR(IF(AND(L160="Impacto",L161="Impacto"),(T160-(+T160*N161)),IF(L161="Impacto",('4 - Valor del Riesgo Inherente'!M160-(+'4 - Valor del Riesgo Inherente'!M160*N161)),IF(L161="Probabilidad",T160,""))),"")</f>
        <v>0.75</v>
      </c>
      <c r="U161" s="128" t="str">
        <f t="shared" si="75"/>
        <v>Mayor</v>
      </c>
      <c r="V161" s="128" t="str">
        <f t="shared" si="76"/>
        <v>Alto</v>
      </c>
      <c r="W161" s="128" t="str">
        <f t="shared" si="77"/>
        <v>Reducir</v>
      </c>
    </row>
    <row r="162" spans="2:23" s="129" customFormat="1" ht="84.9" x14ac:dyDescent="0.4">
      <c r="B162" s="118" t="str">
        <f>+'4 - Valor del Riesgo Inherente'!B162</f>
        <v>GESTIÓN FINANCIERA</v>
      </c>
      <c r="C162" s="119" t="str">
        <f>+'4 - Valor del Riesgo Inherente'!C162</f>
        <v>SUBDIRECCIÓN ADMINISTRATIVA Y FINANCIERA</v>
      </c>
      <c r="D162" s="44" t="str">
        <f>+'4 - Valor del Riesgo Inherente'!D162</f>
        <v>R 65</v>
      </c>
      <c r="E162" s="118" t="str">
        <f>+'4 - Valor del Riesgo Inherente'!E162</f>
        <v>Generar Estados Financieros que no sean razonables</v>
      </c>
      <c r="F162" s="118" t="str">
        <f>+'4 - Valor del Riesgo Inherente'!F162</f>
        <v>Pérdida Reputacional</v>
      </c>
      <c r="G162" s="98" t="str">
        <f>+'4 - Valor del Riesgo Inherente'!G162</f>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v>
      </c>
      <c r="H162" s="122" t="s">
        <v>1258</v>
      </c>
      <c r="I162" s="124" t="s">
        <v>1626</v>
      </c>
      <c r="J162" s="124" t="s">
        <v>1770</v>
      </c>
      <c r="K162" s="125" t="s">
        <v>176</v>
      </c>
      <c r="L162" s="126" t="str">
        <f t="shared" si="69"/>
        <v>Probabilidad</v>
      </c>
      <c r="M162" s="125" t="s">
        <v>181</v>
      </c>
      <c r="N162" s="126" t="str">
        <f t="shared" si="64"/>
        <v>40%</v>
      </c>
      <c r="O162" s="125" t="s">
        <v>188</v>
      </c>
      <c r="P162" s="125" t="s">
        <v>190</v>
      </c>
      <c r="Q162" s="125" t="s">
        <v>728</v>
      </c>
      <c r="R162" s="127">
        <f>+IFERROR(IF(L162="Probabilidad",('4 - Valor del Riesgo Inherente'!J162-(+'4 - Valor del Riesgo Inherente'!J162*N162)),IF(L162="Impacto",'4 - Valor del Riesgo Inherente'!J162,"")),"")</f>
        <v>0.12</v>
      </c>
      <c r="S162" s="128" t="str">
        <f t="shared" si="74"/>
        <v>Muy Baja</v>
      </c>
      <c r="T162" s="127">
        <f>+IFERROR(IF(L162="Impacto",('4 - Valor del Riesgo Inherente'!M162-(+'4 - Valor del Riesgo Inherente'!M162*N162)),IF(L162="Probabilidad",'4 - Valor del Riesgo Inherente'!M162,"")),"")</f>
        <v>1</v>
      </c>
      <c r="U162" s="128" t="str">
        <f t="shared" si="75"/>
        <v>Catastrófico</v>
      </c>
      <c r="V162" s="128" t="str">
        <f t="shared" si="76"/>
        <v>Extremo</v>
      </c>
      <c r="W162" s="128" t="str">
        <f t="shared" si="77"/>
        <v>Reducir</v>
      </c>
    </row>
    <row r="163" spans="2:23" s="129" customFormat="1" ht="70.75" x14ac:dyDescent="0.4">
      <c r="B163" s="118" t="str">
        <f>+'4 - Valor del Riesgo Inherente'!B163</f>
        <v>GESTIÓN FINANCIERA</v>
      </c>
      <c r="C163" s="119" t="str">
        <f>+'4 - Valor del Riesgo Inherente'!C163</f>
        <v>SUBDIRECCIÓN ADMINISTRATIVA Y FINANCIERA</v>
      </c>
      <c r="D163" s="44" t="str">
        <f>+'4 - Valor del Riesgo Inherente'!D163</f>
        <v>R 65</v>
      </c>
      <c r="E163" s="118" t="str">
        <f>+'4 - Valor del Riesgo Inherente'!E163</f>
        <v>Generar Estados Financieros que no sean razonables</v>
      </c>
      <c r="F163" s="118" t="str">
        <f>+'4 - Valor del Riesgo Inherente'!F163</f>
        <v>Pérdida Reputacional</v>
      </c>
      <c r="G163" s="98" t="str">
        <f>+'4 - Valor del Riesgo Inherente'!G163</f>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v>
      </c>
      <c r="H163" s="122" t="s">
        <v>1259</v>
      </c>
      <c r="I163" s="124" t="s">
        <v>1626</v>
      </c>
      <c r="J163" s="124" t="s">
        <v>1627</v>
      </c>
      <c r="K163" s="125" t="s">
        <v>177</v>
      </c>
      <c r="L163" s="126" t="str">
        <f t="shared" si="69"/>
        <v>Probabilidad</v>
      </c>
      <c r="M163" s="125" t="s">
        <v>181</v>
      </c>
      <c r="N163" s="126" t="str">
        <f t="shared" si="64"/>
        <v>30%</v>
      </c>
      <c r="O163" s="125" t="s">
        <v>188</v>
      </c>
      <c r="P163" s="125" t="s">
        <v>190</v>
      </c>
      <c r="Q163" s="125" t="s">
        <v>728</v>
      </c>
      <c r="R163" s="127">
        <f>IFERROR(IF(AND(L162="Probabilidad",L163="Probabilidad"),(R162-(+R162*N163)),IF(L163="Probabilidad",('4 - Valor del Riesgo Inherente'!J162-(+'4 - Valor del Riesgo Inherente'!J162*N163)),IF(L163="Impacto",R162,""))),"")</f>
        <v>8.3999999999999991E-2</v>
      </c>
      <c r="S163" s="128" t="str">
        <f t="shared" si="74"/>
        <v>Muy Baja</v>
      </c>
      <c r="T163" s="127">
        <f>IFERROR(IF(AND(L162="Impacto",L163="Impacto"),(T162-(+T162*N163)),IF(L163="Impacto",('4 - Valor del Riesgo Inherente'!M162-(+'4 - Valor del Riesgo Inherente'!M162*N163)),IF(L163="Probabilidad",T162,""))),"")</f>
        <v>1</v>
      </c>
      <c r="U163" s="128" t="str">
        <f t="shared" si="75"/>
        <v>Catastrófico</v>
      </c>
      <c r="V163" s="128" t="str">
        <f t="shared" si="76"/>
        <v>Extremo</v>
      </c>
      <c r="W163" s="128" t="str">
        <f t="shared" si="77"/>
        <v>Reducir</v>
      </c>
    </row>
    <row r="164" spans="2:23" s="129" customFormat="1" ht="113.15" x14ac:dyDescent="0.4">
      <c r="B164" s="118" t="str">
        <f>+'4 - Valor del Riesgo Inherente'!B164</f>
        <v>GESTIÓN FINANCIERA</v>
      </c>
      <c r="C164" s="119" t="str">
        <f>+'4 - Valor del Riesgo Inherente'!C164</f>
        <v>SUBDIRECCIÓN ADMINISTRATIVA Y FINANCIERA</v>
      </c>
      <c r="D164" s="44" t="str">
        <f>+'4 - Valor del Riesgo Inherente'!D164</f>
        <v>R 65</v>
      </c>
      <c r="E164" s="118" t="str">
        <f>+'4 - Valor del Riesgo Inherente'!E164</f>
        <v>Generar Estados Financieros que no sean razonables</v>
      </c>
      <c r="F164" s="118" t="str">
        <f>+'4 - Valor del Riesgo Inherente'!F164</f>
        <v>Pérdida Reputacional</v>
      </c>
      <c r="G164" s="98" t="str">
        <f>+'4 - Valor del Riesgo Inherente'!G164</f>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v>
      </c>
      <c r="H164" s="122" t="s">
        <v>1260</v>
      </c>
      <c r="I164" s="124" t="s">
        <v>1626</v>
      </c>
      <c r="J164" s="124" t="s">
        <v>1628</v>
      </c>
      <c r="K164" s="125" t="s">
        <v>178</v>
      </c>
      <c r="L164" s="126" t="str">
        <f t="shared" si="69"/>
        <v>Impacto</v>
      </c>
      <c r="M164" s="125" t="s">
        <v>181</v>
      </c>
      <c r="N164" s="126" t="str">
        <f t="shared" ref="N164" si="78">IF(AND(K164="Preventivo",M164="Automático"),"50%",IF(AND(K164="Preventivo",M164="Manual"),"40%",IF(AND(K164="Detectivo",M164="Automático"),"40%",IF(AND(K164="Detectivo",M164="Manual"),"30%",IF(AND(K164="Correctivo",M164="Automático"),"35%",IF(AND(K164="Correctivo",M164="Manual"),"25%",""))))))</f>
        <v>25%</v>
      </c>
      <c r="O164" s="125" t="s">
        <v>188</v>
      </c>
      <c r="P164" s="125" t="s">
        <v>190</v>
      </c>
      <c r="Q164" s="125" t="s">
        <v>192</v>
      </c>
      <c r="R164" s="127">
        <f>IFERROR(IF(AND(L163="Probabilidad",L164="Probabilidad"),(R163-(+R163*N164)),IF(L164="Probabilidad",('4 - Valor del Riesgo Inherente'!J163-(+'4 - Valor del Riesgo Inherente'!J163*N164)),IF(L164="Impacto",R163,""))),"")</f>
        <v>8.3999999999999991E-2</v>
      </c>
      <c r="S164" s="128" t="str">
        <f t="shared" ref="S164:S168" si="79">IFERROR(IF(R164="","",IF(R164&lt;=0.2,"Muy Baja",IF(R164&lt;=0.4,"Baja",IF(R164&lt;=0.6,"Media",IF(R164&lt;=0.8,"Alta","Muy Alta"))))),"")</f>
        <v>Muy Baja</v>
      </c>
      <c r="T164" s="127">
        <f>IFERROR(IF(AND(L163="Impacto",L164="Impacto"),(T163-(+T163*N164)),IF(L164="Impacto",('4 - Valor del Riesgo Inherente'!M163-(+'4 - Valor del Riesgo Inherente'!M163*N164)),IF(L164="Probabilidad",T163,""))),"")</f>
        <v>0.60000000000000009</v>
      </c>
      <c r="U164" s="128" t="str">
        <f t="shared" ref="U164:U168" si="80">IFERROR(IF(T164="","",IF(T164&lt;=0.2,"Leve",IF(T164&lt;=0.4,"Menor",IF(T164&lt;=0.6,"Moderado",IF(T164&lt;=0.8,"Mayor","Catastrófico"))))),"")</f>
        <v>Moderado</v>
      </c>
      <c r="V164" s="128" t="str">
        <f t="shared" ref="V164:V168" si="81">IF(OR(AND(S164="Muy Baja",U164="Leve"),AND(S164="Muy Baja",U164="Menor"),AND(S164="Baja",U164="Leve")),"Bajo",IF(OR(AND(S164="Muy baja",U164="Moderado"),AND(S164="Baja",U164="Menor"),AND(S164="Baja",U164="Moderado"),AND(S164="Media",U164="Leve"),AND(S164="Media",U164="Menor"),AND(S164="Media",U164="Moderado"),AND(S164="Alta",U164="Leve"),AND(S164="Alta",U164="Menor")),"Moderado",IF(OR(AND(S164="Muy Baja",U164="Mayor"),AND(S164="Baja",U164="Mayor"),AND(S164="Media",U164="Mayor"),AND(S164="Alta",U164="Moderado"),AND(S164="Alta",U164="Mayor"),AND(S164="Muy Alta",U164="Leve"),AND(S164="Muy Alta",U164="Menor"),AND(S164="Muy Alta",U164="Moderado"),AND(S164="Muy Alta",U164="Mayor")),"Alto",IF(OR(AND(S164="Muy Baja",U164="Catastrófico"),AND(S164="Baja",U164="Catastrófico"),AND(S164="Media",U164="Catastrófico"),AND(S164="Alta",U164="Catastrófico"),AND(S164="Muy Alta",U164="Catastrófico")),"Extremo",""))))</f>
        <v>Moderado</v>
      </c>
      <c r="W164" s="128" t="str">
        <f t="shared" ref="W164:W168" si="82">_xlfn.IFS(V164="Bajo","Aceptar",V164="Moderado","Reducir",V164="Alto","Reducir",V164="Extremo","Reducir")</f>
        <v>Reducir</v>
      </c>
    </row>
    <row r="165" spans="2:23" s="129" customFormat="1" ht="56.6" x14ac:dyDescent="0.4">
      <c r="B165" s="118" t="str">
        <f>+'4 - Valor del Riesgo Inherente'!B165</f>
        <v>GESTIÓN FINANCIERA</v>
      </c>
      <c r="C165" s="119" t="str">
        <f>+'4 - Valor del Riesgo Inherente'!C165</f>
        <v>SUBDIRECCIÓN ADMINISTRATIVA Y FINANCIERA</v>
      </c>
      <c r="D165" s="44" t="str">
        <f>+'4 - Valor del Riesgo Inherente'!D165</f>
        <v>R 66</v>
      </c>
      <c r="E165" s="118" t="str">
        <f>+'4 - Valor del Riesgo Inherente'!E165</f>
        <v>Imprecisión en el registro de la información financiera a nombre de terceros que presenten obligaciones a favor de la entidad.</v>
      </c>
      <c r="F165" s="118" t="str">
        <f>+'4 - Valor del Riesgo Inherente'!F165</f>
        <v>Pérdida Reputacional</v>
      </c>
      <c r="G165" s="98" t="str">
        <f>+'4 - Valor del Riesgo Inherente'!G165</f>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v>
      </c>
      <c r="H165" s="122" t="s">
        <v>1261</v>
      </c>
      <c r="I165" s="124" t="s">
        <v>957</v>
      </c>
      <c r="J165" s="124" t="s">
        <v>958</v>
      </c>
      <c r="K165" s="125" t="s">
        <v>177</v>
      </c>
      <c r="L165" s="126" t="str">
        <f t="shared" ref="L165:L186" si="83">IF(OR(K165="Preventivo",K165="Detectivo"),"Probabilidad",IF(K165="Correctivo","Impacto",""))</f>
        <v>Probabilidad</v>
      </c>
      <c r="M165" s="125" t="s">
        <v>181</v>
      </c>
      <c r="N165" s="126" t="str">
        <f t="shared" ref="N165:N173" si="84">IF(AND(K165="Preventivo",M165="Automático"),"50%",IF(AND(K165="Preventivo",M165="Manual"),"40%",IF(AND(K165="Detectivo",M165="Automático"),"40%",IF(AND(K165="Detectivo",M165="Manual"),"30%",IF(AND(K165="Correctivo",M165="Automático"),"35%",IF(AND(K165="Correctivo",M165="Manual"),"25%",""))))))</f>
        <v>30%</v>
      </c>
      <c r="O165" s="125" t="s">
        <v>188</v>
      </c>
      <c r="P165" s="125" t="s">
        <v>190</v>
      </c>
      <c r="Q165" s="125" t="s">
        <v>728</v>
      </c>
      <c r="R165" s="127">
        <f>+IFERROR(IF(L165="Probabilidad",('4 - Valor del Riesgo Inherente'!J165-(+'4 - Valor del Riesgo Inherente'!J165*N165)),IF(L165="Impacto",'4 - Valor del Riesgo Inherente'!J165,"")),"")</f>
        <v>0.28000000000000003</v>
      </c>
      <c r="S165" s="128" t="str">
        <f t="shared" si="79"/>
        <v>Baja</v>
      </c>
      <c r="T165" s="127">
        <f>+IFERROR(IF(L165="Impacto",('4 - Valor del Riesgo Inherente'!M165-(+'4 - Valor del Riesgo Inherente'!M165*N165)),IF(L165="Probabilidad",'4 - Valor del Riesgo Inherente'!M165,"")),"")</f>
        <v>0.6</v>
      </c>
      <c r="U165" s="128" t="str">
        <f t="shared" si="80"/>
        <v>Moderado</v>
      </c>
      <c r="V165" s="128" t="str">
        <f t="shared" si="81"/>
        <v>Moderado</v>
      </c>
      <c r="W165" s="128" t="str">
        <f t="shared" si="82"/>
        <v>Reducir</v>
      </c>
    </row>
    <row r="166" spans="2:23" s="129" customFormat="1" ht="56.6" x14ac:dyDescent="0.4">
      <c r="B166" s="118" t="str">
        <f>+'4 - Valor del Riesgo Inherente'!B166</f>
        <v>GESTIÓN FINANCIERA</v>
      </c>
      <c r="C166" s="119" t="str">
        <f>+'4 - Valor del Riesgo Inherente'!C166</f>
        <v>SUBDIRECCIÓN ADMINISTRATIVA Y FINANCIERA</v>
      </c>
      <c r="D166" s="44" t="str">
        <f>+'4 - Valor del Riesgo Inherente'!D166</f>
        <v>R 66</v>
      </c>
      <c r="E166" s="118" t="str">
        <f>+'4 - Valor del Riesgo Inherente'!E166</f>
        <v>Imprecisión en el registro de la información financiera a nombre de terceros que presenten obligaciones a favor de la entidad.</v>
      </c>
      <c r="F166" s="118" t="str">
        <f>+'4 - Valor del Riesgo Inherente'!F166</f>
        <v>Pérdida Reputacional</v>
      </c>
      <c r="G166" s="98" t="str">
        <f>+'4 - Valor del Riesgo Inherente'!G166</f>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v>
      </c>
      <c r="H166" s="122" t="s">
        <v>1262</v>
      </c>
      <c r="I166" s="124" t="s">
        <v>957</v>
      </c>
      <c r="J166" s="124" t="s">
        <v>959</v>
      </c>
      <c r="K166" s="125" t="s">
        <v>178</v>
      </c>
      <c r="L166" s="126" t="str">
        <f t="shared" si="83"/>
        <v>Impacto</v>
      </c>
      <c r="M166" s="125" t="s">
        <v>181</v>
      </c>
      <c r="N166" s="126" t="str">
        <f t="shared" si="84"/>
        <v>25%</v>
      </c>
      <c r="O166" s="125" t="s">
        <v>188</v>
      </c>
      <c r="P166" s="125" t="s">
        <v>190</v>
      </c>
      <c r="Q166" s="125" t="s">
        <v>728</v>
      </c>
      <c r="R166" s="127">
        <f>IFERROR(IF(AND(L165="Probabilidad",L166="Probabilidad"),(R165-(+R165*N166)),IF(L166="Probabilidad",('4 - Valor del Riesgo Inherente'!J165-(+'4 - Valor del Riesgo Inherente'!J165*N166)),IF(L166="Impacto",R165,""))),"")</f>
        <v>0.28000000000000003</v>
      </c>
      <c r="S166" s="128" t="str">
        <f t="shared" si="79"/>
        <v>Baja</v>
      </c>
      <c r="T166" s="127">
        <f>IFERROR(IF(AND(L165="Impacto",L166="Impacto"),(T165-(+T165*N166)),IF(L166="Impacto",('4 - Valor del Riesgo Inherente'!M165-(+'4 - Valor del Riesgo Inherente'!M165*N166)),IF(L166="Probabilidad",T165,""))),"")</f>
        <v>0.44999999999999996</v>
      </c>
      <c r="U166" s="128" t="str">
        <f t="shared" si="80"/>
        <v>Moderado</v>
      </c>
      <c r="V166" s="128" t="str">
        <f t="shared" si="81"/>
        <v>Moderado</v>
      </c>
      <c r="W166" s="128" t="str">
        <f t="shared" si="82"/>
        <v>Reducir</v>
      </c>
    </row>
    <row r="167" spans="2:23" s="129" customFormat="1" ht="70.75" x14ac:dyDescent="0.4">
      <c r="B167" s="118" t="str">
        <f>+'4 - Valor del Riesgo Inherente'!B167</f>
        <v>GESTIÓN FINANCIERA</v>
      </c>
      <c r="C167" s="119" t="str">
        <f>+'4 - Valor del Riesgo Inherente'!C167</f>
        <v>SUBDIRECCIÓN ADMINISTRATIVA Y FINANCIERA</v>
      </c>
      <c r="D167" s="44" t="str">
        <f>+'4 - Valor del Riesgo Inherente'!D167</f>
        <v>R 67</v>
      </c>
      <c r="E167" s="118" t="str">
        <f>+'4 - Valor del Riesgo Inherente'!E167</f>
        <v>Fallas en la ejecución de la reserva presupuestal constituida</v>
      </c>
      <c r="F167" s="118" t="str">
        <f>+'4 - Valor del Riesgo Inherente'!F167</f>
        <v>Afectación Económica o presupuestal</v>
      </c>
      <c r="G167" s="98" t="str">
        <f>+'4 - Valor del Riesgo Inherente'!G167</f>
        <v>Posibilidad de afectación económica por reducción en la asignación del presupuesto de la vigencia debido un mal seguimiento y control de la reserva constituida por parte de los supervisores de los contratos</v>
      </c>
      <c r="H167" s="122" t="s">
        <v>1263</v>
      </c>
      <c r="I167" s="124" t="s">
        <v>960</v>
      </c>
      <c r="J167" s="124" t="s">
        <v>1629</v>
      </c>
      <c r="K167" s="125" t="s">
        <v>176</v>
      </c>
      <c r="L167" s="126" t="str">
        <f t="shared" si="83"/>
        <v>Probabilidad</v>
      </c>
      <c r="M167" s="125" t="s">
        <v>181</v>
      </c>
      <c r="N167" s="126" t="str">
        <f t="shared" si="84"/>
        <v>40%</v>
      </c>
      <c r="O167" s="125" t="s">
        <v>188</v>
      </c>
      <c r="P167" s="125" t="s">
        <v>190</v>
      </c>
      <c r="Q167" s="125" t="s">
        <v>728</v>
      </c>
      <c r="R167" s="127">
        <f>+IFERROR(IF(L167="Probabilidad",('4 - Valor del Riesgo Inherente'!J167-(+'4 - Valor del Riesgo Inherente'!J167*N167)),IF(L167="Impacto",'4 - Valor del Riesgo Inherente'!J167,"")),"")</f>
        <v>0.24</v>
      </c>
      <c r="S167" s="128" t="str">
        <f t="shared" si="79"/>
        <v>Baja</v>
      </c>
      <c r="T167" s="127">
        <f>+IFERROR(IF(L167="Impacto",('4 - Valor del Riesgo Inherente'!M167-(+'4 - Valor del Riesgo Inherente'!M167*N167)),IF(L167="Probabilidad",'4 - Valor del Riesgo Inherente'!M167,"")),"")</f>
        <v>0.6</v>
      </c>
      <c r="U167" s="128" t="str">
        <f t="shared" si="80"/>
        <v>Moderado</v>
      </c>
      <c r="V167" s="128" t="str">
        <f t="shared" si="81"/>
        <v>Moderado</v>
      </c>
      <c r="W167" s="128" t="str">
        <f t="shared" si="82"/>
        <v>Reducir</v>
      </c>
    </row>
    <row r="168" spans="2:23" s="129" customFormat="1" ht="70.75" x14ac:dyDescent="0.4">
      <c r="B168" s="118" t="str">
        <f>+'4 - Valor del Riesgo Inherente'!B168</f>
        <v>GESTIÓN FINANCIERA</v>
      </c>
      <c r="C168" s="119" t="str">
        <f>+'4 - Valor del Riesgo Inherente'!C168</f>
        <v>SUBDIRECCIÓN ADMINISTRATIVA Y FINANCIERA</v>
      </c>
      <c r="D168" s="44" t="str">
        <f>+'4 - Valor del Riesgo Inherente'!D168</f>
        <v>R 67</v>
      </c>
      <c r="E168" s="118" t="str">
        <f>+'4 - Valor del Riesgo Inherente'!E168</f>
        <v>Fallas en la ejecución de la reserva presupuestal constituida</v>
      </c>
      <c r="F168" s="118" t="str">
        <f>+'4 - Valor del Riesgo Inherente'!F168</f>
        <v>Afectación Económica o presupuestal</v>
      </c>
      <c r="G168" s="98" t="str">
        <f>+'4 - Valor del Riesgo Inherente'!G168</f>
        <v>Posibilidad de afectación económica por reducción en la asignación del presupuesto de la vigencia debido un mal seguimiento y control de la reserva constituida por parte de los supervisores de los contratos</v>
      </c>
      <c r="H168" s="122" t="s">
        <v>1264</v>
      </c>
      <c r="I168" s="124" t="s">
        <v>960</v>
      </c>
      <c r="J168" s="124" t="s">
        <v>1630</v>
      </c>
      <c r="K168" s="125" t="s">
        <v>177</v>
      </c>
      <c r="L168" s="126" t="str">
        <f t="shared" si="83"/>
        <v>Probabilidad</v>
      </c>
      <c r="M168" s="125" t="s">
        <v>181</v>
      </c>
      <c r="N168" s="126" t="str">
        <f t="shared" si="84"/>
        <v>30%</v>
      </c>
      <c r="O168" s="125" t="s">
        <v>188</v>
      </c>
      <c r="P168" s="125" t="s">
        <v>190</v>
      </c>
      <c r="Q168" s="125" t="s">
        <v>728</v>
      </c>
      <c r="R168" s="127">
        <f>IFERROR(IF(AND(L167="Probabilidad",L168="Probabilidad"),(R167-(+R167*N168)),IF(L168="Probabilidad",('4 - Valor del Riesgo Inherente'!J167-(+'4 - Valor del Riesgo Inherente'!J167*N168)),IF(L168="Impacto",R167,""))),"")</f>
        <v>0.16799999999999998</v>
      </c>
      <c r="S168" s="128" t="str">
        <f t="shared" si="79"/>
        <v>Muy Baja</v>
      </c>
      <c r="T168" s="127">
        <f>IFERROR(IF(AND(L167="Impacto",L168="Impacto"),(T167-(+T167*N168)),IF(L168="Impacto",('4 - Valor del Riesgo Inherente'!M167-(+'4 - Valor del Riesgo Inherente'!M167*N168)),IF(L168="Probabilidad",T167,""))),"")</f>
        <v>0.6</v>
      </c>
      <c r="U168" s="128" t="str">
        <f t="shared" si="80"/>
        <v>Moderado</v>
      </c>
      <c r="V168" s="128" t="str">
        <f t="shared" si="81"/>
        <v>Moderado</v>
      </c>
      <c r="W168" s="128" t="str">
        <f t="shared" si="82"/>
        <v>Reducir</v>
      </c>
    </row>
    <row r="169" spans="2:23" s="129" customFormat="1" ht="56.6" x14ac:dyDescent="0.4">
      <c r="B169" s="118" t="str">
        <f>+'4 - Valor del Riesgo Inherente'!B169</f>
        <v>GESTIÓN FINANCIERA</v>
      </c>
      <c r="C169" s="119" t="str">
        <f>+'4 - Valor del Riesgo Inherente'!C169</f>
        <v>SUBDIRECCIÓN ADMINISTRATIVA Y FINANCIERA</v>
      </c>
      <c r="D169" s="44" t="str">
        <f>+'4 - Valor del Riesgo Inherente'!D169</f>
        <v>R 67</v>
      </c>
      <c r="E169" s="118" t="str">
        <f>+'4 - Valor del Riesgo Inherente'!E169</f>
        <v>Fallas en la ejecución de la reserva presupuestal constituida</v>
      </c>
      <c r="F169" s="118" t="str">
        <f>+'4 - Valor del Riesgo Inherente'!F169</f>
        <v>Afectación Económica o presupuestal</v>
      </c>
      <c r="G169" s="98" t="str">
        <f>+'4 - Valor del Riesgo Inherente'!G169</f>
        <v>Posibilidad de afectación económica por reducción en la asignación del presupuesto de la vigencia debido un mal seguimiento y control de la reserva constituida por parte de los supervisores de los contratos</v>
      </c>
      <c r="H169" s="122" t="s">
        <v>1265</v>
      </c>
      <c r="I169" s="124" t="s">
        <v>960</v>
      </c>
      <c r="J169" s="124" t="s">
        <v>961</v>
      </c>
      <c r="K169" s="125" t="s">
        <v>178</v>
      </c>
      <c r="L169" s="126" t="str">
        <f t="shared" si="83"/>
        <v>Impacto</v>
      </c>
      <c r="M169" s="125" t="s">
        <v>181</v>
      </c>
      <c r="N169" s="126" t="str">
        <f t="shared" si="84"/>
        <v>25%</v>
      </c>
      <c r="O169" s="125" t="s">
        <v>188</v>
      </c>
      <c r="P169" s="125" t="s">
        <v>190</v>
      </c>
      <c r="Q169" s="125" t="s">
        <v>728</v>
      </c>
      <c r="R169" s="127">
        <f>IFERROR(IF(AND(L168="Probabilidad",L169="Probabilidad"),(R168-(+R168*N169)),IF(L169="Probabilidad",('4 - Valor del Riesgo Inherente'!J168-(+'4 - Valor del Riesgo Inherente'!J168*N169)),IF(L169="Impacto",R168,""))),"")</f>
        <v>0.16799999999999998</v>
      </c>
      <c r="S169" s="128" t="str">
        <f t="shared" ref="S169:S175" si="85">IFERROR(IF(R169="","",IF(R169&lt;=0.2,"Muy Baja",IF(R169&lt;=0.4,"Baja",IF(R169&lt;=0.6,"Media",IF(R169&lt;=0.8,"Alta","Muy Alta"))))),"")</f>
        <v>Muy Baja</v>
      </c>
      <c r="T169" s="127">
        <f>IFERROR(IF(AND(L168="Impacto",L169="Impacto"),(T168-(+T168*N169)),IF(L169="Impacto",('4 - Valor del Riesgo Inherente'!M168-(+'4 - Valor del Riesgo Inherente'!M168*N169)),IF(L169="Probabilidad",T168,""))),"")</f>
        <v>0.60000000000000009</v>
      </c>
      <c r="U169" s="128" t="str">
        <f t="shared" ref="U169:U175" si="86">IFERROR(IF(T169="","",IF(T169&lt;=0.2,"Leve",IF(T169&lt;=0.4,"Menor",IF(T169&lt;=0.6,"Moderado",IF(T169&lt;=0.8,"Mayor","Catastrófico"))))),"")</f>
        <v>Moderado</v>
      </c>
      <c r="V169" s="128" t="str">
        <f t="shared" ref="V169:V175" si="87">IF(OR(AND(S169="Muy Baja",U169="Leve"),AND(S169="Muy Baja",U169="Menor"),AND(S169="Baja",U169="Leve")),"Bajo",IF(OR(AND(S169="Muy baja",U169="Moderado"),AND(S169="Baja",U169="Menor"),AND(S169="Baja",U169="Moderado"),AND(S169="Media",U169="Leve"),AND(S169="Media",U169="Menor"),AND(S169="Media",U169="Moderado"),AND(S169="Alta",U169="Leve"),AND(S169="Alta",U169="Menor")),"Moderado",IF(OR(AND(S169="Muy Baja",U169="Mayor"),AND(S169="Baja",U169="Mayor"),AND(S169="Media",U169="Mayor"),AND(S169="Alta",U169="Moderado"),AND(S169="Alta",U169="Mayor"),AND(S169="Muy Alta",U169="Leve"),AND(S169="Muy Alta",U169="Menor"),AND(S169="Muy Alta",U169="Moderado"),AND(S169="Muy Alta",U169="Mayor")),"Alto",IF(OR(AND(S169="Muy Baja",U169="Catastrófico"),AND(S169="Baja",U169="Catastrófico"),AND(S169="Media",U169="Catastrófico"),AND(S169="Alta",U169="Catastrófico"),AND(S169="Muy Alta",U169="Catastrófico")),"Extremo",""))))</f>
        <v>Moderado</v>
      </c>
      <c r="W169" s="128" t="str">
        <f t="shared" ref="W169:W175" si="88">_xlfn.IFS(V169="Bajo","Aceptar",V169="Moderado","Reducir",V169="Alto","Reducir",V169="Extremo","Reducir")</f>
        <v>Reducir</v>
      </c>
    </row>
    <row r="170" spans="2:23" s="129" customFormat="1" ht="70.75" x14ac:dyDescent="0.4">
      <c r="B170" s="118" t="str">
        <f>+'4 - Valor del Riesgo Inherente'!B170</f>
        <v>GESTIÓN FINANCIERA</v>
      </c>
      <c r="C170" s="119" t="str">
        <f>+'4 - Valor del Riesgo Inherente'!C170</f>
        <v>SUBDIRECCIÓN ADMINISTRATIVA Y FINANCIERA</v>
      </c>
      <c r="D170" s="44" t="str">
        <f>+'4 - Valor del Riesgo Inherente'!D170</f>
        <v>R 68</v>
      </c>
      <c r="E170" s="118" t="str">
        <f>+'4 - Valor del Riesgo Inherente'!E170</f>
        <v>Falla en la formulación del anteproyecto de presupuesto en el rubro de Funcionamiento</v>
      </c>
      <c r="F170" s="118" t="str">
        <f>+'4 - Valor del Riesgo Inherente'!F170</f>
        <v>Afectación Económica o presupuestal</v>
      </c>
      <c r="G170" s="98" t="str">
        <f>+'4 - Valor del Riesgo Inherente'!G170</f>
        <v>Posibilidad de afectación económica por la limitación en la ejecución para los  objetivos planteados en el rubro de funcionamiento del presupuesto debido a que no se cumple con una actividad de planeación de las actividades a desarrollar en una vigencia</v>
      </c>
      <c r="H170" s="122" t="s">
        <v>1266</v>
      </c>
      <c r="I170" s="124" t="s">
        <v>960</v>
      </c>
      <c r="J170" s="124" t="s">
        <v>1631</v>
      </c>
      <c r="K170" s="125" t="s">
        <v>176</v>
      </c>
      <c r="L170" s="126" t="str">
        <f t="shared" si="83"/>
        <v>Probabilidad</v>
      </c>
      <c r="M170" s="125" t="s">
        <v>181</v>
      </c>
      <c r="N170" s="126" t="str">
        <f t="shared" si="84"/>
        <v>40%</v>
      </c>
      <c r="O170" s="125" t="s">
        <v>188</v>
      </c>
      <c r="P170" s="125" t="s">
        <v>190</v>
      </c>
      <c r="Q170" s="125" t="s">
        <v>192</v>
      </c>
      <c r="R170" s="127">
        <f>+IFERROR(IF(L170="Probabilidad",('4 - Valor del Riesgo Inherente'!J170-(+'4 - Valor del Riesgo Inherente'!J170*N170)),IF(L170="Impacto",'4 - Valor del Riesgo Inherente'!J170,"")),"")</f>
        <v>0.36</v>
      </c>
      <c r="S170" s="128" t="str">
        <f t="shared" si="85"/>
        <v>Baja</v>
      </c>
      <c r="T170" s="127">
        <f>+IFERROR(IF(L170="Impacto",('4 - Valor del Riesgo Inherente'!M170-(+'4 - Valor del Riesgo Inherente'!M170*N170)),IF(L170="Probabilidad",'4 - Valor del Riesgo Inherente'!M170,"")),"")</f>
        <v>0.6</v>
      </c>
      <c r="U170" s="128" t="str">
        <f t="shared" si="86"/>
        <v>Moderado</v>
      </c>
      <c r="V170" s="128" t="str">
        <f t="shared" si="87"/>
        <v>Moderado</v>
      </c>
      <c r="W170" s="128" t="str">
        <f t="shared" si="88"/>
        <v>Reducir</v>
      </c>
    </row>
    <row r="171" spans="2:23" s="129" customFormat="1" ht="56.6" x14ac:dyDescent="0.4">
      <c r="B171" s="118" t="str">
        <f>+'4 - Valor del Riesgo Inherente'!B171</f>
        <v>GESTIÓN FINANCIERA</v>
      </c>
      <c r="C171" s="119" t="str">
        <f>+'4 - Valor del Riesgo Inherente'!C171</f>
        <v>SUBDIRECCIÓN ADMINISTRATIVA Y FINANCIERA</v>
      </c>
      <c r="D171" s="44" t="str">
        <f>+'4 - Valor del Riesgo Inherente'!D171</f>
        <v>R 68</v>
      </c>
      <c r="E171" s="118" t="str">
        <f>+'4 - Valor del Riesgo Inherente'!E171</f>
        <v>Falla en la formulación del anteproyecto de presupuesto en el rubro de Funcionamiento</v>
      </c>
      <c r="F171" s="118" t="str">
        <f>+'4 - Valor del Riesgo Inherente'!F171</f>
        <v>Afectación Económica o presupuestal</v>
      </c>
      <c r="G171" s="98" t="str">
        <f>+'4 - Valor del Riesgo Inherente'!G171</f>
        <v>Posibilidad de afectación económica por la limitación en la ejecución para los  objetivos planteados en el rubro de funcionamiento del presupuesto debido a que no se cumple con una actividad de planeación de las actividades a desarrollar en una vigencia</v>
      </c>
      <c r="H171" s="122" t="s">
        <v>1267</v>
      </c>
      <c r="I171" s="124" t="s">
        <v>962</v>
      </c>
      <c r="J171" s="124" t="s">
        <v>1632</v>
      </c>
      <c r="K171" s="125" t="s">
        <v>178</v>
      </c>
      <c r="L171" s="126" t="str">
        <f t="shared" si="83"/>
        <v>Impacto</v>
      </c>
      <c r="M171" s="125" t="s">
        <v>181</v>
      </c>
      <c r="N171" s="126" t="str">
        <f t="shared" si="84"/>
        <v>25%</v>
      </c>
      <c r="O171" s="125" t="s">
        <v>188</v>
      </c>
      <c r="P171" s="125" t="s">
        <v>190</v>
      </c>
      <c r="Q171" s="125" t="s">
        <v>728</v>
      </c>
      <c r="R171" s="127">
        <f>IFERROR(IF(AND(L170="Probabilidad",L171="Probabilidad"),(R170-(+R170*N171)),IF(L171="Probabilidad",('4 - Valor del Riesgo Inherente'!J170-(+'4 - Valor del Riesgo Inherente'!J170*N171)),IF(L171="Impacto",R170,""))),"")</f>
        <v>0.36</v>
      </c>
      <c r="S171" s="128" t="str">
        <f t="shared" si="85"/>
        <v>Baja</v>
      </c>
      <c r="T171" s="127">
        <f>IFERROR(IF(AND(L170="Impacto",L171="Impacto"),(T170-(+T170*N171)),IF(L171="Impacto",('4 - Valor del Riesgo Inherente'!M170-(+'4 - Valor del Riesgo Inherente'!M170*N171)),IF(L171="Probabilidad",T170,""))),"")</f>
        <v>0.44999999999999996</v>
      </c>
      <c r="U171" s="128" t="str">
        <f t="shared" si="86"/>
        <v>Moderado</v>
      </c>
      <c r="V171" s="128" t="str">
        <f t="shared" si="87"/>
        <v>Moderado</v>
      </c>
      <c r="W171" s="128" t="str">
        <f t="shared" si="88"/>
        <v>Reducir</v>
      </c>
    </row>
    <row r="172" spans="2:23" ht="42.45" x14ac:dyDescent="0.4">
      <c r="B172" s="118" t="str">
        <f>+'4 - Valor del Riesgo Inherente'!B172</f>
        <v>GESTIÓN FINANCIERA</v>
      </c>
      <c r="C172" s="119" t="str">
        <f>+'4 - Valor del Riesgo Inherente'!C172</f>
        <v>SUBDIRECCIÓN ADMINISTRATIVA Y FINANCIERA</v>
      </c>
      <c r="D172" s="44" t="str">
        <f>+'4 - Valor del Riesgo Inherente'!D172</f>
        <v>R 69</v>
      </c>
      <c r="E172" s="118" t="str">
        <f>+'4 - Valor del Riesgo Inherente'!E172</f>
        <v>Falla en el registro de un Compromiso Presupuestal</v>
      </c>
      <c r="F172" s="118" t="str">
        <f>+'4 - Valor del Riesgo Inherente'!F172</f>
        <v>Afectación Económica o presupuestal</v>
      </c>
      <c r="G172" s="98" t="str">
        <f>+'4 - Valor del Riesgo Inherente'!G172</f>
        <v>Posibilidad de afectación económica en sanciones disciplinarias y hallazgos en los entes de control por una mala interpretación de las solicitudes</v>
      </c>
      <c r="H172" s="122" t="s">
        <v>1268</v>
      </c>
      <c r="I172" s="124" t="s">
        <v>962</v>
      </c>
      <c r="J172" s="124" t="s">
        <v>963</v>
      </c>
      <c r="K172" s="125" t="s">
        <v>176</v>
      </c>
      <c r="L172" s="126" t="str">
        <f t="shared" si="83"/>
        <v>Probabilidad</v>
      </c>
      <c r="M172" s="125" t="s">
        <v>181</v>
      </c>
      <c r="N172" s="126" t="str">
        <f t="shared" si="84"/>
        <v>40%</v>
      </c>
      <c r="O172" s="125" t="s">
        <v>188</v>
      </c>
      <c r="P172" s="125" t="s">
        <v>190</v>
      </c>
      <c r="Q172" s="125" t="s">
        <v>728</v>
      </c>
      <c r="R172" s="127">
        <f>+IFERROR(IF(L172="Probabilidad",('4 - Valor del Riesgo Inherente'!J172-(+'4 - Valor del Riesgo Inherente'!J172*N172)),IF(L172="Impacto",'4 - Valor del Riesgo Inherente'!J172,"")),"")</f>
        <v>0.36</v>
      </c>
      <c r="S172" s="128" t="str">
        <f t="shared" si="85"/>
        <v>Baja</v>
      </c>
      <c r="T172" s="127">
        <f>+IFERROR(IF(L172="Impacto",('4 - Valor del Riesgo Inherente'!M172-(+'4 - Valor del Riesgo Inherente'!M172*N172)),IF(L172="Probabilidad",'4 - Valor del Riesgo Inherente'!M172,"")),"")</f>
        <v>0.6</v>
      </c>
      <c r="U172" s="128" t="str">
        <f t="shared" si="86"/>
        <v>Moderado</v>
      </c>
      <c r="V172" s="128" t="str">
        <f t="shared" si="87"/>
        <v>Moderado</v>
      </c>
      <c r="W172" s="128" t="str">
        <f t="shared" si="88"/>
        <v>Reducir</v>
      </c>
    </row>
    <row r="173" spans="2:23" ht="70.75" x14ac:dyDescent="0.4">
      <c r="B173" s="118" t="str">
        <f>+'4 - Valor del Riesgo Inherente'!B173</f>
        <v>GESTIÓN FINANCIERA</v>
      </c>
      <c r="C173" s="119" t="str">
        <f>+'4 - Valor del Riesgo Inherente'!C173</f>
        <v>SUBDIRECCIÓN ADMINISTRATIVA Y FINANCIERA</v>
      </c>
      <c r="D173" s="44" t="str">
        <f>+'4 - Valor del Riesgo Inherente'!D173</f>
        <v>R 69</v>
      </c>
      <c r="E173" s="118" t="str">
        <f>+'4 - Valor del Riesgo Inherente'!E173</f>
        <v>Falla en el registro de un Compromiso Presupuestal</v>
      </c>
      <c r="F173" s="118" t="str">
        <f>+'4 - Valor del Riesgo Inherente'!F173</f>
        <v>Afectación Económica o presupuestal</v>
      </c>
      <c r="G173" s="98" t="str">
        <f>+'4 - Valor del Riesgo Inherente'!G173</f>
        <v>Posibilidad de afectación económica en sanciones disciplinarias y hallazgos en los entes de control por una mala interpretación de las solicitudes</v>
      </c>
      <c r="H173" s="122" t="s">
        <v>1269</v>
      </c>
      <c r="I173" s="124" t="s">
        <v>962</v>
      </c>
      <c r="J173" s="124" t="s">
        <v>964</v>
      </c>
      <c r="K173" s="125" t="s">
        <v>178</v>
      </c>
      <c r="L173" s="126" t="str">
        <f t="shared" si="83"/>
        <v>Impacto</v>
      </c>
      <c r="M173" s="125" t="s">
        <v>181</v>
      </c>
      <c r="N173" s="126" t="str">
        <f t="shared" si="84"/>
        <v>25%</v>
      </c>
      <c r="O173" s="125" t="s">
        <v>188</v>
      </c>
      <c r="P173" s="125" t="s">
        <v>190</v>
      </c>
      <c r="Q173" s="125" t="s">
        <v>728</v>
      </c>
      <c r="R173" s="127">
        <f>IFERROR(IF(AND(L172="Probabilidad",L173="Probabilidad"),(R172-(+R172*N173)),IF(L173="Probabilidad",('4 - Valor del Riesgo Inherente'!J172-(+'4 - Valor del Riesgo Inherente'!J172*N173)),IF(L173="Impacto",R172,""))),"")</f>
        <v>0.36</v>
      </c>
      <c r="S173" s="128" t="str">
        <f t="shared" si="85"/>
        <v>Baja</v>
      </c>
      <c r="T173" s="127">
        <f>IFERROR(IF(AND(L172="Impacto",L173="Impacto"),(T172-(+T172*N173)),IF(L173="Impacto",('4 - Valor del Riesgo Inherente'!M172-(+'4 - Valor del Riesgo Inherente'!M172*N173)),IF(L173="Probabilidad",T172,""))),"")</f>
        <v>0.44999999999999996</v>
      </c>
      <c r="U173" s="128" t="str">
        <f t="shared" si="86"/>
        <v>Moderado</v>
      </c>
      <c r="V173" s="128" t="str">
        <f t="shared" si="87"/>
        <v>Moderado</v>
      </c>
      <c r="W173" s="128" t="str">
        <f t="shared" si="88"/>
        <v>Reducir</v>
      </c>
    </row>
    <row r="174" spans="2:23" ht="56.6" x14ac:dyDescent="0.4">
      <c r="B174" s="118" t="str">
        <f>+'4 - Valor del Riesgo Inherente'!B174</f>
        <v>SEGUIMIENTO, EVALUACIÓN Y MEJORA</v>
      </c>
      <c r="C174" s="119" t="str">
        <f>+'4 - Valor del Riesgo Inherente'!C174</f>
        <v>OFICINA DE PLANEACIÓN</v>
      </c>
      <c r="D174" s="44" t="str">
        <f>+'4 - Valor del Riesgo Inherente'!D174</f>
        <v>R 70</v>
      </c>
      <c r="E174" s="118" t="str">
        <f>+'4 - Valor del Riesgo Inherente'!E174</f>
        <v xml:space="preserve">Incumplimiento y no conformidad de reportes e informes de avance de planes de acción y proyectos de inversión </v>
      </c>
      <c r="F174" s="118" t="str">
        <f>+'4 - Valor del Riesgo Inherente'!F174</f>
        <v>Pérdida Reputacional</v>
      </c>
      <c r="G174" s="98" t="str">
        <f>+'4 - Valor del Riesgo Inherente'!G174</f>
        <v>Posibilidad de pérdida reputacional en la imagen institucional debido a la omisión de la tarea referente al reporte de ejecución presupuestal y físico de proyectos de inversión, del procedimiento SEYM-P-006 SEGUIMIENTO A LA EJECUCIÓN PRESUPUESTAL Y DE METAS</v>
      </c>
      <c r="H174" s="120" t="s">
        <v>1270</v>
      </c>
      <c r="I174" s="88" t="s">
        <v>702</v>
      </c>
      <c r="J174" s="88" t="s">
        <v>965</v>
      </c>
      <c r="K174" s="94" t="s">
        <v>177</v>
      </c>
      <c r="L174" s="119" t="str">
        <f t="shared" si="83"/>
        <v>Probabilidad</v>
      </c>
      <c r="M174" s="94" t="s">
        <v>181</v>
      </c>
      <c r="N174" s="119" t="str">
        <f t="shared" ref="N174:N175" si="89">IF(AND(K174="Preventivo",M174="Automático"),"50%",IF(AND(K174="Preventivo",M174="Manual"),"40%",IF(AND(K174="Detectivo",M174="Automático"),"40%",IF(AND(K174="Detectivo",M174="Manual"),"30%",IF(AND(K174="Correctivo",M174="Automático"),"35%",IF(AND(K174="Correctivo",M174="Manual"),"25%",""))))))</f>
        <v>30%</v>
      </c>
      <c r="O174" s="94" t="s">
        <v>188</v>
      </c>
      <c r="P174" s="94" t="s">
        <v>190</v>
      </c>
      <c r="Q174" s="94" t="s">
        <v>729</v>
      </c>
      <c r="R174" s="127">
        <f>+IFERROR(IF(L174="Probabilidad",('4 - Valor del Riesgo Inherente'!J174-(+'4 - Valor del Riesgo Inherente'!J174*N174)),IF(L174="Impacto",'4 - Valor del Riesgo Inherente'!J174,"")),"")</f>
        <v>0.14000000000000001</v>
      </c>
      <c r="S174" s="128" t="str">
        <f t="shared" si="85"/>
        <v>Muy Baja</v>
      </c>
      <c r="T174" s="127">
        <f>+IFERROR(IF(L174="Impacto",('4 - Valor del Riesgo Inherente'!M174-(+'4 - Valor del Riesgo Inherente'!M174*N174)),IF(L174="Probabilidad",'4 - Valor del Riesgo Inherente'!M174,"")),"")</f>
        <v>0.6</v>
      </c>
      <c r="U174" s="128" t="str">
        <f t="shared" si="86"/>
        <v>Moderado</v>
      </c>
      <c r="V174" s="128" t="str">
        <f t="shared" si="87"/>
        <v>Moderado</v>
      </c>
      <c r="W174" s="128" t="str">
        <f t="shared" si="88"/>
        <v>Reducir</v>
      </c>
    </row>
    <row r="175" spans="2:23" ht="56.6" x14ac:dyDescent="0.4">
      <c r="B175" s="118" t="str">
        <f>+'4 - Valor del Riesgo Inherente'!B175</f>
        <v>SEGUIMIENTO, EVALUACIÓN Y MEJORA</v>
      </c>
      <c r="C175" s="119" t="str">
        <f>+'4 - Valor del Riesgo Inherente'!C175</f>
        <v>OFICINA DE PLANEACIÓN</v>
      </c>
      <c r="D175" s="44" t="str">
        <f>+'4 - Valor del Riesgo Inherente'!D175</f>
        <v>R 70</v>
      </c>
      <c r="E175" s="118" t="str">
        <f>+'4 - Valor del Riesgo Inherente'!E175</f>
        <v xml:space="preserve">Incumplimiento y no conformidad de reportes e informes de avance de planes de acción y proyectos de inversión </v>
      </c>
      <c r="F175" s="118" t="str">
        <f>+'4 - Valor del Riesgo Inherente'!F175</f>
        <v>Pérdida Reputacional</v>
      </c>
      <c r="G175" s="98" t="str">
        <f>+'4 - Valor del Riesgo Inherente'!G175</f>
        <v>Posibilidad de pérdida reputacional en la imagen institucional debido a la omisión de la tarea referente al reporte de ejecución presupuestal y físico de proyectos de inversión, del procedimiento SEYM-P-006 SEGUIMIENTO A LA EJECUCIÓN PRESUPUESTAL Y DE METAS</v>
      </c>
      <c r="H175" s="120" t="s">
        <v>1271</v>
      </c>
      <c r="I175" s="88" t="s">
        <v>702</v>
      </c>
      <c r="J175" s="88" t="s">
        <v>966</v>
      </c>
      <c r="K175" s="94" t="s">
        <v>178</v>
      </c>
      <c r="L175" s="119" t="str">
        <f t="shared" si="83"/>
        <v>Impacto</v>
      </c>
      <c r="M175" s="94" t="s">
        <v>181</v>
      </c>
      <c r="N175" s="119" t="str">
        <f t="shared" si="89"/>
        <v>25%</v>
      </c>
      <c r="O175" s="94" t="s">
        <v>188</v>
      </c>
      <c r="P175" s="94" t="s">
        <v>190</v>
      </c>
      <c r="Q175" s="94" t="s">
        <v>729</v>
      </c>
      <c r="R175" s="127">
        <f>IFERROR(IF(AND(L174="Probabilidad",L175="Probabilidad"),(R174-(+R174*N175)),IF(L175="Probabilidad",('4 - Valor del Riesgo Inherente'!J174-(+'4 - Valor del Riesgo Inherente'!J174*N175)),IF(L175="Impacto",R174,""))),"")</f>
        <v>0.14000000000000001</v>
      </c>
      <c r="S175" s="128" t="str">
        <f t="shared" si="85"/>
        <v>Muy Baja</v>
      </c>
      <c r="T175" s="127">
        <f>IFERROR(IF(AND(L174="Impacto",L175="Impacto"),(T174-(+T174*N175)),IF(L175="Impacto",('4 - Valor del Riesgo Inherente'!M174-(+'4 - Valor del Riesgo Inherente'!M174*N175)),IF(L175="Probabilidad",T174,""))),"")</f>
        <v>0.44999999999999996</v>
      </c>
      <c r="U175" s="128" t="str">
        <f t="shared" si="86"/>
        <v>Moderado</v>
      </c>
      <c r="V175" s="128" t="str">
        <f t="shared" si="87"/>
        <v>Moderado</v>
      </c>
      <c r="W175" s="128" t="str">
        <f t="shared" si="88"/>
        <v>Reducir</v>
      </c>
    </row>
    <row r="176" spans="2:23" s="129" customFormat="1" ht="28.3" x14ac:dyDescent="0.4">
      <c r="B176" s="118" t="str">
        <f>+'4 - Valor del Riesgo Inherente'!B176</f>
        <v>SEGUIMIENTO, EVALUACIÓN Y MEJORA</v>
      </c>
      <c r="C176" s="119">
        <f>+'4 - Valor del Riesgo Inherente'!C176</f>
        <v>0</v>
      </c>
      <c r="D176" s="44" t="str">
        <f>+'4 - Valor del Riesgo Inherente'!D176</f>
        <v>R 71</v>
      </c>
      <c r="E176" s="118">
        <f>+'4 - Valor del Riesgo Inherente'!E176</f>
        <v>0</v>
      </c>
      <c r="F176" s="118">
        <f>+'4 - Valor del Riesgo Inherente'!F176</f>
        <v>0</v>
      </c>
      <c r="G176" s="98">
        <f>+'4 - Valor del Riesgo Inherente'!G176</f>
        <v>0</v>
      </c>
      <c r="H176" s="120" t="s">
        <v>1750</v>
      </c>
      <c r="I176" s="88"/>
      <c r="J176" s="88"/>
      <c r="K176" s="94"/>
      <c r="L176" s="119" t="str">
        <f t="shared" si="83"/>
        <v/>
      </c>
      <c r="M176" s="94"/>
      <c r="N176" s="119" t="str">
        <f t="shared" ref="N176" si="90">IF(AND(K176="Preventivo",M176="Automático"),"50%",IF(AND(K176="Preventivo",M176="Manual"),"40%",IF(AND(K176="Detectivo",M176="Automático"),"40%",IF(AND(K176="Detectivo",M176="Manual"),"30%",IF(AND(K176="Correctivo",M176="Automático"),"35%",IF(AND(K176="Correctivo",M176="Manual"),"25%",""))))))</f>
        <v/>
      </c>
      <c r="O176" s="94"/>
      <c r="P176" s="94"/>
      <c r="Q176" s="94"/>
      <c r="R176" s="127" t="str">
        <f>+IFERROR(IF(L176="Probabilidad",('4 - Valor del Riesgo Inherente'!J176-(+'4 - Valor del Riesgo Inherente'!J176*N176)),IF(L176="Impacto",'4 - Valor del Riesgo Inherente'!J176,"")),"")</f>
        <v/>
      </c>
      <c r="S176" s="128" t="str">
        <f t="shared" ref="S176:S178" si="91">IFERROR(IF(R176="","",IF(R176&lt;=0.2,"Muy Baja",IF(R176&lt;=0.4,"Baja",IF(R176&lt;=0.6,"Media",IF(R176&lt;=0.8,"Alta","Muy Alta"))))),"")</f>
        <v/>
      </c>
      <c r="T176" s="127" t="str">
        <f>+IFERROR(IF(L176="Impacto",('4 - Valor del Riesgo Inherente'!M176-(+'4 - Valor del Riesgo Inherente'!M176*N176)),IF(L176="Probabilidad",'4 - Valor del Riesgo Inherente'!M176,"")),"")</f>
        <v/>
      </c>
      <c r="U176" s="128" t="str">
        <f t="shared" ref="U176:U178" si="92">IFERROR(IF(T176="","",IF(T176&lt;=0.2,"Leve",IF(T176&lt;=0.4,"Menor",IF(T176&lt;=0.6,"Moderado",IF(T176&lt;=0.8,"Mayor","Catastrófico"))))),"")</f>
        <v/>
      </c>
      <c r="V176" s="128" t="str">
        <f t="shared" ref="V176:V178" si="93">IF(OR(AND(S176="Muy Baja",U176="Leve"),AND(S176="Muy Baja",U176="Menor"),AND(S176="Baja",U176="Leve")),"Bajo",IF(OR(AND(S176="Muy baja",U176="Moderado"),AND(S176="Baja",U176="Menor"),AND(S176="Baja",U176="Moderado"),AND(S176="Media",U176="Leve"),AND(S176="Media",U176="Menor"),AND(S176="Media",U176="Moderado"),AND(S176="Alta",U176="Leve"),AND(S176="Alta",U176="Menor")),"Moderado",IF(OR(AND(S176="Muy Baja",U176="Mayor"),AND(S176="Baja",U176="Mayor"),AND(S176="Media",U176="Mayor"),AND(S176="Alta",U176="Moderado"),AND(S176="Alta",U176="Mayor"),AND(S176="Muy Alta",U176="Leve"),AND(S176="Muy Alta",U176="Menor"),AND(S176="Muy Alta",U176="Moderado"),AND(S176="Muy Alta",U176="Mayor")),"Alto",IF(OR(AND(S176="Muy Baja",U176="Catastrófico"),AND(S176="Baja",U176="Catastrófico"),AND(S176="Media",U176="Catastrófico"),AND(S176="Alta",U176="Catastrófico"),AND(S176="Muy Alta",U176="Catastrófico")),"Extremo",""))))</f>
        <v/>
      </c>
      <c r="W176" s="128" t="e">
        <f t="shared" ref="W176:W178" si="94">_xlfn.IFS(V176="Bajo","Aceptar",V176="Moderado","Reducir",V176="Alto","Reducir",V176="Extremo","Reducir")</f>
        <v>#N/A</v>
      </c>
    </row>
    <row r="177" spans="2:23" s="129" customFormat="1" ht="56.6" x14ac:dyDescent="0.4">
      <c r="B177" s="118" t="str">
        <f>+'4 - Valor del Riesgo Inherente'!B177</f>
        <v>SEGUIMIENTO, EVALUACIÓN Y MEJORA</v>
      </c>
      <c r="C177" s="119" t="str">
        <f>+'4 - Valor del Riesgo Inherente'!C177</f>
        <v>OFICINA DE PLANEACIÓN</v>
      </c>
      <c r="D177" s="44" t="str">
        <f>+'4 - Valor del Riesgo Inherente'!D177</f>
        <v>R 72</v>
      </c>
      <c r="E177" s="118" t="str">
        <f>+'4 - Valor del Riesgo Inherente'!E177</f>
        <v>Incumplimiento en la ejecución de los planes y proyectos Institucionales</v>
      </c>
      <c r="F177" s="118" t="str">
        <f>+'4 - Valor del Riesgo Inherente'!F177</f>
        <v>Pérdida Reputacional</v>
      </c>
      <c r="G177" s="98" t="str">
        <f>+'4 - Valor del Riesgo Inherente'!G177</f>
        <v>Posibilidad de pérdida reputacional en la imagen institucional por la inadecuada asignación de recursos físicos, humanos, técnicos, tecnológicos o financieros para el desarrollo del portafolio de productos y/o servicios y cumplimiento de los tiempos de entrega de los productos</v>
      </c>
      <c r="H177" s="120" t="s">
        <v>1272</v>
      </c>
      <c r="I177" s="88" t="s">
        <v>702</v>
      </c>
      <c r="J177" s="88" t="s">
        <v>967</v>
      </c>
      <c r="K177" s="94" t="s">
        <v>177</v>
      </c>
      <c r="L177" s="119" t="str">
        <f t="shared" si="83"/>
        <v>Probabilidad</v>
      </c>
      <c r="M177" s="94" t="s">
        <v>181</v>
      </c>
      <c r="N177" s="119" t="str">
        <f>IF(AND(K177="Preventivo",M177="Automático"),"50%",IF(AND(K177="Preventivo",M177="Manual"),"40%",IF(AND(K177="Detectivo",M177="Automático"),"40%",IF(AND(K177="Detectivo",M177="Manual"),"30%",IF(AND(K177="Correctivo",M177="Automático"),"35%",IF(AND(K177="Correctivo",M177="Manual"),"25%",""))))))</f>
        <v>30%</v>
      </c>
      <c r="O177" s="94" t="s">
        <v>188</v>
      </c>
      <c r="P177" s="94" t="s">
        <v>190</v>
      </c>
      <c r="Q177" s="94" t="s">
        <v>729</v>
      </c>
      <c r="R177" s="127">
        <f>+IFERROR(IF(L177="Probabilidad",('4 - Valor del Riesgo Inherente'!J177-(+'4 - Valor del Riesgo Inherente'!J177*N177)),IF(L177="Impacto",'4 - Valor del Riesgo Inherente'!J177,"")),"")</f>
        <v>0.28000000000000003</v>
      </c>
      <c r="S177" s="128" t="str">
        <f t="shared" si="91"/>
        <v>Baja</v>
      </c>
      <c r="T177" s="127">
        <f>+IFERROR(IF(L177="Impacto",('4 - Valor del Riesgo Inherente'!M177-(+'4 - Valor del Riesgo Inherente'!M177*N177)),IF(L177="Probabilidad",'4 - Valor del Riesgo Inherente'!M177,"")),"")</f>
        <v>0.6</v>
      </c>
      <c r="U177" s="128" t="str">
        <f t="shared" si="92"/>
        <v>Moderado</v>
      </c>
      <c r="V177" s="128" t="str">
        <f t="shared" si="93"/>
        <v>Moderado</v>
      </c>
      <c r="W177" s="128" t="str">
        <f t="shared" si="94"/>
        <v>Reducir</v>
      </c>
    </row>
    <row r="178" spans="2:23" s="129" customFormat="1" ht="56.6" x14ac:dyDescent="0.4">
      <c r="B178" s="118" t="str">
        <f>+'4 - Valor del Riesgo Inherente'!B178</f>
        <v>SEGUIMIENTO, EVALUACIÓN Y MEJORA</v>
      </c>
      <c r="C178" s="119" t="str">
        <f>+'4 - Valor del Riesgo Inherente'!C178</f>
        <v>OFICINA DE PLANEACIÓN</v>
      </c>
      <c r="D178" s="44" t="str">
        <f>+'4 - Valor del Riesgo Inherente'!D178</f>
        <v>R 72</v>
      </c>
      <c r="E178" s="118" t="str">
        <f>+'4 - Valor del Riesgo Inherente'!E178</f>
        <v>Incumplimiento en la ejecución de los planes y proyectos Institucionales</v>
      </c>
      <c r="F178" s="118" t="str">
        <f>+'4 - Valor del Riesgo Inherente'!F178</f>
        <v>Pérdida Reputacional</v>
      </c>
      <c r="G178" s="98" t="str">
        <f>+'4 - Valor del Riesgo Inherente'!G178</f>
        <v>Posibilidad de pérdida reputacional en la imagen institucional por la inadecuada asignación de recursos físicos, humanos, técnicos, tecnológicos o financieros para el desarrollo del portafolio de productos y/o servicios y cumplimiento de los tiempos de entrega de los productos</v>
      </c>
      <c r="H178" s="120" t="s">
        <v>1273</v>
      </c>
      <c r="I178" s="88" t="s">
        <v>702</v>
      </c>
      <c r="J178" s="88" t="s">
        <v>968</v>
      </c>
      <c r="K178" s="94" t="s">
        <v>178</v>
      </c>
      <c r="L178" s="119" t="str">
        <f t="shared" si="83"/>
        <v>Impacto</v>
      </c>
      <c r="M178" s="94" t="s">
        <v>181</v>
      </c>
      <c r="N178" s="119" t="str">
        <f>IF(AND(K178="Preventivo",M178="Automático"),"50%",IF(AND(K178="Preventivo",M178="Manual"),"40%",IF(AND(K178="Detectivo",M178="Automático"),"40%",IF(AND(K178="Detectivo",M178="Manual"),"30%",IF(AND(K178="Correctivo",M178="Automático"),"35%",IF(AND(K178="Correctivo",M178="Manual"),"25%",""))))))</f>
        <v>25%</v>
      </c>
      <c r="O178" s="94" t="s">
        <v>188</v>
      </c>
      <c r="P178" s="94" t="s">
        <v>190</v>
      </c>
      <c r="Q178" s="94" t="s">
        <v>729</v>
      </c>
      <c r="R178" s="127">
        <f>IFERROR(IF(AND(L177="Probabilidad",L178="Probabilidad"),(R177-(+R177*N178)),IF(L178="Probabilidad",('4 - Valor del Riesgo Inherente'!J177-(+'4 - Valor del Riesgo Inherente'!J177*N178)),IF(L178="Impacto",R177,""))),"")</f>
        <v>0.28000000000000003</v>
      </c>
      <c r="S178" s="128" t="str">
        <f t="shared" si="91"/>
        <v>Baja</v>
      </c>
      <c r="T178" s="127">
        <f>IFERROR(IF(AND(L177="Impacto",L178="Impacto"),(T177-(+T177*N178)),IF(L178="Impacto",('4 - Valor del Riesgo Inherente'!M177-(+'4 - Valor del Riesgo Inherente'!M177*N178)),IF(L178="Probabilidad",T177,""))),"")</f>
        <v>0.44999999999999996</v>
      </c>
      <c r="U178" s="128" t="str">
        <f t="shared" si="92"/>
        <v>Moderado</v>
      </c>
      <c r="V178" s="128" t="str">
        <f t="shared" si="93"/>
        <v>Moderado</v>
      </c>
      <c r="W178" s="128" t="str">
        <f t="shared" si="94"/>
        <v>Reducir</v>
      </c>
    </row>
    <row r="179" spans="2:23" s="129" customFormat="1" ht="70.75" x14ac:dyDescent="0.4">
      <c r="B179" s="118" t="str">
        <f>+'4 - Valor del Riesgo Inherente'!B179</f>
        <v>SEGUIMIENTO, EVALUACIÓN Y MEJORA</v>
      </c>
      <c r="C179" s="119" t="str">
        <f>+'4 - Valor del Riesgo Inherente'!C179</f>
        <v>OFICINA DE CONTROL INTERNO</v>
      </c>
      <c r="D179" s="44" t="str">
        <f>+'4 - Valor del Riesgo Inherente'!D179</f>
        <v>R 73</v>
      </c>
      <c r="E179" s="118" t="str">
        <f>+'4 - Valor del Riesgo Inherente'!E179</f>
        <v>Incumplimiento del Plan Anual de Auditoría Interna</v>
      </c>
      <c r="F179" s="118" t="str">
        <f>+'4 - Valor del Riesgo Inherente'!F179</f>
        <v>Pérdida Reputacional</v>
      </c>
      <c r="G179" s="98" t="str">
        <f>+'4 - Valor del Riesgo Inherente'!G179</f>
        <v>Posibilidad de pérdida reputacional en la credibilidad y confianza de las partes interesadas y organismos de control por falta de competencias y capacitaciones al personal de la entidad con respecto al trabajo en esta</v>
      </c>
      <c r="H179" s="122" t="s">
        <v>1274</v>
      </c>
      <c r="I179" s="124" t="s">
        <v>969</v>
      </c>
      <c r="J179" s="124" t="s">
        <v>1633</v>
      </c>
      <c r="K179" s="125" t="s">
        <v>176</v>
      </c>
      <c r="L179" s="126" t="str">
        <f t="shared" si="83"/>
        <v>Probabilidad</v>
      </c>
      <c r="M179" s="125" t="s">
        <v>181</v>
      </c>
      <c r="N179" s="126" t="str">
        <f t="shared" ref="N179:N186" si="95">IF(AND(K179="Preventivo",M179="Automático"),"50%",IF(AND(K179="Preventivo",M179="Manual"),"40%",IF(AND(K179="Detectivo",M179="Automático"),"40%",IF(AND(K179="Detectivo",M179="Manual"),"30%",IF(AND(K179="Correctivo",M179="Automático"),"35%",IF(AND(K179="Correctivo",M179="Manual"),"25%",""))))))</f>
        <v>40%</v>
      </c>
      <c r="O179" s="125" t="s">
        <v>188</v>
      </c>
      <c r="P179" s="125" t="s">
        <v>190</v>
      </c>
      <c r="Q179" s="125" t="s">
        <v>728</v>
      </c>
      <c r="R179" s="127">
        <f>+IFERROR(IF(L179="Probabilidad",('4 - Valor del Riesgo Inherente'!J179-(+'4 - Valor del Riesgo Inherente'!J179*N179)),IF(L179="Impacto",'4 - Valor del Riesgo Inherente'!J179,"")),"")</f>
        <v>0.36</v>
      </c>
      <c r="S179" s="128" t="str">
        <f t="shared" ref="S179:S180" si="96">IFERROR(IF(R179="","",IF(R179&lt;=0.2,"Muy Baja",IF(R179&lt;=0.4,"Baja",IF(R179&lt;=0.6,"Media",IF(R179&lt;=0.8,"Alta","Muy Alta"))))),"")</f>
        <v>Baja</v>
      </c>
      <c r="T179" s="127">
        <f>+IFERROR(IF(L179="Impacto",('4 - Valor del Riesgo Inherente'!M179-(+'4 - Valor del Riesgo Inherente'!M179*N179)),IF(L179="Probabilidad",'4 - Valor del Riesgo Inherente'!M179,"")),"")</f>
        <v>1</v>
      </c>
      <c r="U179" s="128" t="str">
        <f t="shared" ref="U179:U180" si="97">IFERROR(IF(T179="","",IF(T179&lt;=0.2,"Leve",IF(T179&lt;=0.4,"Menor",IF(T179&lt;=0.6,"Moderado",IF(T179&lt;=0.8,"Mayor","Catastrófico"))))),"")</f>
        <v>Catastrófico</v>
      </c>
      <c r="V179" s="128" t="str">
        <f t="shared" ref="V179:V180" si="98">IF(OR(AND(S179="Muy Baja",U179="Leve"),AND(S179="Muy Baja",U179="Menor"),AND(S179="Baja",U179="Leve")),"Bajo",IF(OR(AND(S179="Muy baja",U179="Moderado"),AND(S179="Baja",U179="Menor"),AND(S179="Baja",U179="Moderado"),AND(S179="Media",U179="Leve"),AND(S179="Media",U179="Menor"),AND(S179="Media",U179="Moderado"),AND(S179="Alta",U179="Leve"),AND(S179="Alta",U179="Menor")),"Moderado",IF(OR(AND(S179="Muy Baja",U179="Mayor"),AND(S179="Baja",U179="Mayor"),AND(S179="Media",U179="Mayor"),AND(S179="Alta",U179="Moderado"),AND(S179="Alta",U179="Mayor"),AND(S179="Muy Alta",U179="Leve"),AND(S179="Muy Alta",U179="Menor"),AND(S179="Muy Alta",U179="Moderado"),AND(S179="Muy Alta",U179="Mayor")),"Alto",IF(OR(AND(S179="Muy Baja",U179="Catastrófico"),AND(S179="Baja",U179="Catastrófico"),AND(S179="Media",U179="Catastrófico"),AND(S179="Alta",U179="Catastrófico"),AND(S179="Muy Alta",U179="Catastrófico")),"Extremo",""))))</f>
        <v>Extremo</v>
      </c>
      <c r="W179" s="128" t="str">
        <f t="shared" ref="W179:W180" si="99">_xlfn.IFS(V179="Bajo","Aceptar",V179="Moderado","Reducir",V179="Alto","Reducir",V179="Extremo","Reducir")</f>
        <v>Reducir</v>
      </c>
    </row>
    <row r="180" spans="2:23" s="129" customFormat="1" ht="56.6" x14ac:dyDescent="0.4">
      <c r="B180" s="118" t="str">
        <f>+'4 - Valor del Riesgo Inherente'!B180</f>
        <v>SEGUIMIENTO, EVALUACIÓN Y MEJORA</v>
      </c>
      <c r="C180" s="119" t="str">
        <f>+'4 - Valor del Riesgo Inherente'!C180</f>
        <v>OFICINA DE CONTROL INTERNO</v>
      </c>
      <c r="D180" s="44" t="str">
        <f>+'4 - Valor del Riesgo Inherente'!D180</f>
        <v>R 73</v>
      </c>
      <c r="E180" s="118" t="str">
        <f>+'4 - Valor del Riesgo Inherente'!E180</f>
        <v>Incumplimiento del Plan Anual de Auditoría Interna</v>
      </c>
      <c r="F180" s="118" t="str">
        <f>+'4 - Valor del Riesgo Inherente'!F180</f>
        <v>Pérdida Reputacional</v>
      </c>
      <c r="G180" s="98" t="str">
        <f>+'4 - Valor del Riesgo Inherente'!G180</f>
        <v>Posibilidad de pérdida reputacional en la credibilidad y confianza de las partes interesadas y organismos de control por falta de competencias y capacitaciones al personal de la entidad con respecto al trabajo en esta</v>
      </c>
      <c r="H180" s="122" t="s">
        <v>1275</v>
      </c>
      <c r="I180" s="124" t="s">
        <v>970</v>
      </c>
      <c r="J180" s="124" t="s">
        <v>1634</v>
      </c>
      <c r="K180" s="125" t="s">
        <v>176</v>
      </c>
      <c r="L180" s="126" t="str">
        <f t="shared" si="83"/>
        <v>Probabilidad</v>
      </c>
      <c r="M180" s="125" t="s">
        <v>181</v>
      </c>
      <c r="N180" s="126" t="str">
        <f t="shared" si="95"/>
        <v>40%</v>
      </c>
      <c r="O180" s="125" t="s">
        <v>188</v>
      </c>
      <c r="P180" s="125" t="s">
        <v>190</v>
      </c>
      <c r="Q180" s="125" t="s">
        <v>728</v>
      </c>
      <c r="R180" s="127">
        <f>IFERROR(IF(AND(L179="Probabilidad",L180="Probabilidad"),(R179-(+R179*N180)),IF(L180="Probabilidad",('4 - Valor del Riesgo Inherente'!J179-(+'4 - Valor del Riesgo Inherente'!J179*N180)),IF(L180="Impacto",R179,""))),"")</f>
        <v>0.216</v>
      </c>
      <c r="S180" s="128" t="str">
        <f t="shared" si="96"/>
        <v>Baja</v>
      </c>
      <c r="T180" s="127">
        <f>IFERROR(IF(AND(L179="Impacto",L180="Impacto"),(T179-(+T179*N180)),IF(L180="Impacto",('4 - Valor del Riesgo Inherente'!M179-(+'4 - Valor del Riesgo Inherente'!M179*N180)),IF(L180="Probabilidad",T179,""))),"")</f>
        <v>1</v>
      </c>
      <c r="U180" s="128" t="str">
        <f t="shared" si="97"/>
        <v>Catastrófico</v>
      </c>
      <c r="V180" s="128" t="str">
        <f t="shared" si="98"/>
        <v>Extremo</v>
      </c>
      <c r="W180" s="128" t="str">
        <f t="shared" si="99"/>
        <v>Reducir</v>
      </c>
    </row>
    <row r="181" spans="2:23" s="129" customFormat="1" ht="70.75" x14ac:dyDescent="0.4">
      <c r="B181" s="118" t="str">
        <f>+'4 - Valor del Riesgo Inherente'!B181</f>
        <v>SEGUIMIENTO, EVALUACIÓN Y MEJORA</v>
      </c>
      <c r="C181" s="119" t="str">
        <f>+'4 - Valor del Riesgo Inherente'!C181</f>
        <v>OFICINA DE CONTROL INTERNO</v>
      </c>
      <c r="D181" s="44" t="str">
        <f>+'4 - Valor del Riesgo Inherente'!D181</f>
        <v>R 73</v>
      </c>
      <c r="E181" s="118" t="str">
        <f>+'4 - Valor del Riesgo Inherente'!E181</f>
        <v>Incumplimiento del Plan Anual de Auditoría Interna</v>
      </c>
      <c r="F181" s="118" t="str">
        <f>+'4 - Valor del Riesgo Inherente'!F181</f>
        <v>Pérdida Reputacional</v>
      </c>
      <c r="G181" s="98" t="str">
        <f>+'4 - Valor del Riesgo Inherente'!G181</f>
        <v>Posibilidad de pérdida reputacional en la credibilidad y confianza de las partes interesadas y organismos de control por falta de competencias y capacitaciones al personal de la entidad con respecto al trabajo en esta</v>
      </c>
      <c r="H181" s="122" t="s">
        <v>1276</v>
      </c>
      <c r="I181" s="124" t="s">
        <v>970</v>
      </c>
      <c r="J181" s="124" t="s">
        <v>971</v>
      </c>
      <c r="K181" s="125" t="s">
        <v>177</v>
      </c>
      <c r="L181" s="126" t="str">
        <f t="shared" si="83"/>
        <v>Probabilidad</v>
      </c>
      <c r="M181" s="125" t="s">
        <v>181</v>
      </c>
      <c r="N181" s="126" t="str">
        <f t="shared" si="95"/>
        <v>30%</v>
      </c>
      <c r="O181" s="125" t="s">
        <v>188</v>
      </c>
      <c r="P181" s="125" t="s">
        <v>190</v>
      </c>
      <c r="Q181" s="125" t="s">
        <v>728</v>
      </c>
      <c r="R181" s="127">
        <f>IFERROR(IF(AND(L180="Probabilidad",L181="Probabilidad"),(R180-(+R180*N181)),IF(L181="Probabilidad",('4 - Valor del Riesgo Inherente'!J180-(+'4 - Valor del Riesgo Inherente'!J180*N181)),IF(L181="Impacto",R180,""))),"")</f>
        <v>0.1512</v>
      </c>
      <c r="S181" s="128" t="str">
        <f t="shared" ref="S181:S184" si="100">IFERROR(IF(R181="","",IF(R181&lt;=0.2,"Muy Baja",IF(R181&lt;=0.4,"Baja",IF(R181&lt;=0.6,"Media",IF(R181&lt;=0.8,"Alta","Muy Alta"))))),"")</f>
        <v>Muy Baja</v>
      </c>
      <c r="T181" s="127">
        <f>IFERROR(IF(AND(L180="Impacto",L181="Impacto"),(T180-(+T180*N181)),IF(L181="Impacto",('4 - Valor del Riesgo Inherente'!M180-(+'4 - Valor del Riesgo Inherente'!M180*N181)),IF(L181="Probabilidad",T180,""))),"")</f>
        <v>1</v>
      </c>
      <c r="U181" s="128" t="str">
        <f t="shared" ref="U181:U184" si="101">IFERROR(IF(T181="","",IF(T181&lt;=0.2,"Leve",IF(T181&lt;=0.4,"Menor",IF(T181&lt;=0.6,"Moderado",IF(T181&lt;=0.8,"Mayor","Catastrófico"))))),"")</f>
        <v>Catastrófico</v>
      </c>
      <c r="V181" s="128" t="str">
        <f t="shared" ref="V181:V184" si="102">IF(OR(AND(S181="Muy Baja",U181="Leve"),AND(S181="Muy Baja",U181="Menor"),AND(S181="Baja",U181="Leve")),"Bajo",IF(OR(AND(S181="Muy baja",U181="Moderado"),AND(S181="Baja",U181="Menor"),AND(S181="Baja",U181="Moderado"),AND(S181="Media",U181="Leve"),AND(S181="Media",U181="Menor"),AND(S181="Media",U181="Moderado"),AND(S181="Alta",U181="Leve"),AND(S181="Alta",U181="Menor")),"Moderado",IF(OR(AND(S181="Muy Baja",U181="Mayor"),AND(S181="Baja",U181="Mayor"),AND(S181="Media",U181="Mayor"),AND(S181="Alta",U181="Moderado"),AND(S181="Alta",U181="Mayor"),AND(S181="Muy Alta",U181="Leve"),AND(S181="Muy Alta",U181="Menor"),AND(S181="Muy Alta",U181="Moderado"),AND(S181="Muy Alta",U181="Mayor")),"Alto",IF(OR(AND(S181="Muy Baja",U181="Catastrófico"),AND(S181="Baja",U181="Catastrófico"),AND(S181="Media",U181="Catastrófico"),AND(S181="Alta",U181="Catastrófico"),AND(S181="Muy Alta",U181="Catastrófico")),"Extremo",""))))</f>
        <v>Extremo</v>
      </c>
      <c r="W181" s="128" t="str">
        <f t="shared" ref="W181:W184" si="103">_xlfn.IFS(V181="Bajo","Aceptar",V181="Moderado","Reducir",V181="Alto","Reducir",V181="Extremo","Reducir")</f>
        <v>Reducir</v>
      </c>
    </row>
    <row r="182" spans="2:23" s="129" customFormat="1" ht="70.75" x14ac:dyDescent="0.4">
      <c r="B182" s="118" t="str">
        <f>+'4 - Valor del Riesgo Inherente'!B182</f>
        <v>SEGUIMIENTO, EVALUACIÓN Y MEJORA</v>
      </c>
      <c r="C182" s="119" t="str">
        <f>+'4 - Valor del Riesgo Inherente'!C182</f>
        <v>OFICINA DE CONTROL INTERNO</v>
      </c>
      <c r="D182" s="44" t="str">
        <f>+'4 - Valor del Riesgo Inherente'!D182</f>
        <v>R 73</v>
      </c>
      <c r="E182" s="118" t="str">
        <f>+'4 - Valor del Riesgo Inherente'!E182</f>
        <v>Incumplimiento del Plan Anual de Auditoría Interna</v>
      </c>
      <c r="F182" s="118" t="str">
        <f>+'4 - Valor del Riesgo Inherente'!F182</f>
        <v>Pérdida Reputacional</v>
      </c>
      <c r="G182" s="98" t="str">
        <f>+'4 - Valor del Riesgo Inherente'!G182</f>
        <v>Posibilidad de pérdida reputacional en la credibilidad y confianza de las partes interesadas y organismos de control por falta de competencias y capacitaciones al personal de la entidad con respecto al trabajo en esta</v>
      </c>
      <c r="H182" s="122" t="s">
        <v>1277</v>
      </c>
      <c r="I182" s="124" t="s">
        <v>970</v>
      </c>
      <c r="J182" s="124" t="s">
        <v>1635</v>
      </c>
      <c r="K182" s="125" t="s">
        <v>178</v>
      </c>
      <c r="L182" s="126" t="str">
        <f t="shared" si="83"/>
        <v>Impacto</v>
      </c>
      <c r="M182" s="125" t="s">
        <v>181</v>
      </c>
      <c r="N182" s="126" t="str">
        <f t="shared" si="95"/>
        <v>25%</v>
      </c>
      <c r="O182" s="125" t="s">
        <v>188</v>
      </c>
      <c r="P182" s="125" t="s">
        <v>190</v>
      </c>
      <c r="Q182" s="125" t="s">
        <v>728</v>
      </c>
      <c r="R182" s="127">
        <f>IFERROR(IF(AND(L181="Probabilidad",L182="Probabilidad"),(R181-(+R181*N182)),IF(L182="Probabilidad",('4 - Valor del Riesgo Inherente'!J181-(+'4 - Valor del Riesgo Inherente'!J181*N182)),IF(L182="Impacto",R181,""))),"")</f>
        <v>0.1512</v>
      </c>
      <c r="S182" s="128" t="str">
        <f t="shared" si="100"/>
        <v>Muy Baja</v>
      </c>
      <c r="T182" s="127">
        <f>IFERROR(IF(AND(L181="Impacto",L182="Impacto"),(T181-(+T181*N182)),IF(L182="Impacto",('4 - Valor del Riesgo Inherente'!M181-(+'4 - Valor del Riesgo Inherente'!M181*N182)),IF(L182="Probabilidad",T181,""))),"")</f>
        <v>0.44999999999999996</v>
      </c>
      <c r="U182" s="128" t="str">
        <f t="shared" si="101"/>
        <v>Moderado</v>
      </c>
      <c r="V182" s="128" t="str">
        <f t="shared" si="102"/>
        <v>Moderado</v>
      </c>
      <c r="W182" s="128" t="str">
        <f t="shared" si="103"/>
        <v>Reducir</v>
      </c>
    </row>
    <row r="183" spans="2:23" s="129" customFormat="1" ht="70.75" x14ac:dyDescent="0.4">
      <c r="B183" s="118" t="str">
        <f>+'4 - Valor del Riesgo Inherente'!B183</f>
        <v>SEGUIMIENTO, EVALUACIÓN Y MEJORA</v>
      </c>
      <c r="C183" s="119" t="str">
        <f>+'4 - Valor del Riesgo Inherente'!C183</f>
        <v>OFICINA DE CONTROL INTERNO</v>
      </c>
      <c r="D183" s="44" t="str">
        <f>+'4 - Valor del Riesgo Inherente'!D183</f>
        <v>R 74</v>
      </c>
      <c r="E183" s="118" t="str">
        <f>+'4 - Valor del Riesgo Inherente'!E183</f>
        <v>Incumplimiento en la ejecución del cronograma de monitoreo de los planes de mejoramiento</v>
      </c>
      <c r="F183" s="118" t="str">
        <f>+'4 - Valor del Riesgo Inherente'!F183</f>
        <v>Pérdida Reputacional</v>
      </c>
      <c r="G183" s="98" t="str">
        <f>+'4 - Valor del Riesgo Inherente'!G183</f>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v>
      </c>
      <c r="H183" s="122" t="s">
        <v>1278</v>
      </c>
      <c r="I183" s="124" t="s">
        <v>970</v>
      </c>
      <c r="J183" s="124" t="s">
        <v>972</v>
      </c>
      <c r="K183" s="125" t="s">
        <v>177</v>
      </c>
      <c r="L183" s="126" t="str">
        <f t="shared" si="83"/>
        <v>Probabilidad</v>
      </c>
      <c r="M183" s="125" t="s">
        <v>181</v>
      </c>
      <c r="N183" s="126" t="str">
        <f t="shared" si="95"/>
        <v>30%</v>
      </c>
      <c r="O183" s="125" t="s">
        <v>188</v>
      </c>
      <c r="P183" s="125" t="s">
        <v>190</v>
      </c>
      <c r="Q183" s="125" t="s">
        <v>728</v>
      </c>
      <c r="R183" s="127">
        <f>+IFERROR(IF(L183="Probabilidad",('4 - Valor del Riesgo Inherente'!J183-(+'4 - Valor del Riesgo Inherente'!J183*N183)),IF(L183="Impacto",'4 - Valor del Riesgo Inherente'!J183,"")),"")</f>
        <v>0.14000000000000001</v>
      </c>
      <c r="S183" s="128" t="str">
        <f t="shared" si="100"/>
        <v>Muy Baja</v>
      </c>
      <c r="T183" s="127">
        <f>+IFERROR(IF(L183="Impacto",('4 - Valor del Riesgo Inherente'!M183-(+'4 - Valor del Riesgo Inherente'!M183*N183)),IF(L183="Probabilidad",'4 - Valor del Riesgo Inherente'!M183,"")),"")</f>
        <v>0.6</v>
      </c>
      <c r="U183" s="128" t="str">
        <f t="shared" si="101"/>
        <v>Moderado</v>
      </c>
      <c r="V183" s="128" t="str">
        <f t="shared" si="102"/>
        <v>Moderado</v>
      </c>
      <c r="W183" s="128" t="str">
        <f t="shared" si="103"/>
        <v>Reducir</v>
      </c>
    </row>
    <row r="184" spans="2:23" s="129" customFormat="1" ht="99" x14ac:dyDescent="0.4">
      <c r="B184" s="118" t="str">
        <f>+'4 - Valor del Riesgo Inherente'!B184</f>
        <v>SEGUIMIENTO, EVALUACIÓN Y MEJORA</v>
      </c>
      <c r="C184" s="119" t="str">
        <f>+'4 - Valor del Riesgo Inherente'!C184</f>
        <v>OFICINA DE CONTROL INTERNO</v>
      </c>
      <c r="D184" s="44" t="str">
        <f>+'4 - Valor del Riesgo Inherente'!D184</f>
        <v>R 74</v>
      </c>
      <c r="E184" s="118" t="str">
        <f>+'4 - Valor del Riesgo Inherente'!E184</f>
        <v>Incumplimiento en la ejecución del cronograma de monitoreo de los planes de mejoramiento</v>
      </c>
      <c r="F184" s="118" t="str">
        <f>+'4 - Valor del Riesgo Inherente'!F184</f>
        <v>Pérdida Reputacional</v>
      </c>
      <c r="G184" s="98" t="str">
        <f>+'4 - Valor del Riesgo Inherente'!G184</f>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v>
      </c>
      <c r="H184" s="122" t="s">
        <v>1279</v>
      </c>
      <c r="I184" s="124" t="s">
        <v>970</v>
      </c>
      <c r="J184" s="124" t="s">
        <v>1636</v>
      </c>
      <c r="K184" s="125" t="s">
        <v>178</v>
      </c>
      <c r="L184" s="126" t="str">
        <f t="shared" si="83"/>
        <v>Impacto</v>
      </c>
      <c r="M184" s="125" t="s">
        <v>181</v>
      </c>
      <c r="N184" s="126" t="str">
        <f t="shared" si="95"/>
        <v>25%</v>
      </c>
      <c r="O184" s="125" t="s">
        <v>188</v>
      </c>
      <c r="P184" s="125" t="s">
        <v>190</v>
      </c>
      <c r="Q184" s="125" t="s">
        <v>728</v>
      </c>
      <c r="R184" s="127">
        <f>IFERROR(IF(AND(L183="Probabilidad",L184="Probabilidad"),(R183-(+R183*N184)),IF(L184="Probabilidad",('4 - Valor del Riesgo Inherente'!J183-(+'4 - Valor del Riesgo Inherente'!J183*N184)),IF(L184="Impacto",R183,""))),"")</f>
        <v>0.14000000000000001</v>
      </c>
      <c r="S184" s="128" t="str">
        <f t="shared" si="100"/>
        <v>Muy Baja</v>
      </c>
      <c r="T184" s="127">
        <f>IFERROR(IF(AND(L183="Impacto",L184="Impacto"),(T183-(+T183*N184)),IF(L184="Impacto",('4 - Valor del Riesgo Inherente'!M183-(+'4 - Valor del Riesgo Inherente'!M183*N184)),IF(L184="Probabilidad",T183,""))),"")</f>
        <v>0.44999999999999996</v>
      </c>
      <c r="U184" s="128" t="str">
        <f t="shared" si="101"/>
        <v>Moderado</v>
      </c>
      <c r="V184" s="128" t="str">
        <f t="shared" si="102"/>
        <v>Moderado</v>
      </c>
      <c r="W184" s="128" t="str">
        <f t="shared" si="103"/>
        <v>Reducir</v>
      </c>
    </row>
    <row r="185" spans="2:23" s="129" customFormat="1" ht="56.6" x14ac:dyDescent="0.4">
      <c r="B185" s="118" t="str">
        <f>+'4 - Valor del Riesgo Inherente'!B185</f>
        <v>SEGUIMIENTO, EVALUACIÓN Y MEJORA</v>
      </c>
      <c r="C185" s="119" t="str">
        <f>+'4 - Valor del Riesgo Inherente'!C185</f>
        <v>OFICINA DE CONTROL INTERNO</v>
      </c>
      <c r="D185" s="44" t="str">
        <f>+'4 - Valor del Riesgo Inherente'!D185</f>
        <v>R 74</v>
      </c>
      <c r="E185" s="118" t="str">
        <f>+'4 - Valor del Riesgo Inherente'!E185</f>
        <v>Incumplimiento en la ejecución del cronograma de monitoreo de los planes de mejoramiento</v>
      </c>
      <c r="F185" s="118" t="str">
        <f>+'4 - Valor del Riesgo Inherente'!F185</f>
        <v>Pérdida Reputacional</v>
      </c>
      <c r="G185" s="98" t="str">
        <f>+'4 - Valor del Riesgo Inherente'!G185</f>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v>
      </c>
      <c r="H185" s="122" t="s">
        <v>1280</v>
      </c>
      <c r="I185" s="124" t="s">
        <v>730</v>
      </c>
      <c r="J185" s="124"/>
      <c r="K185" s="125"/>
      <c r="L185" s="126" t="str">
        <f t="shared" si="83"/>
        <v/>
      </c>
      <c r="M185" s="125"/>
      <c r="N185" s="126" t="str">
        <f t="shared" si="95"/>
        <v/>
      </c>
      <c r="O185" s="125"/>
      <c r="P185" s="125"/>
      <c r="Q185" s="125"/>
      <c r="R185" s="127" t="str">
        <f>IFERROR(IF(AND(L184="Probabilidad",L185="Probabilidad"),(R184-(+R184*N185)),IF(L185="Probabilidad",('4 - Valor del Riesgo Inherente'!J184-(+'4 - Valor del Riesgo Inherente'!J184*N185)),IF(L185="Impacto",R184,""))),"")</f>
        <v/>
      </c>
      <c r="S185" s="128" t="str">
        <f t="shared" ref="S185:S186" si="104">IFERROR(IF(R185="","",IF(R185&lt;=0.2,"Muy Baja",IF(R185&lt;=0.4,"Baja",IF(R185&lt;=0.6,"Media",IF(R185&lt;=0.8,"Alta","Muy Alta"))))),"")</f>
        <v/>
      </c>
      <c r="T185" s="127" t="str">
        <f>IFERROR(IF(AND(L184="Impacto",L185="Impacto"),(T184-(+T184*N185)),IF(L185="Impacto",('4 - Valor del Riesgo Inherente'!M184-(+'4 - Valor del Riesgo Inherente'!M184*N185)),IF(L185="Probabilidad",T184,""))),"")</f>
        <v/>
      </c>
      <c r="U185" s="128" t="str">
        <f t="shared" ref="U185:U186" si="105">IFERROR(IF(T185="","",IF(T185&lt;=0.2,"Leve",IF(T185&lt;=0.4,"Menor",IF(T185&lt;=0.6,"Moderado",IF(T185&lt;=0.8,"Mayor","Catastrófico"))))),"")</f>
        <v/>
      </c>
      <c r="V185" s="128" t="str">
        <f t="shared" ref="V185:V186" si="106">IF(OR(AND(S185="Muy Baja",U185="Leve"),AND(S185="Muy Baja",U185="Menor"),AND(S185="Baja",U185="Leve")),"Bajo",IF(OR(AND(S185="Muy baja",U185="Moderado"),AND(S185="Baja",U185="Menor"),AND(S185="Baja",U185="Moderado"),AND(S185="Media",U185="Leve"),AND(S185="Media",U185="Menor"),AND(S185="Media",U185="Moderado"),AND(S185="Alta",U185="Leve"),AND(S185="Alta",U185="Menor")),"Moderado",IF(OR(AND(S185="Muy Baja",U185="Mayor"),AND(S185="Baja",U185="Mayor"),AND(S185="Media",U185="Mayor"),AND(S185="Alta",U185="Moderado"),AND(S185="Alta",U185="Mayor"),AND(S185="Muy Alta",U185="Leve"),AND(S185="Muy Alta",U185="Menor"),AND(S185="Muy Alta",U185="Moderado"),AND(S185="Muy Alta",U185="Mayor")),"Alto",IF(OR(AND(S185="Muy Baja",U185="Catastrófico"),AND(S185="Baja",U185="Catastrófico"),AND(S185="Media",U185="Catastrófico"),AND(S185="Alta",U185="Catastrófico"),AND(S185="Muy Alta",U185="Catastrófico")),"Extremo",""))))</f>
        <v/>
      </c>
      <c r="W185" s="128" t="e">
        <f t="shared" ref="W185:W186" si="107">_xlfn.IFS(V185="Bajo","Aceptar",V185="Moderado","Reducir",V185="Alto","Reducir",V185="Extremo","Reducir")</f>
        <v>#N/A</v>
      </c>
    </row>
    <row r="186" spans="2:23" s="129" customFormat="1" ht="99" x14ac:dyDescent="0.4">
      <c r="B186" s="118" t="str">
        <f>+'4 - Valor del Riesgo Inherente'!B186</f>
        <v>ACCESO A LA PROPIEDAD DE LA TIERRA Y LOS TERRITORIOS</v>
      </c>
      <c r="C186" s="119" t="str">
        <f>+'4 - Valor del Riesgo Inherente'!C186</f>
        <v>SUBDIRECCIÓN DE ASUNTOS ÉTNICOS</v>
      </c>
      <c r="D186" s="44" t="str">
        <f>+'4 - Valor del Riesgo Inherente'!D186</f>
        <v>R 75</v>
      </c>
      <c r="E186" s="118" t="str">
        <f>+'4 - Valor del Riesgo Inherente'!E186</f>
        <v>Posible afectación en el impulso de los procesos de formalización delegados a las UGTS</v>
      </c>
      <c r="F186" s="118" t="str">
        <f>+'4 - Valor del Riesgo Inherente'!F186</f>
        <v>Pérdida Reputacional</v>
      </c>
      <c r="G186" s="98" t="str">
        <f>+'4 - Valor del Riesgo Inherente'!G186</f>
        <v>Afectar el avance de los procedimientos delegados a las UGTS, en virtud de la Resolución No. 20221000298926 del 01/diciembre/2022, en los que la SUBDIRECCIÓN DE ASUNTOS ÉTNICOS - SUBDAE delegó el impulso de los casos de formalización a las UGTS, en los que a pesar de las estrategias utilizadas para monitorear y controlar dichos avances, actualmente se evidencia la necesidad de fortalecer los mecanismos de seguimiento, a través de la implementación de planes de trabajos caracterizado para cada territorio.</v>
      </c>
      <c r="H186" s="122" t="s">
        <v>1714</v>
      </c>
      <c r="I186" s="124" t="s">
        <v>1739</v>
      </c>
      <c r="J186" s="124" t="s">
        <v>1738</v>
      </c>
      <c r="K186" s="125" t="s">
        <v>176</v>
      </c>
      <c r="L186" s="126" t="str">
        <f t="shared" si="83"/>
        <v>Probabilidad</v>
      </c>
      <c r="M186" s="125" t="s">
        <v>181</v>
      </c>
      <c r="N186" s="126" t="str">
        <f t="shared" si="95"/>
        <v>40%</v>
      </c>
      <c r="O186" s="128" t="s">
        <v>188</v>
      </c>
      <c r="P186" s="126" t="s">
        <v>190</v>
      </c>
      <c r="Q186" s="128" t="s">
        <v>192</v>
      </c>
      <c r="R186" s="127">
        <f>+IFERROR(IF(L186="Probabilidad",('4 - Valor del Riesgo Inherente'!J186-(+'4 - Valor del Riesgo Inherente'!J186*N186)),IF(L186="Impacto",'4 - Valor del Riesgo Inherente'!J186,"")),"")</f>
        <v>0.12</v>
      </c>
      <c r="S186" s="128" t="str">
        <f t="shared" si="104"/>
        <v>Muy Baja</v>
      </c>
      <c r="T186" s="127">
        <f>+IFERROR(IF(L186="Impacto",('4 - Valor del Riesgo Inherente'!M186-(+'4 - Valor del Riesgo Inherente'!M186*N186)),IF(L186="Probabilidad",'4 - Valor del Riesgo Inherente'!M186,"")),"")</f>
        <v>0.6</v>
      </c>
      <c r="U186" s="128" t="str">
        <f t="shared" si="105"/>
        <v>Moderado</v>
      </c>
      <c r="V186" s="128" t="str">
        <f t="shared" si="106"/>
        <v>Moderado</v>
      </c>
      <c r="W186" s="128" t="str">
        <f t="shared" si="107"/>
        <v>Reducir</v>
      </c>
    </row>
    <row r="187" spans="2:23" x14ac:dyDescent="0.4">
      <c r="B187" s="418"/>
      <c r="C187" s="419"/>
      <c r="D187" s="419"/>
      <c r="E187" s="419"/>
      <c r="F187" s="419"/>
      <c r="G187" s="419"/>
      <c r="H187" s="419"/>
      <c r="I187" s="419"/>
      <c r="J187" s="419"/>
      <c r="K187" s="419"/>
      <c r="L187" s="419"/>
      <c r="M187" s="419"/>
      <c r="N187" s="419"/>
      <c r="O187" s="419"/>
      <c r="P187" s="419"/>
      <c r="Q187" s="419"/>
      <c r="R187" s="419"/>
      <c r="S187" s="419"/>
      <c r="T187" s="419"/>
      <c r="U187" s="419"/>
      <c r="V187" s="419"/>
      <c r="W187" s="420"/>
    </row>
    <row r="188" spans="2:23" x14ac:dyDescent="0.4">
      <c r="B188" s="421"/>
      <c r="C188" s="422"/>
      <c r="D188" s="422"/>
      <c r="E188" s="422"/>
      <c r="F188" s="422"/>
      <c r="G188" s="422"/>
      <c r="H188" s="422"/>
      <c r="I188" s="422"/>
      <c r="J188" s="422"/>
      <c r="K188" s="422"/>
      <c r="L188" s="422"/>
      <c r="M188" s="422"/>
      <c r="N188" s="422"/>
      <c r="O188" s="422"/>
      <c r="P188" s="422"/>
      <c r="Q188" s="422"/>
      <c r="R188" s="422"/>
      <c r="S188" s="422"/>
      <c r="T188" s="422"/>
      <c r="U188" s="422"/>
      <c r="V188" s="422"/>
      <c r="W188" s="423"/>
    </row>
    <row r="189" spans="2:23" x14ac:dyDescent="0.4">
      <c r="B189" s="421"/>
      <c r="C189" s="422"/>
      <c r="D189" s="422"/>
      <c r="E189" s="422"/>
      <c r="F189" s="422"/>
      <c r="G189" s="422"/>
      <c r="H189" s="422"/>
      <c r="I189" s="422"/>
      <c r="J189" s="422"/>
      <c r="K189" s="422"/>
      <c r="L189" s="422"/>
      <c r="M189" s="422"/>
      <c r="N189" s="422"/>
      <c r="O189" s="422"/>
      <c r="P189" s="422"/>
      <c r="Q189" s="422"/>
      <c r="R189" s="422"/>
      <c r="S189" s="422"/>
      <c r="T189" s="422"/>
      <c r="U189" s="422"/>
      <c r="V189" s="422"/>
      <c r="W189" s="423"/>
    </row>
    <row r="190" spans="2:23" x14ac:dyDescent="0.4">
      <c r="B190" s="421"/>
      <c r="C190" s="422"/>
      <c r="D190" s="422"/>
      <c r="E190" s="422"/>
      <c r="F190" s="422"/>
      <c r="G190" s="422"/>
      <c r="H190" s="422"/>
      <c r="I190" s="422"/>
      <c r="J190" s="422"/>
      <c r="K190" s="422"/>
      <c r="L190" s="422"/>
      <c r="M190" s="422"/>
      <c r="N190" s="422"/>
      <c r="O190" s="422"/>
      <c r="P190" s="422"/>
      <c r="Q190" s="422"/>
      <c r="R190" s="422"/>
      <c r="S190" s="422"/>
      <c r="T190" s="422"/>
      <c r="U190" s="422"/>
      <c r="V190" s="422"/>
      <c r="W190" s="423"/>
    </row>
    <row r="191" spans="2:23" x14ac:dyDescent="0.4">
      <c r="B191" s="421"/>
      <c r="C191" s="422"/>
      <c r="D191" s="422"/>
      <c r="E191" s="422"/>
      <c r="F191" s="422"/>
      <c r="G191" s="422"/>
      <c r="H191" s="422"/>
      <c r="I191" s="422"/>
      <c r="J191" s="422"/>
      <c r="K191" s="422"/>
      <c r="L191" s="422"/>
      <c r="M191" s="422"/>
      <c r="N191" s="422"/>
      <c r="O191" s="422"/>
      <c r="P191" s="422"/>
      <c r="Q191" s="422"/>
      <c r="R191" s="422"/>
      <c r="S191" s="422"/>
      <c r="T191" s="422"/>
      <c r="U191" s="422"/>
      <c r="V191" s="422"/>
      <c r="W191" s="423"/>
    </row>
    <row r="192" spans="2:23" x14ac:dyDescent="0.4">
      <c r="B192" s="421"/>
      <c r="C192" s="422"/>
      <c r="D192" s="422"/>
      <c r="E192" s="422"/>
      <c r="F192" s="422"/>
      <c r="G192" s="422"/>
      <c r="H192" s="422"/>
      <c r="I192" s="422"/>
      <c r="J192" s="422"/>
      <c r="K192" s="422"/>
      <c r="L192" s="422"/>
      <c r="M192" s="422"/>
      <c r="N192" s="422"/>
      <c r="O192" s="422"/>
      <c r="P192" s="422"/>
      <c r="Q192" s="422"/>
      <c r="R192" s="422"/>
      <c r="S192" s="422"/>
      <c r="T192" s="422"/>
      <c r="U192" s="422"/>
      <c r="V192" s="422"/>
      <c r="W192" s="423"/>
    </row>
    <row r="193" spans="2:23" x14ac:dyDescent="0.4">
      <c r="B193" s="421"/>
      <c r="C193" s="422"/>
      <c r="D193" s="422"/>
      <c r="E193" s="422"/>
      <c r="F193" s="422"/>
      <c r="G193" s="422"/>
      <c r="H193" s="422"/>
      <c r="I193" s="422"/>
      <c r="J193" s="422"/>
      <c r="K193" s="422"/>
      <c r="L193" s="422"/>
      <c r="M193" s="422"/>
      <c r="N193" s="422"/>
      <c r="O193" s="422"/>
      <c r="P193" s="422"/>
      <c r="Q193" s="422"/>
      <c r="R193" s="422"/>
      <c r="S193" s="422"/>
      <c r="T193" s="422"/>
      <c r="U193" s="422"/>
      <c r="V193" s="422"/>
      <c r="W193" s="423"/>
    </row>
    <row r="194" spans="2:23" x14ac:dyDescent="0.4">
      <c r="B194" s="421"/>
      <c r="C194" s="422"/>
      <c r="D194" s="422"/>
      <c r="E194" s="422"/>
      <c r="F194" s="422"/>
      <c r="G194" s="422"/>
      <c r="H194" s="422"/>
      <c r="I194" s="422"/>
      <c r="J194" s="422"/>
      <c r="K194" s="422"/>
      <c r="L194" s="422"/>
      <c r="M194" s="422"/>
      <c r="N194" s="422"/>
      <c r="O194" s="422"/>
      <c r="P194" s="422"/>
      <c r="Q194" s="422"/>
      <c r="R194" s="422"/>
      <c r="S194" s="422"/>
      <c r="T194" s="422"/>
      <c r="U194" s="422"/>
      <c r="V194" s="422"/>
      <c r="W194" s="423"/>
    </row>
    <row r="195" spans="2:23" x14ac:dyDescent="0.4">
      <c r="B195" s="421"/>
      <c r="C195" s="422"/>
      <c r="D195" s="422"/>
      <c r="E195" s="422"/>
      <c r="F195" s="422"/>
      <c r="G195" s="422"/>
      <c r="H195" s="422"/>
      <c r="I195" s="422"/>
      <c r="J195" s="422"/>
      <c r="K195" s="422"/>
      <c r="L195" s="422"/>
      <c r="M195" s="422"/>
      <c r="N195" s="422"/>
      <c r="O195" s="422"/>
      <c r="P195" s="422"/>
      <c r="Q195" s="422"/>
      <c r="R195" s="422"/>
      <c r="S195" s="422"/>
      <c r="T195" s="422"/>
      <c r="U195" s="422"/>
      <c r="V195" s="422"/>
      <c r="W195" s="423"/>
    </row>
    <row r="196" spans="2:23" x14ac:dyDescent="0.4">
      <c r="B196" s="421"/>
      <c r="C196" s="422"/>
      <c r="D196" s="422"/>
      <c r="E196" s="422"/>
      <c r="F196" s="422"/>
      <c r="G196" s="422"/>
      <c r="H196" s="422"/>
      <c r="I196" s="422"/>
      <c r="J196" s="422"/>
      <c r="K196" s="422"/>
      <c r="L196" s="422"/>
      <c r="M196" s="422"/>
      <c r="N196" s="422"/>
      <c r="O196" s="422"/>
      <c r="P196" s="422"/>
      <c r="Q196" s="422"/>
      <c r="R196" s="422"/>
      <c r="S196" s="422"/>
      <c r="T196" s="422"/>
      <c r="U196" s="422"/>
      <c r="V196" s="422"/>
      <c r="W196" s="423"/>
    </row>
    <row r="197" spans="2:23" x14ac:dyDescent="0.4">
      <c r="B197" s="424"/>
      <c r="C197" s="425"/>
      <c r="D197" s="425"/>
      <c r="E197" s="425"/>
      <c r="F197" s="425"/>
      <c r="G197" s="425"/>
      <c r="H197" s="425"/>
      <c r="I197" s="425"/>
      <c r="J197" s="425"/>
      <c r="K197" s="425"/>
      <c r="L197" s="425"/>
      <c r="M197" s="425"/>
      <c r="N197" s="425"/>
      <c r="O197" s="425"/>
      <c r="P197" s="425"/>
      <c r="Q197" s="425"/>
      <c r="R197" s="425"/>
      <c r="S197" s="425"/>
      <c r="T197" s="425"/>
      <c r="U197" s="425"/>
      <c r="V197" s="425"/>
      <c r="W197" s="426"/>
    </row>
  </sheetData>
  <sheetProtection autoFilter="0" pivotTables="0"/>
  <autoFilter ref="B10:W186" xr:uid="{00000000-0001-0000-0500-000000000000}"/>
  <dataConsolidate/>
  <mergeCells count="18">
    <mergeCell ref="E2:U2"/>
    <mergeCell ref="E3:U3"/>
    <mergeCell ref="E4:U4"/>
    <mergeCell ref="B2:C4"/>
    <mergeCell ref="R9:W9"/>
    <mergeCell ref="B6:W6"/>
    <mergeCell ref="B7:W7"/>
    <mergeCell ref="B8:W8"/>
    <mergeCell ref="C9:C10"/>
    <mergeCell ref="E9:E10"/>
    <mergeCell ref="D9:D10"/>
    <mergeCell ref="H9:J9"/>
    <mergeCell ref="K9:Q9"/>
    <mergeCell ref="G9:G10"/>
    <mergeCell ref="B5:W5"/>
    <mergeCell ref="F9:F10"/>
    <mergeCell ref="B9:B10"/>
    <mergeCell ref="B187:W197"/>
  </mergeCells>
  <phoneticPr fontId="6" type="noConversion"/>
  <conditionalFormatting sqref="J11:J68">
    <cfRule type="containsText" dxfId="1012" priority="489" operator="containsText" text="El   a través de ">
      <formula>NOT(ISERROR(SEARCH("El   a través de ",J11)))</formula>
    </cfRule>
  </conditionalFormatting>
  <conditionalFormatting sqref="K11:K68 M11:M68 O11:Q68">
    <cfRule type="cellIs" dxfId="1011" priority="488" operator="equal">
      <formula>0</formula>
    </cfRule>
  </conditionalFormatting>
  <conditionalFormatting sqref="S11:S186">
    <cfRule type="cellIs" dxfId="1010" priority="4" operator="equal">
      <formula>"Muy Alta"</formula>
    </cfRule>
    <cfRule type="cellIs" dxfId="1009" priority="5" operator="equal">
      <formula>"Alta"</formula>
    </cfRule>
    <cfRule type="cellIs" dxfId="1008" priority="6" operator="equal">
      <formula>"Media"</formula>
    </cfRule>
    <cfRule type="cellIs" dxfId="1007" priority="7" operator="equal">
      <formula>"Baja"</formula>
    </cfRule>
    <cfRule type="cellIs" dxfId="1006" priority="8" operator="equal">
      <formula>"Muy baja"</formula>
    </cfRule>
  </conditionalFormatting>
  <conditionalFormatting sqref="U11:U186">
    <cfRule type="cellIs" dxfId="1005" priority="13" operator="equal">
      <formula>"Catastrófico"</formula>
    </cfRule>
    <cfRule type="cellIs" dxfId="1004" priority="14" operator="equal">
      <formula>"Mayor"</formula>
    </cfRule>
    <cfRule type="cellIs" dxfId="1003" priority="15" operator="equal">
      <formula>"Menor"</formula>
    </cfRule>
    <cfRule type="cellIs" dxfId="1002" priority="16" operator="equal">
      <formula>"Leve"</formula>
    </cfRule>
  </conditionalFormatting>
  <conditionalFormatting sqref="U11:V186">
    <cfRule type="cellIs" dxfId="1001" priority="1" operator="equal">
      <formula>"Moderado"</formula>
    </cfRule>
  </conditionalFormatting>
  <conditionalFormatting sqref="V11:V186">
    <cfRule type="cellIs" dxfId="1000" priority="9" operator="equal">
      <formula>"Extremo"</formula>
    </cfRule>
    <cfRule type="cellIs" dxfId="999" priority="10" operator="equal">
      <formula>"Alto"</formula>
    </cfRule>
    <cfRule type="cellIs" dxfId="998" priority="12" operator="equal">
      <formula>"Bajo"</formula>
    </cfRule>
  </conditionalFormatting>
  <pageMargins left="0.7" right="0.7" top="0.75" bottom="0.75" header="0.3" footer="0.3"/>
  <pageSetup paperSize="14" orientation="portrait"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C63B06-5EE3-4A23-9613-04E74E1FE086}">
          <x14:formula1>
            <xm:f>'0 - Criterios'!$F$39:$F$40</xm:f>
          </x14:formula1>
          <xm:sqref>O11:O69 O71:O185</xm:sqref>
        </x14:dataValidation>
        <x14:dataValidation type="list" allowBlank="1" showInputMessage="1" showErrorMessage="1" xr:uid="{C81DBA6E-FE94-4C1A-88C5-197A5ACA9C21}">
          <x14:formula1>
            <xm:f>'0 - Criterios'!$G$39:$G$40</xm:f>
          </x14:formula1>
          <xm:sqref>P11:P69 P71:P185</xm:sqref>
        </x14:dataValidation>
        <x14:dataValidation type="list" allowBlank="1" showInputMessage="1" showErrorMessage="1" xr:uid="{2A2DEBCF-3730-478D-BF0B-665935F88B75}">
          <x14:formula1>
            <xm:f>'0 - Criterios'!$H$39:$H$40</xm:f>
          </x14:formula1>
          <xm:sqref>Q11:Q69 Q71:Q185</xm:sqref>
        </x14:dataValidation>
        <x14:dataValidation type="list" allowBlank="1" showInputMessage="1" showErrorMessage="1" xr:uid="{C55F0530-8913-4AFB-8230-C18E7D280532}">
          <x14:formula1>
            <xm:f>'0 - Criterios'!$H$32:$H$33</xm:f>
          </x14:formula1>
          <xm:sqref>M11:M69 M71:M186</xm:sqref>
        </x14:dataValidation>
        <x14:dataValidation type="list" allowBlank="1" showInputMessage="1" showErrorMessage="1" xr:uid="{B96DBF40-2AA2-4B41-BD32-3219DF2146E7}">
          <x14:formula1>
            <xm:f>'0 - Criterios'!$F$32:$F$34</xm:f>
          </x14:formula1>
          <xm:sqref>K11:K69 K71:K186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B95C6-A6EF-48A0-B4C0-56E9EFF57E81}">
  <dimension ref="A2:AM194"/>
  <sheetViews>
    <sheetView topLeftCell="B1" zoomScaleNormal="100" workbookViewId="0">
      <selection activeCell="B8" sqref="B8:B9"/>
    </sheetView>
  </sheetViews>
  <sheetFormatPr baseColWidth="10" defaultColWidth="11.4609375" defaultRowHeight="14.15" x14ac:dyDescent="0.4"/>
  <cols>
    <col min="1" max="1" width="4.53515625" style="135" customWidth="1"/>
    <col min="2" max="2" width="30.53515625" style="161" customWidth="1"/>
    <col min="3" max="3" width="30.53515625" style="162" customWidth="1"/>
    <col min="4" max="4" width="60.53515625" style="162" customWidth="1"/>
    <col min="5" max="5" width="120.53515625" style="162" customWidth="1"/>
    <col min="6" max="6" width="30.53515625" style="162" customWidth="1"/>
    <col min="7" max="9" width="60.53515625" style="162" customWidth="1"/>
    <col min="10" max="10" width="30.53515625" style="162" customWidth="1"/>
    <col min="11" max="11" width="5.3828125" style="162" customWidth="1"/>
    <col min="12" max="13" width="5.921875" style="162" customWidth="1"/>
    <col min="14" max="14" width="5.07421875" style="162" customWidth="1"/>
    <col min="15" max="15" width="5" style="162" customWidth="1"/>
    <col min="16" max="16" width="5.61328125" style="162" customWidth="1"/>
    <col min="17" max="17" width="6" style="162" customWidth="1"/>
    <col min="18" max="18" width="5.3828125" style="162" customWidth="1"/>
    <col min="19" max="19" width="5.61328125" style="162" customWidth="1"/>
    <col min="20" max="20" width="5.3828125" style="162" customWidth="1"/>
    <col min="21" max="22" width="5.61328125" style="162" customWidth="1"/>
    <col min="23" max="34" width="5.69140625" style="162" customWidth="1"/>
    <col min="35" max="37" width="30.53515625" style="162" customWidth="1"/>
    <col min="38" max="38" width="40.69140625" style="163" customWidth="1"/>
    <col min="39" max="39" width="138.07421875" style="164" bestFit="1" customWidth="1"/>
    <col min="40" max="16384" width="11.4609375" style="135"/>
  </cols>
  <sheetData>
    <row r="2" spans="1:39" ht="30" customHeight="1" x14ac:dyDescent="0.4">
      <c r="B2" s="470"/>
      <c r="C2" s="470"/>
      <c r="D2" s="136" t="s">
        <v>30</v>
      </c>
      <c r="E2" s="369" t="s">
        <v>75</v>
      </c>
      <c r="F2" s="408"/>
      <c r="G2" s="408"/>
      <c r="H2" s="408"/>
      <c r="I2" s="408"/>
      <c r="J2" s="408"/>
      <c r="K2" s="408"/>
      <c r="L2" s="408"/>
      <c r="M2" s="408"/>
      <c r="N2" s="408"/>
      <c r="O2" s="408"/>
      <c r="P2" s="408"/>
      <c r="Q2" s="408"/>
      <c r="R2" s="408"/>
      <c r="S2" s="408"/>
      <c r="T2" s="408"/>
      <c r="U2" s="408"/>
      <c r="V2" s="408"/>
      <c r="W2" s="408"/>
      <c r="X2" s="408"/>
      <c r="Y2" s="408"/>
      <c r="Z2" s="408"/>
      <c r="AA2" s="408"/>
      <c r="AB2" s="408"/>
      <c r="AC2" s="408"/>
      <c r="AD2" s="408"/>
      <c r="AE2" s="408"/>
      <c r="AF2" s="408"/>
      <c r="AG2" s="408"/>
      <c r="AH2" s="408"/>
      <c r="AI2" s="408"/>
      <c r="AJ2" s="408"/>
      <c r="AK2" s="370"/>
      <c r="AL2" s="10" t="s">
        <v>31</v>
      </c>
      <c r="AM2" s="137" t="s">
        <v>78</v>
      </c>
    </row>
    <row r="3" spans="1:39" ht="30" customHeight="1" x14ac:dyDescent="0.4">
      <c r="B3" s="470"/>
      <c r="C3" s="470"/>
      <c r="D3" s="136" t="s">
        <v>32</v>
      </c>
      <c r="E3" s="412" t="s">
        <v>76</v>
      </c>
      <c r="F3" s="413"/>
      <c r="G3" s="413"/>
      <c r="H3" s="413"/>
      <c r="I3" s="413"/>
      <c r="J3" s="413"/>
      <c r="K3" s="413"/>
      <c r="L3" s="413"/>
      <c r="M3" s="413"/>
      <c r="N3" s="413"/>
      <c r="O3" s="413"/>
      <c r="P3" s="413"/>
      <c r="Q3" s="413"/>
      <c r="R3" s="413"/>
      <c r="S3" s="413"/>
      <c r="T3" s="413"/>
      <c r="U3" s="413"/>
      <c r="V3" s="413"/>
      <c r="W3" s="413"/>
      <c r="X3" s="413"/>
      <c r="Y3" s="413"/>
      <c r="Z3" s="413"/>
      <c r="AA3" s="413"/>
      <c r="AB3" s="413"/>
      <c r="AC3" s="413"/>
      <c r="AD3" s="413"/>
      <c r="AE3" s="413"/>
      <c r="AF3" s="413"/>
      <c r="AG3" s="413"/>
      <c r="AH3" s="413"/>
      <c r="AI3" s="413"/>
      <c r="AJ3" s="413"/>
      <c r="AK3" s="414"/>
      <c r="AL3" s="10" t="s">
        <v>73</v>
      </c>
      <c r="AM3" s="14">
        <v>4</v>
      </c>
    </row>
    <row r="4" spans="1:39" ht="30" customHeight="1" x14ac:dyDescent="0.4">
      <c r="B4" s="470"/>
      <c r="C4" s="470"/>
      <c r="D4" s="136" t="s">
        <v>34</v>
      </c>
      <c r="E4" s="412" t="s">
        <v>77</v>
      </c>
      <c r="F4" s="413"/>
      <c r="G4" s="413"/>
      <c r="H4" s="413"/>
      <c r="I4" s="413"/>
      <c r="J4" s="413"/>
      <c r="K4" s="413"/>
      <c r="L4" s="413"/>
      <c r="M4" s="413"/>
      <c r="N4" s="413"/>
      <c r="O4" s="413"/>
      <c r="P4" s="413"/>
      <c r="Q4" s="413"/>
      <c r="R4" s="413"/>
      <c r="S4" s="413"/>
      <c r="T4" s="413"/>
      <c r="U4" s="413"/>
      <c r="V4" s="413"/>
      <c r="W4" s="413"/>
      <c r="X4" s="413"/>
      <c r="Y4" s="413"/>
      <c r="Z4" s="413"/>
      <c r="AA4" s="413"/>
      <c r="AB4" s="413"/>
      <c r="AC4" s="413"/>
      <c r="AD4" s="413"/>
      <c r="AE4" s="413"/>
      <c r="AF4" s="413"/>
      <c r="AG4" s="413"/>
      <c r="AH4" s="413"/>
      <c r="AI4" s="413"/>
      <c r="AJ4" s="413"/>
      <c r="AK4" s="414"/>
      <c r="AL4" s="10" t="s">
        <v>74</v>
      </c>
      <c r="AM4" s="83">
        <v>44636</v>
      </c>
    </row>
    <row r="5" spans="1:39" ht="30" customHeight="1" x14ac:dyDescent="0.4">
      <c r="B5" s="471"/>
      <c r="C5" s="472"/>
      <c r="D5" s="472"/>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3"/>
    </row>
    <row r="6" spans="1:39" ht="30" customHeight="1" x14ac:dyDescent="0.4">
      <c r="B6" s="467" t="s">
        <v>1887</v>
      </c>
      <c r="C6" s="359"/>
      <c r="D6" s="359"/>
      <c r="E6" s="359"/>
      <c r="F6" s="359"/>
      <c r="G6" s="359"/>
      <c r="H6" s="359"/>
      <c r="I6" s="359"/>
      <c r="J6" s="359"/>
      <c r="K6" s="359"/>
      <c r="L6" s="359"/>
      <c r="M6" s="359"/>
      <c r="N6" s="359"/>
      <c r="O6" s="359"/>
      <c r="P6" s="359"/>
      <c r="Q6" s="359"/>
      <c r="R6" s="359"/>
      <c r="S6" s="359"/>
      <c r="T6" s="359"/>
      <c r="U6" s="359"/>
      <c r="V6" s="359"/>
      <c r="W6" s="468"/>
      <c r="X6" s="468"/>
      <c r="Y6" s="468"/>
      <c r="Z6" s="468"/>
      <c r="AA6" s="468"/>
      <c r="AB6" s="468"/>
      <c r="AC6" s="468"/>
      <c r="AD6" s="468"/>
      <c r="AE6" s="468"/>
      <c r="AF6" s="468"/>
      <c r="AG6" s="468"/>
      <c r="AH6" s="468"/>
      <c r="AI6" s="468"/>
      <c r="AJ6" s="468"/>
      <c r="AK6" s="468"/>
      <c r="AL6" s="468"/>
      <c r="AM6" s="469"/>
    </row>
    <row r="7" spans="1:39" ht="30" customHeight="1" x14ac:dyDescent="0.4">
      <c r="B7" s="452" t="s">
        <v>98</v>
      </c>
      <c r="C7" s="453"/>
      <c r="D7" s="453"/>
      <c r="E7" s="454"/>
      <c r="F7" s="395" t="s">
        <v>102</v>
      </c>
      <c r="G7" s="395"/>
      <c r="H7" s="395"/>
      <c r="I7" s="395"/>
      <c r="J7" s="395"/>
      <c r="K7" s="395"/>
      <c r="L7" s="395"/>
      <c r="M7" s="395"/>
      <c r="N7" s="395"/>
      <c r="O7" s="395"/>
      <c r="P7" s="395"/>
      <c r="Q7" s="395"/>
      <c r="R7" s="395"/>
      <c r="S7" s="395"/>
      <c r="T7" s="395"/>
      <c r="U7" s="395"/>
      <c r="V7" s="452"/>
      <c r="W7" s="455" t="s">
        <v>180</v>
      </c>
      <c r="X7" s="456"/>
      <c r="Y7" s="456"/>
      <c r="Z7" s="456"/>
      <c r="AA7" s="456"/>
      <c r="AB7" s="456"/>
      <c r="AC7" s="456"/>
      <c r="AD7" s="456"/>
      <c r="AE7" s="456"/>
      <c r="AF7" s="456"/>
      <c r="AG7" s="456"/>
      <c r="AH7" s="456"/>
      <c r="AI7" s="456"/>
      <c r="AJ7" s="138"/>
      <c r="AK7" s="456" t="s">
        <v>434</v>
      </c>
      <c r="AL7" s="456"/>
      <c r="AM7" s="457"/>
    </row>
    <row r="8" spans="1:39" ht="89.25" customHeight="1" x14ac:dyDescent="0.4">
      <c r="B8" s="139" t="s">
        <v>34</v>
      </c>
      <c r="C8" s="139" t="s">
        <v>450</v>
      </c>
      <c r="D8" s="139" t="s">
        <v>595</v>
      </c>
      <c r="E8" s="139" t="s">
        <v>1888</v>
      </c>
      <c r="F8" s="139" t="s">
        <v>470</v>
      </c>
      <c r="G8" s="139" t="s">
        <v>451</v>
      </c>
      <c r="H8" s="139" t="s">
        <v>452</v>
      </c>
      <c r="I8" s="139" t="s">
        <v>453</v>
      </c>
      <c r="J8" s="139" t="s">
        <v>454</v>
      </c>
      <c r="K8" s="140" t="s">
        <v>458</v>
      </c>
      <c r="L8" s="140" t="s">
        <v>459</v>
      </c>
      <c r="M8" s="140" t="s">
        <v>460</v>
      </c>
      <c r="N8" s="140" t="s">
        <v>461</v>
      </c>
      <c r="O8" s="140" t="s">
        <v>462</v>
      </c>
      <c r="P8" s="140" t="s">
        <v>463</v>
      </c>
      <c r="Q8" s="140" t="s">
        <v>464</v>
      </c>
      <c r="R8" s="140" t="s">
        <v>465</v>
      </c>
      <c r="S8" s="140" t="s">
        <v>466</v>
      </c>
      <c r="T8" s="140" t="s">
        <v>467</v>
      </c>
      <c r="U8" s="140" t="s">
        <v>468</v>
      </c>
      <c r="V8" s="140" t="s">
        <v>469</v>
      </c>
      <c r="W8" s="141" t="s">
        <v>458</v>
      </c>
      <c r="X8" s="141" t="s">
        <v>459</v>
      </c>
      <c r="Y8" s="141" t="s">
        <v>460</v>
      </c>
      <c r="Z8" s="141" t="s">
        <v>461</v>
      </c>
      <c r="AA8" s="141" t="s">
        <v>462</v>
      </c>
      <c r="AB8" s="141" t="s">
        <v>463</v>
      </c>
      <c r="AC8" s="141" t="s">
        <v>464</v>
      </c>
      <c r="AD8" s="141" t="s">
        <v>465</v>
      </c>
      <c r="AE8" s="141" t="s">
        <v>466</v>
      </c>
      <c r="AF8" s="141" t="s">
        <v>467</v>
      </c>
      <c r="AG8" s="141" t="s">
        <v>468</v>
      </c>
      <c r="AH8" s="141" t="s">
        <v>469</v>
      </c>
      <c r="AI8" s="142" t="s">
        <v>455</v>
      </c>
      <c r="AJ8" s="142" t="s">
        <v>596</v>
      </c>
      <c r="AK8" s="143" t="s">
        <v>435</v>
      </c>
      <c r="AL8" s="142" t="s">
        <v>456</v>
      </c>
      <c r="AM8" s="142" t="s">
        <v>457</v>
      </c>
    </row>
    <row r="9" spans="1:39" s="13" customFormat="1" ht="42.45" x14ac:dyDescent="0.4">
      <c r="A9" s="135"/>
      <c r="B9" s="144" t="str">
        <f>+'5 - Diseño y Valoración Control'!B11</f>
        <v>DIRECCIONAMIENTO ESTRATÉGICO</v>
      </c>
      <c r="C9" s="145" t="str">
        <f>+'5 - Diseño y Valoración Control'!D11</f>
        <v>R 1</v>
      </c>
      <c r="D9" s="144" t="str">
        <f>+'5 - Diseño y Valoración Control'!E11</f>
        <v>Aprobar planes no pertinentes a la entidad</v>
      </c>
      <c r="E9" s="144" t="str">
        <f>+'5 - Diseño y Valoración Control'!G11</f>
        <v>Posibilidad de afectación económica  por multa del ente de control debido al desconocimiento y/o interpretación inadecuada de la política pública para el sector rural, del contexto, del entorno y de la situación de la Agencia y de la normativa vigente relacionada con la Agencia</v>
      </c>
      <c r="F9" s="146" t="s">
        <v>1351</v>
      </c>
      <c r="G9" s="147" t="s">
        <v>1917</v>
      </c>
      <c r="H9" s="147" t="s">
        <v>702</v>
      </c>
      <c r="I9" s="147" t="s">
        <v>1926</v>
      </c>
      <c r="J9" s="148">
        <f t="shared" ref="J9:J48" si="0">SUM(K9:V9)</f>
        <v>3</v>
      </c>
      <c r="K9" s="148"/>
      <c r="L9" s="148"/>
      <c r="M9" s="148"/>
      <c r="N9" s="148"/>
      <c r="O9" s="148"/>
      <c r="P9" s="148"/>
      <c r="Q9" s="148"/>
      <c r="R9" s="148"/>
      <c r="S9" s="148"/>
      <c r="T9" s="148">
        <v>1</v>
      </c>
      <c r="U9" s="148">
        <v>1</v>
      </c>
      <c r="V9" s="148">
        <v>1</v>
      </c>
      <c r="W9" s="149"/>
      <c r="X9" s="149"/>
      <c r="Y9" s="149"/>
      <c r="Z9" s="149"/>
      <c r="AA9" s="149"/>
      <c r="AB9" s="149"/>
      <c r="AC9" s="149"/>
      <c r="AD9" s="149"/>
      <c r="AE9" s="149"/>
      <c r="AF9" s="149"/>
      <c r="AG9" s="149"/>
      <c r="AH9" s="149"/>
      <c r="AI9" s="149">
        <f>+SUM(W9:AH9)</f>
        <v>0</v>
      </c>
      <c r="AJ9" s="150">
        <f>+AI9/J9</f>
        <v>0</v>
      </c>
      <c r="AK9" s="149" t="s">
        <v>1998</v>
      </c>
      <c r="AL9" s="258"/>
      <c r="AM9" s="151" t="s">
        <v>1916</v>
      </c>
    </row>
    <row r="10" spans="1:39" s="13" customFormat="1" ht="28.3" customHeight="1" x14ac:dyDescent="0.4">
      <c r="A10" s="135"/>
      <c r="B10" s="152" t="str">
        <f>+'5 - Diseño y Valoración Control'!B12</f>
        <v>DIRECCIONAMIENTO ESTRATÉGICO</v>
      </c>
      <c r="C10" s="153" t="str">
        <f>+'5 - Diseño y Valoración Control'!D12</f>
        <v>R 1</v>
      </c>
      <c r="D10" s="152" t="str">
        <f>+'5 - Diseño y Valoración Control'!E12</f>
        <v>Aprobar planes no pertinentes a la entidad</v>
      </c>
      <c r="E10" s="152" t="str">
        <f>+'5 - Diseño y Valoración Control'!G12</f>
        <v>Posibilidad de afectación económica  por multa del ente de control debido al desconocimiento y/o interpretación inadecuada de la política pública para el sector rural, del contexto, del entorno y de la situación de la Agencia y de la normativa vigente relacionada con la Agencia</v>
      </c>
      <c r="F10" s="120" t="s">
        <v>1352</v>
      </c>
      <c r="G10" s="154"/>
      <c r="H10" s="154" t="s">
        <v>730</v>
      </c>
      <c r="I10" s="154"/>
      <c r="J10" s="249"/>
      <c r="K10" s="155"/>
      <c r="L10" s="155"/>
      <c r="M10" s="155"/>
      <c r="N10" s="155"/>
      <c r="O10" s="155"/>
      <c r="P10" s="155"/>
      <c r="Q10" s="155"/>
      <c r="R10" s="155"/>
      <c r="S10" s="155"/>
      <c r="T10" s="155"/>
      <c r="U10" s="155"/>
      <c r="V10" s="155"/>
      <c r="W10" s="92"/>
      <c r="X10" s="92"/>
      <c r="Y10" s="92"/>
      <c r="Z10" s="92"/>
      <c r="AA10" s="92"/>
      <c r="AB10" s="92"/>
      <c r="AC10" s="92"/>
      <c r="AD10" s="92"/>
      <c r="AE10" s="92"/>
      <c r="AF10" s="92"/>
      <c r="AG10" s="92"/>
      <c r="AH10" s="92"/>
      <c r="AI10" s="149"/>
      <c r="AJ10" s="156"/>
      <c r="AK10" s="92"/>
      <c r="AL10" s="78"/>
      <c r="AM10" s="91"/>
    </row>
    <row r="11" spans="1:39" s="13" customFormat="1" ht="56.6" x14ac:dyDescent="0.4">
      <c r="A11" s="135"/>
      <c r="B11" s="152" t="str">
        <f>+'5 - Diseño y Valoración Control'!B13</f>
        <v>DIRECCIONAMIENTO ESTRATÉGICO</v>
      </c>
      <c r="C11" s="153" t="str">
        <f>+'5 - Diseño y Valoración Control'!D13</f>
        <v>R 2</v>
      </c>
      <c r="D11" s="152" t="str">
        <f>+'5 - Diseño y Valoración Control'!E13</f>
        <v>Inscribir proyectos de inversión no adecuados a las necesidades de la entidad</v>
      </c>
      <c r="E11" s="152" t="str">
        <f>+'5 - Diseño y Valoración Control'!G13</f>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v>
      </c>
      <c r="F11" s="120" t="s">
        <v>1353</v>
      </c>
      <c r="G11" s="154" t="s">
        <v>1918</v>
      </c>
      <c r="H11" s="154" t="s">
        <v>702</v>
      </c>
      <c r="I11" s="154" t="s">
        <v>1927</v>
      </c>
      <c r="J11" s="155">
        <f t="shared" si="0"/>
        <v>3</v>
      </c>
      <c r="K11" s="155"/>
      <c r="L11" s="155"/>
      <c r="M11" s="155"/>
      <c r="N11" s="155"/>
      <c r="O11" s="155"/>
      <c r="P11" s="155"/>
      <c r="Q11" s="155"/>
      <c r="R11" s="155">
        <v>3</v>
      </c>
      <c r="S11" s="155"/>
      <c r="T11" s="155"/>
      <c r="U11" s="155"/>
      <c r="V11" s="155"/>
      <c r="W11" s="78"/>
      <c r="X11" s="78"/>
      <c r="Y11" s="78"/>
      <c r="Z11" s="78"/>
      <c r="AA11" s="78"/>
      <c r="AB11" s="78"/>
      <c r="AC11" s="78"/>
      <c r="AD11" s="78"/>
      <c r="AE11" s="78"/>
      <c r="AF11" s="78"/>
      <c r="AG11" s="78"/>
      <c r="AH11" s="78"/>
      <c r="AI11" s="149">
        <f t="shared" ref="AI11:AI70" si="1">+SUM(W11:AH11)</f>
        <v>0</v>
      </c>
      <c r="AJ11" s="150">
        <f t="shared" ref="AJ11:AJ12" si="2">+AI11/J11</f>
        <v>0</v>
      </c>
      <c r="AK11" s="149" t="s">
        <v>1998</v>
      </c>
      <c r="AL11" s="258"/>
      <c r="AM11" s="151" t="s">
        <v>1916</v>
      </c>
    </row>
    <row r="12" spans="1:39" s="13" customFormat="1" ht="56.6" x14ac:dyDescent="0.4">
      <c r="A12" s="135"/>
      <c r="B12" s="152" t="str">
        <f>+'5 - Diseño y Valoración Control'!B14</f>
        <v>DIRECCIONAMIENTO ESTRATÉGICO</v>
      </c>
      <c r="C12" s="153" t="str">
        <f>+'5 - Diseño y Valoración Control'!D14</f>
        <v>R 2</v>
      </c>
      <c r="D12" s="152" t="str">
        <f>+'5 - Diseño y Valoración Control'!E14</f>
        <v>Inscribir proyectos de inversión no adecuados a las necesidades de la entidad</v>
      </c>
      <c r="E12" s="152" t="str">
        <f>+'5 - Diseño y Valoración Control'!G14</f>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v>
      </c>
      <c r="F12" s="120" t="s">
        <v>1354</v>
      </c>
      <c r="G12" s="154" t="s">
        <v>1919</v>
      </c>
      <c r="H12" s="154" t="s">
        <v>702</v>
      </c>
      <c r="I12" s="154" t="s">
        <v>1928</v>
      </c>
      <c r="J12" s="155">
        <f t="shared" si="0"/>
        <v>8</v>
      </c>
      <c r="K12" s="155"/>
      <c r="L12" s="155"/>
      <c r="M12" s="155"/>
      <c r="N12" s="155"/>
      <c r="O12" s="155"/>
      <c r="P12" s="155"/>
      <c r="Q12" s="155"/>
      <c r="R12" s="155">
        <v>8</v>
      </c>
      <c r="S12" s="155"/>
      <c r="T12" s="155"/>
      <c r="U12" s="155"/>
      <c r="V12" s="155"/>
      <c r="W12" s="78"/>
      <c r="X12" s="78"/>
      <c r="Y12" s="78"/>
      <c r="Z12" s="78"/>
      <c r="AA12" s="78"/>
      <c r="AB12" s="78"/>
      <c r="AC12" s="78"/>
      <c r="AD12" s="78"/>
      <c r="AE12" s="78"/>
      <c r="AF12" s="78"/>
      <c r="AG12" s="78"/>
      <c r="AH12" s="78"/>
      <c r="AI12" s="149">
        <f t="shared" si="1"/>
        <v>0</v>
      </c>
      <c r="AJ12" s="150">
        <f t="shared" si="2"/>
        <v>0</v>
      </c>
      <c r="AK12" s="149" t="s">
        <v>1998</v>
      </c>
      <c r="AL12" s="78"/>
      <c r="AM12" s="151" t="s">
        <v>1916</v>
      </c>
    </row>
    <row r="13" spans="1:39" s="13" customFormat="1" ht="56.6" customHeight="1" x14ac:dyDescent="0.4">
      <c r="A13" s="135"/>
      <c r="B13" s="152" t="str">
        <f>+'5 - Diseño y Valoración Control'!B15</f>
        <v>DIRECCIONAMIENTO ESTRATÉGICO</v>
      </c>
      <c r="C13" s="153" t="str">
        <f>+'5 - Diseño y Valoración Control'!D15</f>
        <v>R 2</v>
      </c>
      <c r="D13" s="152" t="str">
        <f>+'5 - Diseño y Valoración Control'!E15</f>
        <v>Inscribir proyectos de inversión no adecuados a las necesidades de la entidad</v>
      </c>
      <c r="E13" s="152" t="str">
        <f>+'5 - Diseño y Valoración Control'!G15</f>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v>
      </c>
      <c r="F13" s="120" t="s">
        <v>1355</v>
      </c>
      <c r="G13" s="154"/>
      <c r="H13" s="154" t="s">
        <v>730</v>
      </c>
      <c r="I13" s="154"/>
      <c r="J13" s="249"/>
      <c r="K13" s="155"/>
      <c r="L13" s="155"/>
      <c r="M13" s="155"/>
      <c r="N13" s="155"/>
      <c r="O13" s="155"/>
      <c r="P13" s="155"/>
      <c r="Q13" s="155"/>
      <c r="R13" s="155"/>
      <c r="S13" s="155"/>
      <c r="T13" s="155"/>
      <c r="U13" s="155"/>
      <c r="V13" s="155"/>
      <c r="W13" s="92"/>
      <c r="X13" s="92"/>
      <c r="Y13" s="92"/>
      <c r="Z13" s="92"/>
      <c r="AA13" s="92"/>
      <c r="AB13" s="92"/>
      <c r="AC13" s="92"/>
      <c r="AD13" s="92"/>
      <c r="AE13" s="92"/>
      <c r="AF13" s="92"/>
      <c r="AG13" s="92"/>
      <c r="AH13" s="92"/>
      <c r="AI13" s="149"/>
      <c r="AJ13" s="156"/>
      <c r="AK13" s="92"/>
      <c r="AL13" s="78"/>
      <c r="AM13" s="91"/>
    </row>
    <row r="14" spans="1:39" s="13" customFormat="1" ht="42.45" x14ac:dyDescent="0.4">
      <c r="A14" s="135"/>
      <c r="B14" s="152" t="str">
        <f>+'5 - Diseño y Valoración Control'!B16</f>
        <v>DIRECCIONAMIENTO ESTRATÉGICO</v>
      </c>
      <c r="C14" s="153" t="str">
        <f>+'5 - Diseño y Valoración Control'!D16</f>
        <v>R 3</v>
      </c>
      <c r="D14" s="152" t="str">
        <f>+'5 - Diseño y Valoración Control'!E16</f>
        <v>Planeación inoportuna de cada vigencia</v>
      </c>
      <c r="E14" s="152" t="str">
        <f>+'5 - Diseño y Valoración Control'!G16</f>
        <v>Posibilidad de pérdida reputacional en la imagen institucional por falta de coordinación de la Oficina de Planeación con los responsables de la planeación en cada dependencia, generando documentación de referencia desactualizada, herramientas tecnológicas inadecuadas y diferencia en las interpretaciones de lineamientos; transmitiéndose en el retraso de las metas, compromisos institucionales y la ejecución de los proyectos</v>
      </c>
      <c r="F14" s="120" t="s">
        <v>1356</v>
      </c>
      <c r="G14" s="154" t="s">
        <v>1920</v>
      </c>
      <c r="H14" s="154" t="s">
        <v>702</v>
      </c>
      <c r="I14" s="154" t="s">
        <v>731</v>
      </c>
      <c r="J14" s="155">
        <f t="shared" si="0"/>
        <v>1</v>
      </c>
      <c r="K14" s="155"/>
      <c r="L14" s="155"/>
      <c r="M14" s="155"/>
      <c r="N14" s="155"/>
      <c r="O14" s="155"/>
      <c r="P14" s="155"/>
      <c r="Q14" s="155"/>
      <c r="R14" s="155"/>
      <c r="S14" s="155"/>
      <c r="T14" s="155"/>
      <c r="U14" s="155">
        <v>1</v>
      </c>
      <c r="V14" s="155"/>
      <c r="W14" s="92"/>
      <c r="X14" s="92"/>
      <c r="Y14" s="92"/>
      <c r="Z14" s="92"/>
      <c r="AA14" s="92"/>
      <c r="AB14" s="92"/>
      <c r="AC14" s="92"/>
      <c r="AD14" s="92"/>
      <c r="AE14" s="92"/>
      <c r="AF14" s="92"/>
      <c r="AG14" s="92"/>
      <c r="AH14" s="92"/>
      <c r="AI14" s="149">
        <f t="shared" si="1"/>
        <v>0</v>
      </c>
      <c r="AJ14" s="150">
        <f>+AI14/J14</f>
        <v>0</v>
      </c>
      <c r="AK14" s="149" t="s">
        <v>1998</v>
      </c>
      <c r="AL14" s="258"/>
      <c r="AM14" s="151" t="s">
        <v>1916</v>
      </c>
    </row>
    <row r="15" spans="1:39" s="13" customFormat="1" ht="42.45" customHeight="1" x14ac:dyDescent="0.4">
      <c r="A15" s="135"/>
      <c r="B15" s="152" t="str">
        <f>+'5 - Diseño y Valoración Control'!B17</f>
        <v>DIRECCIONAMIENTO ESTRATÉGICO</v>
      </c>
      <c r="C15" s="153" t="str">
        <f>+'5 - Diseño y Valoración Control'!D17</f>
        <v>R 3</v>
      </c>
      <c r="D15" s="152" t="str">
        <f>+'5 - Diseño y Valoración Control'!E17</f>
        <v>Planeación inoportuna de cada vigencia</v>
      </c>
      <c r="E15" s="152" t="str">
        <f>+'5 - Diseño y Valoración Control'!G17</f>
        <v>Posibilidad de pérdida reputacional en la imagen institucional por falta de coordinación de la Oficina de Planeación con los responsables de la planeación en cada dependencia, generando documentación de referencia desactualizada, herramientas tecnológicas inadecuadas y diferencia en las interpretaciones de lineamientos; transmitiéndose en el retraso de las metas, compromisos institucionales y la ejecución de los proyectos</v>
      </c>
      <c r="F15" s="120" t="s">
        <v>1357</v>
      </c>
      <c r="G15" s="154"/>
      <c r="H15" s="154" t="s">
        <v>730</v>
      </c>
      <c r="I15" s="154"/>
      <c r="J15" s="249"/>
      <c r="K15" s="155"/>
      <c r="L15" s="155"/>
      <c r="M15" s="155"/>
      <c r="N15" s="155"/>
      <c r="O15" s="155"/>
      <c r="P15" s="155"/>
      <c r="Q15" s="155"/>
      <c r="R15" s="155"/>
      <c r="S15" s="155"/>
      <c r="T15" s="155"/>
      <c r="U15" s="155"/>
      <c r="V15" s="155"/>
      <c r="W15" s="92"/>
      <c r="X15" s="92"/>
      <c r="Y15" s="92"/>
      <c r="Z15" s="92"/>
      <c r="AA15" s="92"/>
      <c r="AB15" s="92"/>
      <c r="AC15" s="92"/>
      <c r="AD15" s="92"/>
      <c r="AE15" s="92"/>
      <c r="AF15" s="92"/>
      <c r="AG15" s="92"/>
      <c r="AH15" s="92"/>
      <c r="AI15" s="149"/>
      <c r="AJ15" s="156"/>
      <c r="AK15" s="92"/>
      <c r="AL15" s="78"/>
      <c r="AM15" s="91"/>
    </row>
    <row r="16" spans="1:39" s="13" customFormat="1" ht="42.45" x14ac:dyDescent="0.4">
      <c r="A16" s="135"/>
      <c r="B16" s="152" t="str">
        <f>+'5 - Diseño y Valoración Control'!B18</f>
        <v>DIRECCIONAMIENTO ESTRATÉGICO</v>
      </c>
      <c r="C16" s="153" t="str">
        <f>+'5 - Diseño y Valoración Control'!D18</f>
        <v>R 4</v>
      </c>
      <c r="D16" s="152" t="str">
        <f>+'5 - Diseño y Valoración Control'!E18</f>
        <v>Reporte de información no pertinente a las necesidades de la Dirección General</v>
      </c>
      <c r="E16" s="152" t="str">
        <f>+'5 - Diseño y Valoración Control'!G18</f>
        <v>Posibilidad de pérdida reputacional en la imagen institucional debido al desconocimiento de las dependencias en la metodología, roles, responsabilidades y los criterios explícitos para reporte de indicadores, y además tener los Sistemas de información no unificados</v>
      </c>
      <c r="F16" s="120" t="s">
        <v>1358</v>
      </c>
      <c r="G16" s="154" t="s">
        <v>1921</v>
      </c>
      <c r="H16" s="154" t="s">
        <v>702</v>
      </c>
      <c r="I16" s="154" t="s">
        <v>1929</v>
      </c>
      <c r="J16" s="155">
        <f t="shared" si="0"/>
        <v>1</v>
      </c>
      <c r="K16" s="155"/>
      <c r="L16" s="155"/>
      <c r="M16" s="155"/>
      <c r="N16" s="155"/>
      <c r="O16" s="155">
        <v>1</v>
      </c>
      <c r="P16" s="155"/>
      <c r="Q16" s="155"/>
      <c r="R16" s="155"/>
      <c r="S16" s="155"/>
      <c r="T16" s="155"/>
      <c r="U16" s="155"/>
      <c r="V16" s="155"/>
      <c r="W16" s="78"/>
      <c r="X16" s="78"/>
      <c r="Y16" s="78"/>
      <c r="Z16" s="78"/>
      <c r="AA16" s="78"/>
      <c r="AB16" s="78"/>
      <c r="AC16" s="78"/>
      <c r="AD16" s="78"/>
      <c r="AE16" s="78"/>
      <c r="AF16" s="78"/>
      <c r="AG16" s="78"/>
      <c r="AH16" s="78"/>
      <c r="AI16" s="149">
        <f t="shared" si="1"/>
        <v>0</v>
      </c>
      <c r="AJ16" s="150">
        <f>+AI16/J16</f>
        <v>0</v>
      </c>
      <c r="AK16" s="149" t="s">
        <v>1998</v>
      </c>
      <c r="AL16" s="258"/>
      <c r="AM16" s="74" t="s">
        <v>1938</v>
      </c>
    </row>
    <row r="17" spans="1:39" s="13" customFormat="1" ht="28.3" customHeight="1" x14ac:dyDescent="0.4">
      <c r="A17" s="135"/>
      <c r="B17" s="152" t="str">
        <f>+'5 - Diseño y Valoración Control'!B19</f>
        <v>DIRECCIONAMIENTO ESTRATÉGICO</v>
      </c>
      <c r="C17" s="153" t="str">
        <f>+'5 - Diseño y Valoración Control'!D19</f>
        <v>R 4</v>
      </c>
      <c r="D17" s="152" t="str">
        <f>+'5 - Diseño y Valoración Control'!E19</f>
        <v>Reporte de información no pertinente a las necesidades de la Dirección General</v>
      </c>
      <c r="E17" s="152" t="str">
        <f>+'5 - Diseño y Valoración Control'!G19</f>
        <v>Posibilidad de pérdida reputacional en la imagen institucional debido al desconocimiento de las dependencias en la metodología, roles, responsabilidades y los criterios explícitos para reporte de indicadores, y además tener los Sistemas de información no unificados</v>
      </c>
      <c r="F17" s="120" t="s">
        <v>1359</v>
      </c>
      <c r="G17" s="154"/>
      <c r="H17" s="154" t="s">
        <v>730</v>
      </c>
      <c r="I17" s="154"/>
      <c r="J17" s="249"/>
      <c r="K17" s="155"/>
      <c r="L17" s="155"/>
      <c r="M17" s="155"/>
      <c r="N17" s="155"/>
      <c r="O17" s="155"/>
      <c r="P17" s="155"/>
      <c r="Q17" s="155"/>
      <c r="R17" s="155"/>
      <c r="S17" s="155"/>
      <c r="T17" s="155"/>
      <c r="U17" s="155"/>
      <c r="V17" s="155"/>
      <c r="W17" s="92"/>
      <c r="X17" s="92"/>
      <c r="Y17" s="92"/>
      <c r="Z17" s="92"/>
      <c r="AA17" s="92"/>
      <c r="AB17" s="92"/>
      <c r="AC17" s="92"/>
      <c r="AD17" s="92"/>
      <c r="AE17" s="92"/>
      <c r="AF17" s="92"/>
      <c r="AG17" s="92"/>
      <c r="AH17" s="92"/>
      <c r="AI17" s="149"/>
      <c r="AJ17" s="156"/>
      <c r="AK17" s="92"/>
      <c r="AL17" s="78"/>
      <c r="AM17" s="91"/>
    </row>
    <row r="18" spans="1:39" s="13" customFormat="1" ht="28.3" x14ac:dyDescent="0.4">
      <c r="A18" s="135"/>
      <c r="B18" s="152" t="str">
        <f>+'5 - Diseño y Valoración Control'!B20</f>
        <v>DIRECCIONAMIENTO ESTRATÉGICO</v>
      </c>
      <c r="C18" s="153" t="str">
        <f>+'5 - Diseño y Valoración Control'!D20</f>
        <v>R 5</v>
      </c>
      <c r="D18" s="152" t="str">
        <f>+'5 - Diseño y Valoración Control'!E20</f>
        <v>Planeación y gestión de procesos con inadecuada valoración de riesgos y oportunidades</v>
      </c>
      <c r="E18" s="152" t="str">
        <f>+'5 - Diseño y Valoración Control'!G20</f>
        <v>Posibilidad de pérdida reputacional en la imagen institucional por la inadecuada identificación y control de riesgos que afectan los procesos de la entidad</v>
      </c>
      <c r="F18" s="120" t="s">
        <v>1360</v>
      </c>
      <c r="G18" s="154" t="s">
        <v>1922</v>
      </c>
      <c r="H18" s="154" t="s">
        <v>702</v>
      </c>
      <c r="I18" s="154" t="s">
        <v>1930</v>
      </c>
      <c r="J18" s="155">
        <f t="shared" si="0"/>
        <v>1</v>
      </c>
      <c r="K18" s="155"/>
      <c r="L18" s="155"/>
      <c r="M18" s="155"/>
      <c r="N18" s="155"/>
      <c r="O18" s="155"/>
      <c r="P18" s="155"/>
      <c r="Q18" s="155"/>
      <c r="R18" s="155">
        <v>1</v>
      </c>
      <c r="S18" s="155"/>
      <c r="T18" s="155"/>
      <c r="U18" s="155"/>
      <c r="V18" s="155"/>
      <c r="W18" s="92"/>
      <c r="X18" s="92"/>
      <c r="Y18" s="92"/>
      <c r="Z18" s="92"/>
      <c r="AA18" s="92"/>
      <c r="AB18" s="92"/>
      <c r="AC18" s="92"/>
      <c r="AD18" s="92"/>
      <c r="AE18" s="92"/>
      <c r="AF18" s="92"/>
      <c r="AG18" s="92">
        <v>1</v>
      </c>
      <c r="AH18" s="92"/>
      <c r="AI18" s="149">
        <f t="shared" si="1"/>
        <v>1</v>
      </c>
      <c r="AJ18" s="150">
        <f t="shared" ref="AJ18:AJ28" si="3">+AI18/J18</f>
        <v>1</v>
      </c>
      <c r="AK18" s="149" t="s">
        <v>437</v>
      </c>
      <c r="AL18" s="259" t="s">
        <v>1937</v>
      </c>
      <c r="AM18" s="91"/>
    </row>
    <row r="19" spans="1:39" s="13" customFormat="1" ht="28.3" x14ac:dyDescent="0.4">
      <c r="A19" s="135"/>
      <c r="B19" s="152" t="str">
        <f>+'5 - Diseño y Valoración Control'!B21</f>
        <v>DIRECCIONAMIENTO ESTRATÉGICO</v>
      </c>
      <c r="C19" s="153" t="str">
        <f>+'5 - Diseño y Valoración Control'!D21</f>
        <v>R 5</v>
      </c>
      <c r="D19" s="152" t="str">
        <f>+'5 - Diseño y Valoración Control'!E21</f>
        <v>Planeación y gestión de procesos con inadecuada valoración de riesgos y oportunidades</v>
      </c>
      <c r="E19" s="152" t="str">
        <f>+'5 - Diseño y Valoración Control'!G21</f>
        <v>Posibilidad de pérdida reputacional en la imagen institucional por la inadecuada identificación y control de riesgos que afectan los procesos de la entidad</v>
      </c>
      <c r="F19" s="120" t="s">
        <v>1361</v>
      </c>
      <c r="G19" s="154" t="s">
        <v>732</v>
      </c>
      <c r="H19" s="154" t="s">
        <v>702</v>
      </c>
      <c r="I19" s="154" t="s">
        <v>733</v>
      </c>
      <c r="J19" s="155">
        <f t="shared" si="0"/>
        <v>3</v>
      </c>
      <c r="K19" s="155"/>
      <c r="L19" s="155"/>
      <c r="M19" s="155"/>
      <c r="N19" s="155"/>
      <c r="O19" s="155">
        <v>1</v>
      </c>
      <c r="P19" s="155"/>
      <c r="Q19" s="155">
        <v>1</v>
      </c>
      <c r="R19" s="155"/>
      <c r="S19" s="155"/>
      <c r="T19" s="155">
        <v>1</v>
      </c>
      <c r="U19" s="155"/>
      <c r="V19" s="155"/>
      <c r="W19" s="78"/>
      <c r="X19" s="78"/>
      <c r="Y19" s="78"/>
      <c r="Z19" s="78"/>
      <c r="AA19" s="78">
        <v>1</v>
      </c>
      <c r="AB19" s="78"/>
      <c r="AC19" s="78"/>
      <c r="AD19" s="78"/>
      <c r="AE19" s="78"/>
      <c r="AF19" s="78"/>
      <c r="AG19" s="78"/>
      <c r="AH19" s="78">
        <v>1</v>
      </c>
      <c r="AI19" s="149">
        <f t="shared" si="1"/>
        <v>2</v>
      </c>
      <c r="AJ19" s="150">
        <f t="shared" si="3"/>
        <v>0.66666666666666663</v>
      </c>
      <c r="AK19" s="149" t="s">
        <v>1998</v>
      </c>
      <c r="AL19" s="258" t="s">
        <v>1935</v>
      </c>
      <c r="AM19" s="74"/>
    </row>
    <row r="20" spans="1:39" s="13" customFormat="1" ht="70.75" customHeight="1" x14ac:dyDescent="0.4">
      <c r="A20" s="135"/>
      <c r="B20" s="152" t="str">
        <f>+'5 - Diseño y Valoración Control'!B22</f>
        <v>COMUNICACIÓN Y GESTIÓN CON GRUPOS DE INTERÉS</v>
      </c>
      <c r="C20" s="153" t="str">
        <f>+'5 - Diseño y Valoración Control'!D22</f>
        <v>R 6</v>
      </c>
      <c r="D20" s="152" t="str">
        <f>+'5 - Diseño y Valoración Control'!E22</f>
        <v>Dar información imprecisa o errónea a la ciudadanía a través de cualquier medio de comunicación por parte de  personas autorizadas y NO autorizadas</v>
      </c>
      <c r="E20" s="152" t="str">
        <f>+'5 - Diseño y Valoración Control'!G22</f>
        <v>Posibilidad de pérdida reputacional en la credibilidad y mala imagen institucional por deficiencia en la información interna y externa de la entidad</v>
      </c>
      <c r="F20" s="120" t="s">
        <v>1362</v>
      </c>
      <c r="G20" s="154" t="s">
        <v>761</v>
      </c>
      <c r="H20" s="154" t="s">
        <v>762</v>
      </c>
      <c r="I20" s="154" t="s">
        <v>763</v>
      </c>
      <c r="J20" s="155">
        <f t="shared" si="0"/>
        <v>48</v>
      </c>
      <c r="K20" s="155">
        <v>4</v>
      </c>
      <c r="L20" s="155">
        <v>4</v>
      </c>
      <c r="M20" s="155">
        <v>4</v>
      </c>
      <c r="N20" s="155">
        <v>4</v>
      </c>
      <c r="O20" s="155">
        <v>4</v>
      </c>
      <c r="P20" s="155">
        <v>4</v>
      </c>
      <c r="Q20" s="155">
        <v>4</v>
      </c>
      <c r="R20" s="155">
        <v>4</v>
      </c>
      <c r="S20" s="155">
        <v>4</v>
      </c>
      <c r="T20" s="155">
        <v>4</v>
      </c>
      <c r="U20" s="155">
        <v>4</v>
      </c>
      <c r="V20" s="155">
        <v>4</v>
      </c>
      <c r="W20" s="78">
        <v>6</v>
      </c>
      <c r="X20" s="78">
        <v>6</v>
      </c>
      <c r="Y20" s="78">
        <v>4</v>
      </c>
      <c r="Z20" s="78">
        <v>4</v>
      </c>
      <c r="AA20" s="78">
        <v>4</v>
      </c>
      <c r="AB20" s="78">
        <v>4</v>
      </c>
      <c r="AC20" s="78"/>
      <c r="AD20" s="78"/>
      <c r="AE20" s="78"/>
      <c r="AF20" s="78"/>
      <c r="AG20" s="78"/>
      <c r="AH20" s="78"/>
      <c r="AI20" s="149">
        <f t="shared" si="1"/>
        <v>28</v>
      </c>
      <c r="AJ20" s="150">
        <f t="shared" si="3"/>
        <v>0.58333333333333337</v>
      </c>
      <c r="AK20" s="149" t="s">
        <v>1998</v>
      </c>
      <c r="AL20" s="260" t="s">
        <v>1941</v>
      </c>
      <c r="AM20" s="74" t="s">
        <v>1940</v>
      </c>
    </row>
    <row r="21" spans="1:39" s="13" customFormat="1" ht="42.45" x14ac:dyDescent="0.4">
      <c r="A21" s="135"/>
      <c r="B21" s="152" t="str">
        <f>+'5 - Diseño y Valoración Control'!B23</f>
        <v>COMUNICACIÓN Y GESTIÓN CON GRUPOS DE INTERÉS</v>
      </c>
      <c r="C21" s="153" t="str">
        <f>+'5 - Diseño y Valoración Control'!D23</f>
        <v>R 6</v>
      </c>
      <c r="D21" s="152" t="str">
        <f>+'5 - Diseño y Valoración Control'!E23</f>
        <v>Dar información imprecisa o errónea a la ciudadanía a través de cualquier medio de comunicación por parte de  personas autorizadas y NO autorizadas</v>
      </c>
      <c r="E21" s="152" t="str">
        <f>+'5 - Diseño y Valoración Control'!G23</f>
        <v>Posibilidad de pérdida reputacional en la credibilidad y mala imagen institucional por deficiencia en la información interna y externa de la entidad</v>
      </c>
      <c r="F21" s="120" t="s">
        <v>1363</v>
      </c>
      <c r="G21" s="154" t="s">
        <v>764</v>
      </c>
      <c r="H21" s="154" t="s">
        <v>762</v>
      </c>
      <c r="I21" s="154" t="s">
        <v>765</v>
      </c>
      <c r="J21" s="155">
        <f t="shared" si="0"/>
        <v>1</v>
      </c>
      <c r="K21" s="155"/>
      <c r="L21" s="155"/>
      <c r="M21" s="155"/>
      <c r="N21" s="155"/>
      <c r="O21" s="155"/>
      <c r="P21" s="155"/>
      <c r="Q21" s="155"/>
      <c r="R21" s="155"/>
      <c r="S21" s="155"/>
      <c r="T21" s="155"/>
      <c r="U21" s="155">
        <v>1</v>
      </c>
      <c r="V21" s="155"/>
      <c r="W21" s="92"/>
      <c r="X21" s="92"/>
      <c r="Y21" s="92"/>
      <c r="Z21" s="92"/>
      <c r="AA21" s="92">
        <v>1</v>
      </c>
      <c r="AB21" s="92">
        <v>1</v>
      </c>
      <c r="AC21" s="92"/>
      <c r="AD21" s="92"/>
      <c r="AE21" s="92"/>
      <c r="AF21" s="92"/>
      <c r="AG21" s="92"/>
      <c r="AH21" s="92"/>
      <c r="AI21" s="149">
        <f t="shared" si="1"/>
        <v>2</v>
      </c>
      <c r="AJ21" s="150">
        <v>1</v>
      </c>
      <c r="AK21" s="149" t="s">
        <v>437</v>
      </c>
      <c r="AL21" s="260" t="s">
        <v>1942</v>
      </c>
      <c r="AM21" s="91"/>
    </row>
    <row r="22" spans="1:39" s="13" customFormat="1" ht="28.3" x14ac:dyDescent="0.4">
      <c r="A22" s="135"/>
      <c r="B22" s="152" t="str">
        <f>+'5 - Diseño y Valoración Control'!B24</f>
        <v>COMUNICACIÓN Y GESTIÓN CON GRUPOS DE INTERÉS</v>
      </c>
      <c r="C22" s="153" t="str">
        <f>+'5 - Diseño y Valoración Control'!D24</f>
        <v>R 6</v>
      </c>
      <c r="D22" s="152" t="str">
        <f>+'5 - Diseño y Valoración Control'!E24</f>
        <v>Dar información imprecisa o errónea a la ciudadanía a través de cualquier medio de comunicación por parte de  personas autorizadas y NO autorizadas</v>
      </c>
      <c r="E22" s="152" t="str">
        <f>+'5 - Diseño y Valoración Control'!G24</f>
        <v>Posibilidad de pérdida reputacional en la credibilidad y mala imagen institucional por deficiencia en la información interna y externa de la entidad</v>
      </c>
      <c r="F22" s="120" t="s">
        <v>1364</v>
      </c>
      <c r="G22" s="154" t="s">
        <v>766</v>
      </c>
      <c r="H22" s="154" t="s">
        <v>762</v>
      </c>
      <c r="I22" s="154" t="s">
        <v>767</v>
      </c>
      <c r="J22" s="155">
        <f t="shared" si="0"/>
        <v>1</v>
      </c>
      <c r="K22" s="155"/>
      <c r="L22" s="155"/>
      <c r="M22" s="155"/>
      <c r="N22" s="155"/>
      <c r="O22" s="155"/>
      <c r="P22" s="155"/>
      <c r="Q22" s="155"/>
      <c r="R22" s="155"/>
      <c r="S22" s="155"/>
      <c r="T22" s="155"/>
      <c r="U22" s="155">
        <v>1</v>
      </c>
      <c r="V22" s="155"/>
      <c r="W22" s="92"/>
      <c r="X22" s="92"/>
      <c r="Y22" s="92"/>
      <c r="Z22" s="92"/>
      <c r="AA22" s="92"/>
      <c r="AB22" s="92"/>
      <c r="AC22" s="92"/>
      <c r="AD22" s="92"/>
      <c r="AE22" s="92"/>
      <c r="AF22" s="92"/>
      <c r="AG22" s="92"/>
      <c r="AH22" s="92"/>
      <c r="AI22" s="149">
        <f t="shared" si="1"/>
        <v>0</v>
      </c>
      <c r="AJ22" s="150">
        <f t="shared" si="3"/>
        <v>0</v>
      </c>
      <c r="AK22" s="149" t="s">
        <v>1998</v>
      </c>
      <c r="AL22" s="258"/>
      <c r="AM22" s="91" t="s">
        <v>1939</v>
      </c>
    </row>
    <row r="23" spans="1:39" s="13" customFormat="1" ht="28.3" x14ac:dyDescent="0.4">
      <c r="A23" s="135"/>
      <c r="B23" s="152" t="str">
        <f>+'5 - Diseño y Valoración Control'!B25</f>
        <v>COMUNICACIÓN Y GESTIÓN CON GRUPOS DE INTERÉS</v>
      </c>
      <c r="C23" s="153" t="str">
        <f>+'5 - Diseño y Valoración Control'!D25</f>
        <v>R 7</v>
      </c>
      <c r="D23" s="152" t="str">
        <f>+'5 - Diseño y Valoración Control'!E25</f>
        <v>Inadecuada utilización de la imagen institucional</v>
      </c>
      <c r="E23" s="152" t="str">
        <f>+'5 - Diseño y Valoración Control'!G25</f>
        <v>Posibilidad de pérdida reputacional en la imagen institucional por el manejo inadecuado de la imagen institucional (símbolos, nombre, colores, manual de imagen, entre otros)</v>
      </c>
      <c r="F23" s="120" t="s">
        <v>1365</v>
      </c>
      <c r="G23" s="154" t="s">
        <v>768</v>
      </c>
      <c r="H23" s="154" t="s">
        <v>762</v>
      </c>
      <c r="I23" s="154" t="s">
        <v>769</v>
      </c>
      <c r="J23" s="155">
        <f t="shared" si="0"/>
        <v>1</v>
      </c>
      <c r="K23" s="155"/>
      <c r="L23" s="155"/>
      <c r="M23" s="155"/>
      <c r="N23" s="155"/>
      <c r="O23" s="155"/>
      <c r="P23" s="155"/>
      <c r="Q23" s="155"/>
      <c r="R23" s="155"/>
      <c r="S23" s="155"/>
      <c r="T23" s="155"/>
      <c r="U23" s="155">
        <v>1</v>
      </c>
      <c r="V23" s="155"/>
      <c r="W23" s="92"/>
      <c r="X23" s="92"/>
      <c r="Y23" s="92"/>
      <c r="Z23" s="92"/>
      <c r="AA23" s="92"/>
      <c r="AB23" s="92"/>
      <c r="AC23" s="92"/>
      <c r="AD23" s="92"/>
      <c r="AE23" s="92"/>
      <c r="AF23" s="92"/>
      <c r="AG23" s="92"/>
      <c r="AH23" s="92"/>
      <c r="AI23" s="149">
        <f t="shared" si="1"/>
        <v>0</v>
      </c>
      <c r="AJ23" s="150">
        <f t="shared" si="3"/>
        <v>0</v>
      </c>
      <c r="AK23" s="149" t="s">
        <v>1998</v>
      </c>
      <c r="AL23" s="258"/>
      <c r="AM23" s="91" t="s">
        <v>1943</v>
      </c>
    </row>
    <row r="24" spans="1:39" s="13" customFormat="1" ht="28.3" x14ac:dyDescent="0.4">
      <c r="A24" s="135"/>
      <c r="B24" s="152" t="str">
        <f>+'5 - Diseño y Valoración Control'!B26</f>
        <v>COMUNICACIÓN Y GESTIÓN CON GRUPOS DE INTERÉS</v>
      </c>
      <c r="C24" s="153" t="str">
        <f>+'5 - Diseño y Valoración Control'!D26</f>
        <v>R 7</v>
      </c>
      <c r="D24" s="152" t="str">
        <f>+'5 - Diseño y Valoración Control'!E26</f>
        <v>Inadecuada utilización de la imagen institucional</v>
      </c>
      <c r="E24" s="152" t="str">
        <f>+'5 - Diseño y Valoración Control'!G26</f>
        <v>Posibilidad de pérdida reputacional en la imagen institucional por el manejo inadecuado de la imagen institucional (símbolos, nombre, colores, manual de imagen, entre otros)</v>
      </c>
      <c r="F24" s="120" t="s">
        <v>1366</v>
      </c>
      <c r="G24" s="154" t="s">
        <v>770</v>
      </c>
      <c r="H24" s="154" t="s">
        <v>762</v>
      </c>
      <c r="I24" s="154" t="s">
        <v>771</v>
      </c>
      <c r="J24" s="155">
        <f t="shared" si="0"/>
        <v>1</v>
      </c>
      <c r="K24" s="155"/>
      <c r="L24" s="155"/>
      <c r="M24" s="155"/>
      <c r="N24" s="155"/>
      <c r="O24" s="155"/>
      <c r="P24" s="155"/>
      <c r="Q24" s="155"/>
      <c r="R24" s="155"/>
      <c r="S24" s="155"/>
      <c r="T24" s="155"/>
      <c r="U24" s="155">
        <v>1</v>
      </c>
      <c r="V24" s="155"/>
      <c r="W24" s="92"/>
      <c r="X24" s="92"/>
      <c r="Y24" s="92"/>
      <c r="Z24" s="92"/>
      <c r="AA24" s="92"/>
      <c r="AB24" s="92"/>
      <c r="AC24" s="92"/>
      <c r="AD24" s="92"/>
      <c r="AE24" s="92"/>
      <c r="AF24" s="92"/>
      <c r="AG24" s="92"/>
      <c r="AH24" s="92"/>
      <c r="AI24" s="149">
        <f t="shared" si="1"/>
        <v>0</v>
      </c>
      <c r="AJ24" s="150">
        <f t="shared" si="3"/>
        <v>0</v>
      </c>
      <c r="AK24" s="149" t="s">
        <v>1998</v>
      </c>
      <c r="AL24" s="258"/>
      <c r="AM24" s="91" t="s">
        <v>1943</v>
      </c>
    </row>
    <row r="25" spans="1:39" s="13" customFormat="1" ht="28.3" x14ac:dyDescent="0.4">
      <c r="A25" s="135"/>
      <c r="B25" s="152" t="str">
        <f>+'5 - Diseño y Valoración Control'!B27</f>
        <v>COMUNICACIÓN Y GESTIÓN CON GRUPOS DE INTERÉS</v>
      </c>
      <c r="C25" s="153" t="str">
        <f>+'5 - Diseño y Valoración Control'!D27</f>
        <v>R 8</v>
      </c>
      <c r="D25" s="152" t="str">
        <f>+'5 - Diseño y Valoración Control'!E27</f>
        <v>Información de la ANT no llega al público objetivo</v>
      </c>
      <c r="E25" s="152" t="str">
        <f>+'5 - Diseño y Valoración Control'!G27</f>
        <v>Posibilidad de pérdida reputacional en la imagen institucional en los grupo de interés por que los canales de comunicación no son efectivos y su es limitado</v>
      </c>
      <c r="F25" s="120" t="s">
        <v>1367</v>
      </c>
      <c r="G25" s="154" t="s">
        <v>772</v>
      </c>
      <c r="H25" s="154" t="s">
        <v>762</v>
      </c>
      <c r="I25" s="154" t="s">
        <v>773</v>
      </c>
      <c r="J25" s="155">
        <f t="shared" si="0"/>
        <v>12</v>
      </c>
      <c r="K25" s="155">
        <v>1</v>
      </c>
      <c r="L25" s="155">
        <v>1</v>
      </c>
      <c r="M25" s="155">
        <v>1</v>
      </c>
      <c r="N25" s="155">
        <v>1</v>
      </c>
      <c r="O25" s="155">
        <v>1</v>
      </c>
      <c r="P25" s="155">
        <v>1</v>
      </c>
      <c r="Q25" s="155">
        <v>1</v>
      </c>
      <c r="R25" s="155">
        <v>1</v>
      </c>
      <c r="S25" s="155">
        <v>1</v>
      </c>
      <c r="T25" s="155">
        <v>1</v>
      </c>
      <c r="U25" s="155">
        <v>1</v>
      </c>
      <c r="V25" s="155">
        <v>1</v>
      </c>
      <c r="W25" s="78"/>
      <c r="X25" s="78"/>
      <c r="Y25" s="78"/>
      <c r="Z25" s="78"/>
      <c r="AA25" s="78"/>
      <c r="AB25" s="78"/>
      <c r="AC25" s="78"/>
      <c r="AD25" s="78"/>
      <c r="AE25" s="78"/>
      <c r="AF25" s="78"/>
      <c r="AG25" s="78"/>
      <c r="AH25" s="78"/>
      <c r="AI25" s="149">
        <f t="shared" si="1"/>
        <v>0</v>
      </c>
      <c r="AJ25" s="150">
        <f t="shared" si="3"/>
        <v>0</v>
      </c>
      <c r="AK25" s="149" t="s">
        <v>1998</v>
      </c>
      <c r="AL25" s="258"/>
      <c r="AM25" s="91" t="s">
        <v>1939</v>
      </c>
    </row>
    <row r="26" spans="1:39" s="13" customFormat="1" ht="28.3" x14ac:dyDescent="0.4">
      <c r="A26" s="135"/>
      <c r="B26" s="152" t="str">
        <f>+'5 - Diseño y Valoración Control'!B28</f>
        <v>COMUNICACIÓN Y GESTIÓN CON GRUPOS DE INTERÉS</v>
      </c>
      <c r="C26" s="153" t="str">
        <f>+'5 - Diseño y Valoración Control'!D28</f>
        <v>R 8</v>
      </c>
      <c r="D26" s="152" t="str">
        <f>+'5 - Diseño y Valoración Control'!E28</f>
        <v>Información de la ANT no llega al público objetivo</v>
      </c>
      <c r="E26" s="152" t="str">
        <f>+'5 - Diseño y Valoración Control'!G28</f>
        <v>Posibilidad de pérdida reputacional en la imagen institucional en los grupo de interés por que los canales de comunicación no son efectivos y su es limitado</v>
      </c>
      <c r="F26" s="120" t="s">
        <v>1368</v>
      </c>
      <c r="G26" s="154" t="s">
        <v>774</v>
      </c>
      <c r="H26" s="154" t="s">
        <v>762</v>
      </c>
      <c r="I26" s="154" t="s">
        <v>775</v>
      </c>
      <c r="J26" s="155">
        <f t="shared" si="0"/>
        <v>12</v>
      </c>
      <c r="K26" s="155">
        <v>1</v>
      </c>
      <c r="L26" s="155">
        <v>1</v>
      </c>
      <c r="M26" s="155">
        <v>1</v>
      </c>
      <c r="N26" s="155">
        <v>1</v>
      </c>
      <c r="O26" s="155">
        <v>1</v>
      </c>
      <c r="P26" s="155">
        <v>1</v>
      </c>
      <c r="Q26" s="155">
        <v>1</v>
      </c>
      <c r="R26" s="155">
        <v>1</v>
      </c>
      <c r="S26" s="155">
        <v>1</v>
      </c>
      <c r="T26" s="155">
        <v>1</v>
      </c>
      <c r="U26" s="155">
        <v>1</v>
      </c>
      <c r="V26" s="155">
        <v>1</v>
      </c>
      <c r="W26" s="78"/>
      <c r="X26" s="78"/>
      <c r="Y26" s="78"/>
      <c r="Z26" s="78"/>
      <c r="AA26" s="78"/>
      <c r="AB26" s="78"/>
      <c r="AC26" s="78"/>
      <c r="AD26" s="78"/>
      <c r="AE26" s="78"/>
      <c r="AF26" s="78"/>
      <c r="AG26" s="78"/>
      <c r="AH26" s="78"/>
      <c r="AI26" s="149">
        <f t="shared" si="1"/>
        <v>0</v>
      </c>
      <c r="AJ26" s="150">
        <f t="shared" si="3"/>
        <v>0</v>
      </c>
      <c r="AK26" s="149" t="s">
        <v>1998</v>
      </c>
      <c r="AL26" s="78"/>
      <c r="AM26" s="91" t="s">
        <v>1939</v>
      </c>
    </row>
    <row r="27" spans="1:39" s="13" customFormat="1" ht="28.3" x14ac:dyDescent="0.4">
      <c r="A27" s="135"/>
      <c r="B27" s="152" t="str">
        <f>+'5 - Diseño y Valoración Control'!B29</f>
        <v>COMUNICACIÓN Y GESTIÓN CON GRUPOS DE INTERÉS</v>
      </c>
      <c r="C27" s="153" t="str">
        <f>+'5 - Diseño y Valoración Control'!D29</f>
        <v>R 8</v>
      </c>
      <c r="D27" s="152" t="str">
        <f>+'5 - Diseño y Valoración Control'!E29</f>
        <v>Información de la ANT no llega al público objetivo</v>
      </c>
      <c r="E27" s="152" t="str">
        <f>+'5 - Diseño y Valoración Control'!G29</f>
        <v>Posibilidad de pérdida reputacional en la imagen institucional en los grupo de interés por que los canales de comunicación no son efectivos y su es limitado</v>
      </c>
      <c r="F27" s="120" t="s">
        <v>1369</v>
      </c>
      <c r="G27" s="154" t="s">
        <v>776</v>
      </c>
      <c r="H27" s="154" t="s">
        <v>762</v>
      </c>
      <c r="I27" s="154" t="s">
        <v>777</v>
      </c>
      <c r="J27" s="155">
        <f t="shared" si="0"/>
        <v>12</v>
      </c>
      <c r="K27" s="155">
        <v>1</v>
      </c>
      <c r="L27" s="155">
        <v>1</v>
      </c>
      <c r="M27" s="155">
        <v>1</v>
      </c>
      <c r="N27" s="155">
        <v>1</v>
      </c>
      <c r="O27" s="155">
        <v>1</v>
      </c>
      <c r="P27" s="155">
        <v>1</v>
      </c>
      <c r="Q27" s="155">
        <v>1</v>
      </c>
      <c r="R27" s="155">
        <v>1</v>
      </c>
      <c r="S27" s="155">
        <v>1</v>
      </c>
      <c r="T27" s="155">
        <v>1</v>
      </c>
      <c r="U27" s="155">
        <v>1</v>
      </c>
      <c r="V27" s="155">
        <v>1</v>
      </c>
      <c r="W27" s="78"/>
      <c r="X27" s="78"/>
      <c r="Y27" s="78"/>
      <c r="Z27" s="78"/>
      <c r="AA27" s="78"/>
      <c r="AB27" s="78"/>
      <c r="AC27" s="78"/>
      <c r="AD27" s="78"/>
      <c r="AE27" s="78"/>
      <c r="AF27" s="78"/>
      <c r="AG27" s="78"/>
      <c r="AH27" s="78"/>
      <c r="AI27" s="149">
        <f t="shared" si="1"/>
        <v>0</v>
      </c>
      <c r="AJ27" s="150">
        <f t="shared" si="3"/>
        <v>0</v>
      </c>
      <c r="AK27" s="149" t="s">
        <v>1998</v>
      </c>
      <c r="AL27" s="258"/>
      <c r="AM27" s="91" t="s">
        <v>1939</v>
      </c>
    </row>
    <row r="28" spans="1:39" s="13" customFormat="1" ht="84.9" x14ac:dyDescent="0.4">
      <c r="A28" s="135"/>
      <c r="B28" s="152" t="str">
        <f>+'5 - Diseño y Valoración Control'!B30</f>
        <v>COMUNICACIÓN Y GESTIÓN CON GRUPOS DE INTERÉS</v>
      </c>
      <c r="C28" s="153" t="str">
        <f>+'5 - Diseño y Valoración Control'!D30</f>
        <v>R 9</v>
      </c>
      <c r="D28" s="152" t="str">
        <f>+'5 - Diseño y Valoración Control'!E30</f>
        <v>Omitir la gestión y/o respuesta  a las denuncias por posibles hechos de corrupción</v>
      </c>
      <c r="E28" s="152" t="str">
        <f>+'5 - Diseño y Valoración Control'!G30</f>
        <v>Posibilidad de pérdida reputacional en la imagen institucional por el desconocimiento en el registro, gestión y tramite de denuncias</v>
      </c>
      <c r="F28" s="120" t="s">
        <v>1370</v>
      </c>
      <c r="G28" s="154" t="s">
        <v>778</v>
      </c>
      <c r="H28" s="154" t="s">
        <v>779</v>
      </c>
      <c r="I28" s="154" t="s">
        <v>780</v>
      </c>
      <c r="J28" s="155">
        <f t="shared" si="0"/>
        <v>12</v>
      </c>
      <c r="K28" s="155">
        <v>1</v>
      </c>
      <c r="L28" s="155">
        <v>1</v>
      </c>
      <c r="M28" s="155">
        <v>1</v>
      </c>
      <c r="N28" s="155">
        <v>1</v>
      </c>
      <c r="O28" s="155">
        <v>1</v>
      </c>
      <c r="P28" s="155">
        <v>1</v>
      </c>
      <c r="Q28" s="155">
        <v>1</v>
      </c>
      <c r="R28" s="155">
        <v>1</v>
      </c>
      <c r="S28" s="155">
        <v>1</v>
      </c>
      <c r="T28" s="155">
        <v>1</v>
      </c>
      <c r="U28" s="155">
        <v>1</v>
      </c>
      <c r="V28" s="155">
        <v>1</v>
      </c>
      <c r="W28" s="78"/>
      <c r="X28" s="78">
        <v>1</v>
      </c>
      <c r="Y28" s="78">
        <v>1</v>
      </c>
      <c r="Z28" s="78">
        <v>1</v>
      </c>
      <c r="AA28" s="78">
        <v>1</v>
      </c>
      <c r="AB28" s="78">
        <v>1</v>
      </c>
      <c r="AC28" s="78">
        <v>1</v>
      </c>
      <c r="AD28" s="78">
        <v>1</v>
      </c>
      <c r="AE28" s="78">
        <v>1</v>
      </c>
      <c r="AF28" s="78">
        <v>1</v>
      </c>
      <c r="AG28" s="78">
        <v>1</v>
      </c>
      <c r="AH28" s="78"/>
      <c r="AI28" s="149">
        <f t="shared" si="1"/>
        <v>10</v>
      </c>
      <c r="AJ28" s="150">
        <f t="shared" si="3"/>
        <v>0.83333333333333337</v>
      </c>
      <c r="AK28" s="149" t="s">
        <v>1998</v>
      </c>
      <c r="AL28" s="260" t="s">
        <v>1944</v>
      </c>
      <c r="AM28" s="74"/>
    </row>
    <row r="29" spans="1:39" s="13" customFormat="1" ht="28.3" x14ac:dyDescent="0.4">
      <c r="A29" s="135"/>
      <c r="B29" s="152" t="str">
        <f>+'5 - Diseño y Valoración Control'!B31</f>
        <v>COMUNICACIÓN Y GESTIÓN CON GRUPOS DE INTERÉS</v>
      </c>
      <c r="C29" s="153" t="str">
        <f>+'5 - Diseño y Valoración Control'!D31</f>
        <v>R 9</v>
      </c>
      <c r="D29" s="152" t="str">
        <f>+'5 - Diseño y Valoración Control'!E31</f>
        <v>Omitir la gestión y/o respuesta  a las denuncias por posibles hechos de corrupción</v>
      </c>
      <c r="E29" s="152" t="str">
        <f>+'5 - Diseño y Valoración Control'!G31</f>
        <v>Posibilidad de pérdida reputacional en la imagen institucional por el desconocimiento en el registro, gestión y tramite de denuncias</v>
      </c>
      <c r="F29" s="120" t="s">
        <v>1371</v>
      </c>
      <c r="G29" s="154"/>
      <c r="H29" s="154" t="s">
        <v>730</v>
      </c>
      <c r="I29" s="154"/>
      <c r="J29" s="249"/>
      <c r="K29" s="155"/>
      <c r="L29" s="155"/>
      <c r="M29" s="155"/>
      <c r="N29" s="155"/>
      <c r="O29" s="155"/>
      <c r="P29" s="155"/>
      <c r="Q29" s="155"/>
      <c r="R29" s="155"/>
      <c r="S29" s="155"/>
      <c r="T29" s="155"/>
      <c r="U29" s="155"/>
      <c r="V29" s="155"/>
      <c r="W29" s="92"/>
      <c r="X29" s="92"/>
      <c r="Y29" s="92"/>
      <c r="Z29" s="92"/>
      <c r="AA29" s="92"/>
      <c r="AB29" s="92"/>
      <c r="AC29" s="92"/>
      <c r="AD29" s="92"/>
      <c r="AE29" s="92"/>
      <c r="AF29" s="92"/>
      <c r="AG29" s="92"/>
      <c r="AH29" s="92"/>
      <c r="AI29" s="149"/>
      <c r="AJ29" s="156"/>
      <c r="AK29" s="92"/>
      <c r="AL29" s="78"/>
      <c r="AM29" s="91"/>
    </row>
    <row r="30" spans="1:39" s="13" customFormat="1" ht="42.45" x14ac:dyDescent="0.4">
      <c r="A30" s="135"/>
      <c r="B30" s="152" t="str">
        <f>+'5 - Diseño y Valoración Control'!B32</f>
        <v>INTELIGENCIA DE LA INFORMACIÓN</v>
      </c>
      <c r="C30" s="153" t="str">
        <f>+'5 - Diseño y Valoración Control'!D32</f>
        <v>R 10</v>
      </c>
      <c r="D30" s="152" t="str">
        <f>+'5 - Diseño y Valoración Control'!E32</f>
        <v>Aprobación y publicación de información documentada no pertinente a los Procesos de la entidad</v>
      </c>
      <c r="E30" s="152" t="str">
        <f>+'5 - Diseño y Valoración Control'!G32</f>
        <v>Posibilidad de pérdida reputacional en la imagen institucional debido al desconocimiento del procedimiento establecido para controlar la aprobación, actualización y publicación de la información documentada oficial de la entidad, dispuesta para apoyar la operación de los procesos</v>
      </c>
      <c r="F30" s="120" t="s">
        <v>1372</v>
      </c>
      <c r="G30" s="154" t="s">
        <v>1931</v>
      </c>
      <c r="H30" s="154" t="s">
        <v>702</v>
      </c>
      <c r="I30" s="154" t="s">
        <v>1932</v>
      </c>
      <c r="J30" s="155">
        <f t="shared" si="0"/>
        <v>1</v>
      </c>
      <c r="K30" s="155"/>
      <c r="L30" s="155"/>
      <c r="M30" s="155"/>
      <c r="N30" s="155">
        <v>1</v>
      </c>
      <c r="O30" s="155"/>
      <c r="P30" s="155"/>
      <c r="Q30" s="155"/>
      <c r="R30" s="155"/>
      <c r="S30" s="155"/>
      <c r="T30" s="155"/>
      <c r="U30" s="155"/>
      <c r="V30" s="155"/>
      <c r="W30" s="78"/>
      <c r="X30" s="78"/>
      <c r="Y30" s="78"/>
      <c r="Z30" s="78">
        <v>1</v>
      </c>
      <c r="AA30" s="78"/>
      <c r="AB30" s="78"/>
      <c r="AC30" s="78"/>
      <c r="AD30" s="78"/>
      <c r="AE30" s="78"/>
      <c r="AF30" s="78"/>
      <c r="AG30" s="78"/>
      <c r="AH30" s="78"/>
      <c r="AI30" s="149">
        <f t="shared" si="1"/>
        <v>1</v>
      </c>
      <c r="AJ30" s="150">
        <f>+AI30/J30</f>
        <v>1</v>
      </c>
      <c r="AK30" s="149" t="s">
        <v>437</v>
      </c>
      <c r="AL30" s="259" t="s">
        <v>1936</v>
      </c>
      <c r="AM30" s="74"/>
    </row>
    <row r="31" spans="1:39" s="13" customFormat="1" ht="28.3" customHeight="1" x14ac:dyDescent="0.4">
      <c r="A31" s="135"/>
      <c r="B31" s="152" t="str">
        <f>+'5 - Diseño y Valoración Control'!B33</f>
        <v>INTELIGENCIA DE LA INFORMACIÓN</v>
      </c>
      <c r="C31" s="153" t="str">
        <f>+'5 - Diseño y Valoración Control'!D33</f>
        <v>R 10</v>
      </c>
      <c r="D31" s="152" t="str">
        <f>+'5 - Diseño y Valoración Control'!E33</f>
        <v>Aprobación y publicación de información documentada no pertinente a los Procesos de la entidad</v>
      </c>
      <c r="E31" s="152" t="str">
        <f>+'5 - Diseño y Valoración Control'!G33</f>
        <v>Posibilidad de pérdida reputacional en la imagen institucional debido al desconocimiento del procedimiento establecido para controlar la aprobación, actualización y publicación de la información documentada oficial de la entidad, dispuesta para apoyar la operación de los procesos</v>
      </c>
      <c r="F31" s="120" t="s">
        <v>1373</v>
      </c>
      <c r="G31" s="154" t="s">
        <v>1923</v>
      </c>
      <c r="H31" s="154" t="s">
        <v>730</v>
      </c>
      <c r="I31" s="154"/>
      <c r="J31" s="249"/>
      <c r="K31" s="155"/>
      <c r="L31" s="155"/>
      <c r="M31" s="155"/>
      <c r="N31" s="155"/>
      <c r="O31" s="155"/>
      <c r="P31" s="155"/>
      <c r="Q31" s="155"/>
      <c r="R31" s="155"/>
      <c r="S31" s="155"/>
      <c r="T31" s="155"/>
      <c r="U31" s="155"/>
      <c r="V31" s="155"/>
      <c r="W31" s="92"/>
      <c r="X31" s="92"/>
      <c r="Y31" s="92"/>
      <c r="Z31" s="92"/>
      <c r="AA31" s="92"/>
      <c r="AB31" s="92"/>
      <c r="AC31" s="92"/>
      <c r="AD31" s="92"/>
      <c r="AE31" s="92"/>
      <c r="AF31" s="92"/>
      <c r="AG31" s="92"/>
      <c r="AH31" s="92"/>
      <c r="AI31" s="149"/>
      <c r="AJ31" s="156"/>
      <c r="AK31" s="92"/>
      <c r="AL31" s="78"/>
      <c r="AM31" s="91"/>
    </row>
    <row r="32" spans="1:39" s="13" customFormat="1" ht="84.9" customHeight="1" x14ac:dyDescent="0.4">
      <c r="A32" s="135"/>
      <c r="B32" s="152" t="str">
        <f>+'5 - Diseño y Valoración Control'!B34</f>
        <v>INTELIGENCIA DE LA INFORMACIÓN</v>
      </c>
      <c r="C32" s="153" t="str">
        <f>+'5 - Diseño y Valoración Control'!D34</f>
        <v>R 11</v>
      </c>
      <c r="D32" s="152" t="str">
        <f>+'5 - Diseño y Valoración Control'!E34</f>
        <v>Fuga parcial o completa del conocimiento tácito o explicito de la Entidad</v>
      </c>
      <c r="E32" s="152" t="str">
        <f>+'5 - Diseño y Valoración Control'!G34</f>
        <v>Posibilidad de pérdida reputacional en la desaparición del conocimiento organizacional por falta de mecanismos que permitan retener el conocimiento tácito y explícito tanto individual como grupal u organizacional</v>
      </c>
      <c r="F32" s="120" t="s">
        <v>1374</v>
      </c>
      <c r="G32" s="154" t="s">
        <v>1971</v>
      </c>
      <c r="H32" s="154" t="s">
        <v>940</v>
      </c>
      <c r="I32" s="154" t="s">
        <v>1972</v>
      </c>
      <c r="J32" s="155">
        <f t="shared" si="0"/>
        <v>12</v>
      </c>
      <c r="K32" s="155">
        <v>1</v>
      </c>
      <c r="L32" s="155">
        <v>1</v>
      </c>
      <c r="M32" s="155">
        <v>1</v>
      </c>
      <c r="N32" s="155">
        <v>1</v>
      </c>
      <c r="O32" s="155">
        <v>1</v>
      </c>
      <c r="P32" s="155">
        <v>1</v>
      </c>
      <c r="Q32" s="155">
        <v>1</v>
      </c>
      <c r="R32" s="155">
        <v>1</v>
      </c>
      <c r="S32" s="155">
        <v>1</v>
      </c>
      <c r="T32" s="155">
        <v>1</v>
      </c>
      <c r="U32" s="155">
        <v>1</v>
      </c>
      <c r="V32" s="155">
        <v>1</v>
      </c>
      <c r="W32" s="78">
        <v>1</v>
      </c>
      <c r="X32" s="78">
        <v>1</v>
      </c>
      <c r="Y32" s="78">
        <v>1</v>
      </c>
      <c r="Z32" s="78">
        <v>1</v>
      </c>
      <c r="AA32" s="78">
        <v>1</v>
      </c>
      <c r="AB32" s="78">
        <v>1</v>
      </c>
      <c r="AC32" s="78">
        <v>1</v>
      </c>
      <c r="AD32" s="78">
        <v>1</v>
      </c>
      <c r="AE32" s="78">
        <v>1</v>
      </c>
      <c r="AF32" s="78">
        <v>1</v>
      </c>
      <c r="AG32" s="78">
        <v>1</v>
      </c>
      <c r="AH32" s="78">
        <v>1</v>
      </c>
      <c r="AI32" s="149">
        <f t="shared" si="1"/>
        <v>12</v>
      </c>
      <c r="AJ32" s="150">
        <f t="shared" ref="AJ32:AJ34" si="4">+AI32/J32</f>
        <v>1</v>
      </c>
      <c r="AK32" s="149" t="s">
        <v>437</v>
      </c>
      <c r="AL32" s="260" t="s">
        <v>1975</v>
      </c>
      <c r="AM32" s="74"/>
    </row>
    <row r="33" spans="1:39" s="13" customFormat="1" ht="28.3" x14ac:dyDescent="0.4">
      <c r="A33" s="135"/>
      <c r="B33" s="152" t="str">
        <f>+'5 - Diseño y Valoración Control'!B35</f>
        <v>INTELIGENCIA DE LA INFORMACIÓN</v>
      </c>
      <c r="C33" s="153" t="str">
        <f>+'5 - Diseño y Valoración Control'!D35</f>
        <v>R 11</v>
      </c>
      <c r="D33" s="152" t="str">
        <f>+'5 - Diseño y Valoración Control'!E35</f>
        <v>Fuga parcial o completa del conocimiento tácito o explicito de la Entidad</v>
      </c>
      <c r="E33" s="152" t="str">
        <f>+'5 - Diseño y Valoración Control'!G35</f>
        <v>Posibilidad de pérdida reputacional en la desaparición del conocimiento organizacional por falta de mecanismos que permitan retener el conocimiento tácito y explícito tanto individual como grupal u organizacional</v>
      </c>
      <c r="F33" s="120" t="s">
        <v>1375</v>
      </c>
      <c r="G33" s="154" t="s">
        <v>1973</v>
      </c>
      <c r="H33" s="154" t="s">
        <v>940</v>
      </c>
      <c r="I33" s="154" t="s">
        <v>1974</v>
      </c>
      <c r="J33" s="155">
        <f t="shared" si="0"/>
        <v>1</v>
      </c>
      <c r="K33" s="155"/>
      <c r="L33" s="155"/>
      <c r="M33" s="155">
        <v>1</v>
      </c>
      <c r="N33" s="155"/>
      <c r="O33" s="155"/>
      <c r="P33" s="155"/>
      <c r="Q33" s="155"/>
      <c r="R33" s="155"/>
      <c r="S33" s="155"/>
      <c r="T33" s="155"/>
      <c r="U33" s="155"/>
      <c r="V33" s="155"/>
      <c r="W33" s="78"/>
      <c r="X33" s="78"/>
      <c r="Y33" s="78">
        <v>1</v>
      </c>
      <c r="Z33" s="78"/>
      <c r="AA33" s="78"/>
      <c r="AB33" s="78"/>
      <c r="AC33" s="78"/>
      <c r="AD33" s="78"/>
      <c r="AE33" s="78"/>
      <c r="AF33" s="78"/>
      <c r="AG33" s="78"/>
      <c r="AH33" s="78"/>
      <c r="AI33" s="149">
        <f t="shared" si="1"/>
        <v>1</v>
      </c>
      <c r="AJ33" s="150">
        <f t="shared" si="4"/>
        <v>1</v>
      </c>
      <c r="AK33" s="149" t="s">
        <v>437</v>
      </c>
      <c r="AL33" s="260" t="s">
        <v>1976</v>
      </c>
      <c r="AM33" s="74"/>
    </row>
    <row r="34" spans="1:39" s="13" customFormat="1" ht="28.3" x14ac:dyDescent="0.4">
      <c r="A34" s="135"/>
      <c r="B34" s="152" t="str">
        <f>+'5 - Diseño y Valoración Control'!B36</f>
        <v>INTELIGENCIA DE LA INFORMACIÓN</v>
      </c>
      <c r="C34" s="153" t="str">
        <f>+'5 - Diseño y Valoración Control'!D36</f>
        <v>R 12</v>
      </c>
      <c r="D34" s="152" t="str">
        <f>+'5 - Diseño y Valoración Control'!E36</f>
        <v>Incumplimiento en la implementación del PETI</v>
      </c>
      <c r="E34" s="152" t="str">
        <f>+'5 - Diseño y Valoración Control'!G36</f>
        <v>Posibilidad de afectación económica en los costos de la ejecución de las actividades de la política de gobierno digital y arquitectura de TI  de la entidad por una ejecución inadecuada debido a inconsistencias presupuestales en la planeación de los proyectos PETI</v>
      </c>
      <c r="F34" s="120" t="s">
        <v>1376</v>
      </c>
      <c r="G34" s="154" t="s">
        <v>976</v>
      </c>
      <c r="H34" s="154" t="s">
        <v>803</v>
      </c>
      <c r="I34" s="154" t="s">
        <v>977</v>
      </c>
      <c r="J34" s="155">
        <f t="shared" si="0"/>
        <v>4</v>
      </c>
      <c r="K34" s="155"/>
      <c r="L34" s="155"/>
      <c r="M34" s="155"/>
      <c r="N34" s="155">
        <v>1</v>
      </c>
      <c r="O34" s="155"/>
      <c r="P34" s="155"/>
      <c r="Q34" s="155">
        <v>1</v>
      </c>
      <c r="R34" s="155"/>
      <c r="S34" s="155"/>
      <c r="T34" s="155">
        <v>1</v>
      </c>
      <c r="U34" s="155"/>
      <c r="V34" s="155">
        <v>1</v>
      </c>
      <c r="W34" s="78"/>
      <c r="X34" s="78"/>
      <c r="Y34" s="78"/>
      <c r="Z34" s="78">
        <v>1</v>
      </c>
      <c r="AA34" s="78"/>
      <c r="AB34" s="78"/>
      <c r="AC34" s="78"/>
      <c r="AD34" s="78"/>
      <c r="AE34" s="78"/>
      <c r="AF34" s="78">
        <v>1</v>
      </c>
      <c r="AG34" s="78"/>
      <c r="AH34" s="78"/>
      <c r="AI34" s="149">
        <f t="shared" si="1"/>
        <v>2</v>
      </c>
      <c r="AJ34" s="150">
        <f t="shared" si="4"/>
        <v>0.5</v>
      </c>
      <c r="AK34" s="149" t="s">
        <v>1998</v>
      </c>
      <c r="AL34" s="260" t="s">
        <v>1945</v>
      </c>
      <c r="AM34" s="74"/>
    </row>
    <row r="35" spans="1:39" s="13" customFormat="1" ht="28.3" x14ac:dyDescent="0.4">
      <c r="A35" s="135"/>
      <c r="B35" s="152" t="str">
        <f>+'5 - Diseño y Valoración Control'!B37</f>
        <v>INTELIGENCIA DE LA INFORMACIÓN</v>
      </c>
      <c r="C35" s="153" t="str">
        <f>+'5 - Diseño y Valoración Control'!D37</f>
        <v>R 12</v>
      </c>
      <c r="D35" s="152" t="str">
        <f>+'5 - Diseño y Valoración Control'!E37</f>
        <v>Incumplimiento en la implementación del PETI</v>
      </c>
      <c r="E35" s="152" t="str">
        <f>+'5 - Diseño y Valoración Control'!G37</f>
        <v>Posibilidad de afectación económica en los costos de la ejecución de las actividades de la política de gobierno digital y arquitectura de TI  de la entidad por una ejecución inadecuada debido a inconsistencias presupuestales en la planeación de los proyectos PETI</v>
      </c>
      <c r="F35" s="120" t="s">
        <v>1377</v>
      </c>
      <c r="G35" s="154"/>
      <c r="H35" s="154" t="s">
        <v>730</v>
      </c>
      <c r="I35" s="154"/>
      <c r="J35" s="249"/>
      <c r="K35" s="155"/>
      <c r="L35" s="155"/>
      <c r="M35" s="155"/>
      <c r="N35" s="155"/>
      <c r="O35" s="155"/>
      <c r="P35" s="155"/>
      <c r="Q35" s="155"/>
      <c r="R35" s="155"/>
      <c r="S35" s="155"/>
      <c r="T35" s="155"/>
      <c r="U35" s="155"/>
      <c r="V35" s="155"/>
      <c r="W35" s="92"/>
      <c r="X35" s="92"/>
      <c r="Y35" s="92"/>
      <c r="Z35" s="92"/>
      <c r="AA35" s="92"/>
      <c r="AB35" s="92"/>
      <c r="AC35" s="92"/>
      <c r="AD35" s="92"/>
      <c r="AE35" s="92"/>
      <c r="AF35" s="92"/>
      <c r="AG35" s="92"/>
      <c r="AH35" s="92"/>
      <c r="AI35" s="149"/>
      <c r="AJ35" s="156"/>
      <c r="AK35" s="92"/>
      <c r="AL35" s="78"/>
      <c r="AM35" s="91"/>
    </row>
    <row r="36" spans="1:39" s="13" customFormat="1" ht="28.3" x14ac:dyDescent="0.4">
      <c r="A36" s="135"/>
      <c r="B36" s="152" t="str">
        <f>+'5 - Diseño y Valoración Control'!B38</f>
        <v>INTELIGENCIA DE LA INFORMACIÓN</v>
      </c>
      <c r="C36" s="153" t="str">
        <f>+'5 - Diseño y Valoración Control'!D38</f>
        <v>R 13</v>
      </c>
      <c r="D36" s="152" t="str">
        <f>+'5 - Diseño y Valoración Control'!E38</f>
        <v>Definición y evolución de la arquitectura empresarial de TI que no responda a las necesidades de la entidad</v>
      </c>
      <c r="E36" s="152" t="str">
        <f>+'5 - Diseño y Valoración Control'!G38</f>
        <v>Posibilidad de pérdida reputacional en la imagen institucional para los usuarios dado el incumplimiento en la misión y visión, afectando la prestación de los servicios debido a un diagnóstico equivocado e incompleto de las necesidades de la entidad y su entorno</v>
      </c>
      <c r="F36" s="120" t="s">
        <v>1378</v>
      </c>
      <c r="G36" s="154" t="s">
        <v>978</v>
      </c>
      <c r="H36" s="154" t="s">
        <v>803</v>
      </c>
      <c r="I36" s="154" t="s">
        <v>979</v>
      </c>
      <c r="J36" s="155">
        <f t="shared" si="0"/>
        <v>1</v>
      </c>
      <c r="K36" s="155"/>
      <c r="L36" s="155"/>
      <c r="M36" s="155"/>
      <c r="N36" s="155"/>
      <c r="O36" s="155"/>
      <c r="P36" s="155"/>
      <c r="Q36" s="155"/>
      <c r="R36" s="155"/>
      <c r="S36" s="155"/>
      <c r="T36" s="155"/>
      <c r="U36" s="155">
        <v>1</v>
      </c>
      <c r="V36" s="155"/>
      <c r="W36" s="92"/>
      <c r="X36" s="92"/>
      <c r="Y36" s="92"/>
      <c r="Z36" s="92"/>
      <c r="AA36" s="92"/>
      <c r="AB36" s="92"/>
      <c r="AC36" s="92"/>
      <c r="AD36" s="92"/>
      <c r="AE36" s="92"/>
      <c r="AF36" s="92"/>
      <c r="AG36" s="92">
        <v>1</v>
      </c>
      <c r="AH36" s="92"/>
      <c r="AI36" s="149">
        <f t="shared" si="1"/>
        <v>1</v>
      </c>
      <c r="AJ36" s="150">
        <f>+AI36/J36</f>
        <v>1</v>
      </c>
      <c r="AK36" s="149" t="s">
        <v>437</v>
      </c>
      <c r="AL36" s="260" t="s">
        <v>1946</v>
      </c>
      <c r="AM36" s="91"/>
    </row>
    <row r="37" spans="1:39" s="13" customFormat="1" ht="28.3" x14ac:dyDescent="0.4">
      <c r="A37" s="135"/>
      <c r="B37" s="152" t="str">
        <f>+'5 - Diseño y Valoración Control'!B39</f>
        <v>INTELIGENCIA DE LA INFORMACIÓN</v>
      </c>
      <c r="C37" s="153" t="str">
        <f>+'5 - Diseño y Valoración Control'!D39</f>
        <v>R 13</v>
      </c>
      <c r="D37" s="152" t="str">
        <f>+'5 - Diseño y Valoración Control'!E39</f>
        <v>Definición y evolución de la arquitectura empresarial de TI que no responda a las necesidades de la entidad</v>
      </c>
      <c r="E37" s="152" t="str">
        <f>+'5 - Diseño y Valoración Control'!G39</f>
        <v>Posibilidad de pérdida reputacional en la imagen institucional para los usuarios dado el incumplimiento en la misión y visión, afectando la prestación de los servicios debido a un diagnóstico equivocado e incompleto de las necesidades de la entidad y su entorno</v>
      </c>
      <c r="F37" s="120" t="s">
        <v>1379</v>
      </c>
      <c r="G37" s="154"/>
      <c r="H37" s="154" t="s">
        <v>730</v>
      </c>
      <c r="I37" s="154"/>
      <c r="J37" s="249"/>
      <c r="K37" s="155"/>
      <c r="L37" s="155"/>
      <c r="M37" s="155"/>
      <c r="N37" s="155"/>
      <c r="O37" s="155"/>
      <c r="P37" s="155"/>
      <c r="Q37" s="155"/>
      <c r="R37" s="155"/>
      <c r="S37" s="155"/>
      <c r="T37" s="155"/>
      <c r="U37" s="155"/>
      <c r="V37" s="155"/>
      <c r="W37" s="92"/>
      <c r="X37" s="92"/>
      <c r="Y37" s="92"/>
      <c r="Z37" s="92"/>
      <c r="AA37" s="92"/>
      <c r="AB37" s="92"/>
      <c r="AC37" s="92"/>
      <c r="AD37" s="92"/>
      <c r="AE37" s="92"/>
      <c r="AF37" s="92"/>
      <c r="AG37" s="92"/>
      <c r="AH37" s="92"/>
      <c r="AI37" s="149"/>
      <c r="AJ37" s="156"/>
      <c r="AK37" s="92"/>
      <c r="AL37" s="78"/>
      <c r="AM37" s="91"/>
    </row>
    <row r="38" spans="1:39" s="13" customFormat="1" ht="28.3" x14ac:dyDescent="0.4">
      <c r="A38" s="135"/>
      <c r="B38" s="152" t="str">
        <f>+'5 - Diseño y Valoración Control'!B40</f>
        <v>INTELIGENCIA DE LA INFORMACIÓN</v>
      </c>
      <c r="C38" s="153" t="str">
        <f>+'5 - Diseño y Valoración Control'!D40</f>
        <v>R 13</v>
      </c>
      <c r="D38" s="152" t="str">
        <f>+'5 - Diseño y Valoración Control'!E40</f>
        <v>Definición y evolución de la arquitectura empresarial de TI que no responda a las necesidades de la entidad</v>
      </c>
      <c r="E38" s="152" t="str">
        <f>+'5 - Diseño y Valoración Control'!G40</f>
        <v>Posibilidad de pérdida reputacional en la imagen institucional para los usuarios dado el incumplimiento en la misión y visión, afectando la prestación de los servicios debido a un diagnóstico equivocado e incompleto de las necesidades de la entidad y su entorno</v>
      </c>
      <c r="F38" s="120" t="s">
        <v>1380</v>
      </c>
      <c r="G38" s="154"/>
      <c r="H38" s="154" t="s">
        <v>730</v>
      </c>
      <c r="I38" s="154"/>
      <c r="J38" s="249"/>
      <c r="K38" s="155"/>
      <c r="L38" s="155"/>
      <c r="M38" s="155"/>
      <c r="N38" s="155"/>
      <c r="O38" s="155"/>
      <c r="P38" s="155"/>
      <c r="Q38" s="155"/>
      <c r="R38" s="155"/>
      <c r="S38" s="155"/>
      <c r="T38" s="155"/>
      <c r="U38" s="155"/>
      <c r="V38" s="155"/>
      <c r="W38" s="92"/>
      <c r="X38" s="92"/>
      <c r="Y38" s="92"/>
      <c r="Z38" s="92"/>
      <c r="AA38" s="92"/>
      <c r="AB38" s="92"/>
      <c r="AC38" s="92"/>
      <c r="AD38" s="92"/>
      <c r="AE38" s="92"/>
      <c r="AF38" s="92"/>
      <c r="AG38" s="92"/>
      <c r="AH38" s="92"/>
      <c r="AI38" s="149"/>
      <c r="AJ38" s="156"/>
      <c r="AK38" s="92"/>
      <c r="AL38" s="78"/>
      <c r="AM38" s="91"/>
    </row>
    <row r="39" spans="1:39" s="13" customFormat="1" ht="28.3" x14ac:dyDescent="0.4">
      <c r="A39" s="135"/>
      <c r="B39" s="152" t="str">
        <f>+'5 - Diseño y Valoración Control'!B41</f>
        <v>INTELIGENCIA DE LA INFORMACIÓN</v>
      </c>
      <c r="C39" s="153" t="str">
        <f>+'5 - Diseño y Valoración Control'!D41</f>
        <v>R 14</v>
      </c>
      <c r="D39" s="152" t="str">
        <f>+'5 - Diseño y Valoración Control'!E41</f>
        <v>Incumplimiento en la implementación del Modelo de Seguridad y Privacidad  de la información de la estrategia de Gobierno Digital</v>
      </c>
      <c r="E39" s="152" t="str">
        <f>+'5 - Diseño y Valoración Control'!G41</f>
        <v>Posibilidad de pérdida reputacional en la imagen institucional debido a la inadecuada priorización de las tareas necesarias para planificar e implementar el componente de seguridad digital de la estrategia de gobierno digital</v>
      </c>
      <c r="F39" s="120" t="s">
        <v>1381</v>
      </c>
      <c r="G39" s="154" t="s">
        <v>980</v>
      </c>
      <c r="H39" s="154" t="s">
        <v>803</v>
      </c>
      <c r="I39" s="154" t="s">
        <v>981</v>
      </c>
      <c r="J39" s="155">
        <f t="shared" si="0"/>
        <v>1</v>
      </c>
      <c r="K39" s="155"/>
      <c r="L39" s="155"/>
      <c r="M39" s="155"/>
      <c r="N39" s="155"/>
      <c r="O39" s="155"/>
      <c r="P39" s="155"/>
      <c r="Q39" s="155"/>
      <c r="R39" s="155"/>
      <c r="S39" s="155"/>
      <c r="T39" s="155"/>
      <c r="U39" s="155">
        <v>1</v>
      </c>
      <c r="V39" s="155"/>
      <c r="W39" s="92"/>
      <c r="X39" s="92"/>
      <c r="Y39" s="92"/>
      <c r="Z39" s="92"/>
      <c r="AA39" s="92"/>
      <c r="AB39" s="92"/>
      <c r="AC39" s="92"/>
      <c r="AD39" s="92"/>
      <c r="AE39" s="92"/>
      <c r="AF39" s="92"/>
      <c r="AG39" s="92">
        <v>1</v>
      </c>
      <c r="AH39" s="92"/>
      <c r="AI39" s="149">
        <f t="shared" si="1"/>
        <v>1</v>
      </c>
      <c r="AJ39" s="150">
        <f t="shared" ref="AJ39:AJ41" si="5">+AI39/J39</f>
        <v>1</v>
      </c>
      <c r="AK39" s="149" t="s">
        <v>437</v>
      </c>
      <c r="AL39" s="260" t="s">
        <v>1947</v>
      </c>
      <c r="AM39" s="91"/>
    </row>
    <row r="40" spans="1:39" s="13" customFormat="1" ht="28.3" x14ac:dyDescent="0.4">
      <c r="A40" s="135"/>
      <c r="B40" s="152" t="str">
        <f>+'5 - Diseño y Valoración Control'!B42</f>
        <v>INTELIGENCIA DE LA INFORMACIÓN</v>
      </c>
      <c r="C40" s="153" t="str">
        <f>+'5 - Diseño y Valoración Control'!D42</f>
        <v>R 14</v>
      </c>
      <c r="D40" s="152" t="str">
        <f>+'5 - Diseño y Valoración Control'!E42</f>
        <v>Incumplimiento en la implementación del Modelo de Seguridad y Privacidad  de la información de la estrategia de Gobierno Digital</v>
      </c>
      <c r="E40" s="152" t="str">
        <f>+'5 - Diseño y Valoración Control'!G42</f>
        <v>Posibilidad de pérdida reputacional en la imagen institucional debido a la inadecuada priorización de las tareas necesarias para planificar e implementar el componente de seguridad digital de la estrategia de gobierno digital</v>
      </c>
      <c r="F40" s="120" t="s">
        <v>1382</v>
      </c>
      <c r="G40" s="154" t="s">
        <v>982</v>
      </c>
      <c r="H40" s="154" t="s">
        <v>803</v>
      </c>
      <c r="I40" s="154" t="s">
        <v>983</v>
      </c>
      <c r="J40" s="155">
        <f t="shared" si="0"/>
        <v>1</v>
      </c>
      <c r="K40" s="155"/>
      <c r="L40" s="155"/>
      <c r="M40" s="155"/>
      <c r="N40" s="155"/>
      <c r="O40" s="155"/>
      <c r="P40" s="155"/>
      <c r="Q40" s="155"/>
      <c r="R40" s="155"/>
      <c r="S40" s="155"/>
      <c r="T40" s="155">
        <v>1</v>
      </c>
      <c r="U40" s="155"/>
      <c r="V40" s="155"/>
      <c r="W40" s="92"/>
      <c r="X40" s="92"/>
      <c r="Y40" s="92"/>
      <c r="Z40" s="92"/>
      <c r="AA40" s="92"/>
      <c r="AB40" s="92"/>
      <c r="AC40" s="92"/>
      <c r="AD40" s="92"/>
      <c r="AE40" s="92"/>
      <c r="AF40" s="92">
        <v>1</v>
      </c>
      <c r="AG40" s="92"/>
      <c r="AH40" s="92"/>
      <c r="AI40" s="149">
        <f t="shared" si="1"/>
        <v>1</v>
      </c>
      <c r="AJ40" s="150">
        <f t="shared" si="5"/>
        <v>1</v>
      </c>
      <c r="AK40" s="149" t="s">
        <v>437</v>
      </c>
      <c r="AL40" s="260" t="s">
        <v>1948</v>
      </c>
      <c r="AM40" s="91"/>
    </row>
    <row r="41" spans="1:39" s="13" customFormat="1" ht="42.45" x14ac:dyDescent="0.4">
      <c r="A41" s="135"/>
      <c r="B41" s="152" t="str">
        <f>+'5 - Diseño y Valoración Control'!B43</f>
        <v>GESTIÓN DEL MODELO DE ATENCIÓN</v>
      </c>
      <c r="C41" s="153" t="str">
        <f>+'5 - Diseño y Valoración Control'!D43</f>
        <v>R 15</v>
      </c>
      <c r="D41" s="152" t="str">
        <f>+'5 - Diseño y Valoración Control'!E43</f>
        <v>Programar municipios que posteriormente presenten limitantes para su intervención</v>
      </c>
      <c r="E41" s="152" t="str">
        <f>+'5 - Diseño y Valoración Control'!G43</f>
        <v>Posibilidad de afectación económica en los sobrecostos de la operación debido a las Inconsistencias de la información considerada para la programación de los municipios frente a la situación real del territorio</v>
      </c>
      <c r="F41" s="120" t="s">
        <v>1383</v>
      </c>
      <c r="G41" s="154" t="s">
        <v>984</v>
      </c>
      <c r="H41" s="154" t="s">
        <v>806</v>
      </c>
      <c r="I41" s="154" t="s">
        <v>985</v>
      </c>
      <c r="J41" s="155">
        <f t="shared" si="0"/>
        <v>1</v>
      </c>
      <c r="K41" s="155"/>
      <c r="L41" s="155"/>
      <c r="M41" s="155"/>
      <c r="N41" s="155"/>
      <c r="O41" s="155"/>
      <c r="P41" s="155"/>
      <c r="Q41" s="155"/>
      <c r="R41" s="155"/>
      <c r="S41" s="155">
        <v>1</v>
      </c>
      <c r="T41" s="155"/>
      <c r="U41" s="155"/>
      <c r="V41" s="155"/>
      <c r="W41" s="92"/>
      <c r="X41" s="92"/>
      <c r="Y41" s="92"/>
      <c r="Z41" s="92"/>
      <c r="AA41" s="92"/>
      <c r="AB41" s="92"/>
      <c r="AC41" s="92"/>
      <c r="AD41" s="92"/>
      <c r="AE41" s="92"/>
      <c r="AF41" s="92"/>
      <c r="AG41" s="92"/>
      <c r="AH41" s="92"/>
      <c r="AI41" s="149">
        <f t="shared" si="1"/>
        <v>0</v>
      </c>
      <c r="AJ41" s="150">
        <f t="shared" si="5"/>
        <v>0</v>
      </c>
      <c r="AK41" s="149" t="s">
        <v>1998</v>
      </c>
      <c r="AL41" s="78"/>
      <c r="AM41" s="91"/>
    </row>
    <row r="42" spans="1:39" s="13" customFormat="1" ht="28.3" x14ac:dyDescent="0.4">
      <c r="A42" s="135"/>
      <c r="B42" s="152" t="str">
        <f>+'5 - Diseño y Valoración Control'!B44</f>
        <v>GESTIÓN DEL MODELO DE ATENCIÓN</v>
      </c>
      <c r="C42" s="153" t="str">
        <f>+'5 - Diseño y Valoración Control'!D44</f>
        <v>R 15</v>
      </c>
      <c r="D42" s="152" t="str">
        <f>+'5 - Diseño y Valoración Control'!E44</f>
        <v>Programar municipios que posteriormente presenten limitantes para su intervención</v>
      </c>
      <c r="E42" s="152" t="str">
        <f>+'5 - Diseño y Valoración Control'!G44</f>
        <v>Posibilidad de afectación económica en los sobrecostos de la operación debido a las Inconsistencias de la información considerada para la programación de los municipios frente a la situación real del territorio</v>
      </c>
      <c r="F42" s="120" t="s">
        <v>1384</v>
      </c>
      <c r="G42" s="154"/>
      <c r="H42" s="154" t="s">
        <v>730</v>
      </c>
      <c r="I42" s="154"/>
      <c r="J42" s="249"/>
      <c r="K42" s="155"/>
      <c r="L42" s="155"/>
      <c r="M42" s="155"/>
      <c r="N42" s="155"/>
      <c r="O42" s="155"/>
      <c r="P42" s="155"/>
      <c r="Q42" s="155"/>
      <c r="R42" s="155"/>
      <c r="S42" s="155"/>
      <c r="T42" s="155"/>
      <c r="U42" s="155"/>
      <c r="V42" s="155"/>
      <c r="W42" s="92"/>
      <c r="X42" s="92"/>
      <c r="Y42" s="92"/>
      <c r="Z42" s="92"/>
      <c r="AA42" s="92"/>
      <c r="AB42" s="92"/>
      <c r="AC42" s="92"/>
      <c r="AD42" s="92"/>
      <c r="AE42" s="92"/>
      <c r="AF42" s="92"/>
      <c r="AG42" s="92"/>
      <c r="AH42" s="92"/>
      <c r="AI42" s="149"/>
      <c r="AJ42" s="156"/>
      <c r="AK42" s="92"/>
      <c r="AL42" s="78"/>
      <c r="AM42" s="91"/>
    </row>
    <row r="43" spans="1:39" s="13" customFormat="1" ht="28.3" x14ac:dyDescent="0.4">
      <c r="A43" s="135"/>
      <c r="B43" s="152" t="str">
        <f>+'5 - Diseño y Valoración Control'!B45</f>
        <v>GESTIÓN DEL MODELO DE ATENCIÓN</v>
      </c>
      <c r="C43" s="153" t="str">
        <f>+'5 - Diseño y Valoración Control'!D45</f>
        <v>R 16</v>
      </c>
      <c r="D43" s="152" t="str">
        <f>+'5 - Diseño y Valoración Control'!E45</f>
        <v>Respuesta inoportuna a las PQRSD</v>
      </c>
      <c r="E43" s="152" t="str">
        <f>+'5 - Diseño y Valoración Control'!G45</f>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v>
      </c>
      <c r="F43" s="120" t="s">
        <v>1385</v>
      </c>
      <c r="G43" s="154" t="s">
        <v>986</v>
      </c>
      <c r="H43" s="154" t="s">
        <v>805</v>
      </c>
      <c r="I43" s="154" t="s">
        <v>987</v>
      </c>
      <c r="J43" s="155">
        <f t="shared" si="0"/>
        <v>12</v>
      </c>
      <c r="K43" s="155">
        <v>1</v>
      </c>
      <c r="L43" s="155">
        <v>1</v>
      </c>
      <c r="M43" s="155">
        <v>1</v>
      </c>
      <c r="N43" s="155">
        <v>1</v>
      </c>
      <c r="O43" s="155">
        <v>1</v>
      </c>
      <c r="P43" s="155">
        <v>1</v>
      </c>
      <c r="Q43" s="155">
        <v>1</v>
      </c>
      <c r="R43" s="155">
        <v>1</v>
      </c>
      <c r="S43" s="155">
        <v>1</v>
      </c>
      <c r="T43" s="155">
        <v>1</v>
      </c>
      <c r="U43" s="155">
        <v>1</v>
      </c>
      <c r="V43" s="155">
        <v>1</v>
      </c>
      <c r="W43" s="78">
        <v>1</v>
      </c>
      <c r="X43" s="78">
        <v>1</v>
      </c>
      <c r="Y43" s="78">
        <v>1</v>
      </c>
      <c r="Z43" s="78">
        <v>1</v>
      </c>
      <c r="AA43" s="78">
        <v>1</v>
      </c>
      <c r="AB43" s="78">
        <v>1</v>
      </c>
      <c r="AC43" s="78">
        <v>1</v>
      </c>
      <c r="AD43" s="78">
        <v>1</v>
      </c>
      <c r="AE43" s="78">
        <v>1</v>
      </c>
      <c r="AF43" s="78">
        <v>1</v>
      </c>
      <c r="AG43" s="78">
        <v>1</v>
      </c>
      <c r="AH43" s="78">
        <v>1</v>
      </c>
      <c r="AI43" s="149">
        <f t="shared" si="1"/>
        <v>12</v>
      </c>
      <c r="AJ43" s="150">
        <f>+AI43/J43</f>
        <v>1</v>
      </c>
      <c r="AK43" s="149" t="s">
        <v>437</v>
      </c>
      <c r="AL43" s="260" t="s">
        <v>1385</v>
      </c>
      <c r="AM43" s="74"/>
    </row>
    <row r="44" spans="1:39" s="13" customFormat="1" ht="28.3" x14ac:dyDescent="0.4">
      <c r="A44" s="135"/>
      <c r="B44" s="152" t="str">
        <f>+'5 - Diseño y Valoración Control'!B46</f>
        <v>GESTIÓN DEL MODELO DE ATENCIÓN</v>
      </c>
      <c r="C44" s="153" t="str">
        <f>+'5 - Diseño y Valoración Control'!D46</f>
        <v>R 16</v>
      </c>
      <c r="D44" s="152" t="str">
        <f>+'5 - Diseño y Valoración Control'!E46</f>
        <v>Respuesta inoportuna a las PQRSD</v>
      </c>
      <c r="E44" s="152" t="str">
        <f>+'5 - Diseño y Valoración Control'!G46</f>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v>
      </c>
      <c r="F44" s="120" t="s">
        <v>1386</v>
      </c>
      <c r="G44" s="154"/>
      <c r="H44" s="154" t="s">
        <v>730</v>
      </c>
      <c r="I44" s="154"/>
      <c r="J44" s="249"/>
      <c r="K44" s="155"/>
      <c r="L44" s="155"/>
      <c r="M44" s="155"/>
      <c r="N44" s="155"/>
      <c r="O44" s="155"/>
      <c r="P44" s="155"/>
      <c r="Q44" s="155"/>
      <c r="R44" s="155"/>
      <c r="S44" s="155"/>
      <c r="T44" s="155"/>
      <c r="U44" s="155"/>
      <c r="V44" s="155"/>
      <c r="W44" s="92"/>
      <c r="X44" s="92"/>
      <c r="Y44" s="92"/>
      <c r="Z44" s="92"/>
      <c r="AA44" s="92"/>
      <c r="AB44" s="92"/>
      <c r="AC44" s="92"/>
      <c r="AD44" s="92"/>
      <c r="AE44" s="92"/>
      <c r="AF44" s="92"/>
      <c r="AG44" s="92"/>
      <c r="AH44" s="92"/>
      <c r="AI44" s="149"/>
      <c r="AJ44" s="156"/>
      <c r="AK44" s="92"/>
      <c r="AL44" s="78"/>
      <c r="AM44" s="91"/>
    </row>
    <row r="45" spans="1:39" s="13" customFormat="1" ht="28.3" x14ac:dyDescent="0.4">
      <c r="A45" s="135"/>
      <c r="B45" s="152" t="str">
        <f>+'5 - Diseño y Valoración Control'!B47</f>
        <v>GESTIÓN DEL MODELO DE ATENCIÓN</v>
      </c>
      <c r="C45" s="153" t="str">
        <f>+'5 - Diseño y Valoración Control'!D47</f>
        <v>R 16</v>
      </c>
      <c r="D45" s="152" t="str">
        <f>+'5 - Diseño y Valoración Control'!E47</f>
        <v>Respuesta inoportuna a las PQRSD</v>
      </c>
      <c r="E45" s="152" t="str">
        <f>+'5 - Diseño y Valoración Control'!G47</f>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v>
      </c>
      <c r="F45" s="120" t="s">
        <v>1387</v>
      </c>
      <c r="G45" s="154"/>
      <c r="H45" s="154" t="s">
        <v>730</v>
      </c>
      <c r="I45" s="154"/>
      <c r="J45" s="249"/>
      <c r="K45" s="155"/>
      <c r="L45" s="155"/>
      <c r="M45" s="155"/>
      <c r="N45" s="155"/>
      <c r="O45" s="155"/>
      <c r="P45" s="155"/>
      <c r="Q45" s="155"/>
      <c r="R45" s="155"/>
      <c r="S45" s="155"/>
      <c r="T45" s="155"/>
      <c r="U45" s="155"/>
      <c r="V45" s="155"/>
      <c r="W45" s="92"/>
      <c r="X45" s="92"/>
      <c r="Y45" s="92"/>
      <c r="Z45" s="92"/>
      <c r="AA45" s="92"/>
      <c r="AB45" s="92"/>
      <c r="AC45" s="92"/>
      <c r="AD45" s="92"/>
      <c r="AE45" s="92"/>
      <c r="AF45" s="92"/>
      <c r="AG45" s="92"/>
      <c r="AH45" s="92"/>
      <c r="AI45" s="149"/>
      <c r="AJ45" s="156"/>
      <c r="AK45" s="92"/>
      <c r="AL45" s="78"/>
      <c r="AM45" s="91"/>
    </row>
    <row r="46" spans="1:39" s="13" customFormat="1" ht="56.6" x14ac:dyDescent="0.4">
      <c r="A46" s="135"/>
      <c r="B46" s="152" t="str">
        <f>+'5 - Diseño y Valoración Control'!B48</f>
        <v>PLANIFICACIÓN DEL ORDENAMIENTO SOCIAL DE LA PROPIEDAD</v>
      </c>
      <c r="C46" s="153" t="str">
        <f>+'5 - Diseño y Valoración Control'!D48</f>
        <v>R 17</v>
      </c>
      <c r="D46" s="152" t="str">
        <f>+'5 - Diseño y Valoración Control'!E48</f>
        <v xml:space="preserve">Expedir Acto administrativo que resuelve solicitud de inclusión en el RESO, sin la completitud del análisis dentro del proceso de valoración para determinar el cumplimiento de requisitos mínimos (omisión de validaciones en bases de datos/soportes documentales) </v>
      </c>
      <c r="E46" s="152" t="str">
        <f>+'5 - Diseño y Valoración Control'!G48</f>
        <v>Posibilidad de pérdida reputacional ante la credibilidad de la ANT y su misionalidad frente al ciudadano con respecto a los procesos misionales adelantados por la entidad debido a la inadecuada valoración u omisión de la información diligenciada en el Formulario de Inscripción de Sujetos de Ordenamiento Social FISO y de sus soportes anexados y de bases de datos requeridas</v>
      </c>
      <c r="F46" s="120" t="s">
        <v>1388</v>
      </c>
      <c r="G46" s="154" t="s">
        <v>988</v>
      </c>
      <c r="H46" s="154" t="s">
        <v>803</v>
      </c>
      <c r="I46" s="154" t="s">
        <v>989</v>
      </c>
      <c r="J46" s="155">
        <f t="shared" si="0"/>
        <v>4</v>
      </c>
      <c r="K46" s="155"/>
      <c r="L46" s="155"/>
      <c r="M46" s="155">
        <v>1</v>
      </c>
      <c r="N46" s="155"/>
      <c r="O46" s="155"/>
      <c r="P46" s="155">
        <v>1</v>
      </c>
      <c r="Q46" s="155"/>
      <c r="R46" s="155"/>
      <c r="S46" s="155">
        <v>1</v>
      </c>
      <c r="T46" s="155"/>
      <c r="U46" s="155"/>
      <c r="V46" s="155">
        <v>1</v>
      </c>
      <c r="W46" s="78"/>
      <c r="X46" s="78"/>
      <c r="Y46" s="78">
        <v>1</v>
      </c>
      <c r="Z46" s="78"/>
      <c r="AA46" s="78"/>
      <c r="AB46" s="78">
        <v>1</v>
      </c>
      <c r="AC46" s="78"/>
      <c r="AD46" s="78"/>
      <c r="AE46" s="78">
        <v>1</v>
      </c>
      <c r="AF46" s="78"/>
      <c r="AG46" s="78"/>
      <c r="AH46" s="78"/>
      <c r="AI46" s="149">
        <f t="shared" si="1"/>
        <v>3</v>
      </c>
      <c r="AJ46" s="150">
        <f t="shared" ref="AJ46:AJ47" si="6">+AI46/J46</f>
        <v>0.75</v>
      </c>
      <c r="AK46" s="149" t="s">
        <v>1998</v>
      </c>
      <c r="AL46" s="260" t="s">
        <v>1949</v>
      </c>
      <c r="AM46" s="74"/>
    </row>
    <row r="47" spans="1:39" s="13" customFormat="1" ht="56.6" x14ac:dyDescent="0.4">
      <c r="A47" s="135"/>
      <c r="B47" s="152" t="str">
        <f>+'5 - Diseño y Valoración Control'!B49</f>
        <v>PLANIFICACIÓN DEL ORDENAMIENTO SOCIAL DE LA PROPIEDAD</v>
      </c>
      <c r="C47" s="153" t="str">
        <f>+'5 - Diseño y Valoración Control'!D49</f>
        <v>R 17</v>
      </c>
      <c r="D47" s="152" t="str">
        <f>+'5 - Diseño y Valoración Control'!E49</f>
        <v xml:space="preserve">Expedir Acto administrativo que resuelve solicitud de inclusión en el RESO, sin la completitud del análisis dentro del proceso de valoración para determinar el cumplimiento de requisitos mínimos (omisión de validaciones en bases de datos/soportes documentales) </v>
      </c>
      <c r="E47" s="152" t="str">
        <f>+'5 - Diseño y Valoración Control'!G49</f>
        <v>Posibilidad de pérdida reputacional ante la credibilidad de la ANT y su misionalidad frente al ciudadano con respecto a los procesos misionales adelantados por la entidad debido a la inadecuada valoración u omisión de la información diligenciada en el Formulario de Inscripción de Sujetos de Ordenamiento Social FISO y de sus soportes anexados y de bases de datos requeridas</v>
      </c>
      <c r="F47" s="120" t="s">
        <v>1389</v>
      </c>
      <c r="G47" s="154" t="s">
        <v>990</v>
      </c>
      <c r="H47" s="154" t="s">
        <v>803</v>
      </c>
      <c r="I47" s="154" t="s">
        <v>991</v>
      </c>
      <c r="J47" s="155">
        <f t="shared" si="0"/>
        <v>3</v>
      </c>
      <c r="K47" s="155"/>
      <c r="L47" s="155"/>
      <c r="M47" s="155"/>
      <c r="N47" s="155"/>
      <c r="O47" s="155">
        <v>1</v>
      </c>
      <c r="P47" s="155"/>
      <c r="Q47" s="155"/>
      <c r="R47" s="155">
        <v>1</v>
      </c>
      <c r="S47" s="155"/>
      <c r="T47" s="155"/>
      <c r="U47" s="155">
        <v>1</v>
      </c>
      <c r="V47" s="155"/>
      <c r="W47" s="78"/>
      <c r="X47" s="78"/>
      <c r="Y47" s="78"/>
      <c r="Z47" s="78"/>
      <c r="AA47" s="78">
        <v>1</v>
      </c>
      <c r="AB47" s="78"/>
      <c r="AC47" s="78"/>
      <c r="AD47" s="78">
        <v>1</v>
      </c>
      <c r="AE47" s="78"/>
      <c r="AF47" s="78"/>
      <c r="AG47" s="78"/>
      <c r="AH47" s="78"/>
      <c r="AI47" s="149">
        <f t="shared" si="1"/>
        <v>2</v>
      </c>
      <c r="AJ47" s="150">
        <f t="shared" si="6"/>
        <v>0.66666666666666663</v>
      </c>
      <c r="AK47" s="149" t="s">
        <v>1998</v>
      </c>
      <c r="AL47" s="260" t="s">
        <v>1950</v>
      </c>
      <c r="AM47" s="74"/>
    </row>
    <row r="48" spans="1:39" s="13" customFormat="1" ht="42.45" x14ac:dyDescent="0.4">
      <c r="A48" s="135"/>
      <c r="B48" s="152" t="str">
        <f>+'5 - Diseño y Valoración Control'!B50</f>
        <v>PLANIFICACIÓN DEL ORDENAMIENTO SOCIAL DE LA PROPIEDAD</v>
      </c>
      <c r="C48" s="153" t="str">
        <f>+'5 - Diseño y Valoración Control'!D50</f>
        <v>R 18</v>
      </c>
      <c r="D48" s="152" t="str">
        <f>+'5 - Diseño y Valoración Control'!E50</f>
        <v>Incumplimiento en la formulación e implementación de los POSPR en los municipios programados por razones técnicas y operativas</v>
      </c>
      <c r="E48" s="152" t="str">
        <f>+'5 - Diseño y Valoración Control'!G50</f>
        <v>Posibilidad de afectación económica por multa y sanción del ente regulador debido a la limitada capacidad técnica y operativa, uso de información desactualizada y deficiente, ausencia de herramientas y/o escenarios de monitoreo y seguimiento al desarrollo de las actividades de formulación e implementación de POSPR</v>
      </c>
      <c r="F48" s="120" t="s">
        <v>1390</v>
      </c>
      <c r="G48" s="154" t="s">
        <v>992</v>
      </c>
      <c r="H48" s="154" t="s">
        <v>806</v>
      </c>
      <c r="I48" s="154" t="s">
        <v>993</v>
      </c>
      <c r="J48" s="155">
        <f t="shared" si="0"/>
        <v>3</v>
      </c>
      <c r="K48" s="155"/>
      <c r="L48" s="155"/>
      <c r="M48" s="155"/>
      <c r="N48" s="155">
        <v>1</v>
      </c>
      <c r="O48" s="155"/>
      <c r="P48" s="155"/>
      <c r="Q48" s="155"/>
      <c r="R48" s="155">
        <v>1</v>
      </c>
      <c r="S48" s="155"/>
      <c r="T48" s="155"/>
      <c r="U48" s="155"/>
      <c r="V48" s="155">
        <v>1</v>
      </c>
      <c r="W48" s="78"/>
      <c r="X48" s="78"/>
      <c r="Y48" s="78"/>
      <c r="Z48" s="78">
        <v>1</v>
      </c>
      <c r="AA48" s="78">
        <v>1</v>
      </c>
      <c r="AB48" s="78">
        <v>1</v>
      </c>
      <c r="AC48" s="78">
        <v>1</v>
      </c>
      <c r="AD48" s="78">
        <v>1</v>
      </c>
      <c r="AE48" s="78"/>
      <c r="AF48" s="78"/>
      <c r="AG48" s="78">
        <v>1</v>
      </c>
      <c r="AH48" s="78"/>
      <c r="AI48" s="149">
        <f t="shared" si="1"/>
        <v>6</v>
      </c>
      <c r="AJ48" s="150">
        <v>1</v>
      </c>
      <c r="AK48" s="149" t="s">
        <v>437</v>
      </c>
      <c r="AL48" s="260" t="s">
        <v>1951</v>
      </c>
      <c r="AM48" s="74"/>
    </row>
    <row r="49" spans="1:39" s="13" customFormat="1" ht="42.45" x14ac:dyDescent="0.4">
      <c r="A49" s="135"/>
      <c r="B49" s="152" t="str">
        <f>+'5 - Diseño y Valoración Control'!B51</f>
        <v>PLANIFICACIÓN DEL ORDENAMIENTO SOCIAL DE LA PROPIEDAD</v>
      </c>
      <c r="C49" s="153" t="str">
        <f>+'5 - Diseño y Valoración Control'!D51</f>
        <v>R 18</v>
      </c>
      <c r="D49" s="152" t="str">
        <f>+'5 - Diseño y Valoración Control'!E51</f>
        <v>Incumplimiento en la formulación e implementación de los POSPR en los municipios programados por razones técnicas y operativas</v>
      </c>
      <c r="E49" s="152" t="str">
        <f>+'5 - Diseño y Valoración Control'!G51</f>
        <v>Posibilidad de afectación económica por multa y sanción del ente regulador debido a la limitada capacidad técnica y operativa, uso de información desactualizada y deficiente, ausencia de herramientas y/o escenarios de monitoreo y seguimiento al desarrollo de las actividades de formulación e implementación de POSPR</v>
      </c>
      <c r="F49" s="120" t="s">
        <v>1391</v>
      </c>
      <c r="G49" s="154"/>
      <c r="H49" s="154" t="s">
        <v>730</v>
      </c>
      <c r="I49" s="154"/>
      <c r="J49" s="249"/>
      <c r="K49" s="155"/>
      <c r="L49" s="155"/>
      <c r="M49" s="155"/>
      <c r="N49" s="155"/>
      <c r="O49" s="155"/>
      <c r="P49" s="155"/>
      <c r="Q49" s="155"/>
      <c r="R49" s="155"/>
      <c r="S49" s="155"/>
      <c r="T49" s="155"/>
      <c r="U49" s="155"/>
      <c r="V49" s="155"/>
      <c r="W49" s="92"/>
      <c r="X49" s="92"/>
      <c r="Y49" s="92"/>
      <c r="Z49" s="92"/>
      <c r="AA49" s="92"/>
      <c r="AB49" s="92"/>
      <c r="AC49" s="92"/>
      <c r="AD49" s="92"/>
      <c r="AE49" s="92"/>
      <c r="AF49" s="92"/>
      <c r="AG49" s="92"/>
      <c r="AH49" s="92"/>
      <c r="AI49" s="149"/>
      <c r="AJ49" s="156"/>
      <c r="AK49" s="92"/>
      <c r="AL49" s="78"/>
      <c r="AM49" s="91"/>
    </row>
    <row r="50" spans="1:39" s="13" customFormat="1" ht="42.45" x14ac:dyDescent="0.4">
      <c r="A50" s="135"/>
      <c r="B50" s="152" t="str">
        <f>+'5 - Diseño y Valoración Control'!B52</f>
        <v>PLANIFICACIÓN DEL ORDENAMIENTO SOCIAL DE LA PROPIEDAD</v>
      </c>
      <c r="C50" s="153" t="str">
        <f>+'5 - Diseño y Valoración Control'!D52</f>
        <v>R 19</v>
      </c>
      <c r="D50" s="152" t="str">
        <f>+'5 - Diseño y Valoración Control'!E52</f>
        <v>Retrasos o suspensión en la formulación e implementación de POSPR en los municipios programados por condiciones de seguridad adversas a la operación</v>
      </c>
      <c r="E50" s="152" t="str">
        <f>+'5 - Diseño y Valoración Control'!G52</f>
        <v>Posibilidad de afectación económica en sobrecostos de operación debido a las situaciones de orden público sobrevinientes, que impidan desarrollar las actividades operativas en la formulación e implementación de POSPR en los municipios programados</v>
      </c>
      <c r="F50" s="120" t="s">
        <v>1392</v>
      </c>
      <c r="G50" s="154" t="s">
        <v>994</v>
      </c>
      <c r="H50" s="154" t="s">
        <v>806</v>
      </c>
      <c r="I50" s="154" t="s">
        <v>995</v>
      </c>
      <c r="J50" s="155">
        <v>9</v>
      </c>
      <c r="K50" s="155"/>
      <c r="L50" s="155"/>
      <c r="M50" s="155"/>
      <c r="N50" s="155">
        <v>1</v>
      </c>
      <c r="O50" s="155">
        <v>1</v>
      </c>
      <c r="P50" s="155">
        <v>1</v>
      </c>
      <c r="Q50" s="155">
        <v>1</v>
      </c>
      <c r="R50" s="155">
        <v>1</v>
      </c>
      <c r="S50" s="155">
        <v>1</v>
      </c>
      <c r="T50" s="155">
        <v>1</v>
      </c>
      <c r="U50" s="155">
        <v>1</v>
      </c>
      <c r="V50" s="155">
        <v>1</v>
      </c>
      <c r="W50" s="78"/>
      <c r="X50" s="78"/>
      <c r="Y50" s="78"/>
      <c r="Z50" s="78">
        <v>1</v>
      </c>
      <c r="AA50" s="78">
        <v>1</v>
      </c>
      <c r="AB50" s="78">
        <v>1</v>
      </c>
      <c r="AC50" s="78">
        <v>1</v>
      </c>
      <c r="AD50" s="78"/>
      <c r="AE50" s="78">
        <v>1</v>
      </c>
      <c r="AF50" s="78">
        <v>1</v>
      </c>
      <c r="AG50" s="78">
        <v>1</v>
      </c>
      <c r="AH50" s="78"/>
      <c r="AI50" s="149">
        <f t="shared" si="1"/>
        <v>7</v>
      </c>
      <c r="AJ50" s="150">
        <f>+AI50/J50</f>
        <v>0.77777777777777779</v>
      </c>
      <c r="AK50" s="149" t="s">
        <v>1998</v>
      </c>
      <c r="AL50" s="260" t="s">
        <v>1951</v>
      </c>
      <c r="AM50" s="74"/>
    </row>
    <row r="51" spans="1:39" s="13" customFormat="1" ht="42.45" x14ac:dyDescent="0.4">
      <c r="A51" s="135"/>
      <c r="B51" s="152" t="str">
        <f>+'5 - Diseño y Valoración Control'!B53</f>
        <v>PLANIFICACIÓN DEL ORDENAMIENTO SOCIAL DE LA PROPIEDAD</v>
      </c>
      <c r="C51" s="153" t="str">
        <f>+'5 - Diseño y Valoración Control'!D53</f>
        <v>R 19</v>
      </c>
      <c r="D51" s="152" t="str">
        <f>+'5 - Diseño y Valoración Control'!E53</f>
        <v>Retrasos o suspensión en la formulación e implementación de POSPR en los municipios programados por condiciones de seguridad adversas a la operación</v>
      </c>
      <c r="E51" s="152" t="str">
        <f>+'5 - Diseño y Valoración Control'!G53</f>
        <v>Posibilidad de afectación económica en sobrecostos de operación debido a las situaciones de orden público sobrevinientes, que impidan desarrollar las actividades operativas en la formulación e implementación de POSPR en los municipios programados</v>
      </c>
      <c r="F51" s="120" t="s">
        <v>1393</v>
      </c>
      <c r="G51" s="154"/>
      <c r="H51" s="154" t="s">
        <v>730</v>
      </c>
      <c r="I51" s="154"/>
      <c r="J51" s="249"/>
      <c r="K51" s="155"/>
      <c r="L51" s="155"/>
      <c r="M51" s="155"/>
      <c r="N51" s="155"/>
      <c r="O51" s="155"/>
      <c r="P51" s="155"/>
      <c r="Q51" s="155"/>
      <c r="R51" s="155"/>
      <c r="S51" s="155"/>
      <c r="T51" s="155"/>
      <c r="U51" s="155"/>
      <c r="V51" s="155"/>
      <c r="W51" s="92"/>
      <c r="X51" s="92"/>
      <c r="Y51" s="92"/>
      <c r="Z51" s="92"/>
      <c r="AA51" s="92"/>
      <c r="AB51" s="92"/>
      <c r="AC51" s="92"/>
      <c r="AD51" s="92"/>
      <c r="AE51" s="92"/>
      <c r="AF51" s="92"/>
      <c r="AG51" s="92"/>
      <c r="AH51" s="92"/>
      <c r="AI51" s="149"/>
      <c r="AJ51" s="156"/>
      <c r="AK51" s="92"/>
      <c r="AL51" s="78"/>
      <c r="AM51" s="91"/>
    </row>
    <row r="52" spans="1:39" s="13" customFormat="1" ht="42.45" x14ac:dyDescent="0.4">
      <c r="A52" s="135"/>
      <c r="B52" s="152" t="str">
        <f>+'5 - Diseño y Valoración Control'!B54</f>
        <v>PLANIFICACIÓN DEL ORDENAMIENTO SOCIAL DE LA PROPIEDAD</v>
      </c>
      <c r="C52" s="153" t="str">
        <f>+'5 - Diseño y Valoración Control'!D54</f>
        <v>R 19</v>
      </c>
      <c r="D52" s="152" t="str">
        <f>+'5 - Diseño y Valoración Control'!E54</f>
        <v>Retrasos o suspensión en la formulación e implementación de POSPR en los municipios programados por condiciones de seguridad adversas a la operación</v>
      </c>
      <c r="E52" s="152" t="str">
        <f>+'5 - Diseño y Valoración Control'!G54</f>
        <v>Posibilidad de afectación económica en sobrecostos de operación debido a las situaciones de orden público sobrevinientes, que impidan desarrollar las actividades operativas en la formulación e implementación de POSPR en los municipios programados</v>
      </c>
      <c r="F52" s="120" t="s">
        <v>1394</v>
      </c>
      <c r="G52" s="154"/>
      <c r="H52" s="154" t="s">
        <v>730</v>
      </c>
      <c r="I52" s="154"/>
      <c r="J52" s="249"/>
      <c r="K52" s="155"/>
      <c r="L52" s="155"/>
      <c r="M52" s="155"/>
      <c r="N52" s="155"/>
      <c r="O52" s="155"/>
      <c r="P52" s="155"/>
      <c r="Q52" s="155"/>
      <c r="R52" s="155"/>
      <c r="S52" s="155"/>
      <c r="T52" s="155"/>
      <c r="U52" s="155"/>
      <c r="V52" s="155"/>
      <c r="W52" s="92"/>
      <c r="X52" s="92"/>
      <c r="Y52" s="92"/>
      <c r="Z52" s="92"/>
      <c r="AA52" s="92"/>
      <c r="AB52" s="92"/>
      <c r="AC52" s="92"/>
      <c r="AD52" s="92"/>
      <c r="AE52" s="92"/>
      <c r="AF52" s="92"/>
      <c r="AG52" s="92"/>
      <c r="AH52" s="92"/>
      <c r="AI52" s="149"/>
      <c r="AJ52" s="156"/>
      <c r="AK52" s="92"/>
      <c r="AL52" s="78"/>
      <c r="AM52" s="91"/>
    </row>
    <row r="53" spans="1:39" s="13" customFormat="1" ht="42.45" x14ac:dyDescent="0.4">
      <c r="A53" s="135"/>
      <c r="B53" s="152" t="str">
        <f>+'5 - Diseño y Valoración Control'!B55</f>
        <v>PLANIFICACIÓN DEL ORDENAMIENTO SOCIAL DE LA PROPIEDAD</v>
      </c>
      <c r="C53" s="153" t="str">
        <f>+'5 - Diseño y Valoración Control'!D55</f>
        <v>R 20</v>
      </c>
      <c r="D53" s="152" t="str">
        <f>+'5 - Diseño y Valoración Control'!E55</f>
        <v>Incumplimientos por parte de los socios estratégicos y/u operadores de catastro en la entrega de insumos / productos requeridos para la formulación e implementación de POSPR, en el marco de los convenios celebrados</v>
      </c>
      <c r="E53" s="152" t="str">
        <f>+'5 - Diseño y Valoración Control'!G55</f>
        <v>Posibilidad de afectación económica por multa y sanción del ente regulador debido al inadecuado seguimiento a la ejecución en las actividades desarrolladas por socios estratégicos y/u operadores de catastro en la formulación e implementación de POSPR</v>
      </c>
      <c r="F53" s="120" t="s">
        <v>1395</v>
      </c>
      <c r="G53" s="154" t="s">
        <v>996</v>
      </c>
      <c r="H53" s="154" t="s">
        <v>806</v>
      </c>
      <c r="I53" s="154" t="s">
        <v>997</v>
      </c>
      <c r="J53" s="155">
        <f t="shared" ref="J53:J60" si="7">SUM(K53:V53)</f>
        <v>4</v>
      </c>
      <c r="K53" s="155"/>
      <c r="L53" s="155"/>
      <c r="M53" s="155"/>
      <c r="N53" s="155">
        <v>1</v>
      </c>
      <c r="O53" s="155"/>
      <c r="P53" s="155"/>
      <c r="Q53" s="155">
        <v>1</v>
      </c>
      <c r="R53" s="155"/>
      <c r="S53" s="155"/>
      <c r="T53" s="155">
        <v>1</v>
      </c>
      <c r="U53" s="155"/>
      <c r="V53" s="155">
        <v>1</v>
      </c>
      <c r="W53" s="78"/>
      <c r="X53" s="78"/>
      <c r="Y53" s="78"/>
      <c r="Z53" s="78">
        <v>1</v>
      </c>
      <c r="AA53" s="78"/>
      <c r="AB53" s="78"/>
      <c r="AC53" s="78"/>
      <c r="AD53" s="78"/>
      <c r="AE53" s="78"/>
      <c r="AF53" s="78"/>
      <c r="AG53" s="78"/>
      <c r="AH53" s="78"/>
      <c r="AI53" s="149">
        <f t="shared" si="1"/>
        <v>1</v>
      </c>
      <c r="AJ53" s="150">
        <f t="shared" ref="AJ53:AJ55" si="8">+AI53/J53</f>
        <v>0.25</v>
      </c>
      <c r="AK53" s="149" t="s">
        <v>1998</v>
      </c>
      <c r="AL53" s="260" t="s">
        <v>1952</v>
      </c>
      <c r="AM53" s="74"/>
    </row>
    <row r="54" spans="1:39" s="13" customFormat="1" ht="42.45" x14ac:dyDescent="0.4">
      <c r="A54" s="135"/>
      <c r="B54" s="152" t="str">
        <f>+'5 - Diseño y Valoración Control'!B56</f>
        <v>PLANIFICACIÓN DEL ORDENAMIENTO SOCIAL DE LA PROPIEDAD</v>
      </c>
      <c r="C54" s="153" t="str">
        <f>+'5 - Diseño y Valoración Control'!D56</f>
        <v>R 20</v>
      </c>
      <c r="D54" s="152" t="str">
        <f>+'5 - Diseño y Valoración Control'!E56</f>
        <v>Incumplimientos por parte de los socios estratégicos y/u operadores de catastro en la entrega de insumos / productos requeridos para la formulación e implementación de POSPR, en el marco de los convenios celebrados</v>
      </c>
      <c r="E54" s="152" t="str">
        <f>+'5 - Diseño y Valoración Control'!G56</f>
        <v>Posibilidad de afectación económica por multa y sanción del ente regulador debido al inadecuado seguimiento a la ejecución en las actividades desarrolladas por socios estratégicos y/u operadores de catastro en la formulación e implementación de POSPR</v>
      </c>
      <c r="F54" s="120" t="s">
        <v>1396</v>
      </c>
      <c r="G54" s="154" t="s">
        <v>998</v>
      </c>
      <c r="H54" s="154" t="s">
        <v>806</v>
      </c>
      <c r="I54" s="154" t="s">
        <v>999</v>
      </c>
      <c r="J54" s="155">
        <f t="shared" si="7"/>
        <v>3</v>
      </c>
      <c r="K54" s="155"/>
      <c r="L54" s="155"/>
      <c r="M54" s="155"/>
      <c r="N54" s="155">
        <v>1</v>
      </c>
      <c r="O54" s="155"/>
      <c r="P54" s="155"/>
      <c r="Q54" s="155"/>
      <c r="R54" s="155">
        <v>1</v>
      </c>
      <c r="S54" s="155"/>
      <c r="T54" s="155"/>
      <c r="U54" s="155"/>
      <c r="V54" s="155">
        <v>1</v>
      </c>
      <c r="W54" s="78"/>
      <c r="X54" s="78"/>
      <c r="Y54" s="78"/>
      <c r="Z54" s="78">
        <v>1</v>
      </c>
      <c r="AA54" s="78"/>
      <c r="AB54" s="78"/>
      <c r="AC54" s="78"/>
      <c r="AD54" s="78">
        <v>1</v>
      </c>
      <c r="AE54" s="78"/>
      <c r="AF54" s="78"/>
      <c r="AG54" s="78"/>
      <c r="AH54" s="78"/>
      <c r="AI54" s="149">
        <f t="shared" si="1"/>
        <v>2</v>
      </c>
      <c r="AJ54" s="150">
        <f t="shared" si="8"/>
        <v>0.66666666666666663</v>
      </c>
      <c r="AK54" s="149" t="s">
        <v>1998</v>
      </c>
      <c r="AL54" s="260" t="s">
        <v>1953</v>
      </c>
      <c r="AM54" s="74"/>
    </row>
    <row r="55" spans="1:39" s="13" customFormat="1" ht="42.45" x14ac:dyDescent="0.4">
      <c r="A55" s="135"/>
      <c r="B55" s="152" t="str">
        <f>+'5 - Diseño y Valoración Control'!B57</f>
        <v>SEGURIDAD JURÍDICA SOBRE LA TITULARIDAD DE LA TIERRA Y LOS TERRITORIOS</v>
      </c>
      <c r="C55" s="153" t="str">
        <f>+'5 - Diseño y Valoración Control'!D57</f>
        <v>R 21</v>
      </c>
      <c r="D55" s="152" t="str">
        <f>+'5 - Diseño y Valoración Control'!E57</f>
        <v>Tomar decisiones incorrectas en los procesos agrarios o de formalización de la propiedad privada rural (zonas no focalizadas)</v>
      </c>
      <c r="E55" s="152" t="str">
        <f>+'5 - Diseño y Valoración Control'!G57</f>
        <v>Posibilidad de pérdida reputacional en la credibilidad institucional por la decisión generada erradamente en el acto administrativo para las zonas no focalizadas</v>
      </c>
      <c r="F55" s="120" t="s">
        <v>1397</v>
      </c>
      <c r="G55" s="154" t="s">
        <v>1000</v>
      </c>
      <c r="H55" s="154" t="s">
        <v>916</v>
      </c>
      <c r="I55" s="154" t="s">
        <v>1001</v>
      </c>
      <c r="J55" s="155">
        <f t="shared" si="7"/>
        <v>9</v>
      </c>
      <c r="K55" s="155"/>
      <c r="L55" s="155"/>
      <c r="M55" s="155">
        <v>1</v>
      </c>
      <c r="N55" s="155">
        <v>1</v>
      </c>
      <c r="O55" s="155">
        <v>1</v>
      </c>
      <c r="P55" s="155">
        <v>1</v>
      </c>
      <c r="Q55" s="155">
        <v>1</v>
      </c>
      <c r="R55" s="155">
        <v>1</v>
      </c>
      <c r="S55" s="155">
        <v>1</v>
      </c>
      <c r="T55" s="155">
        <v>1</v>
      </c>
      <c r="U55" s="155">
        <v>1</v>
      </c>
      <c r="V55" s="155"/>
      <c r="W55" s="250"/>
      <c r="X55" s="250"/>
      <c r="Y55" s="250">
        <v>1</v>
      </c>
      <c r="Z55" s="250">
        <v>1</v>
      </c>
      <c r="AA55" s="250">
        <v>1</v>
      </c>
      <c r="AB55" s="250">
        <v>1</v>
      </c>
      <c r="AC55" s="250">
        <v>1</v>
      </c>
      <c r="AD55" s="250">
        <v>1</v>
      </c>
      <c r="AE55" s="250">
        <v>1</v>
      </c>
      <c r="AF55" s="250">
        <v>1</v>
      </c>
      <c r="AG55" s="250">
        <v>1</v>
      </c>
      <c r="AH55" s="250"/>
      <c r="AI55" s="149">
        <f t="shared" si="1"/>
        <v>9</v>
      </c>
      <c r="AJ55" s="150">
        <f t="shared" si="8"/>
        <v>1</v>
      </c>
      <c r="AK55" s="149" t="s">
        <v>437</v>
      </c>
      <c r="AL55" s="260" t="s">
        <v>1944</v>
      </c>
      <c r="AM55" s="74"/>
    </row>
    <row r="56" spans="1:39" s="13" customFormat="1" ht="42.45" x14ac:dyDescent="0.4">
      <c r="A56" s="135"/>
      <c r="B56" s="152" t="str">
        <f>+'5 - Diseño y Valoración Control'!B58</f>
        <v>SEGURIDAD JURÍDICA SOBRE LA TITULARIDAD DE LA TIERRA Y LOS TERRITORIOS</v>
      </c>
      <c r="C56" s="153" t="str">
        <f>+'5 - Diseño y Valoración Control'!D58</f>
        <v>R 21</v>
      </c>
      <c r="D56" s="152" t="str">
        <f>+'5 - Diseño y Valoración Control'!E58</f>
        <v>Tomar decisiones incorrectas en los procesos agrarios o de formalización de la propiedad privada rural (zonas no focalizadas)</v>
      </c>
      <c r="E56" s="152" t="str">
        <f>+'5 - Diseño y Valoración Control'!G58</f>
        <v>Posibilidad de pérdida reputacional en la credibilidad institucional por la decisión generada erradamente en el acto administrativo para las zonas no focalizadas</v>
      </c>
      <c r="F56" s="120" t="s">
        <v>1398</v>
      </c>
      <c r="G56" s="154"/>
      <c r="H56" s="154" t="s">
        <v>730</v>
      </c>
      <c r="I56" s="154"/>
      <c r="J56" s="249"/>
      <c r="K56" s="155"/>
      <c r="L56" s="155"/>
      <c r="M56" s="155"/>
      <c r="N56" s="155"/>
      <c r="O56" s="155"/>
      <c r="P56" s="155"/>
      <c r="Q56" s="155"/>
      <c r="R56" s="155"/>
      <c r="S56" s="155"/>
      <c r="T56" s="155"/>
      <c r="U56" s="155"/>
      <c r="V56" s="155"/>
      <c r="W56" s="92"/>
      <c r="X56" s="92"/>
      <c r="Y56" s="92"/>
      <c r="Z56" s="92"/>
      <c r="AA56" s="92"/>
      <c r="AB56" s="92"/>
      <c r="AC56" s="92"/>
      <c r="AD56" s="92"/>
      <c r="AE56" s="92"/>
      <c r="AF56" s="92"/>
      <c r="AG56" s="92"/>
      <c r="AH56" s="92"/>
      <c r="AI56" s="149"/>
      <c r="AJ56" s="156"/>
      <c r="AK56" s="92"/>
      <c r="AL56" s="78"/>
      <c r="AM56" s="91"/>
    </row>
    <row r="57" spans="1:39" s="13" customFormat="1" ht="42.45" x14ac:dyDescent="0.4">
      <c r="A57" s="135"/>
      <c r="B57" s="152" t="str">
        <f>+'5 - Diseño y Valoración Control'!B59</f>
        <v>SEGURIDAD JURÍDICA SOBRE LA TITULARIDAD DE LA TIERRA Y LOS TERRITORIOS</v>
      </c>
      <c r="C57" s="153" t="str">
        <f>+'5 - Diseño y Valoración Control'!D59</f>
        <v>R 22</v>
      </c>
      <c r="D57" s="152" t="str">
        <f>+'5 - Diseño y Valoración Control'!E59</f>
        <v>Tomar decisiones incorrectas en los procesos agrarios o de formalización de la propiedad privada rural (zonas focalizadas)</v>
      </c>
      <c r="E57" s="152" t="str">
        <f>+'5 - Diseño y Valoración Control'!G59</f>
        <v>Posibilidad de pérdida reputacional en la credibilidad institucional por la decisión generada erradamente en el acto administrativo para las zonas focalizadas y formalización de la propiedad privada rural</v>
      </c>
      <c r="F57" s="120" t="s">
        <v>1399</v>
      </c>
      <c r="G57" s="154" t="s">
        <v>1002</v>
      </c>
      <c r="H57" s="154" t="s">
        <v>919</v>
      </c>
      <c r="I57" s="154" t="s">
        <v>1003</v>
      </c>
      <c r="J57" s="155">
        <f t="shared" si="7"/>
        <v>9</v>
      </c>
      <c r="K57" s="155"/>
      <c r="L57" s="155"/>
      <c r="M57" s="155">
        <v>1</v>
      </c>
      <c r="N57" s="155">
        <v>1</v>
      </c>
      <c r="O57" s="155">
        <v>1</v>
      </c>
      <c r="P57" s="155">
        <v>1</v>
      </c>
      <c r="Q57" s="155">
        <v>1</v>
      </c>
      <c r="R57" s="155">
        <v>1</v>
      </c>
      <c r="S57" s="155">
        <v>1</v>
      </c>
      <c r="T57" s="155">
        <v>1</v>
      </c>
      <c r="U57" s="155">
        <v>1</v>
      </c>
      <c r="V57" s="155"/>
      <c r="W57" s="250"/>
      <c r="X57" s="250"/>
      <c r="Y57" s="250">
        <v>1</v>
      </c>
      <c r="Z57" s="250">
        <v>1</v>
      </c>
      <c r="AA57" s="250">
        <v>1</v>
      </c>
      <c r="AB57" s="250">
        <v>1</v>
      </c>
      <c r="AC57" s="250">
        <v>1</v>
      </c>
      <c r="AD57" s="250">
        <v>1</v>
      </c>
      <c r="AE57" s="250">
        <v>1</v>
      </c>
      <c r="AF57" s="250">
        <v>1</v>
      </c>
      <c r="AG57" s="250">
        <v>1</v>
      </c>
      <c r="AH57" s="250"/>
      <c r="AI57" s="149">
        <f t="shared" si="1"/>
        <v>9</v>
      </c>
      <c r="AJ57" s="150">
        <f t="shared" ref="AJ57:AJ60" si="9">+AI57/J57</f>
        <v>1</v>
      </c>
      <c r="AK57" s="149" t="s">
        <v>437</v>
      </c>
      <c r="AL57" s="260" t="s">
        <v>1944</v>
      </c>
      <c r="AM57" s="74"/>
    </row>
    <row r="58" spans="1:39" s="13" customFormat="1" ht="42.45" x14ac:dyDescent="0.4">
      <c r="A58" s="135"/>
      <c r="B58" s="152" t="str">
        <f>+'5 - Diseño y Valoración Control'!B60</f>
        <v>SEGURIDAD JURÍDICA SOBRE LA TITULARIDAD DE LA TIERRA Y LOS TERRITORIOS</v>
      </c>
      <c r="C58" s="153" t="str">
        <f>+'5 - Diseño y Valoración Control'!D60</f>
        <v>R 22</v>
      </c>
      <c r="D58" s="152" t="str">
        <f>+'5 - Diseño y Valoración Control'!E60</f>
        <v>Tomar decisiones incorrectas en los procesos agrarios o de formalización de la propiedad privada rural (zonas focalizadas)</v>
      </c>
      <c r="E58" s="152" t="str">
        <f>+'5 - Diseño y Valoración Control'!G60</f>
        <v>Posibilidad de pérdida reputacional en la credibilidad institucional por la decisión generada erradamente en el acto administrativo para las zonas focalizadas y formalización de la propiedad privada rural</v>
      </c>
      <c r="F58" s="120" t="s">
        <v>1400</v>
      </c>
      <c r="G58" s="154" t="s">
        <v>1763</v>
      </c>
      <c r="H58" s="154" t="s">
        <v>919</v>
      </c>
      <c r="I58" s="154" t="s">
        <v>1764</v>
      </c>
      <c r="J58" s="155">
        <f t="shared" si="7"/>
        <v>3</v>
      </c>
      <c r="K58" s="155"/>
      <c r="L58" s="155"/>
      <c r="M58" s="155"/>
      <c r="N58" s="155"/>
      <c r="O58" s="155"/>
      <c r="P58" s="155"/>
      <c r="Q58" s="155"/>
      <c r="R58" s="155"/>
      <c r="S58" s="155">
        <v>1</v>
      </c>
      <c r="T58" s="155">
        <v>1</v>
      </c>
      <c r="U58" s="155">
        <v>1</v>
      </c>
      <c r="V58" s="155"/>
      <c r="W58" s="251"/>
      <c r="X58" s="251"/>
      <c r="Y58" s="251"/>
      <c r="Z58" s="251"/>
      <c r="AA58" s="251"/>
      <c r="AB58" s="251"/>
      <c r="AC58" s="251"/>
      <c r="AD58" s="251"/>
      <c r="AE58" s="251">
        <v>1</v>
      </c>
      <c r="AF58" s="251">
        <v>1</v>
      </c>
      <c r="AG58" s="251">
        <v>1</v>
      </c>
      <c r="AH58" s="251"/>
      <c r="AI58" s="149">
        <f t="shared" si="1"/>
        <v>3</v>
      </c>
      <c r="AJ58" s="150">
        <f t="shared" si="9"/>
        <v>1</v>
      </c>
      <c r="AK58" s="149" t="s">
        <v>437</v>
      </c>
      <c r="AL58" s="260" t="s">
        <v>1944</v>
      </c>
      <c r="AM58" s="91"/>
    </row>
    <row r="59" spans="1:39" s="13" customFormat="1" ht="42.45" x14ac:dyDescent="0.4">
      <c r="A59" s="135"/>
      <c r="B59" s="152" t="str">
        <f>+'5 - Diseño y Valoración Control'!B61</f>
        <v>SEGURIDAD JURÍDICA SOBRE LA TITULARIDAD DE LA TIERRA Y LOS TERRITORIOS</v>
      </c>
      <c r="C59" s="153" t="str">
        <f>+'5 - Diseño y Valoración Control'!D61</f>
        <v>R 23</v>
      </c>
      <c r="D59" s="152" t="str">
        <f>+'5 - Diseño y Valoración Control'!E61</f>
        <v>Incumplimiento de términos para dar respuesta a las nuevas solicitudes de recursos, de decisiones finales de procesos agrarios o de formalización de la propiedad privada rural</v>
      </c>
      <c r="E59" s="152" t="str">
        <f>+'5 - Diseño y Valoración Control'!G61</f>
        <v>Posibilidad de pérdida reputacional en la credibilidad institucional por el incumpliendo de los términos para resolver un recurso</v>
      </c>
      <c r="F59" s="120" t="s">
        <v>1401</v>
      </c>
      <c r="G59" s="154" t="s">
        <v>1004</v>
      </c>
      <c r="H59" s="154" t="s">
        <v>807</v>
      </c>
      <c r="I59" s="154" t="s">
        <v>1005</v>
      </c>
      <c r="J59" s="155">
        <f t="shared" si="7"/>
        <v>8</v>
      </c>
      <c r="K59" s="155"/>
      <c r="L59" s="155"/>
      <c r="M59" s="155"/>
      <c r="N59" s="155">
        <v>1</v>
      </c>
      <c r="O59" s="155">
        <v>1</v>
      </c>
      <c r="P59" s="155">
        <v>1</v>
      </c>
      <c r="Q59" s="155">
        <v>1</v>
      </c>
      <c r="R59" s="155">
        <v>1</v>
      </c>
      <c r="S59" s="155">
        <v>1</v>
      </c>
      <c r="T59" s="155">
        <v>1</v>
      </c>
      <c r="U59" s="155">
        <v>1</v>
      </c>
      <c r="V59" s="155"/>
      <c r="W59" s="250"/>
      <c r="X59" s="250"/>
      <c r="Y59" s="250"/>
      <c r="Z59" s="250">
        <v>1</v>
      </c>
      <c r="AA59" s="250">
        <v>1</v>
      </c>
      <c r="AB59" s="250">
        <v>1</v>
      </c>
      <c r="AC59" s="250">
        <v>1</v>
      </c>
      <c r="AD59" s="250">
        <v>1</v>
      </c>
      <c r="AE59" s="250">
        <v>1</v>
      </c>
      <c r="AF59" s="250">
        <v>1</v>
      </c>
      <c r="AG59" s="250">
        <v>1</v>
      </c>
      <c r="AH59" s="250"/>
      <c r="AI59" s="149">
        <f t="shared" si="1"/>
        <v>8</v>
      </c>
      <c r="AJ59" s="150">
        <f t="shared" si="9"/>
        <v>1</v>
      </c>
      <c r="AK59" s="149" t="s">
        <v>437</v>
      </c>
      <c r="AL59" s="260" t="s">
        <v>1944</v>
      </c>
      <c r="AM59" s="74"/>
    </row>
    <row r="60" spans="1:39" s="13" customFormat="1" ht="70.75" x14ac:dyDescent="0.4">
      <c r="A60" s="135"/>
      <c r="B60" s="152" t="str">
        <f>+'5 - Diseño y Valoración Control'!B62</f>
        <v>SEGURIDAD JURÍDICA SOBRE LA TITULARIDAD DE LA TIERRA Y LOS TERRITORIOS</v>
      </c>
      <c r="C60" s="153" t="str">
        <f>+'5 - Diseño y Valoración Control'!D62</f>
        <v>R 23</v>
      </c>
      <c r="D60" s="152" t="str">
        <f>+'5 - Diseño y Valoración Control'!E62</f>
        <v>Incumplimiento de términos para dar respuesta a las nuevas solicitudes de recursos, de decisiones finales de procesos agrarios o de formalización de la propiedad privada rural</v>
      </c>
      <c r="E60" s="152" t="str">
        <f>+'5 - Diseño y Valoración Control'!G62</f>
        <v>Posibilidad de pérdida reputacional en la credibilidad institucional por el incumpliendo de los términos para resolver un recurso</v>
      </c>
      <c r="F60" s="120" t="s">
        <v>1402</v>
      </c>
      <c r="G60" s="154" t="s">
        <v>1765</v>
      </c>
      <c r="H60" s="154" t="s">
        <v>919</v>
      </c>
      <c r="I60" s="154" t="s">
        <v>1766</v>
      </c>
      <c r="J60" s="155">
        <f t="shared" si="7"/>
        <v>2</v>
      </c>
      <c r="K60" s="155"/>
      <c r="L60" s="155"/>
      <c r="M60" s="155"/>
      <c r="N60" s="155"/>
      <c r="O60" s="155"/>
      <c r="P60" s="155"/>
      <c r="Q60" s="155"/>
      <c r="R60" s="155"/>
      <c r="S60" s="155"/>
      <c r="T60" s="157">
        <v>1</v>
      </c>
      <c r="U60" s="157"/>
      <c r="V60" s="157">
        <v>1</v>
      </c>
      <c r="W60" s="251"/>
      <c r="X60" s="251"/>
      <c r="Y60" s="251"/>
      <c r="Z60" s="251"/>
      <c r="AA60" s="251"/>
      <c r="AB60" s="251"/>
      <c r="AC60" s="251"/>
      <c r="AD60" s="251"/>
      <c r="AE60" s="251"/>
      <c r="AF60" s="251">
        <v>1</v>
      </c>
      <c r="AG60" s="251"/>
      <c r="AH60" s="251">
        <v>1</v>
      </c>
      <c r="AI60" s="149">
        <f t="shared" si="1"/>
        <v>2</v>
      </c>
      <c r="AJ60" s="150">
        <f t="shared" si="9"/>
        <v>1</v>
      </c>
      <c r="AK60" s="149" t="s">
        <v>437</v>
      </c>
      <c r="AL60" s="78"/>
      <c r="AM60" s="91"/>
    </row>
    <row r="61" spans="1:39" s="13" customFormat="1" ht="42.45" x14ac:dyDescent="0.4">
      <c r="A61" s="135"/>
      <c r="B61" s="152" t="str">
        <f>+'5 - Diseño y Valoración Control'!B63</f>
        <v>SEGURIDAD JURÍDICA SOBRE LA TITULARIDAD DE LA TIERRA Y LOS TERRITORIOS</v>
      </c>
      <c r="C61" s="153" t="str">
        <f>+'5 - Diseño y Valoración Control'!D63</f>
        <v>R 23</v>
      </c>
      <c r="D61" s="152" t="str">
        <f>+'5 - Diseño y Valoración Control'!E63</f>
        <v>Incumplimiento de términos para dar respuesta a las nuevas solicitudes de recursos, de decisiones finales de procesos agrarios o de formalización de la propiedad privada rural</v>
      </c>
      <c r="E61" s="152" t="str">
        <f>+'5 - Diseño y Valoración Control'!G63</f>
        <v>Posibilidad de pérdida reputacional en la credibilidad institucional por el incumpliendo de los términos para resolver un recurso</v>
      </c>
      <c r="F61" s="120" t="s">
        <v>1403</v>
      </c>
      <c r="G61" s="154"/>
      <c r="H61" s="154" t="s">
        <v>730</v>
      </c>
      <c r="I61" s="154"/>
      <c r="J61" s="249"/>
      <c r="K61" s="155"/>
      <c r="L61" s="155"/>
      <c r="M61" s="155"/>
      <c r="N61" s="155"/>
      <c r="O61" s="155"/>
      <c r="P61" s="155"/>
      <c r="Q61" s="155"/>
      <c r="R61" s="155"/>
      <c r="S61" s="155"/>
      <c r="T61" s="155"/>
      <c r="U61" s="155"/>
      <c r="V61" s="155"/>
      <c r="W61" s="92"/>
      <c r="X61" s="92"/>
      <c r="Y61" s="92"/>
      <c r="Z61" s="92"/>
      <c r="AA61" s="92"/>
      <c r="AB61" s="92"/>
      <c r="AC61" s="92"/>
      <c r="AD61" s="92"/>
      <c r="AE61" s="92"/>
      <c r="AF61" s="92"/>
      <c r="AG61" s="92"/>
      <c r="AH61" s="92"/>
      <c r="AI61" s="149"/>
      <c r="AJ61" s="156"/>
      <c r="AK61" s="92"/>
      <c r="AL61" s="78"/>
      <c r="AM61" s="91"/>
    </row>
    <row r="62" spans="1:39" s="13" customFormat="1" ht="42.45" x14ac:dyDescent="0.4">
      <c r="A62" s="135"/>
      <c r="B62" s="152" t="str">
        <f>+'5 - Diseño y Valoración Control'!B64</f>
        <v>SEGURIDAD JURÍDICA SOBRE LA TITULARIDAD DE LA TIERRA Y LOS TERRITORIOS</v>
      </c>
      <c r="C62" s="153" t="str">
        <f>+'5 - Diseño y Valoración Control'!D64</f>
        <v>R 23</v>
      </c>
      <c r="D62" s="152" t="str">
        <f>+'5 - Diseño y Valoración Control'!E64</f>
        <v>Incumplimiento de términos para dar respuesta a las nuevas solicitudes de recursos, de decisiones finales de procesos agrarios o de formalización de la propiedad privada rural</v>
      </c>
      <c r="E62" s="152" t="str">
        <f>+'5 - Diseño y Valoración Control'!G64</f>
        <v>Posibilidad de pérdida reputacional en la credibilidad institucional por el incumpliendo de los términos para resolver un recurso</v>
      </c>
      <c r="F62" s="120" t="s">
        <v>1404</v>
      </c>
      <c r="G62" s="154"/>
      <c r="H62" s="154" t="s">
        <v>730</v>
      </c>
      <c r="I62" s="154"/>
      <c r="J62" s="155"/>
      <c r="K62" s="155"/>
      <c r="L62" s="155"/>
      <c r="M62" s="155"/>
      <c r="N62" s="155"/>
      <c r="O62" s="155"/>
      <c r="P62" s="155"/>
      <c r="Q62" s="155"/>
      <c r="R62" s="155"/>
      <c r="S62" s="155"/>
      <c r="T62" s="155"/>
      <c r="U62" s="155"/>
      <c r="V62" s="155"/>
      <c r="W62" s="92"/>
      <c r="X62" s="92"/>
      <c r="Y62" s="92"/>
      <c r="Z62" s="92"/>
      <c r="AA62" s="92"/>
      <c r="AB62" s="92"/>
      <c r="AC62" s="92"/>
      <c r="AD62" s="92"/>
      <c r="AE62" s="92"/>
      <c r="AF62" s="92"/>
      <c r="AG62" s="92"/>
      <c r="AH62" s="92"/>
      <c r="AI62" s="149"/>
      <c r="AJ62" s="150"/>
      <c r="AK62" s="92"/>
      <c r="AL62" s="78"/>
      <c r="AM62" s="91"/>
    </row>
    <row r="63" spans="1:39" s="13" customFormat="1" ht="42.45" x14ac:dyDescent="0.4">
      <c r="A63" s="135"/>
      <c r="B63" s="152" t="str">
        <f>+'5 - Diseño y Valoración Control'!B65</f>
        <v>SEGURIDAD JURÍDICA SOBRE LA TITULARIDAD DE LA TIERRA Y LOS TERRITORIOS</v>
      </c>
      <c r="C63" s="153" t="str">
        <f>+'5 - Diseño y Valoración Control'!D65</f>
        <v>R 24</v>
      </c>
      <c r="D63" s="152" t="str">
        <f>+'5 - Diseño y Valoración Control'!E65</f>
        <v>Realizar el reparto de una solicitud a dos o más diferentes dependencias</v>
      </c>
      <c r="E63" s="152" t="str">
        <f>+'5 - Diseño y Valoración Control'!G65</f>
        <v>Posibilidad de pérdida reputacional en la credibilidad institucional por falta de bases de datos unificadas y estandarizadas como única matriz de control y seguimiento a respuestas</v>
      </c>
      <c r="F63" s="120" t="s">
        <v>1405</v>
      </c>
      <c r="G63" s="154" t="s">
        <v>1792</v>
      </c>
      <c r="H63" s="154" t="s">
        <v>916</v>
      </c>
      <c r="I63" s="154" t="s">
        <v>1791</v>
      </c>
      <c r="J63" s="155">
        <f>SUM(K63:V63)</f>
        <v>8</v>
      </c>
      <c r="K63" s="155"/>
      <c r="L63" s="155"/>
      <c r="M63" s="155"/>
      <c r="N63" s="155">
        <v>1</v>
      </c>
      <c r="O63" s="155">
        <v>1</v>
      </c>
      <c r="P63" s="155">
        <v>1</v>
      </c>
      <c r="Q63" s="155">
        <v>1</v>
      </c>
      <c r="R63" s="155">
        <v>1</v>
      </c>
      <c r="S63" s="155">
        <v>1</v>
      </c>
      <c r="T63" s="155">
        <v>1</v>
      </c>
      <c r="U63" s="155">
        <v>1</v>
      </c>
      <c r="V63" s="155"/>
      <c r="W63" s="250"/>
      <c r="X63" s="250"/>
      <c r="Y63" s="250"/>
      <c r="Z63" s="250">
        <v>1</v>
      </c>
      <c r="AA63" s="250">
        <v>1</v>
      </c>
      <c r="AB63" s="250">
        <v>1</v>
      </c>
      <c r="AC63" s="250">
        <v>1</v>
      </c>
      <c r="AD63" s="250">
        <v>1</v>
      </c>
      <c r="AE63" s="250">
        <v>1</v>
      </c>
      <c r="AF63" s="250">
        <v>1</v>
      </c>
      <c r="AG63" s="250">
        <v>1</v>
      </c>
      <c r="AH63" s="250"/>
      <c r="AI63" s="149">
        <f t="shared" si="1"/>
        <v>8</v>
      </c>
      <c r="AJ63" s="150">
        <f t="shared" ref="AJ63:AJ64" si="10">+AI63/J63</f>
        <v>1</v>
      </c>
      <c r="AK63" s="149" t="s">
        <v>437</v>
      </c>
      <c r="AL63" s="260" t="s">
        <v>1944</v>
      </c>
      <c r="AM63" s="74"/>
    </row>
    <row r="64" spans="1:39" s="13" customFormat="1" ht="42.45" x14ac:dyDescent="0.4">
      <c r="A64" s="135"/>
      <c r="B64" s="152" t="str">
        <f>+'5 - Diseño y Valoración Control'!B66</f>
        <v>SEGURIDAD JURÍDICA SOBRE LA TITULARIDAD DE LA TIERRA Y LOS TERRITORIOS</v>
      </c>
      <c r="C64" s="153" t="str">
        <f>+'5 - Diseño y Valoración Control'!D66</f>
        <v>R 24</v>
      </c>
      <c r="D64" s="152" t="str">
        <f>+'5 - Diseño y Valoración Control'!E66</f>
        <v>Realizar el reparto de una solicitud a dos o más diferentes dependencias</v>
      </c>
      <c r="E64" s="152" t="str">
        <f>+'5 - Diseño y Valoración Control'!G66</f>
        <v>Posibilidad de pérdida reputacional en la credibilidad institucional por falta de bases de datos unificadas y estandarizadas como única matriz de control y seguimiento a respuestas</v>
      </c>
      <c r="F64" s="120" t="s">
        <v>1406</v>
      </c>
      <c r="G64" s="154" t="s">
        <v>1767</v>
      </c>
      <c r="H64" s="154" t="s">
        <v>919</v>
      </c>
      <c r="I64" s="154" t="s">
        <v>1768</v>
      </c>
      <c r="J64" s="155">
        <f>SUM(K64:V64)</f>
        <v>8</v>
      </c>
      <c r="K64" s="155"/>
      <c r="L64" s="155"/>
      <c r="M64" s="155"/>
      <c r="N64" s="155">
        <v>1</v>
      </c>
      <c r="O64" s="155">
        <v>1</v>
      </c>
      <c r="P64" s="155">
        <v>1</v>
      </c>
      <c r="Q64" s="155">
        <v>1</v>
      </c>
      <c r="R64" s="155">
        <v>1</v>
      </c>
      <c r="S64" s="155">
        <v>1</v>
      </c>
      <c r="T64" s="155">
        <v>1</v>
      </c>
      <c r="U64" s="155">
        <v>1</v>
      </c>
      <c r="V64" s="155"/>
      <c r="W64" s="250"/>
      <c r="X64" s="250"/>
      <c r="Y64" s="250"/>
      <c r="Z64" s="250">
        <v>1</v>
      </c>
      <c r="AA64" s="250">
        <v>1</v>
      </c>
      <c r="AB64" s="250">
        <v>1</v>
      </c>
      <c r="AC64" s="250">
        <v>1</v>
      </c>
      <c r="AD64" s="250">
        <v>1</v>
      </c>
      <c r="AE64" s="250">
        <v>1</v>
      </c>
      <c r="AF64" s="250">
        <v>1</v>
      </c>
      <c r="AG64" s="250">
        <v>1</v>
      </c>
      <c r="AH64" s="250"/>
      <c r="AI64" s="149">
        <f t="shared" si="1"/>
        <v>8</v>
      </c>
      <c r="AJ64" s="150">
        <f t="shared" si="10"/>
        <v>1</v>
      </c>
      <c r="AK64" s="149" t="s">
        <v>437</v>
      </c>
      <c r="AL64" s="260" t="s">
        <v>1944</v>
      </c>
      <c r="AM64" s="74"/>
    </row>
    <row r="65" spans="1:39" s="13" customFormat="1" ht="42.45" x14ac:dyDescent="0.4">
      <c r="A65" s="135"/>
      <c r="B65" s="152" t="str">
        <f>+'5 - Diseño y Valoración Control'!B67</f>
        <v>SEGURIDAD JURÍDICA SOBRE LA TITULARIDAD DE LA TIERRA Y LOS TERRITORIOS</v>
      </c>
      <c r="C65" s="153" t="str">
        <f>+'5 - Diseño y Valoración Control'!D67</f>
        <v>R 24</v>
      </c>
      <c r="D65" s="152" t="str">
        <f>+'5 - Diseño y Valoración Control'!E67</f>
        <v>Realizar el reparto de una solicitud a dos o más diferentes dependencias</v>
      </c>
      <c r="E65" s="152" t="str">
        <f>+'5 - Diseño y Valoración Control'!G67</f>
        <v>Posibilidad de pérdida reputacional en la credibilidad institucional por falta de bases de datos unificadas y estandarizadas como única matriz de control y seguimiento a respuestas</v>
      </c>
      <c r="F65" s="120" t="s">
        <v>1407</v>
      </c>
      <c r="G65" s="154"/>
      <c r="H65" s="154" t="s">
        <v>730</v>
      </c>
      <c r="I65" s="154"/>
      <c r="J65" s="249"/>
      <c r="K65" s="155"/>
      <c r="L65" s="155"/>
      <c r="M65" s="155"/>
      <c r="N65" s="155"/>
      <c r="O65" s="155"/>
      <c r="P65" s="155"/>
      <c r="Q65" s="155"/>
      <c r="R65" s="155"/>
      <c r="S65" s="155"/>
      <c r="T65" s="155"/>
      <c r="U65" s="155"/>
      <c r="V65" s="155"/>
      <c r="W65" s="92"/>
      <c r="X65" s="92"/>
      <c r="Y65" s="92"/>
      <c r="Z65" s="92"/>
      <c r="AA65" s="92"/>
      <c r="AB65" s="92"/>
      <c r="AC65" s="92"/>
      <c r="AD65" s="92"/>
      <c r="AE65" s="92"/>
      <c r="AF65" s="92"/>
      <c r="AG65" s="92"/>
      <c r="AH65" s="92"/>
      <c r="AI65" s="149"/>
      <c r="AJ65" s="156"/>
      <c r="AK65" s="92"/>
      <c r="AL65" s="78"/>
      <c r="AM65" s="91"/>
    </row>
    <row r="66" spans="1:39" s="13" customFormat="1" ht="42.45" x14ac:dyDescent="0.4">
      <c r="A66" s="135"/>
      <c r="B66" s="152" t="str">
        <f>+'5 - Diseño y Valoración Control'!B68</f>
        <v>SEGURIDAD JURÍDICA SOBRE LA TITULARIDAD DE LA TIERRA Y LOS TERRITORIOS</v>
      </c>
      <c r="C66" s="153" t="str">
        <f>+'5 - Diseño y Valoración Control'!D68</f>
        <v>R 24</v>
      </c>
      <c r="D66" s="152" t="str">
        <f>+'5 - Diseño y Valoración Control'!E68</f>
        <v>Realizar el reparto de una solicitud a dos o más diferentes dependencias</v>
      </c>
      <c r="E66" s="152" t="str">
        <f>+'5 - Diseño y Valoración Control'!G68</f>
        <v>Posibilidad de pérdida reputacional en la credibilidad institucional por falta de bases de datos unificadas y estandarizadas como única matriz de control y seguimiento a respuestas</v>
      </c>
      <c r="F66" s="120" t="s">
        <v>1407</v>
      </c>
      <c r="G66" s="154"/>
      <c r="H66" s="154" t="s">
        <v>730</v>
      </c>
      <c r="I66" s="154"/>
      <c r="J66" s="249"/>
      <c r="K66" s="155"/>
      <c r="L66" s="155"/>
      <c r="M66" s="155"/>
      <c r="N66" s="155"/>
      <c r="O66" s="155"/>
      <c r="P66" s="155"/>
      <c r="Q66" s="155"/>
      <c r="R66" s="155"/>
      <c r="S66" s="155"/>
      <c r="T66" s="155"/>
      <c r="U66" s="155"/>
      <c r="V66" s="155"/>
      <c r="W66" s="92"/>
      <c r="X66" s="92"/>
      <c r="Y66" s="92"/>
      <c r="Z66" s="92"/>
      <c r="AA66" s="92"/>
      <c r="AB66" s="92"/>
      <c r="AC66" s="92"/>
      <c r="AD66" s="92"/>
      <c r="AE66" s="92"/>
      <c r="AF66" s="92"/>
      <c r="AG66" s="92"/>
      <c r="AH66" s="92"/>
      <c r="AI66" s="149"/>
      <c r="AJ66" s="156"/>
      <c r="AK66" s="92"/>
      <c r="AL66" s="78"/>
      <c r="AM66" s="91"/>
    </row>
    <row r="67" spans="1:39" s="13" customFormat="1" ht="84.9" x14ac:dyDescent="0.4">
      <c r="A67" s="135"/>
      <c r="B67" s="152" t="str">
        <f>+'5 - Diseño y Valoración Control'!B69</f>
        <v>ACCESO A LA PROPIEDAD DE LA TIERRA Y LOS TERRITORIOS</v>
      </c>
      <c r="C67" s="153" t="str">
        <f>+'5 - Diseño y Valoración Control'!D69</f>
        <v>R 25</v>
      </c>
      <c r="D67" s="152" t="str">
        <f>+'5 - Diseño y Valoración Control'!E69</f>
        <v>Incumplimiento por parte de los proveedores de servicios e insumos de las Iniciativas Cofinanciadas</v>
      </c>
      <c r="E67" s="152" t="str">
        <f>+'5 - Diseño y Valoración Control'!G69</f>
        <v>Incumplir las obligaciones pactadas en los contratos suscritos con los proveedores, que impide la ejecución técnica y financiera de la Iniciativa Comunitaria.</v>
      </c>
      <c r="F67" s="120" t="s">
        <v>1408</v>
      </c>
      <c r="G67" s="154" t="s">
        <v>1703</v>
      </c>
      <c r="H67" s="154" t="s">
        <v>1700</v>
      </c>
      <c r="I67" s="154" t="s">
        <v>1704</v>
      </c>
      <c r="J67" s="155">
        <v>43</v>
      </c>
      <c r="K67" s="155"/>
      <c r="L67" s="155"/>
      <c r="M67" s="155"/>
      <c r="N67" s="155">
        <v>7</v>
      </c>
      <c r="O67" s="155"/>
      <c r="P67" s="155">
        <v>7</v>
      </c>
      <c r="Q67" s="155"/>
      <c r="R67" s="155">
        <v>7</v>
      </c>
      <c r="S67" s="155"/>
      <c r="T67" s="155">
        <v>7</v>
      </c>
      <c r="U67" s="155"/>
      <c r="V67" s="155">
        <v>15</v>
      </c>
      <c r="W67" s="78"/>
      <c r="X67" s="78"/>
      <c r="Y67" s="78"/>
      <c r="Z67" s="78">
        <v>7</v>
      </c>
      <c r="AA67" s="78">
        <v>7</v>
      </c>
      <c r="AB67" s="78">
        <v>2</v>
      </c>
      <c r="AC67" s="78">
        <v>6</v>
      </c>
      <c r="AD67" s="78">
        <v>7</v>
      </c>
      <c r="AE67" s="78"/>
      <c r="AF67" s="78">
        <v>6</v>
      </c>
      <c r="AG67" s="78">
        <v>2</v>
      </c>
      <c r="AH67" s="78">
        <v>33</v>
      </c>
      <c r="AI67" s="149">
        <f t="shared" si="1"/>
        <v>70</v>
      </c>
      <c r="AJ67" s="150">
        <v>1</v>
      </c>
      <c r="AK67" s="149" t="s">
        <v>437</v>
      </c>
      <c r="AL67" s="260" t="s">
        <v>1966</v>
      </c>
      <c r="AM67" s="74"/>
    </row>
    <row r="68" spans="1:39" s="13" customFormat="1" ht="28.3" x14ac:dyDescent="0.4">
      <c r="A68" s="135"/>
      <c r="B68" s="152" t="str">
        <f>+'5 - Diseño y Valoración Control'!B70</f>
        <v>ACCESO A LA PROPIEDAD DE LA TIERRA Y LOS TERRITORIOS</v>
      </c>
      <c r="C68" s="153" t="str">
        <f>+'5 - Diseño y Valoración Control'!D70</f>
        <v>R 25</v>
      </c>
      <c r="D68" s="152" t="str">
        <f>+'5 - Diseño y Valoración Control'!E70</f>
        <v>Incumplimiento por parte de los proveedores de servicios e insumos de las Iniciativas Cofinanciadas</v>
      </c>
      <c r="E68" s="152" t="str">
        <f>+'5 - Diseño y Valoración Control'!G70</f>
        <v>Incumplir las obligaciones pactadas en los contratos suscritos con los proveedores, que impide la ejecución técnica y financiera de la Iniciativa Comunitaria.</v>
      </c>
      <c r="F68" s="120" t="s">
        <v>1409</v>
      </c>
      <c r="G68" s="154" t="s">
        <v>696</v>
      </c>
      <c r="H68" s="154" t="s">
        <v>1700</v>
      </c>
      <c r="I68" s="154" t="s">
        <v>1006</v>
      </c>
      <c r="J68" s="155">
        <v>43</v>
      </c>
      <c r="K68" s="155"/>
      <c r="L68" s="155"/>
      <c r="M68" s="155"/>
      <c r="N68" s="155">
        <v>7</v>
      </c>
      <c r="O68" s="155"/>
      <c r="P68" s="155">
        <v>7</v>
      </c>
      <c r="Q68" s="155"/>
      <c r="R68" s="155">
        <v>7</v>
      </c>
      <c r="S68" s="155"/>
      <c r="T68" s="155">
        <v>7</v>
      </c>
      <c r="U68" s="155"/>
      <c r="V68" s="155">
        <v>15</v>
      </c>
      <c r="W68" s="78"/>
      <c r="X68" s="78"/>
      <c r="Y68" s="78"/>
      <c r="Z68" s="78">
        <v>2</v>
      </c>
      <c r="AA68" s="78"/>
      <c r="AB68" s="78"/>
      <c r="AC68" s="78">
        <v>3</v>
      </c>
      <c r="AD68" s="78">
        <v>14</v>
      </c>
      <c r="AE68" s="78"/>
      <c r="AF68" s="78">
        <v>14</v>
      </c>
      <c r="AG68" s="78"/>
      <c r="AH68" s="78">
        <v>44</v>
      </c>
      <c r="AI68" s="149">
        <f t="shared" si="1"/>
        <v>77</v>
      </c>
      <c r="AJ68" s="150">
        <v>1</v>
      </c>
      <c r="AK68" s="149" t="s">
        <v>437</v>
      </c>
      <c r="AL68" s="260" t="s">
        <v>1967</v>
      </c>
      <c r="AM68" s="74"/>
    </row>
    <row r="69" spans="1:39" s="13" customFormat="1" ht="70.75" x14ac:dyDescent="0.4">
      <c r="A69" s="135"/>
      <c r="B69" s="152" t="str">
        <f>+'5 - Diseño y Valoración Control'!B71</f>
        <v>ACCESO A LA PROPIEDAD DE LA TIERRA Y LOS TERRITORIOS</v>
      </c>
      <c r="C69" s="153" t="str">
        <f>+'5 - Diseño y Valoración Control'!D71</f>
        <v>R 25</v>
      </c>
      <c r="D69" s="152" t="str">
        <f>+'5 - Diseño y Valoración Control'!E71</f>
        <v>Incumplimiento por parte de los proveedores de servicios e insumos de las Iniciativas Cofinanciadas</v>
      </c>
      <c r="E69" s="152" t="str">
        <f>+'5 - Diseño y Valoración Control'!G71</f>
        <v>Incumplir las obligaciones pactadas en los contratos suscritos con los proveedores, que impide la ejecución técnica y financiera de la Iniciativa Comunitaria.</v>
      </c>
      <c r="F69" s="120" t="s">
        <v>1410</v>
      </c>
      <c r="G69" s="154" t="s">
        <v>697</v>
      </c>
      <c r="H69" s="154" t="s">
        <v>1700</v>
      </c>
      <c r="I69" s="154" t="s">
        <v>698</v>
      </c>
      <c r="J69" s="155">
        <v>3</v>
      </c>
      <c r="K69" s="155"/>
      <c r="L69" s="155"/>
      <c r="M69" s="155"/>
      <c r="N69" s="155"/>
      <c r="O69" s="155"/>
      <c r="P69" s="155">
        <v>1</v>
      </c>
      <c r="Q69" s="155"/>
      <c r="R69" s="155">
        <v>1</v>
      </c>
      <c r="S69" s="155"/>
      <c r="T69" s="155">
        <v>1</v>
      </c>
      <c r="U69" s="155"/>
      <c r="V69" s="155"/>
      <c r="W69" s="78"/>
      <c r="X69" s="78"/>
      <c r="Y69" s="78"/>
      <c r="Z69" s="78">
        <v>2</v>
      </c>
      <c r="AA69" s="78">
        <v>1</v>
      </c>
      <c r="AB69" s="78"/>
      <c r="AC69" s="78">
        <v>1</v>
      </c>
      <c r="AD69" s="78"/>
      <c r="AE69" s="78"/>
      <c r="AF69" s="78"/>
      <c r="AG69" s="78"/>
      <c r="AH69" s="78"/>
      <c r="AI69" s="149">
        <f t="shared" si="1"/>
        <v>4</v>
      </c>
      <c r="AJ69" s="150">
        <v>1</v>
      </c>
      <c r="AK69" s="149" t="s">
        <v>437</v>
      </c>
      <c r="AL69" s="260" t="s">
        <v>1968</v>
      </c>
      <c r="AM69" s="74"/>
    </row>
    <row r="70" spans="1:39" s="13" customFormat="1" ht="56.6" x14ac:dyDescent="0.4">
      <c r="A70" s="135"/>
      <c r="B70" s="152" t="str">
        <f>+'5 - Diseño y Valoración Control'!B72</f>
        <v>ACCESO A LA PROPIEDAD DE LA TIERRA Y LOS TERRITORIOS</v>
      </c>
      <c r="C70" s="153" t="str">
        <f>+'5 - Diseño y Valoración Control'!D72</f>
        <v>R 26</v>
      </c>
      <c r="D70" s="152" t="str">
        <f>+'5 - Diseño y Valoración Control'!E72</f>
        <v>Adquisición de predios y/o mejoras sin efectuar el análisis de viabilidad técnica, jurídica y financiera.</v>
      </c>
      <c r="E70" s="152" t="str">
        <f>+'5 - Diseño y Valoración Control'!G72</f>
        <v>Inducir a la administración en afectaciones económicas, adquiriendo predios y/o mejoras, con posibilidad de riesgo jurídico (falsa tradición, predios que no hayan salido del dominio del Estado de conformidad a lo establecido del artículo 48 Ley 160/1994, sin saneamiento jurídico), técnico (verificación de posibles traslapes con las capas de URT, minas antipersonas, mineria e hidrocarburos y con solicitudes de otras comunidades étnicas) y financiero (incrementos en los costos por falta de verificación en control de los avalúos).</v>
      </c>
      <c r="F70" s="120" t="s">
        <v>1411</v>
      </c>
      <c r="G70" s="154" t="s">
        <v>1734</v>
      </c>
      <c r="H70" s="154" t="s">
        <v>1706</v>
      </c>
      <c r="I70" s="154" t="s">
        <v>698</v>
      </c>
      <c r="J70" s="155">
        <v>1</v>
      </c>
      <c r="K70" s="155"/>
      <c r="L70" s="155"/>
      <c r="M70" s="155"/>
      <c r="N70" s="155"/>
      <c r="O70" s="155"/>
      <c r="P70" s="155">
        <v>1</v>
      </c>
      <c r="Q70" s="155"/>
      <c r="R70" s="155"/>
      <c r="S70" s="155"/>
      <c r="T70" s="155"/>
      <c r="U70" s="155"/>
      <c r="V70" s="155"/>
      <c r="W70" s="92"/>
      <c r="X70" s="92"/>
      <c r="Y70" s="92"/>
      <c r="Z70" s="92"/>
      <c r="AA70" s="92"/>
      <c r="AB70" s="92">
        <v>1</v>
      </c>
      <c r="AC70" s="92"/>
      <c r="AD70" s="92"/>
      <c r="AE70" s="92"/>
      <c r="AF70" s="92"/>
      <c r="AG70" s="92"/>
      <c r="AH70" s="92"/>
      <c r="AI70" s="149">
        <f t="shared" si="1"/>
        <v>1</v>
      </c>
      <c r="AJ70" s="150">
        <f t="shared" ref="AJ70" si="11">+AI70/J70</f>
        <v>1</v>
      </c>
      <c r="AK70" s="149" t="s">
        <v>437</v>
      </c>
      <c r="AL70" s="260" t="s">
        <v>1969</v>
      </c>
      <c r="AM70" s="91"/>
    </row>
    <row r="71" spans="1:39" s="13" customFormat="1" ht="56.6" x14ac:dyDescent="0.4">
      <c r="A71" s="135"/>
      <c r="B71" s="152" t="str">
        <f>+'5 - Diseño y Valoración Control'!B73</f>
        <v>ACCESO A LA PROPIEDAD DE LA TIERRA Y LOS TERRITORIOS</v>
      </c>
      <c r="C71" s="153" t="str">
        <f>+'5 - Diseño y Valoración Control'!D73</f>
        <v>R 26</v>
      </c>
      <c r="D71" s="152" t="str">
        <f>+'5 - Diseño y Valoración Control'!E73</f>
        <v>Adquisición de predios y/o mejoras sin efectuar el análisis de viabilidad técnica, jurídica y financiera.</v>
      </c>
      <c r="E71" s="152" t="str">
        <f>+'5 - Diseño y Valoración Control'!G73</f>
        <v>Inducir a la administración en afectaciones económicas, adquiriendo predios y/o mejoras, con posibilidad de riesgo jurídico (falsa tradición, predios que no hayan salido del dominio del Estado de conformidad a lo establecido del artículo 48 Ley 160/1994, sin saneamiento jurídico), técnico (verificación de posibles traslapes con las capas de URT, minas antipersonas, mineria e hidrocarburos y con solicitudes de otras comunidades étnicas) y financiero (incrementos en los costos por falta de verificación en control de los avalúos).</v>
      </c>
      <c r="F71" s="120" t="s">
        <v>1412</v>
      </c>
      <c r="G71" s="154"/>
      <c r="H71" s="154" t="s">
        <v>730</v>
      </c>
      <c r="I71" s="154"/>
      <c r="J71" s="249"/>
      <c r="K71" s="155"/>
      <c r="L71" s="155"/>
      <c r="M71" s="155"/>
      <c r="N71" s="155"/>
      <c r="O71" s="155"/>
      <c r="P71" s="155"/>
      <c r="Q71" s="155"/>
      <c r="R71" s="155"/>
      <c r="S71" s="155"/>
      <c r="T71" s="155"/>
      <c r="U71" s="155"/>
      <c r="V71" s="155"/>
      <c r="W71" s="92"/>
      <c r="X71" s="92"/>
      <c r="Y71" s="92"/>
      <c r="Z71" s="92"/>
      <c r="AA71" s="92"/>
      <c r="AB71" s="92"/>
      <c r="AC71" s="92"/>
      <c r="AD71" s="92"/>
      <c r="AE71" s="92"/>
      <c r="AF71" s="92"/>
      <c r="AG71" s="92"/>
      <c r="AH71" s="92"/>
      <c r="AI71" s="149"/>
      <c r="AJ71" s="156"/>
      <c r="AK71" s="92"/>
      <c r="AL71" s="78"/>
      <c r="AM71" s="91"/>
    </row>
    <row r="72" spans="1:39" s="13" customFormat="1" ht="56.6" x14ac:dyDescent="0.4">
      <c r="A72" s="135"/>
      <c r="B72" s="152" t="str">
        <f>+'5 - Diseño y Valoración Control'!B74</f>
        <v>ACCESO A LA PROPIEDAD DE LA TIERRA Y LOS TERRITORIOS</v>
      </c>
      <c r="C72" s="153" t="str">
        <f>+'5 - Diseño y Valoración Control'!D74</f>
        <v>R 26</v>
      </c>
      <c r="D72" s="152" t="str">
        <f>+'5 - Diseño y Valoración Control'!E74</f>
        <v>Adquisición de predios y/o mejoras sin efectuar el análisis de viabilidad técnica, jurídica y financiera.</v>
      </c>
      <c r="E72" s="152" t="str">
        <f>+'5 - Diseño y Valoración Control'!G74</f>
        <v>Inducir a la administración en afectaciones económicas, adquiriendo predios y/o mejoras, con posibilidad de riesgo jurídico (falsa tradición, predios que no hayan salido del dominio del Estado de conformidad a lo establecido del artículo 48 Ley 160/1994, sin saneamiento jurídico), técnico (verificación de posibles traslapes con las capas de URT, minas antipersonas, mineria e hidrocarburos y con solicitudes de otras comunidades étnicas) y financiero (incrementos en los costos por falta de verificación en control de los avalúos).</v>
      </c>
      <c r="F72" s="120" t="s">
        <v>1413</v>
      </c>
      <c r="G72" s="154"/>
      <c r="H72" s="154" t="s">
        <v>730</v>
      </c>
      <c r="I72" s="154"/>
      <c r="J72" s="249"/>
      <c r="K72" s="155"/>
      <c r="L72" s="155"/>
      <c r="M72" s="155"/>
      <c r="N72" s="155"/>
      <c r="O72" s="155"/>
      <c r="P72" s="155"/>
      <c r="Q72" s="155"/>
      <c r="R72" s="155"/>
      <c r="S72" s="155"/>
      <c r="T72" s="155"/>
      <c r="U72" s="155"/>
      <c r="V72" s="155"/>
      <c r="W72" s="92"/>
      <c r="X72" s="92"/>
      <c r="Y72" s="92"/>
      <c r="Z72" s="92"/>
      <c r="AA72" s="92"/>
      <c r="AB72" s="92"/>
      <c r="AC72" s="92"/>
      <c r="AD72" s="92"/>
      <c r="AE72" s="92"/>
      <c r="AF72" s="92"/>
      <c r="AG72" s="92"/>
      <c r="AH72" s="92"/>
      <c r="AI72" s="149"/>
      <c r="AJ72" s="156"/>
      <c r="AK72" s="92"/>
      <c r="AL72" s="78"/>
      <c r="AM72" s="91"/>
    </row>
    <row r="73" spans="1:39" s="13" customFormat="1" ht="28.3" x14ac:dyDescent="0.4">
      <c r="A73" s="135"/>
      <c r="B73" s="152" t="str">
        <f>+'5 - Diseño y Valoración Control'!B75</f>
        <v>ACCESO A LA PROPIEDAD DE LA TIERRA Y LOS TERRITORIOS</v>
      </c>
      <c r="C73" s="153" t="str">
        <f>+'5 - Diseño y Valoración Control'!D75</f>
        <v>R 27</v>
      </c>
      <c r="D73" s="152">
        <f>+'5 - Diseño y Valoración Control'!E75</f>
        <v>0</v>
      </c>
      <c r="E73" s="152">
        <f>+'5 - Diseño y Valoración Control'!G75</f>
        <v>0</v>
      </c>
      <c r="F73" s="120" t="s">
        <v>1414</v>
      </c>
      <c r="G73" s="154"/>
      <c r="H73" s="154"/>
      <c r="I73" s="154"/>
      <c r="J73" s="155"/>
      <c r="K73" s="155"/>
      <c r="L73" s="155"/>
      <c r="M73" s="155"/>
      <c r="N73" s="155"/>
      <c r="O73" s="155"/>
      <c r="P73" s="155"/>
      <c r="Q73" s="155"/>
      <c r="R73" s="155"/>
      <c r="S73" s="155"/>
      <c r="T73" s="155"/>
      <c r="U73" s="155"/>
      <c r="V73" s="155"/>
      <c r="W73" s="78"/>
      <c r="X73" s="78"/>
      <c r="Y73" s="78"/>
      <c r="Z73" s="78"/>
      <c r="AA73" s="78"/>
      <c r="AB73" s="78"/>
      <c r="AC73" s="78"/>
      <c r="AD73" s="78"/>
      <c r="AE73" s="78"/>
      <c r="AF73" s="78"/>
      <c r="AG73" s="78"/>
      <c r="AH73" s="78"/>
      <c r="AI73" s="149"/>
      <c r="AJ73" s="150"/>
      <c r="AK73" s="78"/>
      <c r="AL73" s="258"/>
      <c r="AM73" s="74"/>
    </row>
    <row r="74" spans="1:39" s="13" customFormat="1" ht="28.3" x14ac:dyDescent="0.4">
      <c r="A74" s="135"/>
      <c r="B74" s="152" t="str">
        <f>+'5 - Diseño y Valoración Control'!B76</f>
        <v>ACCESO A LA PROPIEDAD DE LA TIERRA Y LOS TERRITORIOS</v>
      </c>
      <c r="C74" s="153" t="str">
        <f>+'5 - Diseño y Valoración Control'!D76</f>
        <v>R 28</v>
      </c>
      <c r="D74" s="152">
        <f>+'5 - Diseño y Valoración Control'!E76</f>
        <v>0</v>
      </c>
      <c r="E74" s="152">
        <f>+'5 - Diseño y Valoración Control'!G76</f>
        <v>0</v>
      </c>
      <c r="F74" s="120" t="s">
        <v>1415</v>
      </c>
      <c r="G74" s="154"/>
      <c r="H74" s="154"/>
      <c r="I74" s="154"/>
      <c r="J74" s="155"/>
      <c r="K74" s="155"/>
      <c r="L74" s="155"/>
      <c r="M74" s="155"/>
      <c r="N74" s="155"/>
      <c r="O74" s="155"/>
      <c r="P74" s="155"/>
      <c r="Q74" s="155"/>
      <c r="R74" s="155"/>
      <c r="S74" s="155"/>
      <c r="T74" s="155"/>
      <c r="U74" s="155"/>
      <c r="V74" s="155"/>
      <c r="W74" s="78"/>
      <c r="X74" s="78"/>
      <c r="Y74" s="78"/>
      <c r="Z74" s="78"/>
      <c r="AA74" s="78"/>
      <c r="AB74" s="78"/>
      <c r="AC74" s="78"/>
      <c r="AD74" s="78"/>
      <c r="AE74" s="78"/>
      <c r="AF74" s="78"/>
      <c r="AG74" s="78"/>
      <c r="AH74" s="78"/>
      <c r="AI74" s="149"/>
      <c r="AJ74" s="150"/>
      <c r="AK74" s="78"/>
      <c r="AL74" s="258"/>
      <c r="AM74" s="74"/>
    </row>
    <row r="75" spans="1:39" s="13" customFormat="1" ht="42.45" x14ac:dyDescent="0.4">
      <c r="A75" s="135"/>
      <c r="B75" s="152" t="str">
        <f>+'5 - Diseño y Valoración Control'!B77</f>
        <v>ACCESO A LA PROPIEDAD DE LA TIERRA Y LOS TERRITORIOS</v>
      </c>
      <c r="C75" s="153" t="str">
        <f>+'5 - Diseño y Valoración Control'!D77</f>
        <v>R 29</v>
      </c>
      <c r="D75" s="152" t="str">
        <f>+'5 - Diseño y Valoración Control'!E77</f>
        <v>Incumplimiento  de adquisición de predios en el marco de Políticas del Gobierno</v>
      </c>
      <c r="E75" s="152" t="str">
        <f>+'5 - Diseño y Valoración Control'!G77</f>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v>
      </c>
      <c r="F75" s="120" t="s">
        <v>1416</v>
      </c>
      <c r="G75" s="154" t="s">
        <v>1007</v>
      </c>
      <c r="H75" s="154" t="s">
        <v>809</v>
      </c>
      <c r="I75" s="154" t="s">
        <v>1008</v>
      </c>
      <c r="J75" s="155">
        <f t="shared" ref="J75:J106" si="12">SUM(K75:V75)</f>
        <v>2</v>
      </c>
      <c r="K75" s="155"/>
      <c r="L75" s="155"/>
      <c r="M75" s="155">
        <v>1</v>
      </c>
      <c r="N75" s="155"/>
      <c r="O75" s="155"/>
      <c r="P75" s="155"/>
      <c r="Q75" s="155"/>
      <c r="R75" s="155">
        <v>1</v>
      </c>
      <c r="S75" s="155"/>
      <c r="T75" s="155"/>
      <c r="U75" s="155"/>
      <c r="V75" s="155"/>
      <c r="W75" s="78">
        <v>1</v>
      </c>
      <c r="X75" s="78"/>
      <c r="Y75" s="78"/>
      <c r="Z75" s="78"/>
      <c r="AA75" s="78"/>
      <c r="AB75" s="78"/>
      <c r="AC75" s="78"/>
      <c r="AD75" s="78"/>
      <c r="AE75" s="78">
        <v>1</v>
      </c>
      <c r="AF75" s="78"/>
      <c r="AG75" s="78"/>
      <c r="AH75" s="78"/>
      <c r="AI75" s="149">
        <f t="shared" ref="AI75:AI137" si="13">+SUM(W75:AH75)</f>
        <v>2</v>
      </c>
      <c r="AJ75" s="150">
        <f t="shared" ref="AJ75:AJ76" si="14">+AI75/J75</f>
        <v>1</v>
      </c>
      <c r="AK75" s="149" t="s">
        <v>437</v>
      </c>
      <c r="AL75" s="260" t="s">
        <v>1959</v>
      </c>
      <c r="AM75" s="74"/>
    </row>
    <row r="76" spans="1:39" s="13" customFormat="1" ht="42.45" x14ac:dyDescent="0.4">
      <c r="A76" s="135"/>
      <c r="B76" s="152" t="str">
        <f>+'5 - Diseño y Valoración Control'!B78</f>
        <v>ACCESO A LA PROPIEDAD DE LA TIERRA Y LOS TERRITORIOS</v>
      </c>
      <c r="C76" s="153" t="str">
        <f>+'5 - Diseño y Valoración Control'!D78</f>
        <v>R 29</v>
      </c>
      <c r="D76" s="152" t="str">
        <f>+'5 - Diseño y Valoración Control'!E78</f>
        <v>Incumplimiento  de adquisición de predios en el marco de Políticas del Gobierno</v>
      </c>
      <c r="E76" s="152" t="str">
        <f>+'5 - Diseño y Valoración Control'!G78</f>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v>
      </c>
      <c r="F76" s="120" t="s">
        <v>1417</v>
      </c>
      <c r="G76" s="154" t="s">
        <v>1009</v>
      </c>
      <c r="H76" s="154" t="s">
        <v>809</v>
      </c>
      <c r="I76" s="154" t="s">
        <v>1010</v>
      </c>
      <c r="J76" s="155">
        <f t="shared" si="12"/>
        <v>1</v>
      </c>
      <c r="K76" s="155"/>
      <c r="L76" s="155"/>
      <c r="M76" s="155"/>
      <c r="N76" s="155"/>
      <c r="O76" s="155"/>
      <c r="P76" s="155"/>
      <c r="Q76" s="155">
        <v>1</v>
      </c>
      <c r="R76" s="155"/>
      <c r="S76" s="155"/>
      <c r="T76" s="155"/>
      <c r="U76" s="155"/>
      <c r="V76" s="155"/>
      <c r="W76" s="92"/>
      <c r="X76" s="92"/>
      <c r="Y76" s="92"/>
      <c r="Z76" s="92"/>
      <c r="AA76" s="92"/>
      <c r="AB76" s="92"/>
      <c r="AC76" s="92"/>
      <c r="AD76" s="92"/>
      <c r="AE76" s="92"/>
      <c r="AF76" s="92"/>
      <c r="AG76" s="92"/>
      <c r="AH76" s="92"/>
      <c r="AI76" s="149">
        <f t="shared" si="13"/>
        <v>0</v>
      </c>
      <c r="AJ76" s="150">
        <f t="shared" si="14"/>
        <v>0</v>
      </c>
      <c r="AK76" s="149" t="s">
        <v>1998</v>
      </c>
      <c r="AL76" s="78"/>
      <c r="AM76" s="91"/>
    </row>
    <row r="77" spans="1:39" s="13" customFormat="1" ht="42.45" x14ac:dyDescent="0.4">
      <c r="A77" s="135"/>
      <c r="B77" s="152" t="str">
        <f>+'5 - Diseño y Valoración Control'!B79</f>
        <v>ACCESO A LA PROPIEDAD DE LA TIERRA Y LOS TERRITORIOS</v>
      </c>
      <c r="C77" s="153" t="str">
        <f>+'5 - Diseño y Valoración Control'!D79</f>
        <v>R 29</v>
      </c>
      <c r="D77" s="152" t="str">
        <f>+'5 - Diseño y Valoración Control'!E79</f>
        <v>Incumplimiento  de adquisición de predios en el marco de Políticas del Gobierno</v>
      </c>
      <c r="E77" s="152" t="str">
        <f>+'5 - Diseño y Valoración Control'!G79</f>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v>
      </c>
      <c r="F77" s="120" t="s">
        <v>1418</v>
      </c>
      <c r="G77" s="154"/>
      <c r="H77" s="154" t="s">
        <v>730</v>
      </c>
      <c r="I77" s="154"/>
      <c r="J77" s="249"/>
      <c r="K77" s="155"/>
      <c r="L77" s="155"/>
      <c r="M77" s="155"/>
      <c r="N77" s="155"/>
      <c r="O77" s="155"/>
      <c r="P77" s="155"/>
      <c r="Q77" s="155"/>
      <c r="R77" s="155"/>
      <c r="S77" s="155"/>
      <c r="T77" s="155"/>
      <c r="U77" s="155"/>
      <c r="V77" s="155"/>
      <c r="W77" s="92"/>
      <c r="X77" s="92"/>
      <c r="Y77" s="92"/>
      <c r="Z77" s="92"/>
      <c r="AA77" s="92"/>
      <c r="AB77" s="92"/>
      <c r="AC77" s="92"/>
      <c r="AD77" s="92"/>
      <c r="AE77" s="92"/>
      <c r="AF77" s="92"/>
      <c r="AG77" s="92"/>
      <c r="AH77" s="92"/>
      <c r="AI77" s="149"/>
      <c r="AJ77" s="156"/>
      <c r="AK77" s="92"/>
      <c r="AL77" s="78"/>
      <c r="AM77" s="91"/>
    </row>
    <row r="78" spans="1:39" s="13" customFormat="1" ht="42.45" x14ac:dyDescent="0.4">
      <c r="A78" s="135"/>
      <c r="B78" s="152" t="str">
        <f>+'5 - Diseño y Valoración Control'!B80</f>
        <v>ACCESO A LA PROPIEDAD DE LA TIERRA Y LOS TERRITORIOS</v>
      </c>
      <c r="C78" s="153" t="str">
        <f>+'5 - Diseño y Valoración Control'!D80</f>
        <v>R 30</v>
      </c>
      <c r="D78" s="152" t="str">
        <f>+'5 - Diseño y Valoración Control'!E80</f>
        <v>Materializar un subsidio que no cumpla con los requisitos establecidos</v>
      </c>
      <c r="E78" s="152" t="str">
        <f>+'5 - Diseño y Valoración Control'!G80</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F78" s="120" t="s">
        <v>1419</v>
      </c>
      <c r="G78" s="154" t="s">
        <v>1637</v>
      </c>
      <c r="H78" s="154" t="s">
        <v>810</v>
      </c>
      <c r="I78" s="154" t="s">
        <v>1638</v>
      </c>
      <c r="J78" s="155">
        <f t="shared" si="12"/>
        <v>1</v>
      </c>
      <c r="K78" s="155"/>
      <c r="L78" s="155"/>
      <c r="M78" s="155"/>
      <c r="N78" s="155"/>
      <c r="O78" s="155"/>
      <c r="P78" s="155"/>
      <c r="Q78" s="155"/>
      <c r="R78" s="155">
        <v>1</v>
      </c>
      <c r="S78" s="155"/>
      <c r="T78" s="155"/>
      <c r="U78" s="155"/>
      <c r="V78" s="155"/>
      <c r="W78" s="92"/>
      <c r="X78" s="92"/>
      <c r="Y78" s="92"/>
      <c r="Z78" s="92"/>
      <c r="AA78" s="92"/>
      <c r="AB78" s="92"/>
      <c r="AC78" s="92"/>
      <c r="AD78" s="92"/>
      <c r="AE78" s="92"/>
      <c r="AF78" s="92"/>
      <c r="AG78" s="92"/>
      <c r="AH78" s="92"/>
      <c r="AI78" s="149">
        <f t="shared" si="13"/>
        <v>0</v>
      </c>
      <c r="AJ78" s="150">
        <f t="shared" ref="AJ78:AJ79" si="15">+AI78/J78</f>
        <v>0</v>
      </c>
      <c r="AK78" s="149" t="s">
        <v>1998</v>
      </c>
      <c r="AL78" s="78"/>
      <c r="AM78" s="91"/>
    </row>
    <row r="79" spans="1:39" s="13" customFormat="1" ht="42.45" x14ac:dyDescent="0.4">
      <c r="A79" s="135"/>
      <c r="B79" s="152" t="str">
        <f>+'5 - Diseño y Valoración Control'!B81</f>
        <v>ACCESO A LA PROPIEDAD DE LA TIERRA Y LOS TERRITORIOS</v>
      </c>
      <c r="C79" s="153" t="str">
        <f>+'5 - Diseño y Valoración Control'!D81</f>
        <v>R 30</v>
      </c>
      <c r="D79" s="152" t="str">
        <f>+'5 - Diseño y Valoración Control'!E81</f>
        <v>Materializar un subsidio que no cumpla con los requisitos establecidos</v>
      </c>
      <c r="E79" s="152" t="str">
        <f>+'5 - Diseño y Valoración Control'!G81</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F79" s="120" t="s">
        <v>1420</v>
      </c>
      <c r="G79" s="154" t="s">
        <v>1011</v>
      </c>
      <c r="H79" s="154" t="s">
        <v>810</v>
      </c>
      <c r="I79" s="154" t="s">
        <v>1012</v>
      </c>
      <c r="J79" s="155">
        <f t="shared" si="12"/>
        <v>1</v>
      </c>
      <c r="K79" s="155"/>
      <c r="L79" s="155"/>
      <c r="M79" s="155"/>
      <c r="N79" s="155"/>
      <c r="O79" s="155"/>
      <c r="P79" s="155"/>
      <c r="Q79" s="155"/>
      <c r="R79" s="155">
        <v>1</v>
      </c>
      <c r="S79" s="155"/>
      <c r="T79" s="155"/>
      <c r="U79" s="155"/>
      <c r="V79" s="155"/>
      <c r="W79" s="92"/>
      <c r="X79" s="92">
        <v>1</v>
      </c>
      <c r="Y79" s="92"/>
      <c r="Z79" s="92"/>
      <c r="AA79" s="92"/>
      <c r="AB79" s="92"/>
      <c r="AC79" s="92"/>
      <c r="AD79" s="92"/>
      <c r="AE79" s="92"/>
      <c r="AF79" s="92"/>
      <c r="AG79" s="92"/>
      <c r="AH79" s="92"/>
      <c r="AI79" s="149">
        <f t="shared" si="13"/>
        <v>1</v>
      </c>
      <c r="AJ79" s="150">
        <f t="shared" si="15"/>
        <v>1</v>
      </c>
      <c r="AK79" s="149" t="s">
        <v>437</v>
      </c>
      <c r="AL79" s="260" t="s">
        <v>1960</v>
      </c>
      <c r="AM79" s="91"/>
    </row>
    <row r="80" spans="1:39" s="13" customFormat="1" ht="42.45" x14ac:dyDescent="0.4">
      <c r="A80" s="135"/>
      <c r="B80" s="152" t="str">
        <f>+'5 - Diseño y Valoración Control'!B82</f>
        <v>ACCESO A LA PROPIEDAD DE LA TIERRA Y LOS TERRITORIOS</v>
      </c>
      <c r="C80" s="153" t="str">
        <f>+'5 - Diseño y Valoración Control'!D82</f>
        <v>R 30</v>
      </c>
      <c r="D80" s="152" t="str">
        <f>+'5 - Diseño y Valoración Control'!E82</f>
        <v>Materializar un subsidio que no cumpla con los requisitos establecidos</v>
      </c>
      <c r="E80" s="152" t="str">
        <f>+'5 - Diseño y Valoración Control'!G82</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F80" s="120" t="s">
        <v>1421</v>
      </c>
      <c r="G80" s="154"/>
      <c r="H80" s="154" t="s">
        <v>730</v>
      </c>
      <c r="I80" s="154"/>
      <c r="J80" s="249"/>
      <c r="K80" s="155"/>
      <c r="L80" s="155"/>
      <c r="M80" s="155"/>
      <c r="N80" s="155"/>
      <c r="O80" s="155"/>
      <c r="P80" s="155"/>
      <c r="Q80" s="155"/>
      <c r="R80" s="155"/>
      <c r="S80" s="155"/>
      <c r="T80" s="155"/>
      <c r="U80" s="155"/>
      <c r="V80" s="155"/>
      <c r="W80" s="92"/>
      <c r="X80" s="92"/>
      <c r="Y80" s="92"/>
      <c r="Z80" s="92"/>
      <c r="AA80" s="92"/>
      <c r="AB80" s="92"/>
      <c r="AC80" s="92"/>
      <c r="AD80" s="92"/>
      <c r="AE80" s="92"/>
      <c r="AF80" s="92"/>
      <c r="AG80" s="92"/>
      <c r="AH80" s="92"/>
      <c r="AI80" s="149"/>
      <c r="AJ80" s="156"/>
      <c r="AK80" s="92"/>
      <c r="AL80" s="78"/>
      <c r="AM80" s="91"/>
    </row>
    <row r="81" spans="1:39" s="13" customFormat="1" ht="42.45" x14ac:dyDescent="0.4">
      <c r="A81" s="135"/>
      <c r="B81" s="152" t="str">
        <f>+'5 - Diseño y Valoración Control'!B83</f>
        <v>ACCESO A LA PROPIEDAD DE LA TIERRA Y LOS TERRITORIOS</v>
      </c>
      <c r="C81" s="153" t="str">
        <f>+'5 - Diseño y Valoración Control'!D83</f>
        <v>R 30</v>
      </c>
      <c r="D81" s="152" t="str">
        <f>+'5 - Diseño y Valoración Control'!E83</f>
        <v>Materializar un subsidio que no cumpla con los requisitos establecidos</v>
      </c>
      <c r="E81" s="152" t="str">
        <f>+'5 - Diseño y Valoración Control'!G83</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F81" s="120" t="s">
        <v>1422</v>
      </c>
      <c r="G81" s="154"/>
      <c r="H81" s="154" t="s">
        <v>730</v>
      </c>
      <c r="I81" s="154"/>
      <c r="J81" s="249"/>
      <c r="K81" s="155"/>
      <c r="L81" s="155"/>
      <c r="M81" s="155"/>
      <c r="N81" s="155"/>
      <c r="O81" s="155"/>
      <c r="P81" s="155"/>
      <c r="Q81" s="155"/>
      <c r="R81" s="155"/>
      <c r="S81" s="155"/>
      <c r="T81" s="155"/>
      <c r="U81" s="155"/>
      <c r="V81" s="155"/>
      <c r="W81" s="92"/>
      <c r="X81" s="92"/>
      <c r="Y81" s="92"/>
      <c r="Z81" s="92"/>
      <c r="AA81" s="92"/>
      <c r="AB81" s="92"/>
      <c r="AC81" s="92"/>
      <c r="AD81" s="92"/>
      <c r="AE81" s="92"/>
      <c r="AF81" s="92"/>
      <c r="AG81" s="92"/>
      <c r="AH81" s="92"/>
      <c r="AI81" s="149"/>
      <c r="AJ81" s="156"/>
      <c r="AK81" s="92"/>
      <c r="AL81" s="78"/>
      <c r="AM81" s="91"/>
    </row>
    <row r="82" spans="1:39" s="13" customFormat="1" ht="42.45" x14ac:dyDescent="0.4">
      <c r="A82" s="135"/>
      <c r="B82" s="152" t="str">
        <f>+'5 - Diseño y Valoración Control'!B84</f>
        <v>ACCESO A LA PROPIEDAD DE LA TIERRA Y LOS TERRITORIOS</v>
      </c>
      <c r="C82" s="153" t="str">
        <f>+'5 - Diseño y Valoración Control'!D84</f>
        <v>R 31</v>
      </c>
      <c r="D82" s="152" t="str">
        <f>+'5 - Diseño y Valoración Control'!E84</f>
        <v>Adjudicación de baldíos a persona natural, sin el cumplimiento de requisitos jurídicos, agronómicos y catastrales en los municipios focalizados</v>
      </c>
      <c r="E82" s="152" t="str">
        <f>+'5 - Diseño y Valoración Control'!G84</f>
        <v>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v>
      </c>
      <c r="F82" s="120" t="s">
        <v>1423</v>
      </c>
      <c r="G82" s="154" t="s">
        <v>1013</v>
      </c>
      <c r="H82" s="154" t="s">
        <v>810</v>
      </c>
      <c r="I82" s="154" t="s">
        <v>1012</v>
      </c>
      <c r="J82" s="155">
        <f t="shared" si="12"/>
        <v>1</v>
      </c>
      <c r="K82" s="155"/>
      <c r="L82" s="155"/>
      <c r="M82" s="155"/>
      <c r="N82" s="155"/>
      <c r="O82" s="155"/>
      <c r="P82" s="155"/>
      <c r="Q82" s="155"/>
      <c r="R82" s="155">
        <v>1</v>
      </c>
      <c r="S82" s="155"/>
      <c r="T82" s="155"/>
      <c r="U82" s="155"/>
      <c r="V82" s="155"/>
      <c r="W82" s="92"/>
      <c r="X82" s="92">
        <v>1</v>
      </c>
      <c r="Y82" s="92"/>
      <c r="Z82" s="92"/>
      <c r="AA82" s="92"/>
      <c r="AB82" s="92"/>
      <c r="AC82" s="92"/>
      <c r="AD82" s="92"/>
      <c r="AE82" s="92"/>
      <c r="AF82" s="92"/>
      <c r="AG82" s="92"/>
      <c r="AH82" s="92"/>
      <c r="AI82" s="149">
        <f t="shared" si="13"/>
        <v>1</v>
      </c>
      <c r="AJ82" s="150">
        <f>+AI82/J82</f>
        <v>1</v>
      </c>
      <c r="AK82" s="149" t="s">
        <v>437</v>
      </c>
      <c r="AL82" s="260" t="s">
        <v>1961</v>
      </c>
      <c r="AM82" s="91"/>
    </row>
    <row r="83" spans="1:39" s="13" customFormat="1" ht="42.45" x14ac:dyDescent="0.4">
      <c r="A83" s="135"/>
      <c r="B83" s="152" t="str">
        <f>+'5 - Diseño y Valoración Control'!B85</f>
        <v>ACCESO A LA PROPIEDAD DE LA TIERRA Y LOS TERRITORIOS</v>
      </c>
      <c r="C83" s="153" t="str">
        <f>+'5 - Diseño y Valoración Control'!D85</f>
        <v>R 31</v>
      </c>
      <c r="D83" s="152" t="str">
        <f>+'5 - Diseño y Valoración Control'!E85</f>
        <v>Adjudicación de baldíos a persona natural, sin el cumplimiento de requisitos jurídicos, agronómicos y catastrales en los municipios focalizados</v>
      </c>
      <c r="E83" s="152" t="str">
        <f>+'5 - Diseño y Valoración Control'!G85</f>
        <v>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v>
      </c>
      <c r="F83" s="120" t="s">
        <v>1424</v>
      </c>
      <c r="G83" s="154"/>
      <c r="H83" s="154" t="s">
        <v>730</v>
      </c>
      <c r="I83" s="154"/>
      <c r="J83" s="249"/>
      <c r="K83" s="155"/>
      <c r="L83" s="155"/>
      <c r="M83" s="155"/>
      <c r="N83" s="155"/>
      <c r="O83" s="155"/>
      <c r="P83" s="155"/>
      <c r="Q83" s="155"/>
      <c r="R83" s="155"/>
      <c r="S83" s="155"/>
      <c r="T83" s="155"/>
      <c r="U83" s="155"/>
      <c r="V83" s="155"/>
      <c r="W83" s="92"/>
      <c r="X83" s="92"/>
      <c r="Y83" s="92"/>
      <c r="Z83" s="92"/>
      <c r="AA83" s="92"/>
      <c r="AB83" s="92"/>
      <c r="AC83" s="92"/>
      <c r="AD83" s="92"/>
      <c r="AE83" s="92"/>
      <c r="AF83" s="92"/>
      <c r="AG83" s="92"/>
      <c r="AH83" s="92"/>
      <c r="AI83" s="149"/>
      <c r="AJ83" s="156"/>
      <c r="AK83" s="92"/>
      <c r="AL83" s="78"/>
      <c r="AM83" s="91"/>
    </row>
    <row r="84" spans="1:39" s="13" customFormat="1" ht="42.45" x14ac:dyDescent="0.4">
      <c r="A84" s="135"/>
      <c r="B84" s="152" t="str">
        <f>+'5 - Diseño y Valoración Control'!B86</f>
        <v>ACCESO A LA PROPIEDAD DE LA TIERRA Y LOS TERRITORIOS</v>
      </c>
      <c r="C84" s="153" t="str">
        <f>+'5 - Diseño y Valoración Control'!D86</f>
        <v>R 31</v>
      </c>
      <c r="D84" s="152" t="str">
        <f>+'5 - Diseño y Valoración Control'!E86</f>
        <v>Adjudicación de baldíos a persona natural, sin el cumplimiento de requisitos jurídicos, agronómicos y catastrales en los municipios focalizados</v>
      </c>
      <c r="E84" s="152" t="str">
        <f>+'5 - Diseño y Valoración Control'!G86</f>
        <v>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v>
      </c>
      <c r="F84" s="120" t="s">
        <v>1425</v>
      </c>
      <c r="G84" s="154"/>
      <c r="H84" s="154" t="s">
        <v>730</v>
      </c>
      <c r="I84" s="154"/>
      <c r="J84" s="249"/>
      <c r="K84" s="155"/>
      <c r="L84" s="155"/>
      <c r="M84" s="155"/>
      <c r="N84" s="155"/>
      <c r="O84" s="155"/>
      <c r="P84" s="155"/>
      <c r="Q84" s="155"/>
      <c r="R84" s="155"/>
      <c r="S84" s="155"/>
      <c r="T84" s="155"/>
      <c r="U84" s="155"/>
      <c r="V84" s="155"/>
      <c r="W84" s="92"/>
      <c r="X84" s="92"/>
      <c r="Y84" s="92"/>
      <c r="Z84" s="92"/>
      <c r="AA84" s="92"/>
      <c r="AB84" s="92"/>
      <c r="AC84" s="92"/>
      <c r="AD84" s="92"/>
      <c r="AE84" s="92"/>
      <c r="AF84" s="92"/>
      <c r="AG84" s="92"/>
      <c r="AH84" s="92"/>
      <c r="AI84" s="149"/>
      <c r="AJ84" s="156"/>
      <c r="AK84" s="92"/>
      <c r="AL84" s="78"/>
      <c r="AM84" s="91"/>
    </row>
    <row r="85" spans="1:39" s="13" customFormat="1" ht="42.45" x14ac:dyDescent="0.4">
      <c r="A85" s="135"/>
      <c r="B85" s="152" t="str">
        <f>+'5 - Diseño y Valoración Control'!B87</f>
        <v>ACCESO A LA PROPIEDAD DE LA TIERRA Y LOS TERRITORIOS</v>
      </c>
      <c r="C85" s="153" t="str">
        <f>+'5 - Diseño y Valoración Control'!D87</f>
        <v>R 32</v>
      </c>
      <c r="D85" s="152" t="str">
        <f>+'5 - Diseño y Valoración Control'!E87</f>
        <v xml:space="preserve">Demoras en ejecutar las etapas propias del procedimiento por causas internas de revocatoria de predios no focalizados </v>
      </c>
      <c r="E85" s="152" t="str">
        <f>+'5 - Diseño y Valoración Control'!G87</f>
        <v>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v>
      </c>
      <c r="F85" s="120" t="s">
        <v>1426</v>
      </c>
      <c r="G85" s="154" t="s">
        <v>1014</v>
      </c>
      <c r="H85" s="154" t="s">
        <v>811</v>
      </c>
      <c r="I85" s="154" t="s">
        <v>1015</v>
      </c>
      <c r="J85" s="155">
        <f t="shared" si="12"/>
        <v>4</v>
      </c>
      <c r="K85" s="155"/>
      <c r="L85" s="155"/>
      <c r="M85" s="155">
        <v>1</v>
      </c>
      <c r="N85" s="155"/>
      <c r="O85" s="155"/>
      <c r="P85" s="155">
        <v>1</v>
      </c>
      <c r="Q85" s="155"/>
      <c r="R85" s="155"/>
      <c r="S85" s="155">
        <v>1</v>
      </c>
      <c r="T85" s="155"/>
      <c r="U85" s="155"/>
      <c r="V85" s="155">
        <v>1</v>
      </c>
      <c r="W85" s="78"/>
      <c r="X85" s="78"/>
      <c r="Y85" s="78">
        <v>1</v>
      </c>
      <c r="Z85" s="78">
        <v>1</v>
      </c>
      <c r="AA85" s="78">
        <v>1</v>
      </c>
      <c r="AB85" s="78">
        <v>1</v>
      </c>
      <c r="AC85" s="78">
        <v>1</v>
      </c>
      <c r="AD85" s="78">
        <v>1</v>
      </c>
      <c r="AE85" s="78">
        <v>1</v>
      </c>
      <c r="AF85" s="78">
        <v>1</v>
      </c>
      <c r="AG85" s="78">
        <v>1</v>
      </c>
      <c r="AH85" s="78"/>
      <c r="AI85" s="149">
        <f t="shared" si="13"/>
        <v>9</v>
      </c>
      <c r="AJ85" s="150">
        <v>1</v>
      </c>
      <c r="AK85" s="149" t="s">
        <v>437</v>
      </c>
      <c r="AL85" s="260" t="s">
        <v>1962</v>
      </c>
      <c r="AM85" s="74"/>
    </row>
    <row r="86" spans="1:39" s="13" customFormat="1" ht="42.45" x14ac:dyDescent="0.4">
      <c r="A86" s="135"/>
      <c r="B86" s="152" t="str">
        <f>+'5 - Diseño y Valoración Control'!B88</f>
        <v>ACCESO A LA PROPIEDAD DE LA TIERRA Y LOS TERRITORIOS</v>
      </c>
      <c r="C86" s="153" t="str">
        <f>+'5 - Diseño y Valoración Control'!D88</f>
        <v>R 32</v>
      </c>
      <c r="D86" s="152" t="str">
        <f>+'5 - Diseño y Valoración Control'!E88</f>
        <v xml:space="preserve">Demoras en ejecutar las etapas propias del procedimiento por causas internas de revocatoria de predios no focalizados </v>
      </c>
      <c r="E86" s="152" t="str">
        <f>+'5 - Diseño y Valoración Control'!G88</f>
        <v>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v>
      </c>
      <c r="F86" s="120" t="s">
        <v>1427</v>
      </c>
      <c r="G86" s="154"/>
      <c r="H86" s="154" t="s">
        <v>730</v>
      </c>
      <c r="I86" s="154"/>
      <c r="J86" s="249"/>
      <c r="K86" s="155"/>
      <c r="L86" s="155"/>
      <c r="M86" s="155"/>
      <c r="N86" s="155"/>
      <c r="O86" s="155"/>
      <c r="P86" s="155"/>
      <c r="Q86" s="155"/>
      <c r="R86" s="155"/>
      <c r="S86" s="155"/>
      <c r="T86" s="155"/>
      <c r="U86" s="155"/>
      <c r="V86" s="155"/>
      <c r="W86" s="92"/>
      <c r="X86" s="92"/>
      <c r="Y86" s="92"/>
      <c r="Z86" s="92"/>
      <c r="AA86" s="92"/>
      <c r="AB86" s="92"/>
      <c r="AC86" s="92"/>
      <c r="AD86" s="92"/>
      <c r="AE86" s="92"/>
      <c r="AF86" s="92"/>
      <c r="AG86" s="92"/>
      <c r="AH86" s="92"/>
      <c r="AI86" s="149"/>
      <c r="AJ86" s="156"/>
      <c r="AK86" s="92"/>
      <c r="AL86" s="78"/>
      <c r="AM86" s="91"/>
    </row>
    <row r="87" spans="1:39" s="13" customFormat="1" ht="42.45" x14ac:dyDescent="0.4">
      <c r="A87" s="135"/>
      <c r="B87" s="152" t="str">
        <f>+'5 - Diseño y Valoración Control'!B89</f>
        <v>ACCESO A LA PROPIEDAD DE LA TIERRA Y LOS TERRITORIOS</v>
      </c>
      <c r="C87" s="153" t="str">
        <f>+'5 - Diseño y Valoración Control'!D89</f>
        <v>R 32</v>
      </c>
      <c r="D87" s="152" t="str">
        <f>+'5 - Diseño y Valoración Control'!E89</f>
        <v xml:space="preserve">Demoras en ejecutar las etapas propias del procedimiento por causas internas de revocatoria de predios no focalizados </v>
      </c>
      <c r="E87" s="152" t="str">
        <f>+'5 - Diseño y Valoración Control'!G89</f>
        <v>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v>
      </c>
      <c r="F87" s="120" t="s">
        <v>1428</v>
      </c>
      <c r="G87" s="154"/>
      <c r="H87" s="154" t="s">
        <v>730</v>
      </c>
      <c r="I87" s="154"/>
      <c r="J87" s="249"/>
      <c r="K87" s="155"/>
      <c r="L87" s="155"/>
      <c r="M87" s="155"/>
      <c r="N87" s="155"/>
      <c r="O87" s="155"/>
      <c r="P87" s="155"/>
      <c r="Q87" s="155"/>
      <c r="R87" s="155"/>
      <c r="S87" s="155"/>
      <c r="T87" s="155"/>
      <c r="U87" s="155"/>
      <c r="V87" s="155"/>
      <c r="W87" s="92"/>
      <c r="X87" s="92"/>
      <c r="Y87" s="92"/>
      <c r="Z87" s="92"/>
      <c r="AA87" s="92"/>
      <c r="AB87" s="92"/>
      <c r="AC87" s="92"/>
      <c r="AD87" s="92"/>
      <c r="AE87" s="92"/>
      <c r="AF87" s="92"/>
      <c r="AG87" s="92"/>
      <c r="AH87" s="92"/>
      <c r="AI87" s="149"/>
      <c r="AJ87" s="156"/>
      <c r="AK87" s="92"/>
      <c r="AL87" s="78"/>
      <c r="AM87" s="91"/>
    </row>
    <row r="88" spans="1:39" s="13" customFormat="1" ht="42.45" x14ac:dyDescent="0.4">
      <c r="A88" s="135"/>
      <c r="B88" s="152" t="str">
        <f>+'5 - Diseño y Valoración Control'!B90</f>
        <v>ACCESO A LA PROPIEDAD DE LA TIERRA Y LOS TERRITORIOS</v>
      </c>
      <c r="C88" s="153" t="str">
        <f>+'5 - Diseño y Valoración Control'!D90</f>
        <v>R 33</v>
      </c>
      <c r="D88" s="152" t="str">
        <f>+'5 - Diseño y Valoración Control'!E90</f>
        <v xml:space="preserve">Demoras en ejecutar las etapas propias del procedimiento por causas internas de revocatoria de predios focalizados </v>
      </c>
      <c r="E88" s="152" t="str">
        <f>+'5 - Diseño y Valoración Control'!G90</f>
        <v>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v>
      </c>
      <c r="F88" s="120" t="s">
        <v>1429</v>
      </c>
      <c r="G88" s="154" t="s">
        <v>1016</v>
      </c>
      <c r="H88" s="154" t="s">
        <v>810</v>
      </c>
      <c r="I88" s="154" t="s">
        <v>1017</v>
      </c>
      <c r="J88" s="155">
        <f t="shared" si="12"/>
        <v>4</v>
      </c>
      <c r="K88" s="155"/>
      <c r="L88" s="155"/>
      <c r="M88" s="155">
        <v>1</v>
      </c>
      <c r="N88" s="155"/>
      <c r="O88" s="155"/>
      <c r="P88" s="155">
        <v>1</v>
      </c>
      <c r="Q88" s="155"/>
      <c r="R88" s="155"/>
      <c r="S88" s="155">
        <v>1</v>
      </c>
      <c r="T88" s="155"/>
      <c r="U88" s="155"/>
      <c r="V88" s="155">
        <v>1</v>
      </c>
      <c r="W88" s="78"/>
      <c r="X88" s="78"/>
      <c r="Y88" s="78">
        <v>1</v>
      </c>
      <c r="Z88" s="78"/>
      <c r="AA88" s="78"/>
      <c r="AB88" s="78">
        <v>1</v>
      </c>
      <c r="AC88" s="78">
        <v>1</v>
      </c>
      <c r="AD88" s="78">
        <v>1</v>
      </c>
      <c r="AE88" s="78">
        <v>1</v>
      </c>
      <c r="AF88" s="78">
        <v>1</v>
      </c>
      <c r="AG88" s="78"/>
      <c r="AH88" s="78"/>
      <c r="AI88" s="149">
        <f t="shared" si="13"/>
        <v>6</v>
      </c>
      <c r="AJ88" s="150">
        <v>1</v>
      </c>
      <c r="AK88" s="149" t="s">
        <v>437</v>
      </c>
      <c r="AL88" s="260" t="s">
        <v>1963</v>
      </c>
      <c r="AM88" s="74"/>
    </row>
    <row r="89" spans="1:39" s="13" customFormat="1" ht="42.45" x14ac:dyDescent="0.4">
      <c r="A89" s="135"/>
      <c r="B89" s="152" t="str">
        <f>+'5 - Diseño y Valoración Control'!B91</f>
        <v>ACCESO A LA PROPIEDAD DE LA TIERRA Y LOS TERRITORIOS</v>
      </c>
      <c r="C89" s="153" t="str">
        <f>+'5 - Diseño y Valoración Control'!D91</f>
        <v>R 33</v>
      </c>
      <c r="D89" s="152" t="str">
        <f>+'5 - Diseño y Valoración Control'!E91</f>
        <v xml:space="preserve">Demoras en ejecutar las etapas propias del procedimiento por causas internas de revocatoria de predios focalizados </v>
      </c>
      <c r="E89" s="152" t="str">
        <f>+'5 - Diseño y Valoración Control'!G91</f>
        <v>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v>
      </c>
      <c r="F89" s="120" t="s">
        <v>1430</v>
      </c>
      <c r="G89" s="154"/>
      <c r="H89" s="154" t="s">
        <v>730</v>
      </c>
      <c r="I89" s="154"/>
      <c r="J89" s="249"/>
      <c r="K89" s="155"/>
      <c r="L89" s="155"/>
      <c r="M89" s="155"/>
      <c r="N89" s="155"/>
      <c r="O89" s="155"/>
      <c r="P89" s="155"/>
      <c r="Q89" s="155"/>
      <c r="R89" s="155"/>
      <c r="S89" s="155"/>
      <c r="T89" s="155"/>
      <c r="U89" s="155"/>
      <c r="V89" s="155"/>
      <c r="W89" s="92"/>
      <c r="X89" s="92"/>
      <c r="Y89" s="92"/>
      <c r="Z89" s="92"/>
      <c r="AA89" s="92"/>
      <c r="AB89" s="92"/>
      <c r="AC89" s="92"/>
      <c r="AD89" s="92"/>
      <c r="AE89" s="92"/>
      <c r="AF89" s="92"/>
      <c r="AG89" s="92"/>
      <c r="AH89" s="92"/>
      <c r="AI89" s="149"/>
      <c r="AJ89" s="156"/>
      <c r="AK89" s="92"/>
      <c r="AL89" s="78"/>
      <c r="AM89" s="91"/>
    </row>
    <row r="90" spans="1:39" s="13" customFormat="1" ht="42.45" x14ac:dyDescent="0.4">
      <c r="A90" s="135"/>
      <c r="B90" s="152" t="str">
        <f>+'5 - Diseño y Valoración Control'!B92</f>
        <v>ACCESO A LA PROPIEDAD DE LA TIERRA Y LOS TERRITORIOS</v>
      </c>
      <c r="C90" s="153" t="str">
        <f>+'5 - Diseño y Valoración Control'!D92</f>
        <v>R 33</v>
      </c>
      <c r="D90" s="152" t="str">
        <f>+'5 - Diseño y Valoración Control'!E92</f>
        <v xml:space="preserve">Demoras en ejecutar las etapas propias del procedimiento por causas internas de revocatoria de predios focalizados </v>
      </c>
      <c r="E90" s="152" t="str">
        <f>+'5 - Diseño y Valoración Control'!G92</f>
        <v>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v>
      </c>
      <c r="F90" s="120" t="s">
        <v>1431</v>
      </c>
      <c r="G90" s="154"/>
      <c r="H90" s="154" t="s">
        <v>730</v>
      </c>
      <c r="I90" s="154"/>
      <c r="J90" s="249"/>
      <c r="K90" s="155"/>
      <c r="L90" s="155"/>
      <c r="M90" s="155"/>
      <c r="N90" s="155"/>
      <c r="O90" s="155"/>
      <c r="P90" s="155"/>
      <c r="Q90" s="155"/>
      <c r="R90" s="155"/>
      <c r="S90" s="155"/>
      <c r="T90" s="155"/>
      <c r="U90" s="155"/>
      <c r="V90" s="155"/>
      <c r="W90" s="92"/>
      <c r="X90" s="92"/>
      <c r="Y90" s="92"/>
      <c r="Z90" s="92"/>
      <c r="AA90" s="92"/>
      <c r="AB90" s="92"/>
      <c r="AC90" s="92"/>
      <c r="AD90" s="92"/>
      <c r="AE90" s="92"/>
      <c r="AF90" s="92"/>
      <c r="AG90" s="92"/>
      <c r="AH90" s="92"/>
      <c r="AI90" s="149"/>
      <c r="AJ90" s="156"/>
      <c r="AK90" s="92"/>
      <c r="AL90" s="78"/>
      <c r="AM90" s="91"/>
    </row>
    <row r="91" spans="1:39" s="13" customFormat="1" ht="70.75" x14ac:dyDescent="0.4">
      <c r="A91" s="135"/>
      <c r="B91" s="152" t="str">
        <f>+'5 - Diseño y Valoración Control'!B93</f>
        <v>ACCESO A LA PROPIEDAD DE LA TIERRA Y LOS TERRITORIOS</v>
      </c>
      <c r="C91" s="153" t="str">
        <f>+'5 - Diseño y Valoración Control'!D93</f>
        <v>R 34</v>
      </c>
      <c r="D91" s="152" t="str">
        <f>+'5 - Diseño y Valoración Control'!E93</f>
        <v>Redireccionamiento equivocado de las solicitudes que ingresan a la DAT</v>
      </c>
      <c r="E91" s="152" t="str">
        <f>+'5 - Diseño y Valoración Control'!G93</f>
        <v>Posibilidad de pérdida reputacional en la imagen institucional secundario a peticiones, quejas y/o reclamos de la comunidad y por incumplimiento en respuesta oportuna a  requerimientos legales (derechos de petición, tutelas, y demandas) debido a la falta de capacitación del procedimiento de gestión de peticiones quejas, reclamos, soluciones, denuncias y felicitaciones con énfasis en las tareas y controles que participa la DAT, así como la falta de socialización a cada una de las subdirecciones de la Dirección de Acceso a Tierras de la designación de competencias mediante otras funciones en resoluciones internas, circulares y emanadas desde la Dirección General</v>
      </c>
      <c r="F91" s="120" t="s">
        <v>1432</v>
      </c>
      <c r="G91" s="154" t="s">
        <v>1639</v>
      </c>
      <c r="H91" s="154" t="s">
        <v>809</v>
      </c>
      <c r="I91" s="154" t="s">
        <v>1640</v>
      </c>
      <c r="J91" s="253">
        <v>0.95</v>
      </c>
      <c r="K91" s="253"/>
      <c r="L91" s="253"/>
      <c r="M91" s="253">
        <v>0.95</v>
      </c>
      <c r="N91" s="253"/>
      <c r="O91" s="253"/>
      <c r="P91" s="253"/>
      <c r="Q91" s="253"/>
      <c r="R91" s="253"/>
      <c r="S91" s="253"/>
      <c r="T91" s="253"/>
      <c r="U91" s="253"/>
      <c r="V91" s="253"/>
      <c r="W91" s="254"/>
      <c r="X91" s="254">
        <v>0.1583</v>
      </c>
      <c r="Y91" s="254">
        <v>0.1583</v>
      </c>
      <c r="Z91" s="254">
        <v>0.1583</v>
      </c>
      <c r="AA91" s="254"/>
      <c r="AB91" s="254">
        <v>0.1583</v>
      </c>
      <c r="AC91" s="254"/>
      <c r="AD91" s="254">
        <v>0.1583</v>
      </c>
      <c r="AE91" s="254"/>
      <c r="AF91" s="254"/>
      <c r="AG91" s="254">
        <v>0.1583</v>
      </c>
      <c r="AH91" s="254"/>
      <c r="AI91" s="261">
        <f>+SUM(W91:AH91)</f>
        <v>0.94979999999999998</v>
      </c>
      <c r="AJ91" s="150">
        <f>+AI91/J91</f>
        <v>0.99978947368421056</v>
      </c>
      <c r="AK91" s="149" t="s">
        <v>437</v>
      </c>
      <c r="AL91" s="260" t="s">
        <v>1964</v>
      </c>
      <c r="AM91" s="74"/>
    </row>
    <row r="92" spans="1:39" s="13" customFormat="1" ht="70.75" x14ac:dyDescent="0.4">
      <c r="A92" s="135"/>
      <c r="B92" s="152" t="str">
        <f>+'5 - Diseño y Valoración Control'!B94</f>
        <v>ACCESO A LA PROPIEDAD DE LA TIERRA Y LOS TERRITORIOS</v>
      </c>
      <c r="C92" s="153" t="str">
        <f>+'5 - Diseño y Valoración Control'!D94</f>
        <v>R 34</v>
      </c>
      <c r="D92" s="152" t="str">
        <f>+'5 - Diseño y Valoración Control'!E94</f>
        <v>Redireccionamiento equivocado de las solicitudes que ingresan a la DAT</v>
      </c>
      <c r="E92" s="152" t="str">
        <f>+'5 - Diseño y Valoración Control'!G94</f>
        <v>Posibilidad de pérdida reputacional en la imagen institucional secundario a peticiones, quejas y/o reclamos de la comunidad y por incumplimiento en respuesta oportuna a  requerimientos legales (derechos de petición, tutelas, y demandas) debido a la falta de capacitación del procedimiento de gestión de peticiones quejas, reclamos, soluciones, denuncias y felicitaciones con énfasis en las tareas y controles que participa la DAT, así como la falta de socialización a cada una de las subdirecciones de la Dirección de Acceso a Tierras de la designación de competencias mediante otras funciones en resoluciones internas, circulares y emanadas desde la Dirección General</v>
      </c>
      <c r="F92" s="120" t="s">
        <v>1433</v>
      </c>
      <c r="G92" s="154"/>
      <c r="H92" s="154" t="s">
        <v>730</v>
      </c>
      <c r="I92" s="154"/>
      <c r="J92" s="249"/>
      <c r="K92" s="155"/>
      <c r="L92" s="155"/>
      <c r="M92" s="155"/>
      <c r="N92" s="155"/>
      <c r="O92" s="155"/>
      <c r="P92" s="155"/>
      <c r="Q92" s="155"/>
      <c r="R92" s="155"/>
      <c r="S92" s="155"/>
      <c r="T92" s="155"/>
      <c r="U92" s="155"/>
      <c r="V92" s="155"/>
      <c r="W92" s="92"/>
      <c r="X92" s="92"/>
      <c r="Y92" s="92"/>
      <c r="Z92" s="92"/>
      <c r="AA92" s="92"/>
      <c r="AB92" s="92"/>
      <c r="AC92" s="92"/>
      <c r="AD92" s="92"/>
      <c r="AE92" s="92"/>
      <c r="AF92" s="92"/>
      <c r="AG92" s="92"/>
      <c r="AH92" s="92"/>
      <c r="AI92" s="149"/>
      <c r="AJ92" s="156"/>
      <c r="AK92" s="92"/>
      <c r="AL92" s="78"/>
      <c r="AM92" s="91"/>
    </row>
    <row r="93" spans="1:39" s="13" customFormat="1" x14ac:dyDescent="0.4">
      <c r="A93" s="135"/>
      <c r="B93" s="152" t="str">
        <f>+'5 - Diseño y Valoración Control'!B95</f>
        <v>ADMINISTRACIÓN DE TIERRAS</v>
      </c>
      <c r="C93" s="153" t="str">
        <f>+'5 - Diseño y Valoración Control'!D95</f>
        <v>R 35</v>
      </c>
      <c r="D93" s="152">
        <f>+'5 - Diseño y Valoración Control'!E95</f>
        <v>0</v>
      </c>
      <c r="E93" s="152">
        <f>+'5 - Diseño y Valoración Control'!G95</f>
        <v>0</v>
      </c>
      <c r="F93" s="120" t="s">
        <v>1434</v>
      </c>
      <c r="G93" s="154"/>
      <c r="H93" s="154"/>
      <c r="I93" s="154"/>
      <c r="J93" s="155"/>
      <c r="K93" s="155"/>
      <c r="L93" s="155"/>
      <c r="M93" s="155"/>
      <c r="N93" s="155"/>
      <c r="O93" s="155"/>
      <c r="P93" s="155"/>
      <c r="Q93" s="155"/>
      <c r="R93" s="155"/>
      <c r="S93" s="155"/>
      <c r="T93" s="155"/>
      <c r="U93" s="155"/>
      <c r="V93" s="155"/>
      <c r="W93" s="78"/>
      <c r="X93" s="78"/>
      <c r="Y93" s="78"/>
      <c r="Z93" s="78"/>
      <c r="AA93" s="78"/>
      <c r="AB93" s="78"/>
      <c r="AC93" s="78"/>
      <c r="AD93" s="78"/>
      <c r="AE93" s="78"/>
      <c r="AF93" s="78"/>
      <c r="AG93" s="78"/>
      <c r="AH93" s="78"/>
      <c r="AI93" s="149"/>
      <c r="AJ93" s="150"/>
      <c r="AK93" s="78"/>
      <c r="AL93" s="258"/>
      <c r="AM93" s="74"/>
    </row>
    <row r="94" spans="1:39" s="13" customFormat="1" ht="42.45" x14ac:dyDescent="0.4">
      <c r="A94" s="135"/>
      <c r="B94" s="152" t="str">
        <f>+'5 - Diseño y Valoración Control'!B96</f>
        <v>ADMINISTRACIÓN DE TIERRAS</v>
      </c>
      <c r="C94" s="153" t="str">
        <f>+'5 - Diseño y Valoración Control'!D96</f>
        <v>R 36</v>
      </c>
      <c r="D94" s="152" t="str">
        <f>+'5 - Diseño y Valoración Control'!E96</f>
        <v>Inventario de predios desactualizado de Fondo de Tierras para la Reforma Rural Integral</v>
      </c>
      <c r="E94" s="152" t="str">
        <f>+'5 - Diseño y Valoración Control'!G96</f>
        <v>Posibilidad de pérdida reputacional en la imagen institucional de la entidad debido desconocimiento de normatividad y/o lineamientos asociados al Fondo de Tierras para la Reforma Rural Integral, aunado al desconocimiento de los Roles y Responsabilidades en el reporte de predios en curso de adjudicación y de los requisitos de ingreso ante el Fondo de Tierras para la Reforma Rural Integral</v>
      </c>
      <c r="F94" s="120" t="s">
        <v>1435</v>
      </c>
      <c r="G94" s="154" t="s">
        <v>1018</v>
      </c>
      <c r="H94" s="154" t="s">
        <v>812</v>
      </c>
      <c r="I94" s="154" t="s">
        <v>1019</v>
      </c>
      <c r="J94" s="155">
        <f t="shared" si="12"/>
        <v>2</v>
      </c>
      <c r="K94" s="155"/>
      <c r="L94" s="155"/>
      <c r="M94" s="155"/>
      <c r="N94" s="155"/>
      <c r="O94" s="155"/>
      <c r="P94" s="155"/>
      <c r="Q94" s="155">
        <v>1</v>
      </c>
      <c r="R94" s="155"/>
      <c r="S94" s="155"/>
      <c r="T94" s="155"/>
      <c r="U94" s="155">
        <v>1</v>
      </c>
      <c r="V94" s="155"/>
      <c r="W94" s="92">
        <v>1</v>
      </c>
      <c r="X94" s="92"/>
      <c r="Y94" s="92"/>
      <c r="Z94" s="92"/>
      <c r="AA94" s="92">
        <v>1</v>
      </c>
      <c r="AB94" s="92">
        <v>1</v>
      </c>
      <c r="AC94" s="92">
        <v>1</v>
      </c>
      <c r="AD94" s="92">
        <v>1</v>
      </c>
      <c r="AE94" s="92">
        <v>1</v>
      </c>
      <c r="AF94" s="92">
        <v>1</v>
      </c>
      <c r="AG94" s="92">
        <v>1</v>
      </c>
      <c r="AH94" s="92"/>
      <c r="AI94" s="149">
        <f t="shared" si="13"/>
        <v>8</v>
      </c>
      <c r="AJ94" s="150">
        <v>1</v>
      </c>
      <c r="AK94" s="149" t="s">
        <v>437</v>
      </c>
      <c r="AL94" s="260" t="s">
        <v>1965</v>
      </c>
      <c r="AM94" s="91"/>
    </row>
    <row r="95" spans="1:39" s="13" customFormat="1" ht="42.45" x14ac:dyDescent="0.4">
      <c r="A95" s="135"/>
      <c r="B95" s="152" t="str">
        <f>+'5 - Diseño y Valoración Control'!B97</f>
        <v>ADMINISTRACIÓN DE TIERRAS</v>
      </c>
      <c r="C95" s="153" t="str">
        <f>+'5 - Diseño y Valoración Control'!D97</f>
        <v>R 36</v>
      </c>
      <c r="D95" s="152" t="str">
        <f>+'5 - Diseño y Valoración Control'!E97</f>
        <v>Inventario de predios desactualizado de Fondo de Tierras para la Reforma Rural Integral</v>
      </c>
      <c r="E95" s="152" t="str">
        <f>+'5 - Diseño y Valoración Control'!G97</f>
        <v>Posibilidad de pérdida reputacional en la imagen institucional de la entidad debido desconocimiento de normatividad y/o lineamientos asociados al Fondo de Tierras para la Reforma Rural Integral, aunado al desconocimiento de los Roles y Responsabilidades en el reporte de predios en curso de adjudicación y de los requisitos de ingreso ante el Fondo de Tierras para la Reforma Rural Integral</v>
      </c>
      <c r="F95" s="120" t="s">
        <v>1436</v>
      </c>
      <c r="G95" s="154"/>
      <c r="H95" s="154" t="s">
        <v>730</v>
      </c>
      <c r="I95" s="154"/>
      <c r="J95" s="249"/>
      <c r="K95" s="155"/>
      <c r="L95" s="155"/>
      <c r="M95" s="155"/>
      <c r="N95" s="155"/>
      <c r="O95" s="155"/>
      <c r="P95" s="155"/>
      <c r="Q95" s="155"/>
      <c r="R95" s="155"/>
      <c r="S95" s="155"/>
      <c r="T95" s="155"/>
      <c r="U95" s="155"/>
      <c r="V95" s="155"/>
      <c r="W95" s="92"/>
      <c r="X95" s="92"/>
      <c r="Y95" s="92"/>
      <c r="Z95" s="92"/>
      <c r="AA95" s="92"/>
      <c r="AB95" s="92"/>
      <c r="AC95" s="92"/>
      <c r="AD95" s="92"/>
      <c r="AE95" s="92"/>
      <c r="AF95" s="92"/>
      <c r="AG95" s="92"/>
      <c r="AH95" s="92"/>
      <c r="AI95" s="149"/>
      <c r="AJ95" s="156"/>
      <c r="AK95" s="92"/>
      <c r="AL95" s="78"/>
      <c r="AM95" s="91"/>
    </row>
    <row r="96" spans="1:39" s="13" customFormat="1" x14ac:dyDescent="0.4">
      <c r="A96" s="135"/>
      <c r="B96" s="152" t="str">
        <f>+'5 - Diseño y Valoración Control'!B98</f>
        <v>ADMINISTRACIÓN DE TIERRAS</v>
      </c>
      <c r="C96" s="153" t="str">
        <f>+'5 - Diseño y Valoración Control'!D98</f>
        <v>R 37</v>
      </c>
      <c r="D96" s="152">
        <f>+'5 - Diseño y Valoración Control'!E98</f>
        <v>0</v>
      </c>
      <c r="E96" s="152">
        <f>+'5 - Diseño y Valoración Control'!G98</f>
        <v>0</v>
      </c>
      <c r="F96" s="120" t="s">
        <v>1437</v>
      </c>
      <c r="G96" s="154"/>
      <c r="H96" s="154"/>
      <c r="I96" s="154"/>
      <c r="J96" s="155"/>
      <c r="K96" s="155"/>
      <c r="L96" s="155"/>
      <c r="M96" s="155"/>
      <c r="N96" s="155"/>
      <c r="O96" s="155"/>
      <c r="P96" s="155"/>
      <c r="Q96" s="155"/>
      <c r="R96" s="155"/>
      <c r="S96" s="155"/>
      <c r="T96" s="155"/>
      <c r="U96" s="155"/>
      <c r="V96" s="155"/>
      <c r="W96" s="78"/>
      <c r="X96" s="78"/>
      <c r="Y96" s="78"/>
      <c r="Z96" s="78"/>
      <c r="AA96" s="78"/>
      <c r="AB96" s="78"/>
      <c r="AC96" s="78"/>
      <c r="AD96" s="78"/>
      <c r="AE96" s="78"/>
      <c r="AF96" s="78"/>
      <c r="AG96" s="78"/>
      <c r="AH96" s="78"/>
      <c r="AI96" s="149"/>
      <c r="AJ96" s="150"/>
      <c r="AK96" s="78"/>
      <c r="AL96" s="78"/>
      <c r="AM96" s="74"/>
    </row>
    <row r="97" spans="1:39" s="13" customFormat="1" x14ac:dyDescent="0.4">
      <c r="A97" s="135"/>
      <c r="B97" s="152" t="str">
        <f>+'5 - Diseño y Valoración Control'!B99</f>
        <v>ADMINISTRACIÓN DE TIERRAS</v>
      </c>
      <c r="C97" s="153" t="str">
        <f>+'5 - Diseño y Valoración Control'!D99</f>
        <v>R 38</v>
      </c>
      <c r="D97" s="152">
        <f>+'5 - Diseño y Valoración Control'!E99</f>
        <v>0</v>
      </c>
      <c r="E97" s="152">
        <f>+'5 - Diseño y Valoración Control'!G99</f>
        <v>0</v>
      </c>
      <c r="F97" s="120" t="s">
        <v>1438</v>
      </c>
      <c r="G97" s="154"/>
      <c r="H97" s="154"/>
      <c r="I97" s="154"/>
      <c r="J97" s="155"/>
      <c r="K97" s="155"/>
      <c r="L97" s="155"/>
      <c r="M97" s="155"/>
      <c r="N97" s="155"/>
      <c r="O97" s="155"/>
      <c r="P97" s="155"/>
      <c r="Q97" s="155"/>
      <c r="R97" s="155"/>
      <c r="S97" s="155"/>
      <c r="T97" s="155"/>
      <c r="U97" s="155"/>
      <c r="V97" s="155"/>
      <c r="W97" s="92"/>
      <c r="X97" s="92"/>
      <c r="Y97" s="92"/>
      <c r="Z97" s="92"/>
      <c r="AA97" s="92"/>
      <c r="AB97" s="92"/>
      <c r="AC97" s="92"/>
      <c r="AD97" s="92"/>
      <c r="AE97" s="92"/>
      <c r="AF97" s="92"/>
      <c r="AG97" s="92"/>
      <c r="AH97" s="92"/>
      <c r="AI97" s="149"/>
      <c r="AJ97" s="150"/>
      <c r="AK97" s="78"/>
      <c r="AL97" s="78"/>
      <c r="AM97" s="91"/>
    </row>
    <row r="98" spans="1:39" s="13" customFormat="1" ht="56.6" x14ac:dyDescent="0.4">
      <c r="A98" s="135"/>
      <c r="B98" s="152" t="str">
        <f>+'5 - Diseño y Valoración Control'!B100</f>
        <v>GESTIÓN DE LA INFORMACIÓN</v>
      </c>
      <c r="C98" s="153" t="str">
        <f>+'5 - Diseño y Valoración Control'!D100</f>
        <v>R 39</v>
      </c>
      <c r="D98" s="152" t="str">
        <f>+'5 - Diseño y Valoración Control'!E100</f>
        <v>Incumplimiento en la entrega de productos y servicios en la construcción de soluciones de software</v>
      </c>
      <c r="E98" s="152" t="str">
        <f>+'5 - Diseño y Valoración Control'!G100</f>
        <v>Posibilidad de afectación económica en los costos que han sido definidos en los rubros presupuestales para los proyectos de desarrollo de software debido a la estimación errada para cada una de las etapas del ciclo de desarrollo de la solución</v>
      </c>
      <c r="F98" s="120" t="s">
        <v>1439</v>
      </c>
      <c r="G98" s="154" t="s">
        <v>1020</v>
      </c>
      <c r="H98" s="154" t="s">
        <v>1021</v>
      </c>
      <c r="I98" s="154" t="s">
        <v>1022</v>
      </c>
      <c r="J98" s="155">
        <f t="shared" si="12"/>
        <v>2</v>
      </c>
      <c r="K98" s="155"/>
      <c r="L98" s="155"/>
      <c r="M98" s="155"/>
      <c r="N98" s="155"/>
      <c r="O98" s="155">
        <v>1</v>
      </c>
      <c r="P98" s="155"/>
      <c r="Q98" s="155"/>
      <c r="R98" s="155"/>
      <c r="S98" s="155">
        <v>1</v>
      </c>
      <c r="T98" s="155"/>
      <c r="U98" s="155"/>
      <c r="V98" s="155"/>
      <c r="W98" s="78"/>
      <c r="X98" s="78"/>
      <c r="Y98" s="78"/>
      <c r="Z98" s="78"/>
      <c r="AA98" s="78">
        <v>1</v>
      </c>
      <c r="AB98" s="78"/>
      <c r="AC98" s="78"/>
      <c r="AD98" s="78"/>
      <c r="AE98" s="78"/>
      <c r="AF98" s="78"/>
      <c r="AG98" s="78"/>
      <c r="AH98" s="78"/>
      <c r="AI98" s="149">
        <f t="shared" si="13"/>
        <v>1</v>
      </c>
      <c r="AJ98" s="150">
        <f t="shared" ref="AJ98:AJ99" si="16">+AI98/J98</f>
        <v>0.5</v>
      </c>
      <c r="AK98" s="149" t="s">
        <v>1998</v>
      </c>
      <c r="AL98" s="260" t="s">
        <v>1954</v>
      </c>
      <c r="AM98" s="91" t="s">
        <v>1682</v>
      </c>
    </row>
    <row r="99" spans="1:39" s="13" customFormat="1" ht="28.3" x14ac:dyDescent="0.4">
      <c r="A99" s="135"/>
      <c r="B99" s="152" t="str">
        <f>+'5 - Diseño y Valoración Control'!B101</f>
        <v>GESTIÓN DE LA INFORMACIÓN</v>
      </c>
      <c r="C99" s="153" t="str">
        <f>+'5 - Diseño y Valoración Control'!D101</f>
        <v>R 39</v>
      </c>
      <c r="D99" s="152" t="str">
        <f>+'5 - Diseño y Valoración Control'!E101</f>
        <v>Incumplimiento en la entrega de productos y servicios en la construcción de soluciones de software</v>
      </c>
      <c r="E99" s="152" t="str">
        <f>+'5 - Diseño y Valoración Control'!G101</f>
        <v>Posibilidad de afectación económica en los costos que han sido definidos en los rubros presupuestales para los proyectos de desarrollo de software debido a la estimación errada para cada una de las etapas del ciclo de desarrollo de la solución</v>
      </c>
      <c r="F99" s="120" t="s">
        <v>1440</v>
      </c>
      <c r="G99" s="154" t="s">
        <v>1023</v>
      </c>
      <c r="H99" s="154" t="s">
        <v>1021</v>
      </c>
      <c r="I99" s="154" t="s">
        <v>1024</v>
      </c>
      <c r="J99" s="155">
        <f t="shared" si="12"/>
        <v>3</v>
      </c>
      <c r="K99" s="155"/>
      <c r="L99" s="155"/>
      <c r="M99" s="155"/>
      <c r="N99" s="155"/>
      <c r="O99" s="155"/>
      <c r="P99" s="155"/>
      <c r="Q99" s="155">
        <v>1</v>
      </c>
      <c r="R99" s="155"/>
      <c r="S99" s="155">
        <v>1</v>
      </c>
      <c r="T99" s="155"/>
      <c r="U99" s="155">
        <v>1</v>
      </c>
      <c r="V99" s="155"/>
      <c r="W99" s="92"/>
      <c r="X99" s="92"/>
      <c r="Y99" s="92"/>
      <c r="Z99" s="92"/>
      <c r="AA99" s="92"/>
      <c r="AB99" s="92"/>
      <c r="AC99" s="92">
        <v>1</v>
      </c>
      <c r="AD99" s="92"/>
      <c r="AE99" s="92">
        <v>1</v>
      </c>
      <c r="AF99" s="92"/>
      <c r="AG99" s="92">
        <v>1</v>
      </c>
      <c r="AH99" s="92"/>
      <c r="AI99" s="149">
        <f t="shared" si="13"/>
        <v>3</v>
      </c>
      <c r="AJ99" s="150">
        <f t="shared" si="16"/>
        <v>1</v>
      </c>
      <c r="AK99" s="149" t="s">
        <v>437</v>
      </c>
      <c r="AL99" s="260" t="s">
        <v>1955</v>
      </c>
      <c r="AM99" s="74"/>
    </row>
    <row r="100" spans="1:39" s="13" customFormat="1" ht="28.3" x14ac:dyDescent="0.4">
      <c r="A100" s="135"/>
      <c r="B100" s="152" t="str">
        <f>+'5 - Diseño y Valoración Control'!B102</f>
        <v>GESTIÓN DE LA INFORMACIÓN</v>
      </c>
      <c r="C100" s="153" t="str">
        <f>+'5 - Diseño y Valoración Control'!D102</f>
        <v>R 39</v>
      </c>
      <c r="D100" s="152" t="str">
        <f>+'5 - Diseño y Valoración Control'!E102</f>
        <v>Incumplimiento en la entrega de productos y servicios en la construcción de soluciones de software</v>
      </c>
      <c r="E100" s="152" t="str">
        <f>+'5 - Diseño y Valoración Control'!G102</f>
        <v>Posibilidad de afectación económica en los costos que han sido definidos en los rubros presupuestales para los proyectos de desarrollo de software debido a la estimación errada para cada una de las etapas del ciclo de desarrollo de la solución</v>
      </c>
      <c r="F100" s="120" t="s">
        <v>1441</v>
      </c>
      <c r="G100" s="154"/>
      <c r="H100" s="154" t="s">
        <v>730</v>
      </c>
      <c r="I100" s="154"/>
      <c r="J100" s="249"/>
      <c r="K100" s="155"/>
      <c r="L100" s="155"/>
      <c r="M100" s="155"/>
      <c r="N100" s="155"/>
      <c r="O100" s="155"/>
      <c r="P100" s="155"/>
      <c r="Q100" s="155"/>
      <c r="R100" s="155"/>
      <c r="S100" s="155"/>
      <c r="T100" s="155"/>
      <c r="U100" s="155"/>
      <c r="V100" s="155"/>
      <c r="W100" s="92"/>
      <c r="X100" s="92"/>
      <c r="Y100" s="92"/>
      <c r="Z100" s="92"/>
      <c r="AA100" s="92"/>
      <c r="AB100" s="92"/>
      <c r="AC100" s="92"/>
      <c r="AD100" s="92"/>
      <c r="AE100" s="92"/>
      <c r="AF100" s="92"/>
      <c r="AG100" s="92"/>
      <c r="AH100" s="92"/>
      <c r="AI100" s="149"/>
      <c r="AJ100" s="156"/>
      <c r="AK100" s="92"/>
      <c r="AL100" s="78"/>
      <c r="AM100" s="91"/>
    </row>
    <row r="101" spans="1:39" s="13" customFormat="1" ht="28.3" x14ac:dyDescent="0.4">
      <c r="A101" s="135"/>
      <c r="B101" s="152" t="str">
        <f>+'5 - Diseño y Valoración Control'!B103</f>
        <v>GESTIÓN DE LA INFORMACIÓN</v>
      </c>
      <c r="C101" s="153" t="str">
        <f>+'5 - Diseño y Valoración Control'!D103</f>
        <v>R 40</v>
      </c>
      <c r="D101" s="152" t="str">
        <f>+'5 - Diseño y Valoración Control'!E103</f>
        <v>Incumplir los tiempos de entrega de desarrollo y ajustes a las aplicaciones de la Agencia</v>
      </c>
      <c r="E101" s="152" t="str">
        <f>+'5 - Diseño y Valoración Control'!G103</f>
        <v>Posibilidad de afectación económica en los costos que han sido definidos en los rubros presupuestales para los proyectos de desarrollo de software debido a la estimación errada para cada una de las etapas del ciclo de desarrollo de la solución</v>
      </c>
      <c r="F101" s="120" t="s">
        <v>1442</v>
      </c>
      <c r="G101" s="154" t="s">
        <v>1025</v>
      </c>
      <c r="H101" s="154" t="s">
        <v>1021</v>
      </c>
      <c r="I101" s="154" t="s">
        <v>1026</v>
      </c>
      <c r="J101" s="155">
        <f t="shared" si="12"/>
        <v>3</v>
      </c>
      <c r="K101" s="155"/>
      <c r="L101" s="155"/>
      <c r="M101" s="155"/>
      <c r="N101" s="155"/>
      <c r="O101" s="155">
        <v>1</v>
      </c>
      <c r="P101" s="155"/>
      <c r="Q101" s="155"/>
      <c r="R101" s="155">
        <v>1</v>
      </c>
      <c r="S101" s="155"/>
      <c r="T101" s="155"/>
      <c r="U101" s="155">
        <v>1</v>
      </c>
      <c r="V101" s="155"/>
      <c r="W101" s="78"/>
      <c r="X101" s="78"/>
      <c r="Y101" s="78"/>
      <c r="Z101" s="78"/>
      <c r="AA101" s="78">
        <v>1</v>
      </c>
      <c r="AB101" s="78"/>
      <c r="AC101" s="78"/>
      <c r="AD101" s="78">
        <v>1</v>
      </c>
      <c r="AE101" s="78"/>
      <c r="AF101" s="78"/>
      <c r="AG101" s="78">
        <v>1</v>
      </c>
      <c r="AH101" s="78"/>
      <c r="AI101" s="149">
        <f t="shared" si="13"/>
        <v>3</v>
      </c>
      <c r="AJ101" s="150">
        <f>+AI101/J101</f>
        <v>1</v>
      </c>
      <c r="AK101" s="149" t="s">
        <v>437</v>
      </c>
      <c r="AL101" s="260" t="s">
        <v>1956</v>
      </c>
      <c r="AM101" s="91"/>
    </row>
    <row r="102" spans="1:39" s="13" customFormat="1" ht="28.3" x14ac:dyDescent="0.4">
      <c r="A102" s="135"/>
      <c r="B102" s="152" t="str">
        <f>+'5 - Diseño y Valoración Control'!B104</f>
        <v>GESTIÓN DE LA INFORMACIÓN</v>
      </c>
      <c r="C102" s="153" t="str">
        <f>+'5 - Diseño y Valoración Control'!D104</f>
        <v>R 40</v>
      </c>
      <c r="D102" s="152" t="str">
        <f>+'5 - Diseño y Valoración Control'!E104</f>
        <v>Incumplir los tiempos de entrega de desarrollo y ajustes a las aplicaciones de la Agencia</v>
      </c>
      <c r="E102" s="152" t="str">
        <f>+'5 - Diseño y Valoración Control'!G104</f>
        <v>Posibilidad de afectación económica en los costos que han sido definidos en los rubros presupuestales para los proyectos de desarrollo de software debido a la estimación errada para cada una de las etapas del ciclo de desarrollo de la solución</v>
      </c>
      <c r="F102" s="120" t="s">
        <v>1443</v>
      </c>
      <c r="G102" s="154"/>
      <c r="H102" s="154" t="s">
        <v>730</v>
      </c>
      <c r="I102" s="154"/>
      <c r="J102" s="249"/>
      <c r="K102" s="155"/>
      <c r="L102" s="155"/>
      <c r="M102" s="155"/>
      <c r="N102" s="155"/>
      <c r="O102" s="155"/>
      <c r="P102" s="155"/>
      <c r="Q102" s="155"/>
      <c r="R102" s="155"/>
      <c r="S102" s="155"/>
      <c r="T102" s="155"/>
      <c r="U102" s="155"/>
      <c r="V102" s="155"/>
      <c r="W102" s="92"/>
      <c r="X102" s="92"/>
      <c r="Y102" s="92"/>
      <c r="Z102" s="92"/>
      <c r="AA102" s="92"/>
      <c r="AB102" s="92"/>
      <c r="AC102" s="92"/>
      <c r="AD102" s="92"/>
      <c r="AE102" s="92"/>
      <c r="AF102" s="92"/>
      <c r="AG102" s="92"/>
      <c r="AH102" s="92"/>
      <c r="AI102" s="149"/>
      <c r="AJ102" s="156"/>
      <c r="AK102" s="92"/>
      <c r="AL102" s="78"/>
      <c r="AM102" s="74"/>
    </row>
    <row r="103" spans="1:39" s="13" customFormat="1" ht="28.3" x14ac:dyDescent="0.4">
      <c r="A103" s="135"/>
      <c r="B103" s="152" t="str">
        <f>+'5 - Diseño y Valoración Control'!B105</f>
        <v>GESTIÓN DE LA INFORMACIÓN</v>
      </c>
      <c r="C103" s="153" t="str">
        <f>+'5 - Diseño y Valoración Control'!D105</f>
        <v>R 41</v>
      </c>
      <c r="D103" s="152" t="str">
        <f>+'5 - Diseño y Valoración Control'!E105</f>
        <v>Realizar actividades relacionadas con los procedimientos misionales fuera del sistema integrado de tierras (SIT), dispuesto  por la Entidad</v>
      </c>
      <c r="E103" s="152" t="str">
        <f>+'5 - Diseño y Valoración Control'!G105</f>
        <v xml:space="preserve">Posibilidad de afectación económica en los costos que han sido definidos en los rubros presupuestales para los proyectos de desarrollo de software debido al desconocimiento que tiene las áreas misionales de gestionar sus procesos por medio del Sistema Integrado de Tierras </v>
      </c>
      <c r="F103" s="120" t="s">
        <v>1444</v>
      </c>
      <c r="G103" s="154" t="s">
        <v>1027</v>
      </c>
      <c r="H103" s="154" t="s">
        <v>1021</v>
      </c>
      <c r="I103" s="154" t="s">
        <v>1028</v>
      </c>
      <c r="J103" s="155">
        <f t="shared" si="12"/>
        <v>1</v>
      </c>
      <c r="K103" s="155"/>
      <c r="L103" s="155"/>
      <c r="M103" s="155"/>
      <c r="N103" s="155"/>
      <c r="O103" s="155"/>
      <c r="P103" s="155"/>
      <c r="Q103" s="155"/>
      <c r="R103" s="155"/>
      <c r="S103" s="155">
        <v>1</v>
      </c>
      <c r="T103" s="155"/>
      <c r="U103" s="155"/>
      <c r="V103" s="155"/>
      <c r="W103" s="92"/>
      <c r="X103" s="92"/>
      <c r="Y103" s="92"/>
      <c r="Z103" s="92"/>
      <c r="AA103" s="92"/>
      <c r="AB103" s="92"/>
      <c r="AC103" s="92"/>
      <c r="AD103" s="92"/>
      <c r="AE103" s="92">
        <v>1</v>
      </c>
      <c r="AF103" s="92"/>
      <c r="AG103" s="92"/>
      <c r="AH103" s="92"/>
      <c r="AI103" s="149">
        <f t="shared" si="13"/>
        <v>1</v>
      </c>
      <c r="AJ103" s="150">
        <f>+AI103/J103</f>
        <v>1</v>
      </c>
      <c r="AK103" s="149" t="s">
        <v>437</v>
      </c>
      <c r="AL103" s="260" t="s">
        <v>1957</v>
      </c>
      <c r="AM103" s="91"/>
    </row>
    <row r="104" spans="1:39" s="13" customFormat="1" ht="28.3" x14ac:dyDescent="0.4">
      <c r="A104" s="135"/>
      <c r="B104" s="152" t="str">
        <f>+'5 - Diseño y Valoración Control'!B106</f>
        <v>GESTIÓN DE LA INFORMACIÓN</v>
      </c>
      <c r="C104" s="153" t="str">
        <f>+'5 - Diseño y Valoración Control'!D106</f>
        <v>R 41</v>
      </c>
      <c r="D104" s="152" t="str">
        <f>+'5 - Diseño y Valoración Control'!E106</f>
        <v>Realizar actividades relacionadas con los procedimientos misionales fuera del sistema integrado de tierras (SIT), dispuesto  por la Entidad</v>
      </c>
      <c r="E104" s="152" t="str">
        <f>+'5 - Diseño y Valoración Control'!G106</f>
        <v xml:space="preserve">Posibilidad de afectación económica en los costos que han sido definidos en los rubros presupuestales para los proyectos de desarrollo de software debido al desconocimiento que tiene las áreas misionales de gestionar sus procesos por medio del Sistema Integrado de Tierras </v>
      </c>
      <c r="F104" s="120" t="s">
        <v>1445</v>
      </c>
      <c r="G104" s="154"/>
      <c r="H104" s="154" t="s">
        <v>730</v>
      </c>
      <c r="I104" s="154"/>
      <c r="J104" s="249"/>
      <c r="K104" s="155"/>
      <c r="L104" s="155"/>
      <c r="M104" s="155"/>
      <c r="N104" s="155"/>
      <c r="O104" s="155"/>
      <c r="P104" s="155"/>
      <c r="Q104" s="155"/>
      <c r="R104" s="155"/>
      <c r="S104" s="155"/>
      <c r="T104" s="155"/>
      <c r="U104" s="155"/>
      <c r="V104" s="155"/>
      <c r="W104" s="92"/>
      <c r="X104" s="92"/>
      <c r="Y104" s="92"/>
      <c r="Z104" s="92"/>
      <c r="AA104" s="92"/>
      <c r="AB104" s="92"/>
      <c r="AC104" s="92"/>
      <c r="AD104" s="92"/>
      <c r="AE104" s="92"/>
      <c r="AF104" s="92"/>
      <c r="AG104" s="92"/>
      <c r="AH104" s="92"/>
      <c r="AI104" s="149"/>
      <c r="AJ104" s="156"/>
      <c r="AK104" s="92"/>
      <c r="AL104" s="78"/>
      <c r="AM104" s="91"/>
    </row>
    <row r="105" spans="1:39" s="13" customFormat="1" ht="28.3" x14ac:dyDescent="0.4">
      <c r="A105" s="135"/>
      <c r="B105" s="152" t="str">
        <f>+'5 - Diseño y Valoración Control'!B107</f>
        <v>GESTIÓN DE LA INFORMACIÓN</v>
      </c>
      <c r="C105" s="153" t="str">
        <f>+'5 - Diseño y Valoración Control'!D107</f>
        <v>R 41</v>
      </c>
      <c r="D105" s="152" t="str">
        <f>+'5 - Diseño y Valoración Control'!E107</f>
        <v>Realizar actividades relacionadas con los procedimientos misionales fuera del sistema integrado de tierras (SIT), dispuesto  por la Entidad</v>
      </c>
      <c r="E105" s="152" t="str">
        <f>+'5 - Diseño y Valoración Control'!G107</f>
        <v xml:space="preserve">Posibilidad de afectación económica en los costos que han sido definidos en los rubros presupuestales para los proyectos de desarrollo de software debido al desconocimiento que tiene las áreas misionales de gestionar sus procesos por medio del Sistema Integrado de Tierras </v>
      </c>
      <c r="F105" s="120" t="s">
        <v>1446</v>
      </c>
      <c r="G105" s="154"/>
      <c r="H105" s="154" t="s">
        <v>730</v>
      </c>
      <c r="I105" s="154"/>
      <c r="J105" s="249"/>
      <c r="K105" s="155"/>
      <c r="L105" s="155"/>
      <c r="M105" s="155"/>
      <c r="N105" s="155"/>
      <c r="O105" s="155"/>
      <c r="P105" s="155"/>
      <c r="Q105" s="155"/>
      <c r="R105" s="155"/>
      <c r="S105" s="155"/>
      <c r="T105" s="155"/>
      <c r="U105" s="155"/>
      <c r="V105" s="155"/>
      <c r="W105" s="92"/>
      <c r="X105" s="92"/>
      <c r="Y105" s="92"/>
      <c r="Z105" s="92"/>
      <c r="AA105" s="92"/>
      <c r="AB105" s="92"/>
      <c r="AC105" s="92"/>
      <c r="AD105" s="92"/>
      <c r="AE105" s="92"/>
      <c r="AF105" s="92"/>
      <c r="AG105" s="92"/>
      <c r="AH105" s="92"/>
      <c r="AI105" s="149"/>
      <c r="AJ105" s="156"/>
      <c r="AK105" s="92"/>
      <c r="AL105" s="78"/>
      <c r="AM105" s="91"/>
    </row>
    <row r="106" spans="1:39" s="13" customFormat="1" ht="28.3" x14ac:dyDescent="0.4">
      <c r="A106" s="135"/>
      <c r="B106" s="152" t="str">
        <f>+'5 - Diseño y Valoración Control'!B108</f>
        <v>GESTIÓN DEL TALENTO HUMANO</v>
      </c>
      <c r="C106" s="153" t="str">
        <f>+'5 - Diseño y Valoración Control'!D108</f>
        <v>R 42</v>
      </c>
      <c r="D106" s="152" t="str">
        <f>+'5 - Diseño y Valoración Control'!E108</f>
        <v>Posibilidad de incumplir metas del Plan Estratégico de Talento Humano</v>
      </c>
      <c r="E106" s="152" t="str">
        <f>+'5 - Diseño y Valoración Control'!G108</f>
        <v>Posibilidad de pérdida reputacional en la imagen institucional debido  a falta de ejecución de las actividades y de recursos para el Plan Estratégico de Talento Humano</v>
      </c>
      <c r="F106" s="120" t="s">
        <v>1447</v>
      </c>
      <c r="G106" s="154" t="s">
        <v>1641</v>
      </c>
      <c r="H106" s="154" t="s">
        <v>940</v>
      </c>
      <c r="I106" s="154" t="s">
        <v>1642</v>
      </c>
      <c r="J106" s="155">
        <f t="shared" si="12"/>
        <v>2</v>
      </c>
      <c r="K106" s="155"/>
      <c r="L106" s="155">
        <v>1</v>
      </c>
      <c r="M106" s="155">
        <v>1</v>
      </c>
      <c r="N106" s="155"/>
      <c r="O106" s="155"/>
      <c r="P106" s="155"/>
      <c r="Q106" s="155"/>
      <c r="R106" s="155"/>
      <c r="S106" s="155"/>
      <c r="T106" s="155"/>
      <c r="U106" s="155"/>
      <c r="V106" s="155"/>
      <c r="W106" s="78"/>
      <c r="X106" s="78"/>
      <c r="Y106" s="78"/>
      <c r="Z106" s="78"/>
      <c r="AA106" s="78"/>
      <c r="AB106" s="78"/>
      <c r="AC106" s="78"/>
      <c r="AD106" s="78"/>
      <c r="AE106" s="78"/>
      <c r="AF106" s="78"/>
      <c r="AG106" s="78"/>
      <c r="AH106" s="78"/>
      <c r="AI106" s="149">
        <f t="shared" si="13"/>
        <v>0</v>
      </c>
      <c r="AJ106" s="150">
        <f>+AI106/J106</f>
        <v>0</v>
      </c>
      <c r="AK106" s="149" t="s">
        <v>1998</v>
      </c>
      <c r="AL106" s="258"/>
      <c r="AM106" s="91"/>
    </row>
    <row r="107" spans="1:39" s="13" customFormat="1" ht="28.3" x14ac:dyDescent="0.4">
      <c r="A107" s="135"/>
      <c r="B107" s="152" t="str">
        <f>+'5 - Diseño y Valoración Control'!B109</f>
        <v>GESTIÓN DEL TALENTO HUMANO</v>
      </c>
      <c r="C107" s="153" t="str">
        <f>+'5 - Diseño y Valoración Control'!D109</f>
        <v>R 42</v>
      </c>
      <c r="D107" s="152" t="str">
        <f>+'5 - Diseño y Valoración Control'!E109</f>
        <v>Posibilidad de incumplir metas del Plan Estratégico de Talento Humano</v>
      </c>
      <c r="E107" s="152" t="str">
        <f>+'5 - Diseño y Valoración Control'!G109</f>
        <v>Posibilidad de pérdida reputacional en la imagen institucional debido  a falta de ejecución de las actividades y de recursos para el Plan Estratégico de Talento Humano</v>
      </c>
      <c r="F107" s="120" t="s">
        <v>1448</v>
      </c>
      <c r="G107" s="154"/>
      <c r="H107" s="154" t="s">
        <v>730</v>
      </c>
      <c r="I107" s="154"/>
      <c r="J107" s="249"/>
      <c r="K107" s="155"/>
      <c r="L107" s="155"/>
      <c r="M107" s="155"/>
      <c r="N107" s="155"/>
      <c r="O107" s="155"/>
      <c r="P107" s="155"/>
      <c r="Q107" s="155"/>
      <c r="R107" s="155"/>
      <c r="S107" s="155"/>
      <c r="T107" s="155"/>
      <c r="U107" s="155"/>
      <c r="V107" s="155"/>
      <c r="W107" s="92"/>
      <c r="X107" s="92"/>
      <c r="Y107" s="92"/>
      <c r="Z107" s="92"/>
      <c r="AA107" s="92"/>
      <c r="AB107" s="92"/>
      <c r="AC107" s="92"/>
      <c r="AD107" s="92"/>
      <c r="AE107" s="92"/>
      <c r="AF107" s="92"/>
      <c r="AG107" s="92"/>
      <c r="AH107" s="92"/>
      <c r="AI107" s="149"/>
      <c r="AJ107" s="156"/>
      <c r="AK107" s="92"/>
      <c r="AL107" s="78"/>
      <c r="AM107" s="74"/>
    </row>
    <row r="108" spans="1:39" s="13" customFormat="1" ht="28.3" x14ac:dyDescent="0.4">
      <c r="A108" s="135"/>
      <c r="B108" s="152" t="str">
        <f>+'5 - Diseño y Valoración Control'!B110</f>
        <v>GESTIÓN DEL TALENTO HUMANO</v>
      </c>
      <c r="C108" s="153" t="str">
        <f>+'5 - Diseño y Valoración Control'!D110</f>
        <v>R 42</v>
      </c>
      <c r="D108" s="152" t="str">
        <f>+'5 - Diseño y Valoración Control'!E110</f>
        <v>Posibilidad de incumplir metas del Plan Estratégico de Talento Humano</v>
      </c>
      <c r="E108" s="152" t="str">
        <f>+'5 - Diseño y Valoración Control'!G110</f>
        <v>Posibilidad de pérdida reputacional en la imagen institucional debido  a falta de ejecución de las actividades y de recursos para el Plan Estratégico de Talento Humano</v>
      </c>
      <c r="F108" s="120" t="s">
        <v>1449</v>
      </c>
      <c r="G108" s="154"/>
      <c r="H108" s="154" t="s">
        <v>730</v>
      </c>
      <c r="I108" s="154"/>
      <c r="J108" s="249"/>
      <c r="K108" s="155"/>
      <c r="L108" s="155"/>
      <c r="M108" s="155"/>
      <c r="N108" s="155"/>
      <c r="O108" s="155"/>
      <c r="P108" s="155"/>
      <c r="Q108" s="155"/>
      <c r="R108" s="155"/>
      <c r="S108" s="155"/>
      <c r="T108" s="155"/>
      <c r="U108" s="155"/>
      <c r="V108" s="155"/>
      <c r="W108" s="92"/>
      <c r="X108" s="92"/>
      <c r="Y108" s="92"/>
      <c r="Z108" s="92"/>
      <c r="AA108" s="92"/>
      <c r="AB108" s="92"/>
      <c r="AC108" s="92"/>
      <c r="AD108" s="92"/>
      <c r="AE108" s="92"/>
      <c r="AF108" s="92"/>
      <c r="AG108" s="92"/>
      <c r="AH108" s="92"/>
      <c r="AI108" s="149"/>
      <c r="AJ108" s="156"/>
      <c r="AK108" s="92"/>
      <c r="AL108" s="78"/>
      <c r="AM108" s="91"/>
    </row>
    <row r="109" spans="1:39" s="13" customFormat="1" ht="28.3" x14ac:dyDescent="0.4">
      <c r="A109" s="135"/>
      <c r="B109" s="152" t="str">
        <f>+'5 - Diseño y Valoración Control'!B111</f>
        <v>GESTIÓN DEL TALENTO HUMANO</v>
      </c>
      <c r="C109" s="153" t="str">
        <f>+'5 - Diseño y Valoración Control'!D111</f>
        <v>R 43</v>
      </c>
      <c r="D109" s="152" t="str">
        <f>+'5 - Diseño y Valoración Control'!E111</f>
        <v>Inconsistencias en el reporte y liquidación de las novedades laborales y prestacionales</v>
      </c>
      <c r="E109" s="152" t="str">
        <f>+'5 - Diseño y Valoración Control'!G111</f>
        <v>Posibilidad de afectación económica por errores en la liquidación de la nomina y presentando fallas en el pago debido al desconocimiento del reporte de novedades</v>
      </c>
      <c r="F109" s="120" t="s">
        <v>1450</v>
      </c>
      <c r="G109" s="154" t="s">
        <v>1029</v>
      </c>
      <c r="H109" s="154" t="s">
        <v>940</v>
      </c>
      <c r="I109" s="154" t="s">
        <v>1030</v>
      </c>
      <c r="J109" s="155">
        <f t="shared" ref="J109:J138" si="17">SUM(K109:V109)</f>
        <v>2</v>
      </c>
      <c r="K109" s="155"/>
      <c r="L109" s="155">
        <v>1</v>
      </c>
      <c r="M109" s="155">
        <v>1</v>
      </c>
      <c r="N109" s="155"/>
      <c r="O109" s="155"/>
      <c r="P109" s="155"/>
      <c r="Q109" s="155"/>
      <c r="R109" s="155"/>
      <c r="S109" s="155"/>
      <c r="T109" s="155"/>
      <c r="U109" s="155"/>
      <c r="V109" s="155"/>
      <c r="W109" s="78"/>
      <c r="X109" s="78"/>
      <c r="Y109" s="78"/>
      <c r="Z109" s="78"/>
      <c r="AA109" s="78"/>
      <c r="AB109" s="78"/>
      <c r="AC109" s="78"/>
      <c r="AD109" s="78"/>
      <c r="AE109" s="78"/>
      <c r="AF109" s="78"/>
      <c r="AG109" s="78"/>
      <c r="AH109" s="78"/>
      <c r="AI109" s="149">
        <f t="shared" si="13"/>
        <v>0</v>
      </c>
      <c r="AJ109" s="150">
        <f>+AI109/J109</f>
        <v>0</v>
      </c>
      <c r="AK109" s="149" t="s">
        <v>1998</v>
      </c>
      <c r="AL109" s="258"/>
      <c r="AM109" s="91"/>
    </row>
    <row r="110" spans="1:39" s="13" customFormat="1" ht="28.3" x14ac:dyDescent="0.4">
      <c r="A110" s="135"/>
      <c r="B110" s="152" t="str">
        <f>+'5 - Diseño y Valoración Control'!B112</f>
        <v>GESTIÓN DEL TALENTO HUMANO</v>
      </c>
      <c r="C110" s="153" t="str">
        <f>+'5 - Diseño y Valoración Control'!D112</f>
        <v>R 43</v>
      </c>
      <c r="D110" s="152" t="str">
        <f>+'5 - Diseño y Valoración Control'!E112</f>
        <v>Inconsistencias en el reporte y liquidación de las novedades laborales y prestacionales</v>
      </c>
      <c r="E110" s="152" t="str">
        <f>+'5 - Diseño y Valoración Control'!G112</f>
        <v>Posibilidad de afectación económica por errores en la liquidación de la nomina y presentando fallas en el pago debido al desconocimiento del reporte de novedades</v>
      </c>
      <c r="F110" s="120" t="s">
        <v>1451</v>
      </c>
      <c r="G110" s="154"/>
      <c r="H110" s="154" t="s">
        <v>730</v>
      </c>
      <c r="I110" s="154"/>
      <c r="J110" s="249"/>
      <c r="K110" s="155"/>
      <c r="L110" s="155"/>
      <c r="M110" s="155"/>
      <c r="N110" s="155"/>
      <c r="O110" s="155"/>
      <c r="P110" s="155"/>
      <c r="Q110" s="155"/>
      <c r="R110" s="155"/>
      <c r="S110" s="155"/>
      <c r="T110" s="155"/>
      <c r="U110" s="155"/>
      <c r="V110" s="155"/>
      <c r="W110" s="92"/>
      <c r="X110" s="92"/>
      <c r="Y110" s="92"/>
      <c r="Z110" s="92"/>
      <c r="AA110" s="92"/>
      <c r="AB110" s="92"/>
      <c r="AC110" s="92"/>
      <c r="AD110" s="92"/>
      <c r="AE110" s="92"/>
      <c r="AF110" s="92"/>
      <c r="AG110" s="92"/>
      <c r="AH110" s="92"/>
      <c r="AI110" s="149"/>
      <c r="AJ110" s="156"/>
      <c r="AK110" s="92"/>
      <c r="AL110" s="78"/>
      <c r="AM110" s="74"/>
    </row>
    <row r="111" spans="1:39" s="13" customFormat="1" ht="42.45" x14ac:dyDescent="0.4">
      <c r="A111" s="135"/>
      <c r="B111" s="152" t="str">
        <f>+'5 - Diseño y Valoración Control'!B113</f>
        <v>GESTIÓN DEL TALENTO HUMANO</v>
      </c>
      <c r="C111" s="153" t="str">
        <f>+'5 - Diseño y Valoración Control'!D113</f>
        <v>R 44</v>
      </c>
      <c r="D111" s="152" t="str">
        <f>+'5 - Diseño y Valoración Control'!E113</f>
        <v>Prescripción de la acción disciplinaria</v>
      </c>
      <c r="E111" s="152" t="str">
        <f>+'5 - Diseño y Valoración Control'!G113</f>
        <v>Posibilidad de pérdida reputacional en la imagen interna de Control Interno Disciplinario de la Oficina Jurídica por falta de impulso procesal en los expedientes a prescribir</v>
      </c>
      <c r="F111" s="120" t="s">
        <v>1452</v>
      </c>
      <c r="G111" s="154" t="s">
        <v>1643</v>
      </c>
      <c r="H111" s="154" t="s">
        <v>1588</v>
      </c>
      <c r="I111" s="154" t="s">
        <v>1644</v>
      </c>
      <c r="J111" s="155">
        <f t="shared" si="17"/>
        <v>3</v>
      </c>
      <c r="K111" s="155"/>
      <c r="L111" s="155"/>
      <c r="M111" s="155"/>
      <c r="N111" s="155">
        <v>1</v>
      </c>
      <c r="O111" s="155"/>
      <c r="P111" s="155"/>
      <c r="Q111" s="155">
        <v>1</v>
      </c>
      <c r="R111" s="155"/>
      <c r="S111" s="155"/>
      <c r="T111" s="155">
        <v>1</v>
      </c>
      <c r="U111" s="155"/>
      <c r="V111" s="155"/>
      <c r="W111" s="78"/>
      <c r="X111" s="78"/>
      <c r="Y111" s="78"/>
      <c r="Z111" s="78">
        <v>1</v>
      </c>
      <c r="AA111" s="78"/>
      <c r="AB111" s="78"/>
      <c r="AC111" s="78">
        <v>1</v>
      </c>
      <c r="AD111" s="78"/>
      <c r="AE111" s="78"/>
      <c r="AF111" s="78">
        <v>1</v>
      </c>
      <c r="AG111" s="78"/>
      <c r="AH111" s="78"/>
      <c r="AI111" s="149">
        <f t="shared" si="13"/>
        <v>3</v>
      </c>
      <c r="AJ111" s="150">
        <f>+AI111/J111</f>
        <v>1</v>
      </c>
      <c r="AK111" s="149" t="s">
        <v>437</v>
      </c>
      <c r="AL111" s="260" t="s">
        <v>331</v>
      </c>
      <c r="AM111" s="91"/>
    </row>
    <row r="112" spans="1:39" s="13" customFormat="1" ht="28.3" x14ac:dyDescent="0.4">
      <c r="A112" s="135"/>
      <c r="B112" s="152" t="str">
        <f>+'5 - Diseño y Valoración Control'!B114</f>
        <v>GESTIÓN DEL TALENTO HUMANO</v>
      </c>
      <c r="C112" s="153" t="str">
        <f>+'5 - Diseño y Valoración Control'!D114</f>
        <v>R 44</v>
      </c>
      <c r="D112" s="152" t="str">
        <f>+'5 - Diseño y Valoración Control'!E114</f>
        <v>Prescripción de la acción disciplinaria</v>
      </c>
      <c r="E112" s="152" t="str">
        <f>+'5 - Diseño y Valoración Control'!G114</f>
        <v>Posibilidad de pérdida reputacional en la imagen interna de Control Interno Disciplinario de la Oficina Jurídica por falta de impulso procesal en los expedientes a prescribir</v>
      </c>
      <c r="F112" s="120" t="s">
        <v>1453</v>
      </c>
      <c r="G112" s="154"/>
      <c r="H112" s="154" t="s">
        <v>730</v>
      </c>
      <c r="I112" s="154"/>
      <c r="J112" s="249"/>
      <c r="K112" s="155"/>
      <c r="L112" s="155"/>
      <c r="M112" s="155"/>
      <c r="N112" s="155"/>
      <c r="O112" s="155"/>
      <c r="P112" s="155"/>
      <c r="Q112" s="155"/>
      <c r="R112" s="155"/>
      <c r="S112" s="155"/>
      <c r="T112" s="155"/>
      <c r="U112" s="155"/>
      <c r="V112" s="155"/>
      <c r="W112" s="92"/>
      <c r="X112" s="92"/>
      <c r="Y112" s="92"/>
      <c r="Z112" s="92"/>
      <c r="AA112" s="92"/>
      <c r="AB112" s="92"/>
      <c r="AC112" s="92"/>
      <c r="AD112" s="92"/>
      <c r="AE112" s="92"/>
      <c r="AF112" s="92"/>
      <c r="AG112" s="92"/>
      <c r="AH112" s="92"/>
      <c r="AI112" s="149"/>
      <c r="AJ112" s="156"/>
      <c r="AK112" s="92"/>
      <c r="AL112" s="260" t="s">
        <v>334</v>
      </c>
      <c r="AM112" s="74"/>
    </row>
    <row r="113" spans="1:39" s="13" customFormat="1" ht="28.3" x14ac:dyDescent="0.4">
      <c r="A113" s="135"/>
      <c r="B113" s="152" t="str">
        <f>+'5 - Diseño y Valoración Control'!B115</f>
        <v>GESTIÓN DEL TALENTO HUMANO</v>
      </c>
      <c r="C113" s="153" t="str">
        <f>+'5 - Diseño y Valoración Control'!D115</f>
        <v>R 45</v>
      </c>
      <c r="D113" s="152" t="str">
        <f>+'5 - Diseño y Valoración Control'!E115</f>
        <v>Caducidad de la acción disciplinaria</v>
      </c>
      <c r="E113" s="152" t="str">
        <f>+'5 - Diseño y Valoración Control'!G115</f>
        <v>Posibilidad de pérdida reputacional en la imagen interna de Control Interno Disciplinario de la Oficina Jurídica por falta de impulso procesal en los expedientes a caducar</v>
      </c>
      <c r="F113" s="120" t="s">
        <v>1454</v>
      </c>
      <c r="G113" s="154" t="s">
        <v>1645</v>
      </c>
      <c r="H113" s="154" t="s">
        <v>1588</v>
      </c>
      <c r="I113" s="154" t="s">
        <v>1646</v>
      </c>
      <c r="J113" s="155">
        <f t="shared" si="17"/>
        <v>3</v>
      </c>
      <c r="K113" s="155"/>
      <c r="L113" s="155"/>
      <c r="M113" s="155"/>
      <c r="N113" s="155">
        <v>1</v>
      </c>
      <c r="O113" s="155"/>
      <c r="P113" s="155"/>
      <c r="Q113" s="155">
        <v>1</v>
      </c>
      <c r="R113" s="155"/>
      <c r="S113" s="155"/>
      <c r="T113" s="155">
        <v>1</v>
      </c>
      <c r="U113" s="155"/>
      <c r="V113" s="155"/>
      <c r="W113" s="78"/>
      <c r="X113" s="78"/>
      <c r="Y113" s="78"/>
      <c r="Z113" s="78">
        <v>1</v>
      </c>
      <c r="AA113" s="78"/>
      <c r="AB113" s="78"/>
      <c r="AC113" s="78">
        <v>1</v>
      </c>
      <c r="AD113" s="78"/>
      <c r="AE113" s="78"/>
      <c r="AF113" s="78">
        <v>1</v>
      </c>
      <c r="AG113" s="78"/>
      <c r="AH113" s="78"/>
      <c r="AI113" s="149">
        <f t="shared" si="13"/>
        <v>3</v>
      </c>
      <c r="AJ113" s="150">
        <f>+AI113/J113</f>
        <v>1</v>
      </c>
      <c r="AK113" s="149" t="s">
        <v>437</v>
      </c>
      <c r="AL113" s="258"/>
      <c r="AM113" s="91"/>
    </row>
    <row r="114" spans="1:39" s="13" customFormat="1" ht="28.3" x14ac:dyDescent="0.4">
      <c r="A114" s="135"/>
      <c r="B114" s="152" t="str">
        <f>+'5 - Diseño y Valoración Control'!B116</f>
        <v>GESTIÓN DEL TALENTO HUMANO</v>
      </c>
      <c r="C114" s="153" t="str">
        <f>+'5 - Diseño y Valoración Control'!D116</f>
        <v>R 45</v>
      </c>
      <c r="D114" s="152" t="str">
        <f>+'5 - Diseño y Valoración Control'!E116</f>
        <v>Caducidad de la acción disciplinaria</v>
      </c>
      <c r="E114" s="152" t="str">
        <f>+'5 - Diseño y Valoración Control'!G116</f>
        <v>Posibilidad de pérdida reputacional en la imagen interna de Control Interno Disciplinario de la Oficina Jurídica por falta de impulso procesal en los expedientes a caducar</v>
      </c>
      <c r="F114" s="120" t="s">
        <v>1455</v>
      </c>
      <c r="G114" s="154"/>
      <c r="H114" s="154" t="s">
        <v>730</v>
      </c>
      <c r="I114" s="154"/>
      <c r="J114" s="249"/>
      <c r="K114" s="155"/>
      <c r="L114" s="155"/>
      <c r="M114" s="155"/>
      <c r="N114" s="155"/>
      <c r="O114" s="155"/>
      <c r="P114" s="155"/>
      <c r="Q114" s="155"/>
      <c r="R114" s="155"/>
      <c r="S114" s="155"/>
      <c r="T114" s="155"/>
      <c r="U114" s="155"/>
      <c r="V114" s="155"/>
      <c r="W114" s="92"/>
      <c r="X114" s="92"/>
      <c r="Y114" s="92"/>
      <c r="Z114" s="92"/>
      <c r="AA114" s="92"/>
      <c r="AB114" s="92"/>
      <c r="AC114" s="92"/>
      <c r="AD114" s="92"/>
      <c r="AE114" s="92"/>
      <c r="AF114" s="92"/>
      <c r="AG114" s="92"/>
      <c r="AH114" s="92"/>
      <c r="AI114" s="149"/>
      <c r="AJ114" s="156"/>
      <c r="AK114" s="92"/>
      <c r="AL114" s="78"/>
      <c r="AM114" s="74"/>
    </row>
    <row r="115" spans="1:39" s="13" customFormat="1" ht="28.3" x14ac:dyDescent="0.4">
      <c r="A115" s="135"/>
      <c r="B115" s="152" t="str">
        <f>+'5 - Diseño y Valoración Control'!B117</f>
        <v>GESTIÓN DEL TALENTO HUMANO</v>
      </c>
      <c r="C115" s="153" t="str">
        <f>+'5 - Diseño y Valoración Control'!D117</f>
        <v>R 46</v>
      </c>
      <c r="D115" s="152" t="str">
        <f>+'5 - Diseño y Valoración Control'!E117</f>
        <v>Perdida de expedientes disciplinarios</v>
      </c>
      <c r="E115" s="152" t="str">
        <f>+'5 - Diseño y Valoración Control'!G117</f>
        <v>Posibilidad de pérdida reputacional en la imagen interna de Control Interno Disciplinario de la Oficina Jurídica por el indebido tramite de los expedientes en gestión documental</v>
      </c>
      <c r="F115" s="120" t="s">
        <v>1456</v>
      </c>
      <c r="G115" s="154" t="s">
        <v>1647</v>
      </c>
      <c r="H115" s="154" t="s">
        <v>1588</v>
      </c>
      <c r="I115" s="154" t="s">
        <v>1648</v>
      </c>
      <c r="J115" s="155">
        <f t="shared" si="17"/>
        <v>11</v>
      </c>
      <c r="K115" s="155">
        <v>1</v>
      </c>
      <c r="L115" s="155">
        <v>1</v>
      </c>
      <c r="M115" s="155">
        <v>1</v>
      </c>
      <c r="N115" s="155">
        <v>1</v>
      </c>
      <c r="O115" s="155">
        <v>1</v>
      </c>
      <c r="P115" s="155">
        <v>1</v>
      </c>
      <c r="Q115" s="155">
        <v>1</v>
      </c>
      <c r="R115" s="155">
        <v>1</v>
      </c>
      <c r="S115" s="155">
        <v>1</v>
      </c>
      <c r="T115" s="155">
        <v>1</v>
      </c>
      <c r="U115" s="155">
        <v>1</v>
      </c>
      <c r="V115" s="155"/>
      <c r="W115" s="78"/>
      <c r="X115" s="78"/>
      <c r="Y115" s="78"/>
      <c r="Z115" s="78"/>
      <c r="AA115" s="78"/>
      <c r="AB115" s="78"/>
      <c r="AC115" s="78"/>
      <c r="AD115" s="78"/>
      <c r="AE115" s="78"/>
      <c r="AF115" s="78"/>
      <c r="AG115" s="78"/>
      <c r="AH115" s="78"/>
      <c r="AI115" s="149">
        <f t="shared" si="13"/>
        <v>0</v>
      </c>
      <c r="AJ115" s="150">
        <f>+AI115/J115</f>
        <v>0</v>
      </c>
      <c r="AK115" s="149" t="s">
        <v>1998</v>
      </c>
      <c r="AL115" s="258"/>
      <c r="AM115" s="91"/>
    </row>
    <row r="116" spans="1:39" s="13" customFormat="1" ht="28.3" x14ac:dyDescent="0.4">
      <c r="A116" s="135"/>
      <c r="B116" s="152" t="str">
        <f>+'5 - Diseño y Valoración Control'!B118</f>
        <v>GESTIÓN DEL TALENTO HUMANO</v>
      </c>
      <c r="C116" s="153" t="str">
        <f>+'5 - Diseño y Valoración Control'!D118</f>
        <v>R 46</v>
      </c>
      <c r="D116" s="152" t="str">
        <f>+'5 - Diseño y Valoración Control'!E118</f>
        <v>Perdida de expedientes disciplinarios</v>
      </c>
      <c r="E116" s="152" t="str">
        <f>+'5 - Diseño y Valoración Control'!G118</f>
        <v>Posibilidad de pérdida reputacional en la imagen interna de Control Interno Disciplinario de la Oficina Jurídica por el indebido tramite de los expedientes en gestión documental</v>
      </c>
      <c r="F116" s="120" t="s">
        <v>1457</v>
      </c>
      <c r="G116" s="154"/>
      <c r="H116" s="154" t="s">
        <v>730</v>
      </c>
      <c r="I116" s="154"/>
      <c r="J116" s="249"/>
      <c r="K116" s="155"/>
      <c r="L116" s="155"/>
      <c r="M116" s="155"/>
      <c r="N116" s="155"/>
      <c r="O116" s="155"/>
      <c r="P116" s="155"/>
      <c r="Q116" s="155"/>
      <c r="R116" s="155"/>
      <c r="S116" s="155"/>
      <c r="T116" s="155"/>
      <c r="U116" s="155"/>
      <c r="V116" s="155"/>
      <c r="W116" s="92"/>
      <c r="X116" s="92"/>
      <c r="Y116" s="92"/>
      <c r="Z116" s="92"/>
      <c r="AA116" s="92"/>
      <c r="AB116" s="92"/>
      <c r="AC116" s="92"/>
      <c r="AD116" s="92"/>
      <c r="AE116" s="92"/>
      <c r="AF116" s="92"/>
      <c r="AG116" s="92"/>
      <c r="AH116" s="92"/>
      <c r="AI116" s="149"/>
      <c r="AJ116" s="156"/>
      <c r="AK116" s="92"/>
      <c r="AL116" s="78"/>
      <c r="AM116" s="74"/>
    </row>
    <row r="117" spans="1:39" s="13" customFormat="1" ht="28.3" x14ac:dyDescent="0.4">
      <c r="A117" s="135"/>
      <c r="B117" s="152" t="str">
        <f>+'5 - Diseño y Valoración Control'!B119</f>
        <v>APOYO JURÍDICO</v>
      </c>
      <c r="C117" s="153" t="str">
        <f>+'5 - Diseño y Valoración Control'!D119</f>
        <v>R 47</v>
      </c>
      <c r="D117" s="152" t="str">
        <f>+'5 - Diseño y Valoración Control'!E119</f>
        <v>Emitir conceptos sobre el mismo tema con distinta interpretación</v>
      </c>
      <c r="E117" s="152" t="str">
        <f>+'5 - Diseño y Valoración Control'!G119</f>
        <v>Posibilidad de pérdida reputacional en la imagen institucional interna y externa por falta de razonabilidad y búsqueda de unificación de criterios o línea de interpretación para la toma de decisiones</v>
      </c>
      <c r="F117" s="120" t="s">
        <v>1458</v>
      </c>
      <c r="G117" s="154" t="s">
        <v>1031</v>
      </c>
      <c r="H117" s="154" t="s">
        <v>813</v>
      </c>
      <c r="I117" s="154" t="s">
        <v>1032</v>
      </c>
      <c r="J117" s="155">
        <f t="shared" si="17"/>
        <v>11</v>
      </c>
      <c r="K117" s="155">
        <v>1</v>
      </c>
      <c r="L117" s="155">
        <v>1</v>
      </c>
      <c r="M117" s="155">
        <v>1</v>
      </c>
      <c r="N117" s="155">
        <v>1</v>
      </c>
      <c r="O117" s="155">
        <v>1</v>
      </c>
      <c r="P117" s="155">
        <v>1</v>
      </c>
      <c r="Q117" s="155">
        <v>1</v>
      </c>
      <c r="R117" s="155">
        <v>1</v>
      </c>
      <c r="S117" s="155">
        <v>1</v>
      </c>
      <c r="T117" s="155">
        <v>1</v>
      </c>
      <c r="U117" s="155">
        <v>1</v>
      </c>
      <c r="V117" s="155"/>
      <c r="W117" s="78"/>
      <c r="X117" s="78">
        <v>1</v>
      </c>
      <c r="Y117" s="78">
        <v>1</v>
      </c>
      <c r="Z117" s="78">
        <v>1</v>
      </c>
      <c r="AA117" s="78">
        <v>1</v>
      </c>
      <c r="AB117" s="78">
        <v>1</v>
      </c>
      <c r="AC117" s="78">
        <v>1</v>
      </c>
      <c r="AD117" s="78">
        <v>1</v>
      </c>
      <c r="AE117" s="78">
        <v>1</v>
      </c>
      <c r="AF117" s="78">
        <v>1</v>
      </c>
      <c r="AG117" s="78"/>
      <c r="AH117" s="78"/>
      <c r="AI117" s="149">
        <f t="shared" si="13"/>
        <v>9</v>
      </c>
      <c r="AJ117" s="150">
        <f>+AI117/J117</f>
        <v>0.81818181818181823</v>
      </c>
      <c r="AK117" s="149" t="s">
        <v>1998</v>
      </c>
      <c r="AL117" s="260" t="s">
        <v>340</v>
      </c>
      <c r="AM117" s="91"/>
    </row>
    <row r="118" spans="1:39" s="13" customFormat="1" ht="28.3" x14ac:dyDescent="0.4">
      <c r="A118" s="135"/>
      <c r="B118" s="152" t="str">
        <f>+'5 - Diseño y Valoración Control'!B120</f>
        <v>APOYO JURÍDICO</v>
      </c>
      <c r="C118" s="153" t="str">
        <f>+'5 - Diseño y Valoración Control'!D120</f>
        <v>R 47</v>
      </c>
      <c r="D118" s="152" t="str">
        <f>+'5 - Diseño y Valoración Control'!E120</f>
        <v>Emitir conceptos sobre el mismo tema con distinta interpretación</v>
      </c>
      <c r="E118" s="152" t="str">
        <f>+'5 - Diseño y Valoración Control'!G120</f>
        <v>Posibilidad de pérdida reputacional en la imagen institucional interna y externa por falta de razonabilidad y búsqueda de unificación de criterios o línea de interpretación para la toma de decisiones</v>
      </c>
      <c r="F118" s="120" t="s">
        <v>1459</v>
      </c>
      <c r="G118" s="154"/>
      <c r="H118" s="154" t="s">
        <v>730</v>
      </c>
      <c r="I118" s="154"/>
      <c r="J118" s="249"/>
      <c r="K118" s="155"/>
      <c r="L118" s="155"/>
      <c r="M118" s="155"/>
      <c r="N118" s="155"/>
      <c r="O118" s="155"/>
      <c r="P118" s="155"/>
      <c r="Q118" s="155"/>
      <c r="R118" s="155"/>
      <c r="S118" s="155"/>
      <c r="T118" s="155"/>
      <c r="U118" s="155"/>
      <c r="V118" s="155"/>
      <c r="W118" s="92"/>
      <c r="X118" s="92"/>
      <c r="Y118" s="92"/>
      <c r="Z118" s="92"/>
      <c r="AA118" s="92"/>
      <c r="AB118" s="92"/>
      <c r="AC118" s="92"/>
      <c r="AD118" s="92"/>
      <c r="AE118" s="92"/>
      <c r="AF118" s="92"/>
      <c r="AG118" s="92"/>
      <c r="AH118" s="92"/>
      <c r="AI118" s="149"/>
      <c r="AJ118" s="156"/>
      <c r="AK118" s="92"/>
      <c r="AL118" s="78"/>
      <c r="AM118" s="74"/>
    </row>
    <row r="119" spans="1:39" s="13" customFormat="1" ht="99" x14ac:dyDescent="0.4">
      <c r="A119" s="135"/>
      <c r="B119" s="152" t="str">
        <f>+'5 - Diseño y Valoración Control'!B121</f>
        <v>APOYO JURÍDICO</v>
      </c>
      <c r="C119" s="153" t="str">
        <f>+'5 - Diseño y Valoración Control'!D121</f>
        <v>R 48</v>
      </c>
      <c r="D119" s="152" t="str">
        <f>+'5 - Diseño y Valoración Control'!E121</f>
        <v>Vencimiento de términos</v>
      </c>
      <c r="E119" s="152" t="str">
        <f>+'5 - Diseño y Valoración Control'!G121</f>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v>
      </c>
      <c r="F119" s="120" t="s">
        <v>1460</v>
      </c>
      <c r="G119" s="154" t="s">
        <v>1033</v>
      </c>
      <c r="H119" s="154" t="s">
        <v>1034</v>
      </c>
      <c r="I119" s="154" t="s">
        <v>1035</v>
      </c>
      <c r="J119" s="155">
        <f t="shared" si="17"/>
        <v>11</v>
      </c>
      <c r="K119" s="155">
        <v>1</v>
      </c>
      <c r="L119" s="155">
        <v>1</v>
      </c>
      <c r="M119" s="155">
        <v>1</v>
      </c>
      <c r="N119" s="155">
        <v>1</v>
      </c>
      <c r="O119" s="155">
        <v>1</v>
      </c>
      <c r="P119" s="155">
        <v>1</v>
      </c>
      <c r="Q119" s="155">
        <v>1</v>
      </c>
      <c r="R119" s="155">
        <v>1</v>
      </c>
      <c r="S119" s="155">
        <v>1</v>
      </c>
      <c r="T119" s="155">
        <v>1</v>
      </c>
      <c r="U119" s="155">
        <v>1</v>
      </c>
      <c r="V119" s="155"/>
      <c r="W119" s="78">
        <v>1</v>
      </c>
      <c r="X119" s="78">
        <v>1</v>
      </c>
      <c r="Y119" s="78">
        <v>1</v>
      </c>
      <c r="Z119" s="78">
        <v>1</v>
      </c>
      <c r="AA119" s="78">
        <v>1</v>
      </c>
      <c r="AB119" s="78">
        <v>1</v>
      </c>
      <c r="AC119" s="78">
        <v>1</v>
      </c>
      <c r="AD119" s="78">
        <v>1</v>
      </c>
      <c r="AE119" s="78">
        <v>1</v>
      </c>
      <c r="AF119" s="78">
        <v>1</v>
      </c>
      <c r="AG119" s="78">
        <v>1</v>
      </c>
      <c r="AH119" s="78"/>
      <c r="AI119" s="149">
        <f t="shared" si="13"/>
        <v>11</v>
      </c>
      <c r="AJ119" s="150">
        <f>+AI119/J119</f>
        <v>1</v>
      </c>
      <c r="AK119" s="149" t="s">
        <v>437</v>
      </c>
      <c r="AL119" s="260" t="s">
        <v>343</v>
      </c>
      <c r="AM119" s="91"/>
    </row>
    <row r="120" spans="1:39" s="13" customFormat="1" ht="42.45" x14ac:dyDescent="0.4">
      <c r="A120" s="135"/>
      <c r="B120" s="152" t="str">
        <f>+'5 - Diseño y Valoración Control'!B122</f>
        <v>APOYO JURÍDICO</v>
      </c>
      <c r="C120" s="153" t="str">
        <f>+'5 - Diseño y Valoración Control'!D122</f>
        <v>R 48</v>
      </c>
      <c r="D120" s="152" t="str">
        <f>+'5 - Diseño y Valoración Control'!E122</f>
        <v>Vencimiento de términos</v>
      </c>
      <c r="E120" s="152" t="str">
        <f>+'5 - Diseño y Valoración Control'!G122</f>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v>
      </c>
      <c r="F120" s="120" t="s">
        <v>1461</v>
      </c>
      <c r="G120" s="154"/>
      <c r="H120" s="154" t="s">
        <v>730</v>
      </c>
      <c r="I120" s="154"/>
      <c r="J120" s="249"/>
      <c r="K120" s="155"/>
      <c r="L120" s="155"/>
      <c r="M120" s="155"/>
      <c r="N120" s="155"/>
      <c r="O120" s="155"/>
      <c r="P120" s="155"/>
      <c r="Q120" s="155"/>
      <c r="R120" s="155"/>
      <c r="S120" s="155"/>
      <c r="T120" s="155"/>
      <c r="U120" s="155"/>
      <c r="V120" s="155"/>
      <c r="W120" s="92"/>
      <c r="X120" s="92"/>
      <c r="Y120" s="92"/>
      <c r="Z120" s="92"/>
      <c r="AA120" s="92"/>
      <c r="AB120" s="92"/>
      <c r="AC120" s="92"/>
      <c r="AD120" s="92"/>
      <c r="AE120" s="92"/>
      <c r="AF120" s="92"/>
      <c r="AG120" s="92"/>
      <c r="AH120" s="92"/>
      <c r="AI120" s="149"/>
      <c r="AJ120" s="156"/>
      <c r="AK120" s="92"/>
      <c r="AL120" s="78"/>
      <c r="AM120" s="74"/>
    </row>
    <row r="121" spans="1:39" s="13" customFormat="1" ht="42.45" x14ac:dyDescent="0.4">
      <c r="A121" s="135"/>
      <c r="B121" s="152" t="str">
        <f>+'5 - Diseño y Valoración Control'!B123</f>
        <v>APOYO JURÍDICO</v>
      </c>
      <c r="C121" s="153" t="str">
        <f>+'5 - Diseño y Valoración Control'!D123</f>
        <v>R 48</v>
      </c>
      <c r="D121" s="152" t="str">
        <f>+'5 - Diseño y Valoración Control'!E123</f>
        <v>Vencimiento de términos</v>
      </c>
      <c r="E121" s="152" t="str">
        <f>+'5 - Diseño y Valoración Control'!G123</f>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v>
      </c>
      <c r="F121" s="120" t="s">
        <v>1462</v>
      </c>
      <c r="G121" s="154"/>
      <c r="H121" s="154" t="s">
        <v>730</v>
      </c>
      <c r="I121" s="154"/>
      <c r="J121" s="249"/>
      <c r="K121" s="155"/>
      <c r="L121" s="155"/>
      <c r="M121" s="155"/>
      <c r="N121" s="155"/>
      <c r="O121" s="155"/>
      <c r="P121" s="155"/>
      <c r="Q121" s="155"/>
      <c r="R121" s="155"/>
      <c r="S121" s="155"/>
      <c r="T121" s="155"/>
      <c r="U121" s="155"/>
      <c r="V121" s="155"/>
      <c r="W121" s="92"/>
      <c r="X121" s="92"/>
      <c r="Y121" s="92"/>
      <c r="Z121" s="92"/>
      <c r="AA121" s="92"/>
      <c r="AB121" s="92"/>
      <c r="AC121" s="92"/>
      <c r="AD121" s="92"/>
      <c r="AE121" s="92"/>
      <c r="AF121" s="92"/>
      <c r="AG121" s="92"/>
      <c r="AH121" s="92"/>
      <c r="AI121" s="149"/>
      <c r="AJ121" s="156"/>
      <c r="AK121" s="92"/>
      <c r="AL121" s="78"/>
      <c r="AM121" s="91"/>
    </row>
    <row r="122" spans="1:39" s="13" customFormat="1" ht="28.3" x14ac:dyDescent="0.4">
      <c r="A122" s="135"/>
      <c r="B122" s="152" t="str">
        <f>+'5 - Diseño y Valoración Control'!B124</f>
        <v>APOYO JURÍDICO</v>
      </c>
      <c r="C122" s="153" t="str">
        <f>+'5 - Diseño y Valoración Control'!D124</f>
        <v>R 49</v>
      </c>
      <c r="D122" s="152" t="str">
        <f>+'5 - Diseño y Valoración Control'!E124</f>
        <v>Emisión de viabilidades positivas contrarias a la normatividad</v>
      </c>
      <c r="E122" s="152" t="str">
        <f>+'5 - Diseño y Valoración Control'!G124</f>
        <v>Posibilidad de pérdida reputacional en la imagen de entidad por interpretaciones variadas a la normatividad y vacíos jurídicos que podrían generar la toma de decisiones erróneas</v>
      </c>
      <c r="F122" s="120" t="s">
        <v>1463</v>
      </c>
      <c r="G122" s="154" t="s">
        <v>1036</v>
      </c>
      <c r="H122" s="154" t="s">
        <v>1034</v>
      </c>
      <c r="I122" s="154" t="s">
        <v>1649</v>
      </c>
      <c r="J122" s="155">
        <f t="shared" si="17"/>
        <v>1</v>
      </c>
      <c r="K122" s="155"/>
      <c r="L122" s="155"/>
      <c r="M122" s="155">
        <v>1</v>
      </c>
      <c r="N122" s="155"/>
      <c r="O122" s="155"/>
      <c r="P122" s="155"/>
      <c r="Q122" s="155"/>
      <c r="R122" s="155"/>
      <c r="S122" s="155"/>
      <c r="T122" s="155"/>
      <c r="U122" s="155"/>
      <c r="V122" s="155"/>
      <c r="W122" s="78"/>
      <c r="X122" s="78"/>
      <c r="Y122" s="78">
        <v>1</v>
      </c>
      <c r="Z122" s="78"/>
      <c r="AA122" s="78"/>
      <c r="AB122" s="78"/>
      <c r="AC122" s="78"/>
      <c r="AD122" s="78"/>
      <c r="AE122" s="78"/>
      <c r="AF122" s="78"/>
      <c r="AG122" s="78"/>
      <c r="AH122" s="78"/>
      <c r="AI122" s="149">
        <f t="shared" si="13"/>
        <v>1</v>
      </c>
      <c r="AJ122" s="150">
        <f t="shared" ref="AJ122:AJ124" si="18">+AI122/J122</f>
        <v>1</v>
      </c>
      <c r="AK122" s="149" t="s">
        <v>437</v>
      </c>
      <c r="AL122" s="260" t="s">
        <v>346</v>
      </c>
      <c r="AM122" s="91"/>
    </row>
    <row r="123" spans="1:39" s="13" customFormat="1" ht="28.3" x14ac:dyDescent="0.4">
      <c r="A123" s="135"/>
      <c r="B123" s="152" t="str">
        <f>+'5 - Diseño y Valoración Control'!B125</f>
        <v>APOYO JURÍDICO</v>
      </c>
      <c r="C123" s="153" t="str">
        <f>+'5 - Diseño y Valoración Control'!D125</f>
        <v>R 49</v>
      </c>
      <c r="D123" s="152" t="str">
        <f>+'5 - Diseño y Valoración Control'!E125</f>
        <v>Emisión de viabilidades positivas contrarias a la normatividad</v>
      </c>
      <c r="E123" s="152" t="str">
        <f>+'5 - Diseño y Valoración Control'!G125</f>
        <v>Posibilidad de pérdida reputacional en la imagen de entidad por interpretaciones variadas a la normatividad y vacíos jurídicos que podrían generar la toma de decisiones erróneas</v>
      </c>
      <c r="F123" s="120" t="s">
        <v>1464</v>
      </c>
      <c r="G123" s="154" t="s">
        <v>1037</v>
      </c>
      <c r="H123" s="154" t="s">
        <v>1034</v>
      </c>
      <c r="I123" s="154" t="s">
        <v>1038</v>
      </c>
      <c r="J123" s="155">
        <f t="shared" si="17"/>
        <v>11</v>
      </c>
      <c r="K123" s="155">
        <v>1</v>
      </c>
      <c r="L123" s="155">
        <v>1</v>
      </c>
      <c r="M123" s="155">
        <v>1</v>
      </c>
      <c r="N123" s="155">
        <v>1</v>
      </c>
      <c r="O123" s="155">
        <v>1</v>
      </c>
      <c r="P123" s="155">
        <v>1</v>
      </c>
      <c r="Q123" s="155">
        <v>1</v>
      </c>
      <c r="R123" s="155">
        <v>1</v>
      </c>
      <c r="S123" s="155">
        <v>1</v>
      </c>
      <c r="T123" s="155">
        <v>1</v>
      </c>
      <c r="U123" s="155">
        <v>1</v>
      </c>
      <c r="V123" s="155"/>
      <c r="W123" s="78"/>
      <c r="X123" s="78">
        <v>1</v>
      </c>
      <c r="Y123" s="78">
        <v>1</v>
      </c>
      <c r="Z123" s="78">
        <v>1</v>
      </c>
      <c r="AA123" s="78">
        <v>1</v>
      </c>
      <c r="AB123" s="78">
        <v>1</v>
      </c>
      <c r="AC123" s="78">
        <v>1</v>
      </c>
      <c r="AD123" s="78">
        <v>1</v>
      </c>
      <c r="AE123" s="78">
        <v>1</v>
      </c>
      <c r="AF123" s="78">
        <v>1</v>
      </c>
      <c r="AG123" s="78"/>
      <c r="AH123" s="78"/>
      <c r="AI123" s="149">
        <f t="shared" si="13"/>
        <v>9</v>
      </c>
      <c r="AJ123" s="150">
        <f t="shared" si="18"/>
        <v>0.81818181818181823</v>
      </c>
      <c r="AK123" s="149" t="s">
        <v>1998</v>
      </c>
      <c r="AL123" s="260" t="s">
        <v>347</v>
      </c>
      <c r="AM123" s="74"/>
    </row>
    <row r="124" spans="1:39" s="13" customFormat="1" ht="42.45" x14ac:dyDescent="0.4">
      <c r="A124" s="135"/>
      <c r="B124" s="152" t="str">
        <f>+'5 - Diseño y Valoración Control'!B126</f>
        <v>ADQUISICIÓN DE BIENES Y SERVICIOS</v>
      </c>
      <c r="C124" s="153" t="str">
        <f>+'5 - Diseño y Valoración Control'!D126</f>
        <v>R 50</v>
      </c>
      <c r="D124" s="152" t="str">
        <f>+'5 - Diseño y Valoración Control'!E126</f>
        <v>Liquidación de contratos y/o convenios fuera del plazo previsto.</v>
      </c>
      <c r="E124" s="152" t="str">
        <f>+'5 - Diseño y Valoración Control'!G126</f>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v>
      </c>
      <c r="F124" s="120" t="s">
        <v>1465</v>
      </c>
      <c r="G124" s="154" t="s">
        <v>1650</v>
      </c>
      <c r="H124" s="154" t="s">
        <v>814</v>
      </c>
      <c r="I124" s="154" t="s">
        <v>1039</v>
      </c>
      <c r="J124" s="155">
        <f t="shared" si="17"/>
        <v>3</v>
      </c>
      <c r="K124" s="155"/>
      <c r="L124" s="155"/>
      <c r="M124" s="155"/>
      <c r="N124" s="155">
        <v>1</v>
      </c>
      <c r="O124" s="155"/>
      <c r="P124" s="155"/>
      <c r="Q124" s="155">
        <v>1</v>
      </c>
      <c r="R124" s="155"/>
      <c r="S124" s="155"/>
      <c r="T124" s="155">
        <v>1</v>
      </c>
      <c r="U124" s="155"/>
      <c r="V124" s="155"/>
      <c r="W124" s="78"/>
      <c r="X124" s="78"/>
      <c r="Y124" s="78"/>
      <c r="Z124" s="78">
        <v>1</v>
      </c>
      <c r="AA124" s="78"/>
      <c r="AB124" s="78"/>
      <c r="AC124" s="78"/>
      <c r="AD124" s="78"/>
      <c r="AE124" s="78"/>
      <c r="AF124" s="78"/>
      <c r="AG124" s="78"/>
      <c r="AH124" s="78"/>
      <c r="AI124" s="149">
        <f t="shared" si="13"/>
        <v>1</v>
      </c>
      <c r="AJ124" s="150">
        <f t="shared" si="18"/>
        <v>0.33333333333333331</v>
      </c>
      <c r="AK124" s="149" t="s">
        <v>1998</v>
      </c>
      <c r="AL124" s="260" t="s">
        <v>1465</v>
      </c>
      <c r="AM124" s="74"/>
    </row>
    <row r="125" spans="1:39" s="13" customFormat="1" ht="42.45" x14ac:dyDescent="0.4">
      <c r="A125" s="135"/>
      <c r="B125" s="152" t="str">
        <f>+'5 - Diseño y Valoración Control'!B127</f>
        <v>ADQUISICIÓN DE BIENES Y SERVICIOS</v>
      </c>
      <c r="C125" s="153" t="str">
        <f>+'5 - Diseño y Valoración Control'!D127</f>
        <v>R 50</v>
      </c>
      <c r="D125" s="152" t="str">
        <f>+'5 - Diseño y Valoración Control'!E127</f>
        <v>Liquidación de contratos y/o convenios fuera del plazo previsto.</v>
      </c>
      <c r="E125" s="152" t="str">
        <f>+'5 - Diseño y Valoración Control'!G127</f>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v>
      </c>
      <c r="F125" s="120" t="s">
        <v>1466</v>
      </c>
      <c r="G125" s="154"/>
      <c r="H125" s="154" t="s">
        <v>730</v>
      </c>
      <c r="I125" s="154"/>
      <c r="J125" s="249"/>
      <c r="K125" s="155"/>
      <c r="L125" s="155"/>
      <c r="M125" s="155"/>
      <c r="N125" s="155"/>
      <c r="O125" s="155"/>
      <c r="P125" s="155"/>
      <c r="Q125" s="155"/>
      <c r="R125" s="155"/>
      <c r="S125" s="155"/>
      <c r="T125" s="155"/>
      <c r="U125" s="155"/>
      <c r="V125" s="155"/>
      <c r="W125" s="92"/>
      <c r="X125" s="92"/>
      <c r="Y125" s="92"/>
      <c r="Z125" s="92"/>
      <c r="AA125" s="92"/>
      <c r="AB125" s="92"/>
      <c r="AC125" s="92"/>
      <c r="AD125" s="92"/>
      <c r="AE125" s="92"/>
      <c r="AF125" s="92"/>
      <c r="AG125" s="92"/>
      <c r="AH125" s="92"/>
      <c r="AI125" s="149"/>
      <c r="AJ125" s="156"/>
      <c r="AK125" s="92"/>
      <c r="AL125" s="78"/>
      <c r="AM125" s="74"/>
    </row>
    <row r="126" spans="1:39" s="13" customFormat="1" ht="42.45" x14ac:dyDescent="0.4">
      <c r="A126" s="135"/>
      <c r="B126" s="152" t="str">
        <f>+'5 - Diseño y Valoración Control'!B128</f>
        <v>ADQUISICIÓN DE BIENES Y SERVICIOS</v>
      </c>
      <c r="C126" s="153" t="str">
        <f>+'5 - Diseño y Valoración Control'!D128</f>
        <v>R 50</v>
      </c>
      <c r="D126" s="152" t="str">
        <f>+'5 - Diseño y Valoración Control'!E128</f>
        <v>Liquidación de contratos y/o convenios fuera del plazo previsto.</v>
      </c>
      <c r="E126" s="152" t="str">
        <f>+'5 - Diseño y Valoración Control'!G128</f>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v>
      </c>
      <c r="F126" s="120" t="s">
        <v>1467</v>
      </c>
      <c r="G126" s="154"/>
      <c r="H126" s="154" t="s">
        <v>730</v>
      </c>
      <c r="I126" s="154"/>
      <c r="J126" s="249"/>
      <c r="K126" s="155"/>
      <c r="L126" s="155"/>
      <c r="M126" s="155"/>
      <c r="N126" s="155"/>
      <c r="O126" s="155"/>
      <c r="P126" s="155"/>
      <c r="Q126" s="155"/>
      <c r="R126" s="155"/>
      <c r="S126" s="155"/>
      <c r="T126" s="155"/>
      <c r="U126" s="155"/>
      <c r="V126" s="155"/>
      <c r="W126" s="92"/>
      <c r="X126" s="92"/>
      <c r="Y126" s="92"/>
      <c r="Z126" s="92"/>
      <c r="AA126" s="92"/>
      <c r="AB126" s="92"/>
      <c r="AC126" s="92"/>
      <c r="AD126" s="92"/>
      <c r="AE126" s="92"/>
      <c r="AF126" s="92"/>
      <c r="AG126" s="92"/>
      <c r="AH126" s="92"/>
      <c r="AI126" s="149"/>
      <c r="AJ126" s="156"/>
      <c r="AK126" s="92"/>
      <c r="AL126" s="78"/>
      <c r="AM126" s="91"/>
    </row>
    <row r="127" spans="1:39" s="13" customFormat="1" ht="28.3" x14ac:dyDescent="0.4">
      <c r="A127" s="135"/>
      <c r="B127" s="152" t="str">
        <f>+'5 - Diseño y Valoración Control'!B129</f>
        <v>ADQUISICIÓN DE BIENES Y SERVICIOS</v>
      </c>
      <c r="C127" s="153" t="str">
        <f>+'5 - Diseño y Valoración Control'!D129</f>
        <v>R 51</v>
      </c>
      <c r="D127" s="152" t="str">
        <f>+'5 - Diseño y Valoración Control'!E129</f>
        <v>Configuración del contrato realidad.</v>
      </c>
      <c r="E127" s="152" t="str">
        <f>+'5 - Diseño y Valoración Control'!G129</f>
        <v>Posibilidad de afectación económica por costos en liquidación de contrato y pago de prestaciones de ley debido a demandas o reclamaciones judiciales por la constitución de dependencia, subordinación y horarios de la labor por parte del supervisor del contrato</v>
      </c>
      <c r="F127" s="120" t="s">
        <v>1468</v>
      </c>
      <c r="G127" s="154" t="s">
        <v>1040</v>
      </c>
      <c r="H127" s="154" t="s">
        <v>814</v>
      </c>
      <c r="I127" s="154" t="s">
        <v>1041</v>
      </c>
      <c r="J127" s="155">
        <f t="shared" si="17"/>
        <v>1</v>
      </c>
      <c r="K127" s="155"/>
      <c r="L127" s="155"/>
      <c r="M127" s="155"/>
      <c r="N127" s="155"/>
      <c r="O127" s="155"/>
      <c r="P127" s="155"/>
      <c r="Q127" s="155"/>
      <c r="R127" s="155">
        <v>1</v>
      </c>
      <c r="S127" s="155"/>
      <c r="T127" s="155"/>
      <c r="U127" s="155"/>
      <c r="V127" s="155"/>
      <c r="W127" s="92"/>
      <c r="X127" s="92"/>
      <c r="Y127" s="92"/>
      <c r="Z127" s="92"/>
      <c r="AA127" s="92"/>
      <c r="AB127" s="92"/>
      <c r="AC127" s="92"/>
      <c r="AD127" s="92"/>
      <c r="AE127" s="92"/>
      <c r="AF127" s="92"/>
      <c r="AG127" s="92"/>
      <c r="AH127" s="92"/>
      <c r="AI127" s="149">
        <f t="shared" si="13"/>
        <v>0</v>
      </c>
      <c r="AJ127" s="150">
        <f>+AI127/J127</f>
        <v>0</v>
      </c>
      <c r="AK127" s="149" t="s">
        <v>1998</v>
      </c>
      <c r="AL127" s="78"/>
      <c r="AM127" s="91"/>
    </row>
    <row r="128" spans="1:39" s="13" customFormat="1" ht="28.3" x14ac:dyDescent="0.4">
      <c r="A128" s="135"/>
      <c r="B128" s="152" t="str">
        <f>+'5 - Diseño y Valoración Control'!B130</f>
        <v>ADQUISICIÓN DE BIENES Y SERVICIOS</v>
      </c>
      <c r="C128" s="153" t="str">
        <f>+'5 - Diseño y Valoración Control'!D130</f>
        <v>R 51</v>
      </c>
      <c r="D128" s="152" t="str">
        <f>+'5 - Diseño y Valoración Control'!E130</f>
        <v>Configuración del contrato realidad.</v>
      </c>
      <c r="E128" s="152" t="str">
        <f>+'5 - Diseño y Valoración Control'!G130</f>
        <v>Posibilidad de afectación económica por costos en liquidación de contrato y pago de prestaciones de ley debido a demandas o reclamaciones judiciales por la constitución de dependencia, subordinación y horarios de la labor por parte del supervisor del contrato</v>
      </c>
      <c r="F128" s="120" t="s">
        <v>1469</v>
      </c>
      <c r="G128" s="154"/>
      <c r="H128" s="154" t="s">
        <v>730</v>
      </c>
      <c r="I128" s="154"/>
      <c r="J128" s="249"/>
      <c r="K128" s="155"/>
      <c r="L128" s="155"/>
      <c r="M128" s="155"/>
      <c r="N128" s="155"/>
      <c r="O128" s="155"/>
      <c r="P128" s="155"/>
      <c r="Q128" s="155"/>
      <c r="R128" s="155"/>
      <c r="S128" s="155"/>
      <c r="T128" s="155"/>
      <c r="U128" s="155"/>
      <c r="V128" s="155"/>
      <c r="W128" s="92"/>
      <c r="X128" s="92"/>
      <c r="Y128" s="92"/>
      <c r="Z128" s="92"/>
      <c r="AA128" s="92"/>
      <c r="AB128" s="92"/>
      <c r="AC128" s="92"/>
      <c r="AD128" s="92"/>
      <c r="AE128" s="92"/>
      <c r="AF128" s="92"/>
      <c r="AG128" s="92"/>
      <c r="AH128" s="92"/>
      <c r="AI128" s="149"/>
      <c r="AJ128" s="156"/>
      <c r="AK128" s="92"/>
      <c r="AL128" s="78"/>
      <c r="AM128" s="91"/>
    </row>
    <row r="129" spans="1:39" s="13" customFormat="1" ht="28.3" x14ac:dyDescent="0.4">
      <c r="A129" s="135"/>
      <c r="B129" s="152" t="str">
        <f>+'5 - Diseño y Valoración Control'!B131</f>
        <v>ADMINISTRACIÓN DE BIENES Y SERVICIOS</v>
      </c>
      <c r="C129" s="153" t="str">
        <f>+'5 - Diseño y Valoración Control'!D131</f>
        <v>R 52</v>
      </c>
      <c r="D129" s="152" t="str">
        <f>+'5 - Diseño y Valoración Control'!E131</f>
        <v>Perdidas o daños en los bienes de la Entidad</v>
      </c>
      <c r="E129" s="152" t="str">
        <f>+'5 - Diseño y Valoración Control'!G131</f>
        <v>Posibilidad de afectación económica por generar incertidumbre en los estados financieros y/o posible apertura a procesos disciplinarios y/o sancionatorios debido falta de control y lineamientos en el manejo de los bienes de la Entidad</v>
      </c>
      <c r="F129" s="120" t="s">
        <v>1674</v>
      </c>
      <c r="G129" s="154" t="s">
        <v>848</v>
      </c>
      <c r="H129" s="154" t="s">
        <v>1651</v>
      </c>
      <c r="I129" s="154" t="s">
        <v>1977</v>
      </c>
      <c r="J129" s="155">
        <f t="shared" si="17"/>
        <v>1</v>
      </c>
      <c r="K129" s="155"/>
      <c r="L129" s="155"/>
      <c r="M129" s="155"/>
      <c r="N129" s="155"/>
      <c r="O129" s="155"/>
      <c r="P129" s="155"/>
      <c r="Q129" s="155"/>
      <c r="R129" s="155"/>
      <c r="S129" s="155"/>
      <c r="T129" s="155"/>
      <c r="U129" s="155">
        <v>1</v>
      </c>
      <c r="V129" s="155"/>
      <c r="W129" s="92"/>
      <c r="X129" s="92"/>
      <c r="Y129" s="92"/>
      <c r="Z129" s="92"/>
      <c r="AA129" s="92"/>
      <c r="AB129" s="92"/>
      <c r="AC129" s="92"/>
      <c r="AD129" s="92"/>
      <c r="AE129" s="92"/>
      <c r="AF129" s="92"/>
      <c r="AG129" s="92">
        <v>1</v>
      </c>
      <c r="AH129" s="92"/>
      <c r="AI129" s="149">
        <f t="shared" si="13"/>
        <v>1</v>
      </c>
      <c r="AJ129" s="150">
        <f t="shared" ref="AJ129:AJ132" si="19">+AI129/J129</f>
        <v>1</v>
      </c>
      <c r="AK129" s="149" t="s">
        <v>437</v>
      </c>
      <c r="AL129" s="260">
        <v>52</v>
      </c>
      <c r="AM129" s="91"/>
    </row>
    <row r="130" spans="1:39" s="13" customFormat="1" ht="28.3" x14ac:dyDescent="0.4">
      <c r="A130" s="135"/>
      <c r="B130" s="152" t="str">
        <f>+'5 - Diseño y Valoración Control'!B132</f>
        <v>ADMINISTRACIÓN DE BIENES Y SERVICIOS</v>
      </c>
      <c r="C130" s="153" t="str">
        <f>+'5 - Diseño y Valoración Control'!D132</f>
        <v>R 52</v>
      </c>
      <c r="D130" s="152" t="str">
        <f>+'5 - Diseño y Valoración Control'!E132</f>
        <v>Perdidas o daños en los bienes de la Entidad</v>
      </c>
      <c r="E130" s="152" t="str">
        <f>+'5 - Diseño y Valoración Control'!G132</f>
        <v>Posibilidad de afectación económica por generar incertidumbre en los estados financieros y/o posible apertura a procesos disciplinarios y/o sancionatorios debido falta de control y lineamientos en el manejo de los bienes de la Entidad</v>
      </c>
      <c r="F130" s="120" t="s">
        <v>1675</v>
      </c>
      <c r="G130" s="154"/>
      <c r="H130" s="154"/>
      <c r="I130" s="154"/>
      <c r="J130" s="155"/>
      <c r="K130" s="155"/>
      <c r="L130" s="155"/>
      <c r="M130" s="155"/>
      <c r="N130" s="155"/>
      <c r="O130" s="155"/>
      <c r="P130" s="155"/>
      <c r="Q130" s="155"/>
      <c r="R130" s="155"/>
      <c r="S130" s="155"/>
      <c r="T130" s="155"/>
      <c r="U130" s="155"/>
      <c r="V130" s="155"/>
      <c r="W130" s="92"/>
      <c r="X130" s="92"/>
      <c r="Y130" s="92"/>
      <c r="Z130" s="92"/>
      <c r="AA130" s="92"/>
      <c r="AB130" s="92"/>
      <c r="AC130" s="92"/>
      <c r="AD130" s="92"/>
      <c r="AE130" s="92"/>
      <c r="AF130" s="92"/>
      <c r="AG130" s="92"/>
      <c r="AH130" s="92"/>
      <c r="AI130" s="149"/>
      <c r="AJ130" s="150"/>
      <c r="AK130" s="149"/>
      <c r="AL130" s="258"/>
      <c r="AM130" s="91"/>
    </row>
    <row r="131" spans="1:39" s="13" customFormat="1" ht="28.3" x14ac:dyDescent="0.4">
      <c r="A131" s="135"/>
      <c r="B131" s="152" t="str">
        <f>+'5 - Diseño y Valoración Control'!B133</f>
        <v>ADMINISTRACIÓN DE BIENES Y SERVICIOS</v>
      </c>
      <c r="C131" s="153" t="str">
        <f>+'5 - Diseño y Valoración Control'!D133</f>
        <v>R 52</v>
      </c>
      <c r="D131" s="152" t="str">
        <f>+'5 - Diseño y Valoración Control'!E133</f>
        <v>Perdidas o daños en los bienes de la Entidad</v>
      </c>
      <c r="E131" s="152" t="str">
        <f>+'5 - Diseño y Valoración Control'!G133</f>
        <v>Posibilidad de afectación económica por generar incertidumbre en los estados financieros y/o posible apertura a procesos disciplinarios y/o sancionatorios debido falta de control y lineamientos en el manejo de los bienes de la Entidad</v>
      </c>
      <c r="F131" s="120" t="s">
        <v>1681</v>
      </c>
      <c r="G131" s="154"/>
      <c r="H131" s="154"/>
      <c r="I131" s="154"/>
      <c r="J131" s="155"/>
      <c r="K131" s="155"/>
      <c r="L131" s="155"/>
      <c r="M131" s="155"/>
      <c r="N131" s="155"/>
      <c r="O131" s="155"/>
      <c r="P131" s="155"/>
      <c r="Q131" s="155"/>
      <c r="R131" s="155"/>
      <c r="S131" s="155"/>
      <c r="T131" s="155"/>
      <c r="U131" s="155"/>
      <c r="V131" s="155"/>
      <c r="W131" s="92"/>
      <c r="X131" s="92"/>
      <c r="Y131" s="92"/>
      <c r="Z131" s="92"/>
      <c r="AA131" s="92"/>
      <c r="AB131" s="92"/>
      <c r="AC131" s="92"/>
      <c r="AD131" s="92"/>
      <c r="AE131" s="92"/>
      <c r="AF131" s="92"/>
      <c r="AG131" s="92"/>
      <c r="AH131" s="92"/>
      <c r="AI131" s="149"/>
      <c r="AJ131" s="150"/>
      <c r="AK131" s="149"/>
      <c r="AL131" s="258"/>
      <c r="AM131" s="91"/>
    </row>
    <row r="132" spans="1:39" s="13" customFormat="1" ht="28.3" x14ac:dyDescent="0.4">
      <c r="A132" s="135"/>
      <c r="B132" s="152" t="str">
        <f>+'5 - Diseño y Valoración Control'!B134</f>
        <v>ADMINISTRACIÓN DE BIENES Y SERVICIOS</v>
      </c>
      <c r="C132" s="153" t="str">
        <f>+'5 - Diseño y Valoración Control'!D134</f>
        <v>R 53</v>
      </c>
      <c r="D132" s="152" t="str">
        <f>+'5 - Diseño y Valoración Control'!E134</f>
        <v>Incumplimiento en la aplicación de los mantenimientos preventivos a los bienes de la Entidad</v>
      </c>
      <c r="E132" s="152" t="str">
        <f>+'5 - Diseño y Valoración Control'!G134</f>
        <v>Posibilidad de afectación económica por sobrecostos en mantenimientos debido a la falta de control en la implementación de mantenimientos de acuerdo a sus fichas técnicas</v>
      </c>
      <c r="F132" s="120" t="s">
        <v>1470</v>
      </c>
      <c r="G132" s="154" t="s">
        <v>1042</v>
      </c>
      <c r="H132" s="154" t="s">
        <v>815</v>
      </c>
      <c r="I132" s="154" t="s">
        <v>1043</v>
      </c>
      <c r="J132" s="155">
        <f t="shared" si="17"/>
        <v>1</v>
      </c>
      <c r="K132" s="155"/>
      <c r="L132" s="155"/>
      <c r="M132" s="155"/>
      <c r="N132" s="155"/>
      <c r="O132" s="155"/>
      <c r="P132" s="155"/>
      <c r="Q132" s="155"/>
      <c r="R132" s="155"/>
      <c r="S132" s="155"/>
      <c r="T132" s="155"/>
      <c r="U132" s="155">
        <v>1</v>
      </c>
      <c r="V132" s="155"/>
      <c r="W132" s="78"/>
      <c r="X132" s="78"/>
      <c r="Y132" s="78"/>
      <c r="Z132" s="78"/>
      <c r="AA132" s="78"/>
      <c r="AB132" s="78"/>
      <c r="AC132" s="78"/>
      <c r="AD132" s="78"/>
      <c r="AE132" s="78"/>
      <c r="AF132" s="78"/>
      <c r="AG132" s="78">
        <v>1</v>
      </c>
      <c r="AH132" s="78"/>
      <c r="AI132" s="149">
        <f t="shared" si="13"/>
        <v>1</v>
      </c>
      <c r="AJ132" s="150">
        <f t="shared" si="19"/>
        <v>1</v>
      </c>
      <c r="AK132" s="149" t="s">
        <v>437</v>
      </c>
      <c r="AL132" s="260">
        <v>53</v>
      </c>
      <c r="AM132" s="91"/>
    </row>
    <row r="133" spans="1:39" s="13" customFormat="1" ht="28.3" x14ac:dyDescent="0.4">
      <c r="A133" s="135"/>
      <c r="B133" s="152" t="str">
        <f>+'5 - Diseño y Valoración Control'!B135</f>
        <v>ADMINISTRACIÓN DE BIENES Y SERVICIOS</v>
      </c>
      <c r="C133" s="153" t="str">
        <f>+'5 - Diseño y Valoración Control'!D135</f>
        <v>R 53</v>
      </c>
      <c r="D133" s="152" t="str">
        <f>+'5 - Diseño y Valoración Control'!E135</f>
        <v>Incumplimiento en la aplicación de los mantenimientos preventivos a los bienes de la Entidad</v>
      </c>
      <c r="E133" s="152" t="str">
        <f>+'5 - Diseño y Valoración Control'!G135</f>
        <v>Posibilidad de afectación económica por sobrecostos en mantenimientos debido a la falta de control en la implementación de mantenimientos de acuerdo a sus fichas técnicas</v>
      </c>
      <c r="F133" s="120" t="s">
        <v>1471</v>
      </c>
      <c r="G133" s="154"/>
      <c r="H133" s="154" t="s">
        <v>730</v>
      </c>
      <c r="I133" s="154"/>
      <c r="J133" s="249"/>
      <c r="K133" s="155"/>
      <c r="L133" s="155"/>
      <c r="M133" s="155"/>
      <c r="N133" s="155"/>
      <c r="O133" s="155"/>
      <c r="P133" s="155"/>
      <c r="Q133" s="155"/>
      <c r="R133" s="155"/>
      <c r="S133" s="155"/>
      <c r="T133" s="155"/>
      <c r="U133" s="155"/>
      <c r="V133" s="155"/>
      <c r="W133" s="92"/>
      <c r="X133" s="92"/>
      <c r="Y133" s="92"/>
      <c r="Z133" s="92"/>
      <c r="AA133" s="92"/>
      <c r="AB133" s="92"/>
      <c r="AC133" s="92"/>
      <c r="AD133" s="92"/>
      <c r="AE133" s="92"/>
      <c r="AF133" s="92"/>
      <c r="AG133" s="92"/>
      <c r="AH133" s="92"/>
      <c r="AI133" s="149"/>
      <c r="AJ133" s="156"/>
      <c r="AK133" s="92"/>
      <c r="AL133" s="78"/>
      <c r="AM133" s="74"/>
    </row>
    <row r="134" spans="1:39" s="13" customFormat="1" ht="42.45" x14ac:dyDescent="0.4">
      <c r="A134" s="135"/>
      <c r="B134" s="152" t="str">
        <f>+'5 - Diseño y Valoración Control'!B136</f>
        <v>ADMINISTRACIÓN DE BIENES Y SERVICIOS</v>
      </c>
      <c r="C134" s="153" t="str">
        <f>+'5 - Diseño y Valoración Control'!D136</f>
        <v>R 54</v>
      </c>
      <c r="D134" s="152" t="str">
        <f>+'5 - Diseño y Valoración Control'!E136</f>
        <v>Legalización de comisión o viáticos sin el cumplimiento de requisitos</v>
      </c>
      <c r="E134" s="152" t="str">
        <f>+'5 - Diseño y Valoración Control'!G136</f>
        <v xml:space="preserve">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v>
      </c>
      <c r="F134" s="120" t="s">
        <v>1472</v>
      </c>
      <c r="G134" s="154" t="s">
        <v>1652</v>
      </c>
      <c r="H134" s="154" t="s">
        <v>815</v>
      </c>
      <c r="I134" s="154" t="s">
        <v>1044</v>
      </c>
      <c r="J134" s="155">
        <f t="shared" si="17"/>
        <v>4</v>
      </c>
      <c r="K134" s="155"/>
      <c r="L134" s="155"/>
      <c r="M134" s="155">
        <v>1</v>
      </c>
      <c r="N134" s="155"/>
      <c r="O134" s="155"/>
      <c r="P134" s="155">
        <v>1</v>
      </c>
      <c r="Q134" s="155"/>
      <c r="R134" s="155"/>
      <c r="S134" s="155">
        <v>1</v>
      </c>
      <c r="T134" s="155"/>
      <c r="U134" s="155"/>
      <c r="V134" s="155">
        <v>1</v>
      </c>
      <c r="W134" s="78"/>
      <c r="X134" s="78"/>
      <c r="Y134" s="78">
        <v>1</v>
      </c>
      <c r="Z134" s="78"/>
      <c r="AA134" s="78"/>
      <c r="AB134" s="78">
        <v>1</v>
      </c>
      <c r="AC134" s="78"/>
      <c r="AD134" s="78"/>
      <c r="AE134" s="78"/>
      <c r="AF134" s="78">
        <v>1</v>
      </c>
      <c r="AG134" s="78"/>
      <c r="AH134" s="78">
        <v>1</v>
      </c>
      <c r="AI134" s="149">
        <f t="shared" si="13"/>
        <v>4</v>
      </c>
      <c r="AJ134" s="150">
        <f t="shared" ref="AJ134:AJ142" si="20">+AI134/J134</f>
        <v>1</v>
      </c>
      <c r="AK134" s="149" t="s">
        <v>437</v>
      </c>
      <c r="AL134" s="260" t="s">
        <v>361</v>
      </c>
      <c r="AM134" s="91"/>
    </row>
    <row r="135" spans="1:39" s="13" customFormat="1" ht="28.3" x14ac:dyDescent="0.4">
      <c r="A135" s="135"/>
      <c r="B135" s="152" t="str">
        <f>+'5 - Diseño y Valoración Control'!B137</f>
        <v>ADMINISTRACIÓN DE BIENES Y SERVICIOS</v>
      </c>
      <c r="C135" s="153" t="str">
        <f>+'5 - Diseño y Valoración Control'!D137</f>
        <v>R 54</v>
      </c>
      <c r="D135" s="152" t="str">
        <f>+'5 - Diseño y Valoración Control'!E137</f>
        <v>Legalización de comisión o viáticos sin el cumplimiento de requisitos</v>
      </c>
      <c r="E135" s="152" t="str">
        <f>+'5 - Diseño y Valoración Control'!G137</f>
        <v xml:space="preserve">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v>
      </c>
      <c r="F135" s="120" t="s">
        <v>1473</v>
      </c>
      <c r="G135" s="154" t="s">
        <v>1045</v>
      </c>
      <c r="H135" s="154" t="s">
        <v>815</v>
      </c>
      <c r="I135" s="154" t="s">
        <v>698</v>
      </c>
      <c r="J135" s="155">
        <f t="shared" si="17"/>
        <v>1</v>
      </c>
      <c r="K135" s="155"/>
      <c r="L135" s="155"/>
      <c r="M135" s="155"/>
      <c r="N135" s="155"/>
      <c r="O135" s="155"/>
      <c r="P135" s="155"/>
      <c r="Q135" s="155"/>
      <c r="R135" s="155"/>
      <c r="S135" s="155"/>
      <c r="T135" s="155"/>
      <c r="U135" s="155">
        <v>1</v>
      </c>
      <c r="V135" s="155"/>
      <c r="W135" s="92"/>
      <c r="X135" s="92"/>
      <c r="Y135" s="92"/>
      <c r="Z135" s="92"/>
      <c r="AA135" s="92"/>
      <c r="AB135" s="92"/>
      <c r="AC135" s="92"/>
      <c r="AD135" s="92"/>
      <c r="AE135" s="92"/>
      <c r="AF135" s="92"/>
      <c r="AG135" s="92">
        <v>1</v>
      </c>
      <c r="AH135" s="92"/>
      <c r="AI135" s="149">
        <f t="shared" si="13"/>
        <v>1</v>
      </c>
      <c r="AJ135" s="150">
        <f t="shared" si="20"/>
        <v>1</v>
      </c>
      <c r="AK135" s="149" t="s">
        <v>437</v>
      </c>
      <c r="AL135" s="260" t="s">
        <v>362</v>
      </c>
      <c r="AM135" s="74"/>
    </row>
    <row r="136" spans="1:39" s="13" customFormat="1" ht="28.3" x14ac:dyDescent="0.4">
      <c r="A136" s="135"/>
      <c r="B136" s="152" t="str">
        <f>+'5 - Diseño y Valoración Control'!B138</f>
        <v>ADMINISTRACIÓN DE BIENES Y SERVICIOS</v>
      </c>
      <c r="C136" s="153" t="str">
        <f>+'5 - Diseño y Valoración Control'!D138</f>
        <v>R 54</v>
      </c>
      <c r="D136" s="152" t="str">
        <f>+'5 - Diseño y Valoración Control'!E138</f>
        <v>Legalización de comisión o viáticos sin el cumplimiento de requisitos</v>
      </c>
      <c r="E136" s="152" t="str">
        <f>+'5 - Diseño y Valoración Control'!G138</f>
        <v xml:space="preserve">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v>
      </c>
      <c r="F136" s="120" t="s">
        <v>1474</v>
      </c>
      <c r="G136" s="154" t="s">
        <v>1046</v>
      </c>
      <c r="H136" s="154" t="s">
        <v>815</v>
      </c>
      <c r="I136" s="154" t="s">
        <v>1047</v>
      </c>
      <c r="J136" s="155">
        <f t="shared" si="17"/>
        <v>3</v>
      </c>
      <c r="K136" s="155"/>
      <c r="L136" s="155">
        <v>1</v>
      </c>
      <c r="M136" s="155"/>
      <c r="N136" s="155"/>
      <c r="O136" s="155">
        <v>1</v>
      </c>
      <c r="P136" s="155"/>
      <c r="Q136" s="155"/>
      <c r="R136" s="155"/>
      <c r="S136" s="155">
        <v>1</v>
      </c>
      <c r="T136" s="155"/>
      <c r="U136" s="155"/>
      <c r="V136" s="155"/>
      <c r="W136" s="78"/>
      <c r="X136" s="78">
        <v>1</v>
      </c>
      <c r="Y136" s="78"/>
      <c r="Z136" s="78">
        <v>1</v>
      </c>
      <c r="AA136" s="78">
        <v>1</v>
      </c>
      <c r="AB136" s="78"/>
      <c r="AC136" s="78"/>
      <c r="AD136" s="78"/>
      <c r="AE136" s="78">
        <v>1</v>
      </c>
      <c r="AF136" s="78"/>
      <c r="AG136" s="78"/>
      <c r="AH136" s="78"/>
      <c r="AI136" s="149">
        <f t="shared" si="13"/>
        <v>4</v>
      </c>
      <c r="AJ136" s="150">
        <v>1</v>
      </c>
      <c r="AK136" s="149" t="s">
        <v>437</v>
      </c>
      <c r="AL136" s="260" t="s">
        <v>363</v>
      </c>
      <c r="AM136" s="91"/>
    </row>
    <row r="137" spans="1:39" s="13" customFormat="1" ht="28.3" x14ac:dyDescent="0.4">
      <c r="A137" s="135"/>
      <c r="B137" s="152" t="str">
        <f>+'5 - Diseño y Valoración Control'!B139</f>
        <v>ADMINISTRACIÓN DE BIENES Y SERVICIOS</v>
      </c>
      <c r="C137" s="153" t="str">
        <f>+'5 - Diseño y Valoración Control'!D139</f>
        <v>R 55</v>
      </c>
      <c r="D137" s="152" t="str">
        <f>+'5 - Diseño y Valoración Control'!E139</f>
        <v>Pérdida o daño en la documentación de la Agencia</v>
      </c>
      <c r="E137" s="152" t="str">
        <f>+'5 - Diseño y Valoración Control'!G139</f>
        <v>Posibilidad de pérdida reputacional en la imagen institucional ante los grupos de interés debido a la falta de control para los lineamientos de manejo y de conservación en documentos</v>
      </c>
      <c r="F137" s="120" t="s">
        <v>1475</v>
      </c>
      <c r="G137" s="154" t="s">
        <v>1978</v>
      </c>
      <c r="H137" s="154" t="s">
        <v>1048</v>
      </c>
      <c r="I137" s="154" t="s">
        <v>1979</v>
      </c>
      <c r="J137" s="155">
        <f t="shared" si="17"/>
        <v>3</v>
      </c>
      <c r="K137" s="155"/>
      <c r="L137" s="155"/>
      <c r="M137" s="155"/>
      <c r="N137" s="155"/>
      <c r="O137" s="155"/>
      <c r="P137" s="155"/>
      <c r="Q137" s="155"/>
      <c r="R137" s="155">
        <v>1</v>
      </c>
      <c r="S137" s="155"/>
      <c r="T137" s="155">
        <v>1</v>
      </c>
      <c r="U137" s="155"/>
      <c r="V137" s="155">
        <v>1</v>
      </c>
      <c r="W137" s="92"/>
      <c r="X137" s="92"/>
      <c r="Y137" s="92"/>
      <c r="Z137" s="92"/>
      <c r="AA137" s="92"/>
      <c r="AB137" s="92"/>
      <c r="AC137" s="92"/>
      <c r="AD137" s="92">
        <v>1</v>
      </c>
      <c r="AE137" s="92"/>
      <c r="AF137" s="92">
        <v>1</v>
      </c>
      <c r="AG137" s="92"/>
      <c r="AH137" s="92">
        <v>1</v>
      </c>
      <c r="AI137" s="149">
        <f t="shared" si="13"/>
        <v>3</v>
      </c>
      <c r="AJ137" s="150">
        <f t="shared" si="20"/>
        <v>1</v>
      </c>
      <c r="AK137" s="149" t="s">
        <v>437</v>
      </c>
      <c r="AL137" s="260" t="s">
        <v>364</v>
      </c>
      <c r="AM137" s="74"/>
    </row>
    <row r="138" spans="1:39" s="13" customFormat="1" ht="28.3" x14ac:dyDescent="0.4">
      <c r="A138" s="135"/>
      <c r="B138" s="152" t="str">
        <f>+'5 - Diseño y Valoración Control'!B140</f>
        <v>ADMINISTRACIÓN DE BIENES Y SERVICIOS</v>
      </c>
      <c r="C138" s="153" t="str">
        <f>+'5 - Diseño y Valoración Control'!D140</f>
        <v>R 55</v>
      </c>
      <c r="D138" s="152" t="str">
        <f>+'5 - Diseño y Valoración Control'!E140</f>
        <v>Pérdida o daño en la documentación de la Agencia</v>
      </c>
      <c r="E138" s="152" t="str">
        <f>+'5 - Diseño y Valoración Control'!G140</f>
        <v>Posibilidad de pérdida reputacional en la imagen institucional ante los grupos de interés debido a la falta de control para los lineamientos de manejo y de conservación en documentos</v>
      </c>
      <c r="F138" s="120" t="s">
        <v>1476</v>
      </c>
      <c r="G138" s="154" t="s">
        <v>1980</v>
      </c>
      <c r="H138" s="154" t="s">
        <v>1048</v>
      </c>
      <c r="I138" s="154" t="s">
        <v>1981</v>
      </c>
      <c r="J138" s="155">
        <f t="shared" si="17"/>
        <v>2</v>
      </c>
      <c r="K138" s="155"/>
      <c r="L138" s="155"/>
      <c r="M138" s="155"/>
      <c r="N138" s="155"/>
      <c r="O138" s="155"/>
      <c r="P138" s="155">
        <v>1</v>
      </c>
      <c r="Q138" s="155"/>
      <c r="R138" s="155"/>
      <c r="S138" s="155"/>
      <c r="T138" s="155"/>
      <c r="U138" s="155">
        <v>1</v>
      </c>
      <c r="V138" s="155"/>
      <c r="W138" s="92"/>
      <c r="X138" s="92"/>
      <c r="Y138" s="92"/>
      <c r="Z138" s="92"/>
      <c r="AA138" s="92"/>
      <c r="AB138" s="92">
        <v>1</v>
      </c>
      <c r="AC138" s="92"/>
      <c r="AD138" s="92"/>
      <c r="AE138" s="92"/>
      <c r="AF138" s="92"/>
      <c r="AG138" s="92"/>
      <c r="AH138" s="92">
        <v>1</v>
      </c>
      <c r="AI138" s="149">
        <f t="shared" ref="AI138:AI184" si="21">+SUM(W138:AH138)</f>
        <v>2</v>
      </c>
      <c r="AJ138" s="150">
        <f t="shared" si="20"/>
        <v>1</v>
      </c>
      <c r="AK138" s="149" t="s">
        <v>437</v>
      </c>
      <c r="AL138" s="260" t="s">
        <v>365</v>
      </c>
      <c r="AM138" s="91"/>
    </row>
    <row r="139" spans="1:39" s="13" customFormat="1" ht="28.3" x14ac:dyDescent="0.4">
      <c r="A139" s="135"/>
      <c r="B139" s="152" t="str">
        <f>+'5 - Diseño y Valoración Control'!B141</f>
        <v>ADMINISTRACIÓN DE BIENES Y SERVICIOS</v>
      </c>
      <c r="C139" s="153" t="str">
        <f>+'5 - Diseño y Valoración Control'!D141</f>
        <v>R 55</v>
      </c>
      <c r="D139" s="152" t="str">
        <f>+'5 - Diseño y Valoración Control'!E141</f>
        <v>Pérdida o daño en la documentación de la Agencia</v>
      </c>
      <c r="E139" s="152" t="str">
        <f>+'5 - Diseño y Valoración Control'!G141</f>
        <v>Posibilidad de pérdida reputacional en la imagen institucional ante los grupos de interés debido a la falta de control para los lineamientos de manejo y de conservación en documentos</v>
      </c>
      <c r="F139" s="120" t="s">
        <v>1477</v>
      </c>
      <c r="G139" s="154"/>
      <c r="H139" s="154"/>
      <c r="I139" s="154"/>
      <c r="J139" s="155"/>
      <c r="K139" s="155"/>
      <c r="L139" s="155"/>
      <c r="M139" s="155"/>
      <c r="N139" s="155"/>
      <c r="O139" s="155"/>
      <c r="P139" s="155"/>
      <c r="Q139" s="155"/>
      <c r="R139" s="155"/>
      <c r="S139" s="155"/>
      <c r="T139" s="155"/>
      <c r="U139" s="155"/>
      <c r="V139" s="155"/>
      <c r="W139" s="92"/>
      <c r="X139" s="92"/>
      <c r="Y139" s="92"/>
      <c r="Z139" s="92"/>
      <c r="AA139" s="92"/>
      <c r="AB139" s="92"/>
      <c r="AC139" s="92"/>
      <c r="AD139" s="92"/>
      <c r="AE139" s="92"/>
      <c r="AF139" s="92"/>
      <c r="AG139" s="92"/>
      <c r="AH139" s="92"/>
      <c r="AI139" s="149"/>
      <c r="AJ139" s="150"/>
      <c r="AK139" s="149"/>
      <c r="AL139" s="258"/>
      <c r="AM139" s="91"/>
    </row>
    <row r="140" spans="1:39" s="13" customFormat="1" ht="28.3" x14ac:dyDescent="0.4">
      <c r="A140" s="135"/>
      <c r="B140" s="152" t="str">
        <f>+'5 - Diseño y Valoración Control'!B142</f>
        <v>ADMINISTRACIÓN DE BIENES Y SERVICIOS</v>
      </c>
      <c r="C140" s="153" t="str">
        <f>+'5 - Diseño y Valoración Control'!D142</f>
        <v>R 55</v>
      </c>
      <c r="D140" s="152" t="str">
        <f>+'5 - Diseño y Valoración Control'!E142</f>
        <v>Pérdida o daño en la documentación de la Agencia</v>
      </c>
      <c r="E140" s="152" t="str">
        <f>+'5 - Diseño y Valoración Control'!G142</f>
        <v>Posibilidad de pérdida reputacional en la imagen institucional ante los grupos de interés debido a la falta de control para los lineamientos de manejo y de conservación en documentos</v>
      </c>
      <c r="F140" s="120" t="s">
        <v>1478</v>
      </c>
      <c r="G140" s="154"/>
      <c r="H140" s="154"/>
      <c r="I140" s="154"/>
      <c r="J140" s="155"/>
      <c r="K140" s="155"/>
      <c r="L140" s="155"/>
      <c r="M140" s="155"/>
      <c r="N140" s="155"/>
      <c r="O140" s="155"/>
      <c r="P140" s="155"/>
      <c r="Q140" s="155"/>
      <c r="R140" s="155"/>
      <c r="S140" s="155"/>
      <c r="T140" s="155"/>
      <c r="U140" s="155"/>
      <c r="V140" s="155"/>
      <c r="W140" s="92"/>
      <c r="X140" s="92"/>
      <c r="Y140" s="92"/>
      <c r="Z140" s="92"/>
      <c r="AA140" s="92"/>
      <c r="AB140" s="92"/>
      <c r="AC140" s="92"/>
      <c r="AD140" s="92"/>
      <c r="AE140" s="92"/>
      <c r="AF140" s="92"/>
      <c r="AG140" s="92"/>
      <c r="AH140" s="92"/>
      <c r="AI140" s="149"/>
      <c r="AJ140" s="150"/>
      <c r="AK140" s="149"/>
      <c r="AL140" s="258"/>
      <c r="AM140" s="91"/>
    </row>
    <row r="141" spans="1:39" s="13" customFormat="1" ht="42.45" x14ac:dyDescent="0.4">
      <c r="A141" s="135"/>
      <c r="B141" s="152" t="str">
        <f>+'5 - Diseño y Valoración Control'!B143</f>
        <v>ADMINISTRACIÓN DE BIENES Y SERVICIOS</v>
      </c>
      <c r="C141" s="153" t="str">
        <f>+'5 - Diseño y Valoración Control'!D143</f>
        <v>R 56</v>
      </c>
      <c r="D141" s="152" t="str">
        <f>+'5 - Diseño y Valoración Control'!E143</f>
        <v xml:space="preserve">Asignación incorrecta de comunicaciones oficiales recibidas (documentos) en el momento de la radicación. </v>
      </c>
      <c r="E141" s="152" t="str">
        <f>+'5 - Diseño y Valoración Control'!G143</f>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v>
      </c>
      <c r="F141" s="120" t="s">
        <v>1479</v>
      </c>
      <c r="G141" s="154" t="s">
        <v>1049</v>
      </c>
      <c r="H141" s="154" t="s">
        <v>1048</v>
      </c>
      <c r="I141" s="154" t="s">
        <v>1050</v>
      </c>
      <c r="J141" s="155">
        <f t="shared" ref="J141:J170" si="22">SUM(K141:V141)</f>
        <v>4</v>
      </c>
      <c r="K141" s="155">
        <v>1</v>
      </c>
      <c r="L141" s="155">
        <v>1</v>
      </c>
      <c r="M141" s="155"/>
      <c r="N141" s="155"/>
      <c r="O141" s="155"/>
      <c r="P141" s="155"/>
      <c r="Q141" s="155">
        <v>1</v>
      </c>
      <c r="R141" s="155"/>
      <c r="S141" s="155">
        <v>1</v>
      </c>
      <c r="T141" s="155"/>
      <c r="U141" s="155"/>
      <c r="V141" s="155"/>
      <c r="W141" s="78">
        <v>1</v>
      </c>
      <c r="X141" s="78">
        <v>1</v>
      </c>
      <c r="Y141" s="78"/>
      <c r="Z141" s="78"/>
      <c r="AA141" s="78"/>
      <c r="AB141" s="78"/>
      <c r="AC141" s="78">
        <v>1</v>
      </c>
      <c r="AD141" s="78"/>
      <c r="AE141" s="78">
        <v>1</v>
      </c>
      <c r="AF141" s="78"/>
      <c r="AG141" s="78"/>
      <c r="AH141" s="78"/>
      <c r="AI141" s="149">
        <f t="shared" si="21"/>
        <v>4</v>
      </c>
      <c r="AJ141" s="150">
        <f t="shared" si="20"/>
        <v>1</v>
      </c>
      <c r="AK141" s="149" t="s">
        <v>437</v>
      </c>
      <c r="AL141" s="260" t="s">
        <v>367</v>
      </c>
      <c r="AM141" s="91"/>
    </row>
    <row r="142" spans="1:39" s="13" customFormat="1" ht="42.45" x14ac:dyDescent="0.4">
      <c r="A142" s="135"/>
      <c r="B142" s="152" t="str">
        <f>+'5 - Diseño y Valoración Control'!B144</f>
        <v>ADMINISTRACIÓN DE BIENES Y SERVICIOS</v>
      </c>
      <c r="C142" s="153" t="str">
        <f>+'5 - Diseño y Valoración Control'!D144</f>
        <v>R 56</v>
      </c>
      <c r="D142" s="152" t="str">
        <f>+'5 - Diseño y Valoración Control'!E144</f>
        <v xml:space="preserve">Asignación incorrecta de comunicaciones oficiales recibidas (documentos) en el momento de la radicación. </v>
      </c>
      <c r="E142" s="152" t="str">
        <f>+'5 - Diseño y Valoración Control'!G144</f>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v>
      </c>
      <c r="F142" s="120" t="s">
        <v>1480</v>
      </c>
      <c r="G142" s="154" t="s">
        <v>1051</v>
      </c>
      <c r="H142" s="154" t="s">
        <v>1048</v>
      </c>
      <c r="I142" s="154" t="s">
        <v>1052</v>
      </c>
      <c r="J142" s="155">
        <f t="shared" si="22"/>
        <v>2</v>
      </c>
      <c r="K142" s="155"/>
      <c r="L142" s="155"/>
      <c r="M142" s="155"/>
      <c r="N142" s="155"/>
      <c r="O142" s="155"/>
      <c r="P142" s="155">
        <v>1</v>
      </c>
      <c r="Q142" s="155"/>
      <c r="R142" s="155"/>
      <c r="S142" s="155"/>
      <c r="T142" s="155"/>
      <c r="U142" s="155"/>
      <c r="V142" s="155">
        <v>1</v>
      </c>
      <c r="W142" s="78"/>
      <c r="X142" s="78"/>
      <c r="Y142" s="78"/>
      <c r="Z142" s="78"/>
      <c r="AA142" s="78"/>
      <c r="AB142" s="78">
        <v>1</v>
      </c>
      <c r="AC142" s="78"/>
      <c r="AD142" s="78"/>
      <c r="AE142" s="78"/>
      <c r="AF142" s="78"/>
      <c r="AG142" s="78"/>
      <c r="AH142" s="78">
        <v>1</v>
      </c>
      <c r="AI142" s="149">
        <f t="shared" si="21"/>
        <v>2</v>
      </c>
      <c r="AJ142" s="150">
        <f t="shared" si="20"/>
        <v>1</v>
      </c>
      <c r="AK142" s="149" t="s">
        <v>437</v>
      </c>
      <c r="AL142" s="260" t="s">
        <v>368</v>
      </c>
      <c r="AM142" s="74"/>
    </row>
    <row r="143" spans="1:39" s="13" customFormat="1" ht="42.45" x14ac:dyDescent="0.4">
      <c r="A143" s="135"/>
      <c r="B143" s="152" t="str">
        <f>+'5 - Diseño y Valoración Control'!B145</f>
        <v>ADMINISTRACIÓN DE BIENES Y SERVICIOS</v>
      </c>
      <c r="C143" s="153" t="str">
        <f>+'5 - Diseño y Valoración Control'!D145</f>
        <v>R 56</v>
      </c>
      <c r="D143" s="152" t="str">
        <f>+'5 - Diseño y Valoración Control'!E145</f>
        <v xml:space="preserve">Asignación incorrecta de comunicaciones oficiales recibidas (documentos) en el momento de la radicación. </v>
      </c>
      <c r="E143" s="152" t="str">
        <f>+'5 - Diseño y Valoración Control'!G145</f>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v>
      </c>
      <c r="F143" s="120" t="s">
        <v>1481</v>
      </c>
      <c r="G143" s="154"/>
      <c r="H143" s="154"/>
      <c r="I143" s="154"/>
      <c r="J143" s="249"/>
      <c r="K143" s="155"/>
      <c r="L143" s="155"/>
      <c r="M143" s="155"/>
      <c r="N143" s="155"/>
      <c r="O143" s="155"/>
      <c r="P143" s="155"/>
      <c r="Q143" s="155"/>
      <c r="R143" s="155"/>
      <c r="S143" s="155"/>
      <c r="T143" s="155"/>
      <c r="U143" s="155"/>
      <c r="V143" s="155"/>
      <c r="W143" s="78"/>
      <c r="X143" s="78"/>
      <c r="Y143" s="78"/>
      <c r="Z143" s="78"/>
      <c r="AA143" s="78"/>
      <c r="AB143" s="78"/>
      <c r="AC143" s="78"/>
      <c r="AD143" s="78"/>
      <c r="AE143" s="78"/>
      <c r="AF143" s="78"/>
      <c r="AG143" s="78"/>
      <c r="AH143" s="78"/>
      <c r="AI143" s="149"/>
      <c r="AJ143" s="156"/>
      <c r="AK143" s="78"/>
      <c r="AL143" s="78"/>
      <c r="AM143" s="74"/>
    </row>
    <row r="144" spans="1:39" s="13" customFormat="1" ht="42.45" x14ac:dyDescent="0.4">
      <c r="A144" s="135"/>
      <c r="B144" s="152" t="str">
        <f>+'5 - Diseño y Valoración Control'!B146</f>
        <v>ADMINISTRACIÓN DE BIENES Y SERVICIOS</v>
      </c>
      <c r="C144" s="153" t="str">
        <f>+'5 - Diseño y Valoración Control'!D146</f>
        <v>R 57</v>
      </c>
      <c r="D144" s="152" t="str">
        <f>+'5 - Diseño y Valoración Control'!E146</f>
        <v>Demoras en la respuesta a solicitudes internas de documentos en atención de los requerimientos de expedientes por parte de las dependencias</v>
      </c>
      <c r="E144" s="152" t="str">
        <f>+'5 - Diseño y Valoración Control'!G146</f>
        <v>Posibilidad de pérdida reputacional derivando en acciones jurídicas en contra de la entidad debido a los vencimientos de términos debido a personal insuficiente para atender la alta demanda y la inexactitud o complejidad de la solicitud del expediente o información por parte de la dependencia</v>
      </c>
      <c r="F144" s="120" t="s">
        <v>1482</v>
      </c>
      <c r="G144" s="154" t="s">
        <v>1982</v>
      </c>
      <c r="H144" s="154" t="s">
        <v>1048</v>
      </c>
      <c r="I144" s="154" t="s">
        <v>1983</v>
      </c>
      <c r="J144" s="155">
        <f t="shared" si="22"/>
        <v>1</v>
      </c>
      <c r="K144" s="155"/>
      <c r="L144" s="155"/>
      <c r="M144" s="155"/>
      <c r="N144" s="155"/>
      <c r="O144" s="155"/>
      <c r="P144" s="155"/>
      <c r="Q144" s="155"/>
      <c r="R144" s="155"/>
      <c r="S144" s="155"/>
      <c r="T144" s="155">
        <v>1</v>
      </c>
      <c r="U144" s="155"/>
      <c r="V144" s="155"/>
      <c r="W144" s="92"/>
      <c r="X144" s="92"/>
      <c r="Y144" s="92"/>
      <c r="Z144" s="92"/>
      <c r="AA144" s="92"/>
      <c r="AB144" s="92"/>
      <c r="AC144" s="92"/>
      <c r="AD144" s="92"/>
      <c r="AE144" s="92"/>
      <c r="AF144" s="92">
        <v>1</v>
      </c>
      <c r="AG144" s="92"/>
      <c r="AH144" s="92"/>
      <c r="AI144" s="149">
        <f t="shared" si="21"/>
        <v>1</v>
      </c>
      <c r="AJ144" s="150">
        <f>+AI144/J144</f>
        <v>1</v>
      </c>
      <c r="AK144" s="149" t="s">
        <v>437</v>
      </c>
      <c r="AL144" s="260">
        <v>57</v>
      </c>
      <c r="AM144" s="74"/>
    </row>
    <row r="145" spans="1:39" s="13" customFormat="1" ht="28.3" x14ac:dyDescent="0.4">
      <c r="A145" s="135"/>
      <c r="B145" s="152" t="str">
        <f>+'5 - Diseño y Valoración Control'!B147</f>
        <v>ADMINISTRACIÓN DE BIENES Y SERVICIOS</v>
      </c>
      <c r="C145" s="153" t="str">
        <f>+'5 - Diseño y Valoración Control'!D147</f>
        <v>R 57</v>
      </c>
      <c r="D145" s="152" t="str">
        <f>+'5 - Diseño y Valoración Control'!E147</f>
        <v>Demoras en la respuesta a solicitudes internas de documentos en atención de los requerimientos de expedientes por parte de las dependencias</v>
      </c>
      <c r="E145" s="152" t="str">
        <f>+'5 - Diseño y Valoración Control'!G147</f>
        <v>Posibilidad de pérdida reputacional derivando en acciones jurídicas en contra de la entidad debido a los vencimientos de términos debido a personal insuficiente para atender la alta demanda y la inexactitud o complejidad de la solicitud del expediente o información por parte de la dependencia</v>
      </c>
      <c r="F145" s="120" t="s">
        <v>1483</v>
      </c>
      <c r="G145" s="154"/>
      <c r="H145" s="154" t="s">
        <v>730</v>
      </c>
      <c r="I145" s="154"/>
      <c r="J145" s="249"/>
      <c r="K145" s="155"/>
      <c r="L145" s="155"/>
      <c r="M145" s="155"/>
      <c r="N145" s="155"/>
      <c r="O145" s="155"/>
      <c r="P145" s="155"/>
      <c r="Q145" s="155"/>
      <c r="R145" s="155"/>
      <c r="S145" s="155"/>
      <c r="T145" s="155"/>
      <c r="U145" s="155"/>
      <c r="V145" s="155"/>
      <c r="W145" s="78"/>
      <c r="X145" s="78"/>
      <c r="Y145" s="78"/>
      <c r="Z145" s="78"/>
      <c r="AA145" s="78"/>
      <c r="AB145" s="78"/>
      <c r="AC145" s="78"/>
      <c r="AD145" s="78"/>
      <c r="AE145" s="78"/>
      <c r="AF145" s="78"/>
      <c r="AG145" s="78"/>
      <c r="AH145" s="78"/>
      <c r="AI145" s="149"/>
      <c r="AJ145" s="156"/>
      <c r="AK145" s="92"/>
      <c r="AL145" s="78"/>
      <c r="AM145" s="74"/>
    </row>
    <row r="146" spans="1:39" s="13" customFormat="1" ht="28.3" x14ac:dyDescent="0.4">
      <c r="A146" s="135"/>
      <c r="B146" s="152" t="str">
        <f>+'5 - Diseño y Valoración Control'!B148</f>
        <v>ADMINISTRACIÓN DE BIENES Y SERVICIOS</v>
      </c>
      <c r="C146" s="153" t="str">
        <f>+'5 - Diseño y Valoración Control'!D148</f>
        <v>R 58</v>
      </c>
      <c r="D146" s="152" t="str">
        <f>+'5 - Diseño y Valoración Control'!E148</f>
        <v>Incumplimiento del Plan de Gestión Integral de Residuos Peligrosos (PGIRESPEL)</v>
      </c>
      <c r="E146" s="152" t="str">
        <f>+'5 - Diseño y Valoración Control'!G148</f>
        <v>Posibilidad de afectación económica por sanciones legales por entes de control debido al desconocimiento en la normatividad ambiental aplicable</v>
      </c>
      <c r="F146" s="120" t="s">
        <v>1484</v>
      </c>
      <c r="G146" s="154" t="s">
        <v>1053</v>
      </c>
      <c r="H146" s="154" t="s">
        <v>951</v>
      </c>
      <c r="I146" s="154" t="s">
        <v>1653</v>
      </c>
      <c r="J146" s="155">
        <f t="shared" si="22"/>
        <v>3</v>
      </c>
      <c r="K146" s="155"/>
      <c r="L146" s="155"/>
      <c r="M146" s="155"/>
      <c r="N146" s="155"/>
      <c r="O146" s="155"/>
      <c r="P146" s="155">
        <v>1</v>
      </c>
      <c r="Q146" s="155"/>
      <c r="R146" s="155"/>
      <c r="S146" s="155">
        <v>1</v>
      </c>
      <c r="T146" s="155"/>
      <c r="U146" s="155">
        <v>1</v>
      </c>
      <c r="V146" s="155"/>
      <c r="W146" s="78"/>
      <c r="X146" s="78"/>
      <c r="Y146" s="78">
        <v>1</v>
      </c>
      <c r="Z146" s="78"/>
      <c r="AA146" s="78">
        <v>1</v>
      </c>
      <c r="AB146" s="78">
        <v>1</v>
      </c>
      <c r="AC146" s="78"/>
      <c r="AD146" s="78"/>
      <c r="AE146" s="78">
        <v>1</v>
      </c>
      <c r="AF146" s="78"/>
      <c r="AG146" s="78">
        <v>1</v>
      </c>
      <c r="AH146" s="78"/>
      <c r="AI146" s="149">
        <f t="shared" si="21"/>
        <v>5</v>
      </c>
      <c r="AJ146" s="150">
        <v>1</v>
      </c>
      <c r="AK146" s="149" t="s">
        <v>437</v>
      </c>
      <c r="AL146" s="260" t="s">
        <v>373</v>
      </c>
      <c r="AM146" s="91"/>
    </row>
    <row r="147" spans="1:39" s="13" customFormat="1" ht="28.3" x14ac:dyDescent="0.4">
      <c r="A147" s="135"/>
      <c r="B147" s="152" t="str">
        <f>+'5 - Diseño y Valoración Control'!B149</f>
        <v>ADMINISTRACIÓN DE BIENES Y SERVICIOS</v>
      </c>
      <c r="C147" s="153" t="str">
        <f>+'5 - Diseño y Valoración Control'!D149</f>
        <v>R 58</v>
      </c>
      <c r="D147" s="152" t="str">
        <f>+'5 - Diseño y Valoración Control'!E149</f>
        <v>Incumplimiento del Plan de Gestión Integral de Residuos Peligrosos (PGIRESPEL)</v>
      </c>
      <c r="E147" s="152" t="str">
        <f>+'5 - Diseño y Valoración Control'!G149</f>
        <v>Posibilidad de afectación económica por sanciones legales por entes de control debido al desconocimiento en la normatividad ambiental aplicable</v>
      </c>
      <c r="F147" s="120" t="s">
        <v>1485</v>
      </c>
      <c r="G147" s="154" t="s">
        <v>1054</v>
      </c>
      <c r="H147" s="154" t="s">
        <v>951</v>
      </c>
      <c r="I147" s="154" t="s">
        <v>1055</v>
      </c>
      <c r="J147" s="155">
        <f t="shared" si="22"/>
        <v>2</v>
      </c>
      <c r="K147" s="155"/>
      <c r="L147" s="155"/>
      <c r="M147" s="155"/>
      <c r="N147" s="155">
        <v>1</v>
      </c>
      <c r="O147" s="155"/>
      <c r="P147" s="155"/>
      <c r="Q147" s="155"/>
      <c r="R147" s="155"/>
      <c r="S147" s="155">
        <v>1</v>
      </c>
      <c r="T147" s="155"/>
      <c r="U147" s="155"/>
      <c r="V147" s="155"/>
      <c r="W147" s="92"/>
      <c r="X147" s="92"/>
      <c r="Y147" s="92"/>
      <c r="Z147" s="92">
        <v>1</v>
      </c>
      <c r="AA147" s="92"/>
      <c r="AB147" s="92"/>
      <c r="AC147" s="92"/>
      <c r="AD147" s="92"/>
      <c r="AE147" s="92">
        <v>1</v>
      </c>
      <c r="AF147" s="92"/>
      <c r="AG147" s="92"/>
      <c r="AH147" s="92"/>
      <c r="AI147" s="149">
        <f t="shared" si="21"/>
        <v>2</v>
      </c>
      <c r="AJ147" s="150">
        <f t="shared" ref="AJ147:AJ152" si="23">+AI147/J147</f>
        <v>1</v>
      </c>
      <c r="AK147" s="149" t="s">
        <v>437</v>
      </c>
      <c r="AL147" s="260" t="s">
        <v>374</v>
      </c>
      <c r="AM147" s="74"/>
    </row>
    <row r="148" spans="1:39" s="13" customFormat="1" ht="28.3" x14ac:dyDescent="0.4">
      <c r="A148" s="135"/>
      <c r="B148" s="152" t="str">
        <f>+'5 - Diseño y Valoración Control'!B150</f>
        <v>ADMINISTRACIÓN DE BIENES Y SERVICIOS</v>
      </c>
      <c r="C148" s="153" t="str">
        <f>+'5 - Diseño y Valoración Control'!D150</f>
        <v>R 59</v>
      </c>
      <c r="D148" s="152" t="str">
        <f>+'5 - Diseño y Valoración Control'!E150</f>
        <v>Incumplimiento de requisitos y trámites legales ambientales en la adquisición de bienes y servicios</v>
      </c>
      <c r="E148" s="152" t="str">
        <f>+'5 - Diseño y Valoración Control'!G150</f>
        <v>Posibilidad de afectación económica por sanciones legales por entes de control debido al desconocimiento e incumplimiento de la normatividad ambiental aplicable</v>
      </c>
      <c r="F148" s="120" t="s">
        <v>1486</v>
      </c>
      <c r="G148" s="154" t="s">
        <v>1984</v>
      </c>
      <c r="H148" s="154" t="s">
        <v>951</v>
      </c>
      <c r="I148" s="154" t="s">
        <v>1985</v>
      </c>
      <c r="J148" s="155">
        <f t="shared" si="22"/>
        <v>1</v>
      </c>
      <c r="K148" s="155"/>
      <c r="L148" s="155"/>
      <c r="M148" s="155"/>
      <c r="N148" s="155"/>
      <c r="O148" s="155"/>
      <c r="P148" s="155"/>
      <c r="Q148" s="155"/>
      <c r="R148" s="155"/>
      <c r="S148" s="155"/>
      <c r="T148" s="155"/>
      <c r="U148" s="155"/>
      <c r="V148" s="155">
        <v>1</v>
      </c>
      <c r="W148" s="92"/>
      <c r="X148" s="92"/>
      <c r="Y148" s="92"/>
      <c r="Z148" s="92"/>
      <c r="AA148" s="92"/>
      <c r="AB148" s="92"/>
      <c r="AC148" s="92"/>
      <c r="AD148" s="92"/>
      <c r="AE148" s="92"/>
      <c r="AF148" s="92"/>
      <c r="AG148" s="92"/>
      <c r="AH148" s="92">
        <v>1</v>
      </c>
      <c r="AI148" s="149">
        <f t="shared" si="21"/>
        <v>1</v>
      </c>
      <c r="AJ148" s="150">
        <f t="shared" si="23"/>
        <v>1</v>
      </c>
      <c r="AK148" s="149" t="s">
        <v>437</v>
      </c>
      <c r="AL148" s="260" t="s">
        <v>376</v>
      </c>
      <c r="AM148" s="74"/>
    </row>
    <row r="149" spans="1:39" s="13" customFormat="1" ht="28.3" x14ac:dyDescent="0.4">
      <c r="A149" s="135"/>
      <c r="B149" s="152" t="str">
        <f>+'5 - Diseño y Valoración Control'!B151</f>
        <v>ADMINISTRACIÓN DE BIENES Y SERVICIOS</v>
      </c>
      <c r="C149" s="153" t="str">
        <f>+'5 - Diseño y Valoración Control'!D151</f>
        <v>R 59</v>
      </c>
      <c r="D149" s="152" t="str">
        <f>+'5 - Diseño y Valoración Control'!E151</f>
        <v>Incumplimiento de requisitos y trámites legales ambientales en la adquisición de bienes y servicios</v>
      </c>
      <c r="E149" s="152" t="str">
        <f>+'5 - Diseño y Valoración Control'!G151</f>
        <v>Posibilidad de afectación económica por sanciones legales por entes de control debido al desconocimiento e incumplimiento de la normatividad ambiental aplicable</v>
      </c>
      <c r="F149" s="120" t="s">
        <v>1487</v>
      </c>
      <c r="G149" s="154" t="s">
        <v>1056</v>
      </c>
      <c r="H149" s="154" t="s">
        <v>951</v>
      </c>
      <c r="I149" s="154" t="s">
        <v>1055</v>
      </c>
      <c r="J149" s="155">
        <f t="shared" si="22"/>
        <v>2</v>
      </c>
      <c r="K149" s="155"/>
      <c r="L149" s="155"/>
      <c r="M149" s="155"/>
      <c r="N149" s="155">
        <v>1</v>
      </c>
      <c r="O149" s="155"/>
      <c r="P149" s="155"/>
      <c r="Q149" s="155"/>
      <c r="R149" s="155"/>
      <c r="S149" s="155">
        <v>1</v>
      </c>
      <c r="T149" s="155"/>
      <c r="U149" s="155"/>
      <c r="V149" s="155"/>
      <c r="W149" s="78"/>
      <c r="X149" s="78"/>
      <c r="Y149" s="78"/>
      <c r="Z149" s="78">
        <v>1</v>
      </c>
      <c r="AA149" s="78"/>
      <c r="AB149" s="78"/>
      <c r="AC149" s="78"/>
      <c r="AD149" s="78"/>
      <c r="AE149" s="78">
        <v>1</v>
      </c>
      <c r="AF149" s="78"/>
      <c r="AG149" s="78"/>
      <c r="AH149" s="78"/>
      <c r="AI149" s="149">
        <f t="shared" si="21"/>
        <v>2</v>
      </c>
      <c r="AJ149" s="150">
        <f t="shared" si="23"/>
        <v>1</v>
      </c>
      <c r="AK149" s="149" t="s">
        <v>437</v>
      </c>
      <c r="AL149" s="260" t="s">
        <v>377</v>
      </c>
      <c r="AM149" s="91"/>
    </row>
    <row r="150" spans="1:39" s="13" customFormat="1" ht="28.3" x14ac:dyDescent="0.4">
      <c r="A150" s="135"/>
      <c r="B150" s="152" t="str">
        <f>+'5 - Diseño y Valoración Control'!B152</f>
        <v>ADMINISTRACIÓN DE BIENES Y SERVICIOS</v>
      </c>
      <c r="C150" s="153" t="str">
        <f>+'5 - Diseño y Valoración Control'!D152</f>
        <v>R 60</v>
      </c>
      <c r="D150" s="152" t="str">
        <f>+'5 - Diseño y Valoración Control'!E152</f>
        <v>Desactualización del Sistema de Gestión Ambiental con requisitos legales ambientales</v>
      </c>
      <c r="E150" s="152" t="str">
        <f>+'5 - Diseño y Valoración Control'!G152</f>
        <v>Posibilidad de afectación económica por sanciones legales por entes de control debido al desconocimiento de la normatividad ambiental y la insuficiencia de recursos físicos, financieros y de talento humanos</v>
      </c>
      <c r="F150" s="120" t="s">
        <v>1488</v>
      </c>
      <c r="G150" s="154" t="s">
        <v>1986</v>
      </c>
      <c r="H150" s="154" t="s">
        <v>951</v>
      </c>
      <c r="I150" s="154" t="s">
        <v>1987</v>
      </c>
      <c r="J150" s="155">
        <f t="shared" si="22"/>
        <v>1</v>
      </c>
      <c r="K150" s="155"/>
      <c r="L150" s="155"/>
      <c r="M150" s="155"/>
      <c r="N150" s="155"/>
      <c r="O150" s="155"/>
      <c r="P150" s="155"/>
      <c r="Q150" s="155"/>
      <c r="R150" s="155"/>
      <c r="S150" s="155"/>
      <c r="T150" s="155"/>
      <c r="U150" s="155"/>
      <c r="V150" s="155">
        <v>1</v>
      </c>
      <c r="W150" s="78"/>
      <c r="X150" s="78"/>
      <c r="Y150" s="78"/>
      <c r="Z150" s="78"/>
      <c r="AA150" s="78"/>
      <c r="AB150" s="78"/>
      <c r="AC150" s="78"/>
      <c r="AD150" s="78"/>
      <c r="AE150" s="78"/>
      <c r="AF150" s="78"/>
      <c r="AG150" s="78"/>
      <c r="AH150" s="78"/>
      <c r="AI150" s="149">
        <f t="shared" si="21"/>
        <v>0</v>
      </c>
      <c r="AJ150" s="150">
        <f t="shared" si="23"/>
        <v>0</v>
      </c>
      <c r="AK150" s="149" t="s">
        <v>1998</v>
      </c>
      <c r="AL150" s="78"/>
      <c r="AM150" s="91"/>
    </row>
    <row r="151" spans="1:39" s="13" customFormat="1" ht="28.3" x14ac:dyDescent="0.4">
      <c r="A151" s="135"/>
      <c r="B151" s="152" t="str">
        <f>+'5 - Diseño y Valoración Control'!B153</f>
        <v>ADMINISTRACIÓN DE BIENES Y SERVICIOS</v>
      </c>
      <c r="C151" s="153" t="str">
        <f>+'5 - Diseño y Valoración Control'!D153</f>
        <v>R 60</v>
      </c>
      <c r="D151" s="152" t="str">
        <f>+'5 - Diseño y Valoración Control'!E153</f>
        <v>Desactualización del Sistema de Gestión Ambiental con requisitos legales ambientales</v>
      </c>
      <c r="E151" s="152" t="str">
        <f>+'5 - Diseño y Valoración Control'!G153</f>
        <v>Posibilidad de afectación económica por sanciones legales por entes de control debido al desconocimiento de la normatividad ambiental y la insuficiencia de recursos físicos, financieros y de talento humanos</v>
      </c>
      <c r="F151" s="120" t="s">
        <v>1489</v>
      </c>
      <c r="G151" s="154" t="s">
        <v>1988</v>
      </c>
      <c r="H151" s="154" t="s">
        <v>951</v>
      </c>
      <c r="I151" s="154" t="s">
        <v>1055</v>
      </c>
      <c r="J151" s="155">
        <f t="shared" si="22"/>
        <v>2</v>
      </c>
      <c r="K151" s="155"/>
      <c r="L151" s="155"/>
      <c r="M151" s="155"/>
      <c r="N151" s="155">
        <v>1</v>
      </c>
      <c r="O151" s="155"/>
      <c r="P151" s="155"/>
      <c r="Q151" s="155"/>
      <c r="R151" s="155"/>
      <c r="S151" s="155"/>
      <c r="T151" s="155"/>
      <c r="U151" s="155">
        <v>1</v>
      </c>
      <c r="V151" s="155"/>
      <c r="W151" s="78"/>
      <c r="X151" s="78"/>
      <c r="Y151" s="78"/>
      <c r="Z151" s="78">
        <v>1</v>
      </c>
      <c r="AA151" s="78"/>
      <c r="AB151" s="78"/>
      <c r="AC151" s="78"/>
      <c r="AD151" s="78"/>
      <c r="AE151" s="78"/>
      <c r="AF151" s="78"/>
      <c r="AG151" s="78">
        <v>1</v>
      </c>
      <c r="AH151" s="78"/>
      <c r="AI151" s="149">
        <f t="shared" si="21"/>
        <v>2</v>
      </c>
      <c r="AJ151" s="150">
        <f t="shared" si="23"/>
        <v>1</v>
      </c>
      <c r="AK151" s="149" t="s">
        <v>437</v>
      </c>
      <c r="AL151" s="260" t="s">
        <v>380</v>
      </c>
      <c r="AM151" s="74"/>
    </row>
    <row r="152" spans="1:39" s="13" customFormat="1" ht="28.3" x14ac:dyDescent="0.4">
      <c r="A152" s="135"/>
      <c r="B152" s="152" t="str">
        <f>+'5 - Diseño y Valoración Control'!B154</f>
        <v>ADMINISTRACIÓN DE BIENES Y SERVICIOS</v>
      </c>
      <c r="C152" s="153" t="str">
        <f>+'5 - Diseño y Valoración Control'!D154</f>
        <v>R 61</v>
      </c>
      <c r="D152" s="152" t="str">
        <f>+'5 - Diseño y Valoración Control'!E154</f>
        <v>Disposición de residuos ordinarios sin cumplir las prácticas establecidas en la entidad</v>
      </c>
      <c r="E152" s="152" t="str">
        <f>+'5 - Diseño y Valoración Control'!G154</f>
        <v>Posibilidad de afectación económica por sanciones legales por entes de control debido a la disposición incorrecta para los residuos ordinarios de acuerdo con las prácticas establecidas en la entidad</v>
      </c>
      <c r="F152" s="120" t="s">
        <v>1490</v>
      </c>
      <c r="G152" s="154" t="s">
        <v>1057</v>
      </c>
      <c r="H152" s="154" t="s">
        <v>951</v>
      </c>
      <c r="I152" s="154" t="s">
        <v>1055</v>
      </c>
      <c r="J152" s="155">
        <f t="shared" si="22"/>
        <v>2</v>
      </c>
      <c r="K152" s="155"/>
      <c r="L152" s="155"/>
      <c r="M152" s="155"/>
      <c r="N152" s="155">
        <v>1</v>
      </c>
      <c r="O152" s="155"/>
      <c r="P152" s="155"/>
      <c r="Q152" s="155"/>
      <c r="R152" s="155"/>
      <c r="S152" s="155">
        <v>1</v>
      </c>
      <c r="T152" s="155"/>
      <c r="U152" s="155"/>
      <c r="V152" s="155"/>
      <c r="W152" s="92"/>
      <c r="X152" s="92"/>
      <c r="Y152" s="92"/>
      <c r="Z152" s="92">
        <v>1</v>
      </c>
      <c r="AA152" s="92"/>
      <c r="AB152" s="92"/>
      <c r="AC152" s="92"/>
      <c r="AD152" s="92"/>
      <c r="AE152" s="92">
        <v>1</v>
      </c>
      <c r="AF152" s="92"/>
      <c r="AG152" s="92"/>
      <c r="AH152" s="92"/>
      <c r="AI152" s="149">
        <f t="shared" si="21"/>
        <v>2</v>
      </c>
      <c r="AJ152" s="150">
        <f t="shared" si="23"/>
        <v>1</v>
      </c>
      <c r="AK152" s="149" t="s">
        <v>437</v>
      </c>
      <c r="AL152" s="260" t="s">
        <v>382</v>
      </c>
      <c r="AM152" s="74"/>
    </row>
    <row r="153" spans="1:39" s="13" customFormat="1" ht="28.3" x14ac:dyDescent="0.4">
      <c r="A153" s="135"/>
      <c r="B153" s="152" t="str">
        <f>+'5 - Diseño y Valoración Control'!B155</f>
        <v>ADMINISTRACIÓN DE BIENES Y SERVICIOS</v>
      </c>
      <c r="C153" s="153" t="str">
        <f>+'5 - Diseño y Valoración Control'!D155</f>
        <v>R 61</v>
      </c>
      <c r="D153" s="152" t="str">
        <f>+'5 - Diseño y Valoración Control'!E155</f>
        <v>Disposición de residuos ordinarios sin cumplir las prácticas establecidas en la entidad</v>
      </c>
      <c r="E153" s="152" t="str">
        <f>+'5 - Diseño y Valoración Control'!G155</f>
        <v>Posibilidad de afectación económica por sanciones legales por entes de control debido a la disposición incorrecta para los residuos ordinarios de acuerdo con las prácticas establecidas en la entidad</v>
      </c>
      <c r="F153" s="120" t="s">
        <v>1996</v>
      </c>
      <c r="G153" s="154"/>
      <c r="H153" s="154" t="s">
        <v>730</v>
      </c>
      <c r="I153" s="154"/>
      <c r="J153" s="249"/>
      <c r="K153" s="155"/>
      <c r="L153" s="155"/>
      <c r="M153" s="155"/>
      <c r="N153" s="155"/>
      <c r="O153" s="155"/>
      <c r="P153" s="155"/>
      <c r="Q153" s="155"/>
      <c r="R153" s="155"/>
      <c r="S153" s="155"/>
      <c r="T153" s="155"/>
      <c r="U153" s="155"/>
      <c r="V153" s="155"/>
      <c r="W153" s="78"/>
      <c r="X153" s="78"/>
      <c r="Y153" s="78"/>
      <c r="Z153" s="78"/>
      <c r="AA153" s="78"/>
      <c r="AB153" s="78"/>
      <c r="AC153" s="78"/>
      <c r="AD153" s="78"/>
      <c r="AE153" s="78"/>
      <c r="AF153" s="78"/>
      <c r="AG153" s="78"/>
      <c r="AH153" s="78"/>
      <c r="AI153" s="149"/>
      <c r="AJ153" s="156"/>
      <c r="AK153" s="92"/>
      <c r="AL153" s="78"/>
      <c r="AM153" s="74"/>
    </row>
    <row r="154" spans="1:39" s="13" customFormat="1" ht="42.45" x14ac:dyDescent="0.4">
      <c r="A154" s="135"/>
      <c r="B154" s="152" t="str">
        <f>+'5 - Diseño y Valoración Control'!B156</f>
        <v>GESTIÓN FINANCIERA</v>
      </c>
      <c r="C154" s="153" t="str">
        <f>+'5 - Diseño y Valoración Control'!D156</f>
        <v>R 62</v>
      </c>
      <c r="D154" s="152" t="str">
        <f>+'5 - Diseño y Valoración Control'!E156</f>
        <v>Registro de gastos y pagos sin cumplimiento de requisitos legales</v>
      </c>
      <c r="E154" s="152" t="str">
        <f>+'5 - Diseño y Valoración Control'!G156</f>
        <v>Posibilidad de afectación económica por sanciones penales, disciplinarias, fiscales y administrativa debido a la falta de verificación en los requisitos de los supervisores y/o área técnica que solicita el trámite y/o deficiencia en la planeación para la ejecución frente a los tiempos requeridos en el trámite financiero por parte de las áreas ejecutoras</v>
      </c>
      <c r="F154" s="120" t="s">
        <v>1491</v>
      </c>
      <c r="G154" s="154" t="s">
        <v>1058</v>
      </c>
      <c r="H154" s="154" t="s">
        <v>1621</v>
      </c>
      <c r="I154" s="154" t="s">
        <v>1059</v>
      </c>
      <c r="J154" s="155">
        <f t="shared" si="22"/>
        <v>3</v>
      </c>
      <c r="K154" s="155"/>
      <c r="L154" s="155"/>
      <c r="M154" s="155"/>
      <c r="N154" s="155">
        <v>1</v>
      </c>
      <c r="O154" s="155"/>
      <c r="P154" s="155"/>
      <c r="Q154" s="155"/>
      <c r="R154" s="155">
        <v>1</v>
      </c>
      <c r="S154" s="155"/>
      <c r="T154" s="155"/>
      <c r="U154" s="155"/>
      <c r="V154" s="155">
        <v>1</v>
      </c>
      <c r="W154" s="78"/>
      <c r="X154" s="78"/>
      <c r="Y154" s="78"/>
      <c r="Z154" s="78"/>
      <c r="AA154" s="78">
        <v>1</v>
      </c>
      <c r="AB154" s="78"/>
      <c r="AC154" s="78"/>
      <c r="AD154" s="78">
        <v>1</v>
      </c>
      <c r="AE154" s="78"/>
      <c r="AF154" s="78">
        <v>1</v>
      </c>
      <c r="AG154" s="78"/>
      <c r="AH154" s="78">
        <v>1</v>
      </c>
      <c r="AI154" s="149">
        <f t="shared" si="21"/>
        <v>4</v>
      </c>
      <c r="AJ154" s="150">
        <v>1</v>
      </c>
      <c r="AK154" s="149" t="s">
        <v>437</v>
      </c>
      <c r="AL154" s="260" t="s">
        <v>385</v>
      </c>
      <c r="AM154" s="91"/>
    </row>
    <row r="155" spans="1:39" s="13" customFormat="1" ht="42.45" x14ac:dyDescent="0.4">
      <c r="A155" s="135"/>
      <c r="B155" s="152" t="str">
        <f>+'5 - Diseño y Valoración Control'!B157</f>
        <v>GESTIÓN FINANCIERA</v>
      </c>
      <c r="C155" s="153" t="str">
        <f>+'5 - Diseño y Valoración Control'!D157</f>
        <v>R 62</v>
      </c>
      <c r="D155" s="152" t="str">
        <f>+'5 - Diseño y Valoración Control'!E157</f>
        <v>Registro de gastos y pagos sin cumplimiento de requisitos legales</v>
      </c>
      <c r="E155" s="152" t="str">
        <f>+'5 - Diseño y Valoración Control'!G157</f>
        <v>Posibilidad de afectación económica por sanciones penales, disciplinarias, fiscales y administrativa debido a la falta de verificación en los requisitos de los supervisores y/o área técnica que solicita el trámite y/o deficiencia en la planeación para la ejecución frente a los tiempos requeridos en el trámite financiero por parte de las áreas ejecutoras</v>
      </c>
      <c r="F155" s="120" t="s">
        <v>1492</v>
      </c>
      <c r="G155" s="154" t="s">
        <v>1060</v>
      </c>
      <c r="H155" s="154" t="s">
        <v>1621</v>
      </c>
      <c r="I155" s="154" t="s">
        <v>698</v>
      </c>
      <c r="J155" s="155">
        <f t="shared" si="22"/>
        <v>3</v>
      </c>
      <c r="K155" s="155">
        <v>1</v>
      </c>
      <c r="L155" s="155">
        <v>1</v>
      </c>
      <c r="M155" s="155"/>
      <c r="N155" s="155"/>
      <c r="O155" s="155"/>
      <c r="P155" s="155"/>
      <c r="Q155" s="155"/>
      <c r="R155" s="155"/>
      <c r="S155" s="155">
        <v>1</v>
      </c>
      <c r="T155" s="155"/>
      <c r="U155" s="155"/>
      <c r="V155" s="155"/>
      <c r="W155" s="78">
        <v>1</v>
      </c>
      <c r="X155" s="78">
        <v>1</v>
      </c>
      <c r="Y155" s="78"/>
      <c r="Z155" s="78"/>
      <c r="AA155" s="78"/>
      <c r="AB155" s="78"/>
      <c r="AC155" s="78"/>
      <c r="AD155" s="78"/>
      <c r="AE155" s="78">
        <v>1</v>
      </c>
      <c r="AF155" s="78"/>
      <c r="AG155" s="78"/>
      <c r="AH155" s="78"/>
      <c r="AI155" s="149">
        <f t="shared" si="21"/>
        <v>3</v>
      </c>
      <c r="AJ155" s="150">
        <f t="shared" ref="AJ155:AJ156" si="24">+AI155/J155</f>
        <v>1</v>
      </c>
      <c r="AK155" s="149" t="s">
        <v>437</v>
      </c>
      <c r="AL155" s="260" t="s">
        <v>386</v>
      </c>
      <c r="AM155" s="74"/>
    </row>
    <row r="156" spans="1:39" s="13" customFormat="1" ht="28.3" x14ac:dyDescent="0.4">
      <c r="A156" s="135"/>
      <c r="B156" s="152" t="str">
        <f>+'5 - Diseño y Valoración Control'!B158</f>
        <v>GESTIÓN FINANCIERA</v>
      </c>
      <c r="C156" s="153" t="str">
        <f>+'5 - Diseño y Valoración Control'!D158</f>
        <v>R 63</v>
      </c>
      <c r="D156" s="152" t="str">
        <f>+'5 - Diseño y Valoración Control'!E158</f>
        <v>Programación del PAC que no corresponde a las necesidades reales</v>
      </c>
      <c r="E156" s="152" t="str">
        <f>+'5 - Diseño y Valoración Control'!G158</f>
        <v>Posibilidad de afectación económica por sanción del Ministerio de Hacienda debido al  el envío inoportuno y/o inexacto de las solicitudes de pago a la Subdirección Administrativa y Financiera por parte de los supervisores de los contratos</v>
      </c>
      <c r="F156" s="120" t="s">
        <v>1493</v>
      </c>
      <c r="G156" s="154" t="s">
        <v>1654</v>
      </c>
      <c r="H156" s="154" t="s">
        <v>1621</v>
      </c>
      <c r="I156" s="154" t="s">
        <v>698</v>
      </c>
      <c r="J156" s="155">
        <f t="shared" si="22"/>
        <v>1</v>
      </c>
      <c r="K156" s="155"/>
      <c r="L156" s="155"/>
      <c r="M156" s="155"/>
      <c r="N156" s="155"/>
      <c r="O156" s="155"/>
      <c r="P156" s="155"/>
      <c r="Q156" s="155"/>
      <c r="R156" s="155"/>
      <c r="S156" s="155"/>
      <c r="T156" s="155">
        <v>1</v>
      </c>
      <c r="U156" s="155"/>
      <c r="V156" s="155"/>
      <c r="W156" s="92"/>
      <c r="X156" s="92"/>
      <c r="Y156" s="92"/>
      <c r="Z156" s="92"/>
      <c r="AA156" s="92"/>
      <c r="AB156" s="92"/>
      <c r="AC156" s="92"/>
      <c r="AD156" s="92"/>
      <c r="AE156" s="92"/>
      <c r="AF156" s="92">
        <v>1</v>
      </c>
      <c r="AG156" s="92"/>
      <c r="AH156" s="92"/>
      <c r="AI156" s="149">
        <f t="shared" si="21"/>
        <v>1</v>
      </c>
      <c r="AJ156" s="150">
        <f t="shared" si="24"/>
        <v>1</v>
      </c>
      <c r="AK156" s="149" t="s">
        <v>437</v>
      </c>
      <c r="AL156" s="260">
        <v>63</v>
      </c>
      <c r="AM156" s="74"/>
    </row>
    <row r="157" spans="1:39" s="13" customFormat="1" ht="28.3" x14ac:dyDescent="0.4">
      <c r="A157" s="135"/>
      <c r="B157" s="152" t="str">
        <f>+'5 - Diseño y Valoración Control'!B159</f>
        <v>GESTIÓN FINANCIERA</v>
      </c>
      <c r="C157" s="153" t="str">
        <f>+'5 - Diseño y Valoración Control'!D159</f>
        <v>R 63</v>
      </c>
      <c r="D157" s="152" t="str">
        <f>+'5 - Diseño y Valoración Control'!E159</f>
        <v>Programación del PAC que no corresponde a las necesidades reales</v>
      </c>
      <c r="E157" s="152" t="str">
        <f>+'5 - Diseño y Valoración Control'!G159</f>
        <v>Posibilidad de afectación económica por sanción del Ministerio de Hacienda debido al  el envío inoportuno y/o inexacto de las solicitudes de pago a la Subdirección Administrativa y Financiera por parte de los supervisores de los contratos</v>
      </c>
      <c r="F157" s="120" t="s">
        <v>1494</v>
      </c>
      <c r="G157" s="154"/>
      <c r="H157" s="154" t="s">
        <v>730</v>
      </c>
      <c r="I157" s="154"/>
      <c r="J157" s="249"/>
      <c r="K157" s="155"/>
      <c r="L157" s="155"/>
      <c r="M157" s="155"/>
      <c r="N157" s="155"/>
      <c r="O157" s="155"/>
      <c r="P157" s="155"/>
      <c r="Q157" s="155"/>
      <c r="R157" s="155"/>
      <c r="S157" s="155"/>
      <c r="T157" s="155"/>
      <c r="U157" s="155"/>
      <c r="V157" s="155"/>
      <c r="W157" s="78"/>
      <c r="X157" s="78"/>
      <c r="Y157" s="78"/>
      <c r="Z157" s="78"/>
      <c r="AA157" s="78"/>
      <c r="AB157" s="78"/>
      <c r="AC157" s="78"/>
      <c r="AD157" s="78"/>
      <c r="AE157" s="78"/>
      <c r="AF157" s="78"/>
      <c r="AG157" s="78"/>
      <c r="AH157" s="78"/>
      <c r="AI157" s="149"/>
      <c r="AJ157" s="156"/>
      <c r="AK157" s="92"/>
      <c r="AL157" s="78"/>
      <c r="AM157" s="74"/>
    </row>
    <row r="158" spans="1:39" s="13" customFormat="1" ht="28.3" x14ac:dyDescent="0.4">
      <c r="A158" s="135"/>
      <c r="B158" s="152" t="str">
        <f>+'5 - Diseño y Valoración Control'!B160</f>
        <v>GESTIÓN FINANCIERA</v>
      </c>
      <c r="C158" s="153" t="str">
        <f>+'5 - Diseño y Valoración Control'!D160</f>
        <v>R 64</v>
      </c>
      <c r="D158" s="152" t="str">
        <f>+'5 - Diseño y Valoración Control'!E160</f>
        <v>Generacion y presentacion de declaraciones tributarias fuera de los plazos establecidos por las Entidades Administradoras de impuestos.</v>
      </c>
      <c r="E158" s="152" t="str">
        <f>+'5 - Diseño y Valoración Control'!G160</f>
        <v>Posibilidad de afectación economica por sanción de las unidades Administradoras de impuestos Nacionales, Municipales y Distritales debido a la presentación extemporanea de las declaraciones tributarias.</v>
      </c>
      <c r="F158" s="120" t="s">
        <v>1495</v>
      </c>
      <c r="G158" s="154" t="s">
        <v>1771</v>
      </c>
      <c r="H158" s="154" t="s">
        <v>955</v>
      </c>
      <c r="I158" s="154" t="s">
        <v>1772</v>
      </c>
      <c r="J158" s="155">
        <f t="shared" si="22"/>
        <v>5</v>
      </c>
      <c r="K158" s="155"/>
      <c r="L158" s="155">
        <v>1</v>
      </c>
      <c r="M158" s="155"/>
      <c r="N158" s="155">
        <v>1</v>
      </c>
      <c r="O158" s="155"/>
      <c r="P158" s="155">
        <v>1</v>
      </c>
      <c r="Q158" s="155"/>
      <c r="R158" s="155">
        <v>1</v>
      </c>
      <c r="S158" s="155"/>
      <c r="T158" s="155">
        <v>1</v>
      </c>
      <c r="U158" s="155"/>
      <c r="V158" s="155"/>
      <c r="W158" s="92"/>
      <c r="X158" s="92">
        <v>1</v>
      </c>
      <c r="Y158" s="92"/>
      <c r="Z158" s="92">
        <v>1</v>
      </c>
      <c r="AA158" s="92"/>
      <c r="AB158" s="92"/>
      <c r="AC158" s="92">
        <v>1</v>
      </c>
      <c r="AD158" s="92"/>
      <c r="AE158" s="92">
        <v>1</v>
      </c>
      <c r="AF158" s="92">
        <v>1</v>
      </c>
      <c r="AG158" s="92"/>
      <c r="AH158" s="92"/>
      <c r="AI158" s="149">
        <f t="shared" si="21"/>
        <v>5</v>
      </c>
      <c r="AJ158" s="150">
        <f t="shared" ref="AJ158:AJ160" si="25">+AI158/J158</f>
        <v>1</v>
      </c>
      <c r="AK158" s="149" t="s">
        <v>437</v>
      </c>
      <c r="AL158" s="260" t="s">
        <v>391</v>
      </c>
      <c r="AM158" s="91"/>
    </row>
    <row r="159" spans="1:39" s="13" customFormat="1" ht="28.3" x14ac:dyDescent="0.4">
      <c r="A159" s="135"/>
      <c r="B159" s="152" t="str">
        <f>+'5 - Diseño y Valoración Control'!B161</f>
        <v>GESTIÓN FINANCIERA</v>
      </c>
      <c r="C159" s="153" t="str">
        <f>+'5 - Diseño y Valoración Control'!D161</f>
        <v>R 64</v>
      </c>
      <c r="D159" s="152" t="str">
        <f>+'5 - Diseño y Valoración Control'!E161</f>
        <v>Generacion y presentacion de declaraciones tributarias fuera de los plazos establecidos por las Entidades Administradoras de impuestos.</v>
      </c>
      <c r="E159" s="152" t="str">
        <f>+'5 - Diseño y Valoración Control'!G161</f>
        <v>Posibilidad de afectación economica por sanción de las unidades Administradoras de impuestos Nacionales, Municipales y Distritales debido a la presentación extemporanea de las declaraciones tributarias.</v>
      </c>
      <c r="F159" s="120" t="s">
        <v>1496</v>
      </c>
      <c r="G159" s="154"/>
      <c r="H159" s="154"/>
      <c r="I159" s="154"/>
      <c r="J159" s="155"/>
      <c r="K159" s="155"/>
      <c r="L159" s="155"/>
      <c r="M159" s="155"/>
      <c r="N159" s="155"/>
      <c r="O159" s="155"/>
      <c r="P159" s="155"/>
      <c r="Q159" s="155"/>
      <c r="R159" s="155"/>
      <c r="S159" s="155"/>
      <c r="T159" s="155"/>
      <c r="U159" s="155"/>
      <c r="V159" s="155"/>
      <c r="W159" s="92"/>
      <c r="X159" s="92"/>
      <c r="Y159" s="92"/>
      <c r="Z159" s="92"/>
      <c r="AA159" s="92"/>
      <c r="AB159" s="92"/>
      <c r="AC159" s="92"/>
      <c r="AD159" s="92"/>
      <c r="AE159" s="92"/>
      <c r="AF159" s="92"/>
      <c r="AG159" s="92"/>
      <c r="AH159" s="92"/>
      <c r="AI159" s="149"/>
      <c r="AJ159" s="150"/>
      <c r="AK159" s="78"/>
      <c r="AL159" s="78"/>
      <c r="AM159" s="74"/>
    </row>
    <row r="160" spans="1:39" s="13" customFormat="1" ht="28.3" x14ac:dyDescent="0.4">
      <c r="A160" s="135"/>
      <c r="B160" s="152" t="str">
        <f>+'5 - Diseño y Valoración Control'!B162</f>
        <v>GESTIÓN FINANCIERA</v>
      </c>
      <c r="C160" s="153" t="str">
        <f>+'5 - Diseño y Valoración Control'!D162</f>
        <v>R 65</v>
      </c>
      <c r="D160" s="152" t="str">
        <f>+'5 - Diseño y Valoración Control'!E162</f>
        <v>Generar Estados Financieros que no sean razonables</v>
      </c>
      <c r="E160" s="152" t="str">
        <f>+'5 - Diseño y Valoración Control'!G162</f>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v>
      </c>
      <c r="F160" s="120" t="s">
        <v>1497</v>
      </c>
      <c r="G160" s="154" t="s">
        <v>1989</v>
      </c>
      <c r="H160" s="154" t="s">
        <v>1991</v>
      </c>
      <c r="I160" s="154" t="s">
        <v>1990</v>
      </c>
      <c r="J160" s="155">
        <f t="shared" si="22"/>
        <v>3</v>
      </c>
      <c r="K160" s="155"/>
      <c r="L160" s="155"/>
      <c r="M160" s="155"/>
      <c r="N160" s="155">
        <v>1</v>
      </c>
      <c r="O160" s="155"/>
      <c r="P160" s="155"/>
      <c r="Q160" s="155">
        <v>1</v>
      </c>
      <c r="R160" s="155"/>
      <c r="S160" s="155"/>
      <c r="T160" s="155">
        <v>1</v>
      </c>
      <c r="U160" s="155"/>
      <c r="V160" s="155"/>
      <c r="W160" s="92"/>
      <c r="X160" s="92"/>
      <c r="Y160" s="92"/>
      <c r="Z160" s="92">
        <v>1</v>
      </c>
      <c r="AA160" s="92"/>
      <c r="AB160" s="92"/>
      <c r="AC160" s="92">
        <v>1</v>
      </c>
      <c r="AD160" s="92"/>
      <c r="AE160" s="92"/>
      <c r="AF160" s="92">
        <v>1</v>
      </c>
      <c r="AG160" s="92"/>
      <c r="AH160" s="92"/>
      <c r="AI160" s="149">
        <f t="shared" si="21"/>
        <v>3</v>
      </c>
      <c r="AJ160" s="150">
        <f t="shared" si="25"/>
        <v>1</v>
      </c>
      <c r="AK160" s="149" t="s">
        <v>437</v>
      </c>
      <c r="AL160" s="260" t="s">
        <v>394</v>
      </c>
      <c r="AM160" s="91"/>
    </row>
    <row r="161" spans="1:39" s="13" customFormat="1" ht="28.3" x14ac:dyDescent="0.4">
      <c r="A161" s="135"/>
      <c r="B161" s="152" t="str">
        <f>+'5 - Diseño y Valoración Control'!B163</f>
        <v>GESTIÓN FINANCIERA</v>
      </c>
      <c r="C161" s="153" t="str">
        <f>+'5 - Diseño y Valoración Control'!D163</f>
        <v>R 65</v>
      </c>
      <c r="D161" s="152" t="str">
        <f>+'5 - Diseño y Valoración Control'!E163</f>
        <v>Generar Estados Financieros que no sean razonables</v>
      </c>
      <c r="E161" s="152" t="str">
        <f>+'5 - Diseño y Valoración Control'!G163</f>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v>
      </c>
      <c r="F161" s="120" t="s">
        <v>1498</v>
      </c>
      <c r="G161" s="154"/>
      <c r="H161" s="154"/>
      <c r="I161" s="154"/>
      <c r="J161" s="249"/>
      <c r="K161" s="155"/>
      <c r="L161" s="155"/>
      <c r="M161" s="155"/>
      <c r="N161" s="155"/>
      <c r="O161" s="155"/>
      <c r="P161" s="155"/>
      <c r="Q161" s="155"/>
      <c r="R161" s="155"/>
      <c r="S161" s="155"/>
      <c r="T161" s="155"/>
      <c r="U161" s="155"/>
      <c r="V161" s="155"/>
      <c r="W161" s="92"/>
      <c r="X161" s="92"/>
      <c r="Y161" s="92"/>
      <c r="Z161" s="92"/>
      <c r="AA161" s="92"/>
      <c r="AB161" s="92"/>
      <c r="AC161" s="92"/>
      <c r="AD161" s="92"/>
      <c r="AE161" s="92"/>
      <c r="AF161" s="92"/>
      <c r="AG161" s="92"/>
      <c r="AH161" s="92"/>
      <c r="AI161" s="149"/>
      <c r="AJ161" s="156"/>
      <c r="AK161" s="78"/>
      <c r="AL161" s="258"/>
      <c r="AM161" s="91"/>
    </row>
    <row r="162" spans="1:39" s="13" customFormat="1" ht="28.3" x14ac:dyDescent="0.4">
      <c r="A162" s="135"/>
      <c r="B162" s="152" t="str">
        <f>+'5 - Diseño y Valoración Control'!B164</f>
        <v>GESTIÓN FINANCIERA</v>
      </c>
      <c r="C162" s="153" t="str">
        <f>+'5 - Diseño y Valoración Control'!D164</f>
        <v>R 65</v>
      </c>
      <c r="D162" s="152" t="str">
        <f>+'5 - Diseño y Valoración Control'!E164</f>
        <v>Generar Estados Financieros que no sean razonables</v>
      </c>
      <c r="E162" s="152" t="str">
        <f>+'5 - Diseño y Valoración Control'!G164</f>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v>
      </c>
      <c r="F162" s="120" t="s">
        <v>1499</v>
      </c>
      <c r="G162" s="154"/>
      <c r="H162" s="154"/>
      <c r="I162" s="154"/>
      <c r="J162" s="249"/>
      <c r="K162" s="155"/>
      <c r="L162" s="155"/>
      <c r="M162" s="155"/>
      <c r="N162" s="155"/>
      <c r="O162" s="155"/>
      <c r="P162" s="155"/>
      <c r="Q162" s="155"/>
      <c r="R162" s="155"/>
      <c r="S162" s="155"/>
      <c r="T162" s="155"/>
      <c r="U162" s="155"/>
      <c r="V162" s="155"/>
      <c r="W162" s="78"/>
      <c r="X162" s="78"/>
      <c r="Y162" s="78"/>
      <c r="Z162" s="78"/>
      <c r="AA162" s="78"/>
      <c r="AB162" s="78"/>
      <c r="AC162" s="78"/>
      <c r="AD162" s="78"/>
      <c r="AE162" s="78"/>
      <c r="AF162" s="78"/>
      <c r="AG162" s="78"/>
      <c r="AH162" s="78"/>
      <c r="AI162" s="149"/>
      <c r="AJ162" s="156"/>
      <c r="AK162" s="78"/>
      <c r="AL162" s="78"/>
      <c r="AM162" s="91"/>
    </row>
    <row r="163" spans="1:39" s="13" customFormat="1" ht="28.3" x14ac:dyDescent="0.4">
      <c r="A163" s="135"/>
      <c r="B163" s="152" t="str">
        <f>+'5 - Diseño y Valoración Control'!B165</f>
        <v>GESTIÓN FINANCIERA</v>
      </c>
      <c r="C163" s="153" t="str">
        <f>+'5 - Diseño y Valoración Control'!D165</f>
        <v>R 66</v>
      </c>
      <c r="D163" s="152" t="str">
        <f>+'5 - Diseño y Valoración Control'!E165</f>
        <v>Imprecisión en el registro de la información financiera a nombre de terceros que presenten obligaciones a favor de la entidad.</v>
      </c>
      <c r="E163" s="152" t="str">
        <f>+'5 - Diseño y Valoración Control'!G165</f>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v>
      </c>
      <c r="F163" s="120" t="s">
        <v>1500</v>
      </c>
      <c r="G163" s="154" t="s">
        <v>1992</v>
      </c>
      <c r="H163" s="154" t="s">
        <v>1061</v>
      </c>
      <c r="I163" s="154" t="s">
        <v>1993</v>
      </c>
      <c r="J163" s="155">
        <f t="shared" si="22"/>
        <v>10</v>
      </c>
      <c r="K163" s="155">
        <v>1</v>
      </c>
      <c r="L163" s="155">
        <v>1</v>
      </c>
      <c r="M163" s="155">
        <v>1</v>
      </c>
      <c r="N163" s="155">
        <v>1</v>
      </c>
      <c r="O163" s="155">
        <v>1</v>
      </c>
      <c r="P163" s="155">
        <v>1</v>
      </c>
      <c r="Q163" s="155">
        <v>1</v>
      </c>
      <c r="R163" s="155">
        <v>1</v>
      </c>
      <c r="S163" s="155">
        <v>1</v>
      </c>
      <c r="T163" s="155">
        <v>1</v>
      </c>
      <c r="U163" s="155"/>
      <c r="V163" s="155"/>
      <c r="W163" s="78">
        <v>1</v>
      </c>
      <c r="X163" s="78">
        <v>1</v>
      </c>
      <c r="Y163" s="78">
        <v>1</v>
      </c>
      <c r="Z163" s="78">
        <v>1</v>
      </c>
      <c r="AA163" s="78">
        <v>1</v>
      </c>
      <c r="AB163" s="78"/>
      <c r="AC163" s="78"/>
      <c r="AD163" s="78"/>
      <c r="AE163" s="78"/>
      <c r="AF163" s="78"/>
      <c r="AG163" s="78"/>
      <c r="AH163" s="78"/>
      <c r="AI163" s="149">
        <f t="shared" si="21"/>
        <v>5</v>
      </c>
      <c r="AJ163" s="150">
        <f t="shared" ref="AJ163:AJ165" si="26">+AI163/J163</f>
        <v>0.5</v>
      </c>
      <c r="AK163" s="149" t="s">
        <v>1998</v>
      </c>
      <c r="AL163" s="260" t="s">
        <v>397</v>
      </c>
      <c r="AM163" s="91"/>
    </row>
    <row r="164" spans="1:39" s="13" customFormat="1" ht="28.3" x14ac:dyDescent="0.4">
      <c r="A164" s="135"/>
      <c r="B164" s="152" t="str">
        <f>+'5 - Diseño y Valoración Control'!B166</f>
        <v>GESTIÓN FINANCIERA</v>
      </c>
      <c r="C164" s="153" t="str">
        <f>+'5 - Diseño y Valoración Control'!D166</f>
        <v>R 66</v>
      </c>
      <c r="D164" s="152" t="str">
        <f>+'5 - Diseño y Valoración Control'!E166</f>
        <v>Imprecisión en el registro de la información financiera a nombre de terceros que presenten obligaciones a favor de la entidad.</v>
      </c>
      <c r="E164" s="152" t="str">
        <f>+'5 - Diseño y Valoración Control'!G166</f>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v>
      </c>
      <c r="F164" s="120" t="s">
        <v>1501</v>
      </c>
      <c r="G164" s="154" t="s">
        <v>1994</v>
      </c>
      <c r="H164" s="154" t="s">
        <v>1061</v>
      </c>
      <c r="I164" s="154" t="s">
        <v>1995</v>
      </c>
      <c r="J164" s="155">
        <f t="shared" si="22"/>
        <v>10</v>
      </c>
      <c r="K164" s="155">
        <v>1</v>
      </c>
      <c r="L164" s="155">
        <v>1</v>
      </c>
      <c r="M164" s="155">
        <v>1</v>
      </c>
      <c r="N164" s="155">
        <v>1</v>
      </c>
      <c r="O164" s="155">
        <v>1</v>
      </c>
      <c r="P164" s="155">
        <v>1</v>
      </c>
      <c r="Q164" s="155">
        <v>1</v>
      </c>
      <c r="R164" s="155">
        <v>1</v>
      </c>
      <c r="S164" s="155">
        <v>1</v>
      </c>
      <c r="T164" s="155">
        <v>1</v>
      </c>
      <c r="U164" s="155"/>
      <c r="V164" s="155"/>
      <c r="W164" s="78">
        <v>1</v>
      </c>
      <c r="X164" s="78">
        <v>1</v>
      </c>
      <c r="Y164" s="78">
        <v>1</v>
      </c>
      <c r="Z164" s="78">
        <v>1</v>
      </c>
      <c r="AA164" s="78">
        <v>1</v>
      </c>
      <c r="AB164" s="78"/>
      <c r="AC164" s="78"/>
      <c r="AD164" s="78"/>
      <c r="AE164" s="78"/>
      <c r="AF164" s="78"/>
      <c r="AG164" s="78"/>
      <c r="AH164" s="78"/>
      <c r="AI164" s="149">
        <f t="shared" si="21"/>
        <v>5</v>
      </c>
      <c r="AJ164" s="150">
        <f t="shared" si="26"/>
        <v>0.5</v>
      </c>
      <c r="AK164" s="149" t="s">
        <v>1998</v>
      </c>
      <c r="AL164" s="260" t="s">
        <v>398</v>
      </c>
      <c r="AM164" s="74"/>
    </row>
    <row r="165" spans="1:39" s="13" customFormat="1" ht="28.3" x14ac:dyDescent="0.4">
      <c r="A165" s="135"/>
      <c r="B165" s="152" t="str">
        <f>+'5 - Diseño y Valoración Control'!B167</f>
        <v>GESTIÓN FINANCIERA</v>
      </c>
      <c r="C165" s="153" t="str">
        <f>+'5 - Diseño y Valoración Control'!D167</f>
        <v>R 67</v>
      </c>
      <c r="D165" s="152" t="str">
        <f>+'5 - Diseño y Valoración Control'!E167</f>
        <v>Fallas en la ejecución de la reserva presupuestal constituida</v>
      </c>
      <c r="E165" s="152" t="str">
        <f>+'5 - Diseño y Valoración Control'!G167</f>
        <v>Posibilidad de afectación económica por reducción en la asignación del presupuesto de la vigencia debido un mal seguimiento y control de la reserva constituida por parte de los supervisores de los contratos</v>
      </c>
      <c r="F165" s="120" t="s">
        <v>1502</v>
      </c>
      <c r="G165" s="154" t="s">
        <v>1655</v>
      </c>
      <c r="H165" s="154" t="s">
        <v>1062</v>
      </c>
      <c r="I165" s="154" t="s">
        <v>1012</v>
      </c>
      <c r="J165" s="155">
        <f t="shared" si="22"/>
        <v>1</v>
      </c>
      <c r="K165" s="155"/>
      <c r="L165" s="155"/>
      <c r="M165" s="155"/>
      <c r="N165" s="155"/>
      <c r="O165" s="155"/>
      <c r="P165" s="155"/>
      <c r="Q165" s="155"/>
      <c r="R165" s="155"/>
      <c r="S165" s="155"/>
      <c r="T165" s="155"/>
      <c r="U165" s="155">
        <v>1</v>
      </c>
      <c r="V165" s="155"/>
      <c r="W165" s="92"/>
      <c r="X165" s="92"/>
      <c r="Y165" s="92"/>
      <c r="Z165" s="92"/>
      <c r="AA165" s="92"/>
      <c r="AB165" s="92"/>
      <c r="AC165" s="92"/>
      <c r="AD165" s="92"/>
      <c r="AE165" s="92"/>
      <c r="AF165" s="92"/>
      <c r="AG165" s="92"/>
      <c r="AH165" s="92"/>
      <c r="AI165" s="149">
        <f t="shared" si="21"/>
        <v>0</v>
      </c>
      <c r="AJ165" s="150">
        <f t="shared" si="26"/>
        <v>0</v>
      </c>
      <c r="AK165" s="149" t="s">
        <v>1998</v>
      </c>
      <c r="AL165" s="258"/>
      <c r="AM165" s="74"/>
    </row>
    <row r="166" spans="1:39" s="13" customFormat="1" ht="28.3" x14ac:dyDescent="0.4">
      <c r="A166" s="135"/>
      <c r="B166" s="152" t="str">
        <f>+'5 - Diseño y Valoración Control'!B168</f>
        <v>GESTIÓN FINANCIERA</v>
      </c>
      <c r="C166" s="153" t="str">
        <f>+'5 - Diseño y Valoración Control'!D168</f>
        <v>R 67</v>
      </c>
      <c r="D166" s="152" t="str">
        <f>+'5 - Diseño y Valoración Control'!E168</f>
        <v>Fallas en la ejecución de la reserva presupuestal constituida</v>
      </c>
      <c r="E166" s="152" t="str">
        <f>+'5 - Diseño y Valoración Control'!G168</f>
        <v>Posibilidad de afectación económica por reducción en la asignación del presupuesto de la vigencia debido un mal seguimiento y control de la reserva constituida por parte de los supervisores de los contratos</v>
      </c>
      <c r="F166" s="120" t="s">
        <v>1503</v>
      </c>
      <c r="G166" s="154"/>
      <c r="H166" s="154" t="s">
        <v>730</v>
      </c>
      <c r="I166" s="154"/>
      <c r="J166" s="249"/>
      <c r="K166" s="155"/>
      <c r="L166" s="155"/>
      <c r="M166" s="155"/>
      <c r="N166" s="155"/>
      <c r="O166" s="155"/>
      <c r="P166" s="155"/>
      <c r="Q166" s="155"/>
      <c r="R166" s="155"/>
      <c r="S166" s="155"/>
      <c r="T166" s="155"/>
      <c r="U166" s="155"/>
      <c r="V166" s="155"/>
      <c r="W166" s="92"/>
      <c r="X166" s="92"/>
      <c r="Y166" s="92"/>
      <c r="Z166" s="92"/>
      <c r="AA166" s="92"/>
      <c r="AB166" s="92"/>
      <c r="AC166" s="92"/>
      <c r="AD166" s="92"/>
      <c r="AE166" s="92"/>
      <c r="AF166" s="92"/>
      <c r="AG166" s="92"/>
      <c r="AH166" s="92"/>
      <c r="AI166" s="149"/>
      <c r="AJ166" s="156"/>
      <c r="AK166" s="92"/>
      <c r="AL166" s="78"/>
      <c r="AM166" s="74"/>
    </row>
    <row r="167" spans="1:39" s="13" customFormat="1" ht="28.3" x14ac:dyDescent="0.4">
      <c r="A167" s="135"/>
      <c r="B167" s="152" t="str">
        <f>+'5 - Diseño y Valoración Control'!B169</f>
        <v>GESTIÓN FINANCIERA</v>
      </c>
      <c r="C167" s="153" t="str">
        <f>+'5 - Diseño y Valoración Control'!D169</f>
        <v>R 67</v>
      </c>
      <c r="D167" s="152" t="str">
        <f>+'5 - Diseño y Valoración Control'!E169</f>
        <v>Fallas en la ejecución de la reserva presupuestal constituida</v>
      </c>
      <c r="E167" s="152" t="str">
        <f>+'5 - Diseño y Valoración Control'!G169</f>
        <v>Posibilidad de afectación económica por reducción en la asignación del presupuesto de la vigencia debido un mal seguimiento y control de la reserva constituida por parte de los supervisores de los contratos</v>
      </c>
      <c r="F167" s="120" t="s">
        <v>1504</v>
      </c>
      <c r="G167" s="154"/>
      <c r="H167" s="154" t="s">
        <v>730</v>
      </c>
      <c r="I167" s="154"/>
      <c r="J167" s="249"/>
      <c r="K167" s="155"/>
      <c r="L167" s="155"/>
      <c r="M167" s="155"/>
      <c r="N167" s="155"/>
      <c r="O167" s="155"/>
      <c r="P167" s="155"/>
      <c r="Q167" s="155"/>
      <c r="R167" s="155"/>
      <c r="S167" s="155"/>
      <c r="T167" s="155"/>
      <c r="U167" s="155"/>
      <c r="V167" s="155"/>
      <c r="W167" s="78"/>
      <c r="X167" s="78"/>
      <c r="Y167" s="78"/>
      <c r="Z167" s="78"/>
      <c r="AA167" s="78"/>
      <c r="AB167" s="78"/>
      <c r="AC167" s="78"/>
      <c r="AD167" s="78"/>
      <c r="AE167" s="78"/>
      <c r="AF167" s="78"/>
      <c r="AG167" s="78"/>
      <c r="AH167" s="78"/>
      <c r="AI167" s="149"/>
      <c r="AJ167" s="156"/>
      <c r="AK167" s="92"/>
      <c r="AL167" s="78"/>
      <c r="AM167" s="91"/>
    </row>
    <row r="168" spans="1:39" s="13" customFormat="1" ht="28.3" x14ac:dyDescent="0.4">
      <c r="A168" s="135"/>
      <c r="B168" s="152" t="str">
        <f>+'5 - Diseño y Valoración Control'!B170</f>
        <v>GESTIÓN FINANCIERA</v>
      </c>
      <c r="C168" s="153" t="str">
        <f>+'5 - Diseño y Valoración Control'!D170</f>
        <v>R 68</v>
      </c>
      <c r="D168" s="152" t="str">
        <f>+'5 - Diseño y Valoración Control'!E170</f>
        <v>Falla en la formulación del anteproyecto de presupuesto en el rubro de Funcionamiento</v>
      </c>
      <c r="E168" s="152" t="str">
        <f>+'5 - Diseño y Valoración Control'!G170</f>
        <v>Posibilidad de afectación económica por la limitación en la ejecución para los  objetivos planteados en el rubro de funcionamiento del presupuesto debido a que no se cumple con una actividad de planeación de las actividades a desarrollar en una vigencia</v>
      </c>
      <c r="F168" s="120" t="s">
        <v>1505</v>
      </c>
      <c r="G168" s="154" t="s">
        <v>1063</v>
      </c>
      <c r="H168" s="154" t="s">
        <v>1062</v>
      </c>
      <c r="I168" s="154" t="s">
        <v>1064</v>
      </c>
      <c r="J168" s="155">
        <f t="shared" si="22"/>
        <v>1</v>
      </c>
      <c r="K168" s="155"/>
      <c r="L168" s="155"/>
      <c r="M168" s="155"/>
      <c r="N168" s="155"/>
      <c r="O168" s="155"/>
      <c r="P168" s="155"/>
      <c r="Q168" s="155"/>
      <c r="R168" s="155"/>
      <c r="S168" s="155"/>
      <c r="T168" s="155"/>
      <c r="U168" s="155">
        <v>1</v>
      </c>
      <c r="V168" s="155"/>
      <c r="W168" s="92"/>
      <c r="X168" s="92"/>
      <c r="Y168" s="92"/>
      <c r="Z168" s="92"/>
      <c r="AA168" s="92"/>
      <c r="AB168" s="92"/>
      <c r="AC168" s="92"/>
      <c r="AD168" s="92"/>
      <c r="AE168" s="92"/>
      <c r="AF168" s="92"/>
      <c r="AG168" s="92"/>
      <c r="AH168" s="92"/>
      <c r="AI168" s="149">
        <f t="shared" si="21"/>
        <v>0</v>
      </c>
      <c r="AJ168" s="150">
        <f>+AI168/J168</f>
        <v>0</v>
      </c>
      <c r="AK168" s="149" t="s">
        <v>1998</v>
      </c>
      <c r="AL168" s="78"/>
      <c r="AM168" s="91"/>
    </row>
    <row r="169" spans="1:39" s="13" customFormat="1" ht="28.3" x14ac:dyDescent="0.4">
      <c r="A169" s="135"/>
      <c r="B169" s="152" t="str">
        <f>+'5 - Diseño y Valoración Control'!B171</f>
        <v>GESTIÓN FINANCIERA</v>
      </c>
      <c r="C169" s="153" t="str">
        <f>+'5 - Diseño y Valoración Control'!D171</f>
        <v>R 68</v>
      </c>
      <c r="D169" s="152" t="str">
        <f>+'5 - Diseño y Valoración Control'!E171</f>
        <v>Falla en la formulación del anteproyecto de presupuesto en el rubro de Funcionamiento</v>
      </c>
      <c r="E169" s="152" t="str">
        <f>+'5 - Diseño y Valoración Control'!G171</f>
        <v>Posibilidad de afectación económica por la limitación en la ejecución para los  objetivos planteados en el rubro de funcionamiento del presupuesto debido a que no se cumple con una actividad de planeación de las actividades a desarrollar en una vigencia</v>
      </c>
      <c r="F169" s="120" t="s">
        <v>1506</v>
      </c>
      <c r="G169" s="154"/>
      <c r="H169" s="154" t="s">
        <v>730</v>
      </c>
      <c r="I169" s="154"/>
      <c r="J169" s="249"/>
      <c r="K169" s="155"/>
      <c r="L169" s="155"/>
      <c r="M169" s="155"/>
      <c r="N169" s="155"/>
      <c r="O169" s="155"/>
      <c r="P169" s="155"/>
      <c r="Q169" s="155"/>
      <c r="R169" s="155"/>
      <c r="S169" s="155"/>
      <c r="T169" s="155"/>
      <c r="U169" s="155"/>
      <c r="V169" s="155"/>
      <c r="W169" s="78"/>
      <c r="X169" s="78"/>
      <c r="Y169" s="78"/>
      <c r="Z169" s="78"/>
      <c r="AA169" s="78"/>
      <c r="AB169" s="78"/>
      <c r="AC169" s="78"/>
      <c r="AD169" s="78"/>
      <c r="AE169" s="78"/>
      <c r="AF169" s="78"/>
      <c r="AG169" s="78"/>
      <c r="AH169" s="78"/>
      <c r="AI169" s="149"/>
      <c r="AJ169" s="156"/>
      <c r="AK169" s="92"/>
      <c r="AL169" s="78"/>
      <c r="AM169" s="74"/>
    </row>
    <row r="170" spans="1:39" s="13" customFormat="1" ht="28.3" x14ac:dyDescent="0.4">
      <c r="A170" s="135"/>
      <c r="B170" s="152" t="str">
        <f>+'5 - Diseño y Valoración Control'!B172</f>
        <v>GESTIÓN FINANCIERA</v>
      </c>
      <c r="C170" s="153" t="str">
        <f>+'5 - Diseño y Valoración Control'!D172</f>
        <v>R 69</v>
      </c>
      <c r="D170" s="152" t="str">
        <f>+'5 - Diseño y Valoración Control'!E172</f>
        <v>Falla en el registro de un Compromiso Presupuestal</v>
      </c>
      <c r="E170" s="152" t="str">
        <f>+'5 - Diseño y Valoración Control'!G172</f>
        <v>Posibilidad de afectación económica en sanciones disciplinarias y hallazgos en los entes de control por una mala interpretación de las solicitudes</v>
      </c>
      <c r="F170" s="120" t="s">
        <v>1507</v>
      </c>
      <c r="G170" s="154" t="s">
        <v>1065</v>
      </c>
      <c r="H170" s="154" t="s">
        <v>1062</v>
      </c>
      <c r="I170" s="154" t="s">
        <v>1066</v>
      </c>
      <c r="J170" s="155">
        <f t="shared" si="22"/>
        <v>1</v>
      </c>
      <c r="K170" s="155"/>
      <c r="L170" s="155"/>
      <c r="M170" s="155"/>
      <c r="N170" s="155"/>
      <c r="O170" s="155"/>
      <c r="P170" s="155"/>
      <c r="Q170" s="155"/>
      <c r="R170" s="155"/>
      <c r="S170" s="155"/>
      <c r="T170" s="155"/>
      <c r="U170" s="155">
        <v>1</v>
      </c>
      <c r="V170" s="155"/>
      <c r="W170" s="92"/>
      <c r="X170" s="92"/>
      <c r="Y170" s="92"/>
      <c r="Z170" s="92"/>
      <c r="AA170" s="92"/>
      <c r="AB170" s="92"/>
      <c r="AC170" s="92"/>
      <c r="AD170" s="92"/>
      <c r="AE170" s="92"/>
      <c r="AF170" s="92"/>
      <c r="AG170" s="92"/>
      <c r="AH170" s="92"/>
      <c r="AI170" s="149">
        <f t="shared" si="21"/>
        <v>0</v>
      </c>
      <c r="AJ170" s="150">
        <f>+AI170/J170</f>
        <v>0</v>
      </c>
      <c r="AK170" s="149" t="s">
        <v>1998</v>
      </c>
      <c r="AL170" s="258"/>
      <c r="AM170" s="91"/>
    </row>
    <row r="171" spans="1:39" s="13" customFormat="1" x14ac:dyDescent="0.4">
      <c r="A171" s="135"/>
      <c r="B171" s="152" t="str">
        <f>+'5 - Diseño y Valoración Control'!B173</f>
        <v>GESTIÓN FINANCIERA</v>
      </c>
      <c r="C171" s="153" t="str">
        <f>+'5 - Diseño y Valoración Control'!D173</f>
        <v>R 69</v>
      </c>
      <c r="D171" s="152" t="str">
        <f>+'5 - Diseño y Valoración Control'!E173</f>
        <v>Falla en el registro de un Compromiso Presupuestal</v>
      </c>
      <c r="E171" s="152" t="str">
        <f>+'5 - Diseño y Valoración Control'!G173</f>
        <v>Posibilidad de afectación económica en sanciones disciplinarias y hallazgos en los entes de control por una mala interpretación de las solicitudes</v>
      </c>
      <c r="F171" s="120" t="s">
        <v>1508</v>
      </c>
      <c r="G171" s="154"/>
      <c r="H171" s="154" t="s">
        <v>730</v>
      </c>
      <c r="I171" s="154"/>
      <c r="J171" s="249"/>
      <c r="K171" s="155"/>
      <c r="L171" s="155"/>
      <c r="M171" s="155"/>
      <c r="N171" s="155"/>
      <c r="O171" s="155"/>
      <c r="P171" s="155"/>
      <c r="Q171" s="155"/>
      <c r="R171" s="155"/>
      <c r="S171" s="155"/>
      <c r="T171" s="155"/>
      <c r="U171" s="155"/>
      <c r="V171" s="155"/>
      <c r="W171" s="78"/>
      <c r="X171" s="78"/>
      <c r="Y171" s="78"/>
      <c r="Z171" s="78"/>
      <c r="AA171" s="78"/>
      <c r="AB171" s="78"/>
      <c r="AC171" s="78"/>
      <c r="AD171" s="78"/>
      <c r="AE171" s="78"/>
      <c r="AF171" s="78"/>
      <c r="AG171" s="78"/>
      <c r="AH171" s="78"/>
      <c r="AI171" s="149"/>
      <c r="AJ171" s="156"/>
      <c r="AK171" s="92"/>
      <c r="AL171" s="78"/>
      <c r="AM171" s="74"/>
    </row>
    <row r="172" spans="1:39" s="13" customFormat="1" ht="28.3" x14ac:dyDescent="0.4">
      <c r="A172" s="135"/>
      <c r="B172" s="152" t="str">
        <f>+'5 - Diseño y Valoración Control'!B174</f>
        <v>SEGUIMIENTO, EVALUACIÓN Y MEJORA</v>
      </c>
      <c r="C172" s="153" t="str">
        <f>+'5 - Diseño y Valoración Control'!D174</f>
        <v>R 70</v>
      </c>
      <c r="D172" s="152" t="str">
        <f>+'5 - Diseño y Valoración Control'!E174</f>
        <v xml:space="preserve">Incumplimiento y no conformidad de reportes e informes de avance de planes de acción y proyectos de inversión </v>
      </c>
      <c r="E172" s="152" t="str">
        <f>+'5 - Diseño y Valoración Control'!G174</f>
        <v>Posibilidad de pérdida reputacional en la imagen institucional debido a la omisión de la tarea referente al reporte de ejecución presupuestal y físico de proyectos de inversión, del procedimiento SEYM-P-006 SEGUIMIENTO A LA EJECUCIÓN PRESUPUESTAL Y DE METAS</v>
      </c>
      <c r="F172" s="120" t="s">
        <v>1509</v>
      </c>
      <c r="G172" s="154" t="s">
        <v>1924</v>
      </c>
      <c r="H172" s="154" t="s">
        <v>702</v>
      </c>
      <c r="I172" s="154" t="s">
        <v>1933</v>
      </c>
      <c r="J172" s="155">
        <f t="shared" ref="J172:J178" si="27">SUM(K172:V172)</f>
        <v>2</v>
      </c>
      <c r="K172" s="155"/>
      <c r="L172" s="155"/>
      <c r="M172" s="155"/>
      <c r="N172" s="155"/>
      <c r="O172" s="155"/>
      <c r="P172" s="155"/>
      <c r="Q172" s="155">
        <v>1</v>
      </c>
      <c r="R172" s="155"/>
      <c r="S172" s="155">
        <v>1</v>
      </c>
      <c r="T172" s="155"/>
      <c r="U172" s="155"/>
      <c r="V172" s="155"/>
      <c r="W172" s="92"/>
      <c r="X172" s="92"/>
      <c r="Y172" s="92"/>
      <c r="Z172" s="92"/>
      <c r="AA172" s="92"/>
      <c r="AB172" s="92"/>
      <c r="AC172" s="92"/>
      <c r="AD172" s="92"/>
      <c r="AE172" s="92"/>
      <c r="AF172" s="92"/>
      <c r="AG172" s="92"/>
      <c r="AH172" s="92"/>
      <c r="AI172" s="149">
        <f t="shared" si="21"/>
        <v>0</v>
      </c>
      <c r="AJ172" s="150">
        <f>+AI172/J172</f>
        <v>0</v>
      </c>
      <c r="AK172" s="149" t="s">
        <v>1998</v>
      </c>
      <c r="AL172" s="258"/>
      <c r="AM172" s="151" t="s">
        <v>1916</v>
      </c>
    </row>
    <row r="173" spans="1:39" s="13" customFormat="1" ht="28.3" x14ac:dyDescent="0.4">
      <c r="A173" s="135"/>
      <c r="B173" s="152" t="str">
        <f>+'5 - Diseño y Valoración Control'!B175</f>
        <v>SEGUIMIENTO, EVALUACIÓN Y MEJORA</v>
      </c>
      <c r="C173" s="153" t="str">
        <f>+'5 - Diseño y Valoración Control'!D175</f>
        <v>R 70</v>
      </c>
      <c r="D173" s="152" t="str">
        <f>+'5 - Diseño y Valoración Control'!E175</f>
        <v xml:space="preserve">Incumplimiento y no conformidad de reportes e informes de avance de planes de acción y proyectos de inversión </v>
      </c>
      <c r="E173" s="152" t="str">
        <f>+'5 - Diseño y Valoración Control'!G175</f>
        <v>Posibilidad de pérdida reputacional en la imagen institucional debido a la omisión de la tarea referente al reporte de ejecución presupuestal y físico de proyectos de inversión, del procedimiento SEYM-P-006 SEGUIMIENTO A LA EJECUCIÓN PRESUPUESTAL Y DE METAS</v>
      </c>
      <c r="F173" s="120" t="s">
        <v>1510</v>
      </c>
      <c r="G173" s="154"/>
      <c r="H173" s="154" t="s">
        <v>730</v>
      </c>
      <c r="I173" s="154"/>
      <c r="J173" s="249"/>
      <c r="K173" s="155"/>
      <c r="L173" s="155"/>
      <c r="M173" s="155"/>
      <c r="N173" s="155"/>
      <c r="O173" s="155"/>
      <c r="P173" s="155"/>
      <c r="Q173" s="155"/>
      <c r="R173" s="155"/>
      <c r="S173" s="155"/>
      <c r="T173" s="155"/>
      <c r="U173" s="155"/>
      <c r="V173" s="155"/>
      <c r="W173" s="92"/>
      <c r="X173" s="92"/>
      <c r="Y173" s="92"/>
      <c r="Z173" s="92"/>
      <c r="AA173" s="92"/>
      <c r="AB173" s="92"/>
      <c r="AC173" s="92"/>
      <c r="AD173" s="92"/>
      <c r="AE173" s="92"/>
      <c r="AF173" s="92"/>
      <c r="AG173" s="92"/>
      <c r="AH173" s="92"/>
      <c r="AI173" s="149"/>
      <c r="AJ173" s="156"/>
      <c r="AK173" s="92"/>
      <c r="AL173" s="78"/>
      <c r="AM173" s="74"/>
    </row>
    <row r="174" spans="1:39" s="13" customFormat="1" ht="28.3" x14ac:dyDescent="0.4">
      <c r="A174" s="135"/>
      <c r="B174" s="152" t="str">
        <f>+'5 - Diseño y Valoración Control'!B176</f>
        <v>SEGUIMIENTO, EVALUACIÓN Y MEJORA</v>
      </c>
      <c r="C174" s="153" t="str">
        <f>+'5 - Diseño y Valoración Control'!D176</f>
        <v>R 71</v>
      </c>
      <c r="D174" s="152">
        <f>+'5 - Diseño y Valoración Control'!E176</f>
        <v>0</v>
      </c>
      <c r="E174" s="152">
        <f>+'5 - Diseño y Valoración Control'!G176</f>
        <v>0</v>
      </c>
      <c r="F174" s="120" t="s">
        <v>1511</v>
      </c>
      <c r="G174" s="154"/>
      <c r="H174" s="154"/>
      <c r="I174" s="154"/>
      <c r="J174" s="155"/>
      <c r="K174" s="155"/>
      <c r="L174" s="155"/>
      <c r="M174" s="155"/>
      <c r="N174" s="155"/>
      <c r="O174" s="155"/>
      <c r="P174" s="155"/>
      <c r="Q174" s="155"/>
      <c r="R174" s="155"/>
      <c r="S174" s="155"/>
      <c r="T174" s="155"/>
      <c r="U174" s="155"/>
      <c r="V174" s="155"/>
      <c r="W174" s="92"/>
      <c r="X174" s="92"/>
      <c r="Y174" s="92"/>
      <c r="Z174" s="92"/>
      <c r="AA174" s="92"/>
      <c r="AB174" s="92"/>
      <c r="AC174" s="92"/>
      <c r="AD174" s="92"/>
      <c r="AE174" s="92"/>
      <c r="AF174" s="92"/>
      <c r="AG174" s="92"/>
      <c r="AH174" s="92"/>
      <c r="AI174" s="149"/>
      <c r="AJ174" s="150"/>
      <c r="AK174" s="78"/>
      <c r="AL174" s="78"/>
      <c r="AM174" s="91"/>
    </row>
    <row r="175" spans="1:39" s="13" customFormat="1" ht="28.3" x14ac:dyDescent="0.4">
      <c r="A175" s="135"/>
      <c r="B175" s="152" t="str">
        <f>+'5 - Diseño y Valoración Control'!B177</f>
        <v>SEGUIMIENTO, EVALUACIÓN Y MEJORA</v>
      </c>
      <c r="C175" s="153" t="str">
        <f>+'5 - Diseño y Valoración Control'!D177</f>
        <v>R 72</v>
      </c>
      <c r="D175" s="152" t="str">
        <f>+'5 - Diseño y Valoración Control'!E177</f>
        <v>Incumplimiento en la ejecución de los planes y proyectos Institucionales</v>
      </c>
      <c r="E175" s="152" t="str">
        <f>+'5 - Diseño y Valoración Control'!G177</f>
        <v>Posibilidad de pérdida reputacional en la imagen institucional por la inadecuada asignación de recursos físicos, humanos, técnicos, tecnológicos o financieros para el desarrollo del portafolio de productos y/o servicios y cumplimiento de los tiempos de entrega de los productos</v>
      </c>
      <c r="F175" s="120" t="s">
        <v>1512</v>
      </c>
      <c r="G175" s="154"/>
      <c r="H175" s="154" t="s">
        <v>730</v>
      </c>
      <c r="I175" s="154"/>
      <c r="J175" s="249"/>
      <c r="K175" s="155"/>
      <c r="L175" s="155"/>
      <c r="M175" s="155"/>
      <c r="N175" s="155"/>
      <c r="O175" s="155"/>
      <c r="P175" s="155"/>
      <c r="Q175" s="155"/>
      <c r="R175" s="155"/>
      <c r="S175" s="155"/>
      <c r="T175" s="155"/>
      <c r="U175" s="155"/>
      <c r="V175" s="155"/>
      <c r="W175" s="78"/>
      <c r="X175" s="78"/>
      <c r="Y175" s="78"/>
      <c r="Z175" s="78"/>
      <c r="AA175" s="78"/>
      <c r="AB175" s="78"/>
      <c r="AC175" s="78"/>
      <c r="AD175" s="78"/>
      <c r="AE175" s="78"/>
      <c r="AF175" s="78"/>
      <c r="AG175" s="78"/>
      <c r="AH175" s="78"/>
      <c r="AI175" s="149"/>
      <c r="AJ175" s="156"/>
      <c r="AK175" s="92"/>
      <c r="AL175" s="78"/>
      <c r="AM175" s="91"/>
    </row>
    <row r="176" spans="1:39" s="13" customFormat="1" ht="28.3" x14ac:dyDescent="0.4">
      <c r="A176" s="135"/>
      <c r="B176" s="152" t="str">
        <f>+'5 - Diseño y Valoración Control'!B178</f>
        <v>SEGUIMIENTO, EVALUACIÓN Y MEJORA</v>
      </c>
      <c r="C176" s="153" t="str">
        <f>+'5 - Diseño y Valoración Control'!D178</f>
        <v>R 72</v>
      </c>
      <c r="D176" s="152" t="str">
        <f>+'5 - Diseño y Valoración Control'!E178</f>
        <v>Incumplimiento en la ejecución de los planes y proyectos Institucionales</v>
      </c>
      <c r="E176" s="152" t="str">
        <f>+'5 - Diseño y Valoración Control'!G178</f>
        <v>Posibilidad de pérdida reputacional en la imagen institucional por la inadecuada asignación de recursos físicos, humanos, técnicos, tecnológicos o financieros para el desarrollo del portafolio de productos y/o servicios y cumplimiento de los tiempos de entrega de los productos</v>
      </c>
      <c r="F176" s="120" t="s">
        <v>1513</v>
      </c>
      <c r="G176" s="154" t="s">
        <v>1925</v>
      </c>
      <c r="H176" s="154" t="s">
        <v>702</v>
      </c>
      <c r="I176" s="154" t="s">
        <v>1934</v>
      </c>
      <c r="J176" s="155">
        <f t="shared" si="27"/>
        <v>1</v>
      </c>
      <c r="K176" s="155"/>
      <c r="L176" s="155"/>
      <c r="M176" s="155"/>
      <c r="N176" s="155"/>
      <c r="O176" s="155"/>
      <c r="P176" s="155"/>
      <c r="Q176" s="155"/>
      <c r="R176" s="155"/>
      <c r="S176" s="155"/>
      <c r="T176" s="155"/>
      <c r="U176" s="155">
        <v>1</v>
      </c>
      <c r="V176" s="155"/>
      <c r="W176" s="92"/>
      <c r="X176" s="92"/>
      <c r="Y176" s="92"/>
      <c r="Z176" s="92"/>
      <c r="AA176" s="92"/>
      <c r="AB176" s="92"/>
      <c r="AC176" s="92"/>
      <c r="AD176" s="92"/>
      <c r="AE176" s="92"/>
      <c r="AF176" s="92"/>
      <c r="AG176" s="92"/>
      <c r="AH176" s="92"/>
      <c r="AI176" s="149">
        <f t="shared" si="21"/>
        <v>0</v>
      </c>
      <c r="AJ176" s="150">
        <f>+AI176/J176</f>
        <v>0</v>
      </c>
      <c r="AK176" s="149" t="s">
        <v>1998</v>
      </c>
      <c r="AL176" s="258"/>
      <c r="AM176" s="151" t="s">
        <v>1916</v>
      </c>
    </row>
    <row r="177" spans="1:39" s="13" customFormat="1" ht="28.3" x14ac:dyDescent="0.4">
      <c r="A177" s="135"/>
      <c r="B177" s="152" t="str">
        <f>+'5 - Diseño y Valoración Control'!B179</f>
        <v>SEGUIMIENTO, EVALUACIÓN Y MEJORA</v>
      </c>
      <c r="C177" s="153" t="str">
        <f>+'5 - Diseño y Valoración Control'!D179</f>
        <v>R 73</v>
      </c>
      <c r="D177" s="152" t="str">
        <f>+'5 - Diseño y Valoración Control'!E179</f>
        <v>Incumplimiento del Plan Anual de Auditoría Interna</v>
      </c>
      <c r="E177" s="152" t="str">
        <f>+'5 - Diseño y Valoración Control'!G179</f>
        <v>Posibilidad de pérdida reputacional en la credibilidad y confianza de las partes interesadas y organismos de control por falta de competencias y capacitaciones al personal de la entidad con respecto al trabajo en esta</v>
      </c>
      <c r="F177" s="120" t="s">
        <v>1514</v>
      </c>
      <c r="G177" s="158" t="s">
        <v>1067</v>
      </c>
      <c r="H177" s="158" t="s">
        <v>817</v>
      </c>
      <c r="I177" s="65" t="s">
        <v>1068</v>
      </c>
      <c r="J177" s="155">
        <f t="shared" si="27"/>
        <v>1</v>
      </c>
      <c r="K177" s="159">
        <v>1</v>
      </c>
      <c r="L177" s="158"/>
      <c r="M177" s="158"/>
      <c r="N177" s="158"/>
      <c r="O177" s="158"/>
      <c r="P177" s="158"/>
      <c r="Q177" s="158"/>
      <c r="R177" s="158"/>
      <c r="S177" s="158"/>
      <c r="T177" s="158"/>
      <c r="U177" s="158"/>
      <c r="V177" s="158"/>
      <c r="W177" s="78"/>
      <c r="X177" s="78">
        <v>1</v>
      </c>
      <c r="Y177" s="78"/>
      <c r="Z177" s="78"/>
      <c r="AA177" s="78"/>
      <c r="AB177" s="78"/>
      <c r="AC177" s="78"/>
      <c r="AD177" s="78"/>
      <c r="AE177" s="78"/>
      <c r="AF177" s="78"/>
      <c r="AG177" s="78"/>
      <c r="AH177" s="78"/>
      <c r="AI177" s="149">
        <f t="shared" ref="AI177" si="28">+SUM(W177:AH177)</f>
        <v>1</v>
      </c>
      <c r="AJ177" s="150">
        <f t="shared" ref="AJ177" si="29">+AI177/J177</f>
        <v>1</v>
      </c>
      <c r="AK177" s="149" t="s">
        <v>437</v>
      </c>
      <c r="AL177" s="260" t="s">
        <v>1514</v>
      </c>
      <c r="AM177" s="74"/>
    </row>
    <row r="178" spans="1:39" s="13" customFormat="1" ht="28.3" x14ac:dyDescent="0.4">
      <c r="A178" s="135"/>
      <c r="B178" s="152" t="str">
        <f>+'5 - Diseño y Valoración Control'!B180</f>
        <v>SEGUIMIENTO, EVALUACIÓN Y MEJORA</v>
      </c>
      <c r="C178" s="153" t="str">
        <f>+'5 - Diseño y Valoración Control'!D180</f>
        <v>R 73</v>
      </c>
      <c r="D178" s="152" t="str">
        <f>+'5 - Diseño y Valoración Control'!E180</f>
        <v>Incumplimiento del Plan Anual de Auditoría Interna</v>
      </c>
      <c r="E178" s="152" t="str">
        <f>+'5 - Diseño y Valoración Control'!G180</f>
        <v>Posibilidad de pérdida reputacional en la credibilidad y confianza de las partes interesadas y organismos de control por falta de competencias y capacitaciones al personal de la entidad con respecto al trabajo en esta</v>
      </c>
      <c r="F178" s="120" t="s">
        <v>1515</v>
      </c>
      <c r="G178" s="158" t="s">
        <v>1656</v>
      </c>
      <c r="H178" s="158" t="s">
        <v>817</v>
      </c>
      <c r="I178" s="65" t="s">
        <v>1657</v>
      </c>
      <c r="J178" s="155">
        <f t="shared" si="27"/>
        <v>2</v>
      </c>
      <c r="K178" s="160"/>
      <c r="L178" s="160"/>
      <c r="M178" s="160">
        <v>1</v>
      </c>
      <c r="N178" s="160"/>
      <c r="O178" s="160"/>
      <c r="P178" s="160"/>
      <c r="Q178" s="160"/>
      <c r="R178" s="160"/>
      <c r="S178" s="160"/>
      <c r="T178" s="160">
        <v>1</v>
      </c>
      <c r="U178" s="160"/>
      <c r="V178" s="159"/>
      <c r="W178" s="78"/>
      <c r="X178" s="78"/>
      <c r="Y178" s="78"/>
      <c r="Z178" s="78"/>
      <c r="AA178" s="78"/>
      <c r="AB178" s="78"/>
      <c r="AC178" s="78">
        <v>1</v>
      </c>
      <c r="AD178" s="78"/>
      <c r="AE178" s="78"/>
      <c r="AF178" s="78"/>
      <c r="AG178" s="78">
        <v>1</v>
      </c>
      <c r="AH178" s="78"/>
      <c r="AI178" s="149">
        <f t="shared" si="21"/>
        <v>2</v>
      </c>
      <c r="AJ178" s="150">
        <f t="shared" ref="AJ178" si="30">+AI178/J178</f>
        <v>1</v>
      </c>
      <c r="AK178" s="149" t="s">
        <v>437</v>
      </c>
      <c r="AL178" s="260" t="s">
        <v>1515</v>
      </c>
      <c r="AM178" s="91"/>
    </row>
    <row r="179" spans="1:39" s="13" customFormat="1" ht="28.3" x14ac:dyDescent="0.4">
      <c r="A179" s="135"/>
      <c r="B179" s="152" t="str">
        <f>+'5 - Diseño y Valoración Control'!B181</f>
        <v>SEGUIMIENTO, EVALUACIÓN Y MEJORA</v>
      </c>
      <c r="C179" s="153" t="str">
        <f>+'5 - Diseño y Valoración Control'!D181</f>
        <v>R 73</v>
      </c>
      <c r="D179" s="152" t="str">
        <f>+'5 - Diseño y Valoración Control'!E181</f>
        <v>Incumplimiento del Plan Anual de Auditoría Interna</v>
      </c>
      <c r="E179" s="152" t="str">
        <f>+'5 - Diseño y Valoración Control'!G181</f>
        <v>Posibilidad de pérdida reputacional en la credibilidad y confianza de las partes interesadas y organismos de control por falta de competencias y capacitaciones al personal de la entidad con respecto al trabajo en esta</v>
      </c>
      <c r="F179" s="120" t="s">
        <v>1516</v>
      </c>
      <c r="G179" s="158"/>
      <c r="H179" s="158"/>
      <c r="I179" s="65"/>
      <c r="J179" s="159"/>
      <c r="K179" s="160"/>
      <c r="L179" s="160"/>
      <c r="M179" s="160"/>
      <c r="N179" s="160"/>
      <c r="O179" s="160"/>
      <c r="P179" s="160"/>
      <c r="Q179" s="160"/>
      <c r="R179" s="160"/>
      <c r="S179" s="160"/>
      <c r="T179" s="160"/>
      <c r="U179" s="160"/>
      <c r="V179" s="159"/>
      <c r="W179" s="92"/>
      <c r="X179" s="92"/>
      <c r="Y179" s="92"/>
      <c r="Z179" s="92"/>
      <c r="AA179" s="92"/>
      <c r="AB179" s="92"/>
      <c r="AC179" s="92"/>
      <c r="AD179" s="92"/>
      <c r="AE179" s="92"/>
      <c r="AF179" s="92"/>
      <c r="AG179" s="92"/>
      <c r="AH179" s="92"/>
      <c r="AI179" s="149"/>
      <c r="AJ179" s="150"/>
      <c r="AK179" s="149"/>
      <c r="AL179" s="258"/>
      <c r="AM179" s="74"/>
    </row>
    <row r="180" spans="1:39" s="13" customFormat="1" ht="28.3" x14ac:dyDescent="0.4">
      <c r="A180" s="135"/>
      <c r="B180" s="152" t="str">
        <f>+'5 - Diseño y Valoración Control'!B182</f>
        <v>SEGUIMIENTO, EVALUACIÓN Y MEJORA</v>
      </c>
      <c r="C180" s="153" t="str">
        <f>+'5 - Diseño y Valoración Control'!D182</f>
        <v>R 73</v>
      </c>
      <c r="D180" s="152" t="str">
        <f>+'5 - Diseño y Valoración Control'!E182</f>
        <v>Incumplimiento del Plan Anual de Auditoría Interna</v>
      </c>
      <c r="E180" s="152" t="str">
        <f>+'5 - Diseño y Valoración Control'!G182</f>
        <v>Posibilidad de pérdida reputacional en la credibilidad y confianza de las partes interesadas y organismos de control por falta de competencias y capacitaciones al personal de la entidad con respecto al trabajo en esta</v>
      </c>
      <c r="F180" s="120" t="s">
        <v>1997</v>
      </c>
      <c r="G180" s="154"/>
      <c r="H180" s="154" t="s">
        <v>730</v>
      </c>
      <c r="I180" s="154"/>
      <c r="J180" s="249"/>
      <c r="K180" s="155"/>
      <c r="L180" s="155"/>
      <c r="M180" s="155"/>
      <c r="N180" s="155"/>
      <c r="O180" s="155"/>
      <c r="P180" s="155"/>
      <c r="Q180" s="155"/>
      <c r="R180" s="155"/>
      <c r="S180" s="155"/>
      <c r="T180" s="155"/>
      <c r="U180" s="155"/>
      <c r="V180" s="155"/>
      <c r="W180" s="92"/>
      <c r="X180" s="92"/>
      <c r="Y180" s="92"/>
      <c r="Z180" s="92"/>
      <c r="AA180" s="92"/>
      <c r="AB180" s="92"/>
      <c r="AC180" s="92"/>
      <c r="AD180" s="92"/>
      <c r="AE180" s="92"/>
      <c r="AF180" s="92"/>
      <c r="AG180" s="92"/>
      <c r="AH180" s="92"/>
      <c r="AI180" s="149"/>
      <c r="AJ180" s="156"/>
      <c r="AK180" s="92"/>
      <c r="AL180" s="78"/>
      <c r="AM180" s="74"/>
    </row>
    <row r="181" spans="1:39" s="13" customFormat="1" ht="28.3" x14ac:dyDescent="0.4">
      <c r="A181" s="135"/>
      <c r="B181" s="152" t="str">
        <f>+'5 - Diseño y Valoración Control'!B183</f>
        <v>SEGUIMIENTO, EVALUACIÓN Y MEJORA</v>
      </c>
      <c r="C181" s="153" t="str">
        <f>+'5 - Diseño y Valoración Control'!D183</f>
        <v>R 74</v>
      </c>
      <c r="D181" s="152" t="str">
        <f>+'5 - Diseño y Valoración Control'!E183</f>
        <v>Incumplimiento en la ejecución del cronograma de monitoreo de los planes de mejoramiento</v>
      </c>
      <c r="E181" s="152" t="str">
        <f>+'5 - Diseño y Valoración Control'!G183</f>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v>
      </c>
      <c r="F181" s="120" t="s">
        <v>1517</v>
      </c>
      <c r="G181" s="154" t="s">
        <v>1069</v>
      </c>
      <c r="H181" s="154" t="s">
        <v>817</v>
      </c>
      <c r="I181" s="154" t="s">
        <v>1658</v>
      </c>
      <c r="J181" s="155">
        <f>SUM(K181:V181)</f>
        <v>6</v>
      </c>
      <c r="K181" s="155"/>
      <c r="L181" s="155"/>
      <c r="M181" s="155"/>
      <c r="N181" s="155"/>
      <c r="O181" s="155"/>
      <c r="P181" s="155">
        <v>1</v>
      </c>
      <c r="Q181" s="155">
        <v>1</v>
      </c>
      <c r="R181" s="155">
        <v>1</v>
      </c>
      <c r="S181" s="155">
        <v>1</v>
      </c>
      <c r="T181" s="155">
        <v>1</v>
      </c>
      <c r="U181" s="155">
        <v>1</v>
      </c>
      <c r="V181" s="155"/>
      <c r="W181" s="92"/>
      <c r="X181" s="92"/>
      <c r="Y181" s="92"/>
      <c r="Z181" s="92"/>
      <c r="AA181" s="92"/>
      <c r="AB181" s="92">
        <v>1</v>
      </c>
      <c r="AC181" s="92">
        <v>1</v>
      </c>
      <c r="AD181" s="92">
        <v>1</v>
      </c>
      <c r="AE181" s="92"/>
      <c r="AF181" s="92"/>
      <c r="AG181" s="92"/>
      <c r="AH181" s="92"/>
      <c r="AI181" s="149">
        <f t="shared" si="21"/>
        <v>3</v>
      </c>
      <c r="AJ181" s="150">
        <f t="shared" ref="AJ181:AJ184" si="31">+AI181/J181</f>
        <v>0.5</v>
      </c>
      <c r="AK181" s="149" t="s">
        <v>1998</v>
      </c>
      <c r="AL181" s="260" t="s">
        <v>1517</v>
      </c>
      <c r="AM181" s="91"/>
    </row>
    <row r="182" spans="1:39" s="13" customFormat="1" ht="28.3" x14ac:dyDescent="0.4">
      <c r="A182" s="135"/>
      <c r="B182" s="152" t="str">
        <f>+'5 - Diseño y Valoración Control'!B184</f>
        <v>SEGUIMIENTO, EVALUACIÓN Y MEJORA</v>
      </c>
      <c r="C182" s="153" t="str">
        <f>+'5 - Diseño y Valoración Control'!D184</f>
        <v>R 74</v>
      </c>
      <c r="D182" s="152" t="str">
        <f>+'5 - Diseño y Valoración Control'!E184</f>
        <v>Incumplimiento en la ejecución del cronograma de monitoreo de los planes de mejoramiento</v>
      </c>
      <c r="E182" s="152" t="str">
        <f>+'5 - Diseño y Valoración Control'!G184</f>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v>
      </c>
      <c r="F182" s="120" t="s">
        <v>1518</v>
      </c>
      <c r="G182" s="154" t="s">
        <v>1659</v>
      </c>
      <c r="H182" s="154" t="s">
        <v>817</v>
      </c>
      <c r="I182" s="154" t="s">
        <v>1660</v>
      </c>
      <c r="J182" s="155">
        <f>SUM(K182:V182)</f>
        <v>1</v>
      </c>
      <c r="K182" s="155"/>
      <c r="L182" s="155"/>
      <c r="M182" s="155"/>
      <c r="N182" s="155"/>
      <c r="O182" s="155"/>
      <c r="P182" s="155"/>
      <c r="Q182" s="155"/>
      <c r="R182" s="155"/>
      <c r="S182" s="155"/>
      <c r="T182" s="155"/>
      <c r="U182" s="155">
        <v>1</v>
      </c>
      <c r="V182" s="155"/>
      <c r="W182" s="78"/>
      <c r="X182" s="78"/>
      <c r="Y182" s="78"/>
      <c r="Z182" s="78"/>
      <c r="AA182" s="78"/>
      <c r="AB182" s="78"/>
      <c r="AC182" s="78"/>
      <c r="AD182" s="78"/>
      <c r="AE182" s="78"/>
      <c r="AF182" s="78"/>
      <c r="AG182" s="78"/>
      <c r="AH182" s="78"/>
      <c r="AI182" s="149">
        <f t="shared" si="21"/>
        <v>0</v>
      </c>
      <c r="AJ182" s="150">
        <f t="shared" si="31"/>
        <v>0</v>
      </c>
      <c r="AK182" s="149" t="s">
        <v>1998</v>
      </c>
      <c r="AL182" s="258"/>
      <c r="AM182" s="91"/>
    </row>
    <row r="183" spans="1:39" s="13" customFormat="1" ht="28.3" x14ac:dyDescent="0.4">
      <c r="A183" s="135"/>
      <c r="B183" s="152" t="str">
        <f>+'5 - Diseño y Valoración Control'!B185</f>
        <v>SEGUIMIENTO, EVALUACIÓN Y MEJORA</v>
      </c>
      <c r="C183" s="153" t="str">
        <f>+'5 - Diseño y Valoración Control'!D185</f>
        <v>R 74</v>
      </c>
      <c r="D183" s="152" t="str">
        <f>+'5 - Diseño y Valoración Control'!E185</f>
        <v>Incumplimiento en la ejecución del cronograma de monitoreo de los planes de mejoramiento</v>
      </c>
      <c r="E183" s="152" t="str">
        <f>+'5 - Diseño y Valoración Control'!G185</f>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v>
      </c>
      <c r="F183" s="120" t="s">
        <v>1519</v>
      </c>
      <c r="G183" s="154" t="s">
        <v>1070</v>
      </c>
      <c r="H183" s="154" t="s">
        <v>817</v>
      </c>
      <c r="I183" s="154" t="s">
        <v>1071</v>
      </c>
      <c r="J183" s="155">
        <f>SUM(K183:V183)</f>
        <v>4</v>
      </c>
      <c r="K183" s="155">
        <v>1</v>
      </c>
      <c r="L183" s="155"/>
      <c r="M183" s="155"/>
      <c r="N183" s="155">
        <v>1</v>
      </c>
      <c r="O183" s="155"/>
      <c r="P183" s="155"/>
      <c r="Q183" s="155">
        <v>1</v>
      </c>
      <c r="R183" s="155"/>
      <c r="S183" s="155"/>
      <c r="T183" s="155">
        <v>1</v>
      </c>
      <c r="U183" s="155"/>
      <c r="V183" s="155"/>
      <c r="W183" s="78">
        <v>1</v>
      </c>
      <c r="X183" s="78"/>
      <c r="Y183" s="78"/>
      <c r="Z183" s="78">
        <v>1</v>
      </c>
      <c r="AA183" s="78"/>
      <c r="AB183" s="78"/>
      <c r="AC183" s="78">
        <v>1</v>
      </c>
      <c r="AD183" s="78"/>
      <c r="AE183" s="78"/>
      <c r="AF183" s="78">
        <v>1</v>
      </c>
      <c r="AG183" s="78"/>
      <c r="AH183" s="78"/>
      <c r="AI183" s="149">
        <f t="shared" si="21"/>
        <v>4</v>
      </c>
      <c r="AJ183" s="150">
        <f t="shared" si="31"/>
        <v>1</v>
      </c>
      <c r="AK183" s="149" t="s">
        <v>437</v>
      </c>
      <c r="AL183" s="260" t="s">
        <v>1519</v>
      </c>
      <c r="AM183" s="74"/>
    </row>
    <row r="184" spans="1:39" s="13" customFormat="1" ht="56.6" x14ac:dyDescent="0.4">
      <c r="A184" s="135"/>
      <c r="B184" s="152" t="str">
        <f>+'5 - Diseño y Valoración Control'!B186</f>
        <v>ACCESO A LA PROPIEDAD DE LA TIERRA Y LOS TERRITORIOS</v>
      </c>
      <c r="C184" s="153" t="str">
        <f>+'5 - Diseño y Valoración Control'!D186</f>
        <v>R 75</v>
      </c>
      <c r="D184" s="152" t="str">
        <f>+'5 - Diseño y Valoración Control'!E186</f>
        <v>Posible afectación en el impulso de los procesos de formalización delegados a las UGTS</v>
      </c>
      <c r="E184" s="152" t="str">
        <f>+'5 - Diseño y Valoración Control'!G186</f>
        <v>Afectar el avance de los procedimientos delegados a las UGTS, en virtud de la Resolución No. 20221000298926 del 01/diciembre/2022, en los que la SUBDIRECCIÓN DE ASUNTOS ÉTNICOS - SUBDAE delegó el impulso de los casos de formalización a las UGTS, en los que a pesar de las estrategias utilizadas para monitorear y controlar dichos avances, actualmente se evidencia la necesidad de fortalecer los mecanismos de seguimiento, a través de la implementación de planes de trabajos caracterizado para cada territorio.</v>
      </c>
      <c r="F184" s="120" t="s">
        <v>1715</v>
      </c>
      <c r="G184" s="154" t="s">
        <v>1740</v>
      </c>
      <c r="H184" s="154" t="s">
        <v>1739</v>
      </c>
      <c r="I184" s="154" t="s">
        <v>1716</v>
      </c>
      <c r="J184" s="155">
        <v>2</v>
      </c>
      <c r="K184" s="155"/>
      <c r="L184" s="155"/>
      <c r="M184" s="155"/>
      <c r="N184" s="155"/>
      <c r="O184" s="155"/>
      <c r="P184" s="155"/>
      <c r="Q184" s="155"/>
      <c r="R184" s="155"/>
      <c r="S184" s="155">
        <v>1</v>
      </c>
      <c r="T184" s="155"/>
      <c r="U184" s="155"/>
      <c r="V184" s="155">
        <v>1</v>
      </c>
      <c r="W184" s="78"/>
      <c r="X184" s="78"/>
      <c r="Y184" s="78"/>
      <c r="Z184" s="78"/>
      <c r="AA184" s="78"/>
      <c r="AB184" s="78"/>
      <c r="AC184" s="78"/>
      <c r="AD184" s="78"/>
      <c r="AE184" s="78">
        <v>1</v>
      </c>
      <c r="AF184" s="78"/>
      <c r="AG184" s="78"/>
      <c r="AH184" s="78">
        <v>1</v>
      </c>
      <c r="AI184" s="149">
        <f t="shared" si="21"/>
        <v>2</v>
      </c>
      <c r="AJ184" s="150">
        <f t="shared" si="31"/>
        <v>1</v>
      </c>
      <c r="AK184" s="149" t="s">
        <v>437</v>
      </c>
      <c r="AL184" s="260" t="s">
        <v>1970</v>
      </c>
      <c r="AM184" s="91"/>
    </row>
    <row r="185" spans="1:39" x14ac:dyDescent="0.4">
      <c r="B185" s="458"/>
      <c r="C185" s="459"/>
      <c r="D185" s="459"/>
      <c r="E185" s="459"/>
      <c r="F185" s="459"/>
      <c r="G185" s="459"/>
      <c r="H185" s="459"/>
      <c r="I185" s="459"/>
      <c r="J185" s="459"/>
      <c r="K185" s="459"/>
      <c r="L185" s="459"/>
      <c r="M185" s="459"/>
      <c r="N185" s="459"/>
      <c r="O185" s="459"/>
      <c r="P185" s="459"/>
      <c r="Q185" s="459"/>
      <c r="R185" s="459"/>
      <c r="S185" s="459"/>
      <c r="T185" s="459"/>
      <c r="U185" s="459"/>
      <c r="V185" s="459"/>
      <c r="W185" s="459"/>
      <c r="X185" s="459"/>
      <c r="Y185" s="459"/>
      <c r="Z185" s="459"/>
      <c r="AA185" s="459"/>
      <c r="AB185" s="459"/>
      <c r="AC185" s="459"/>
      <c r="AD185" s="459"/>
      <c r="AE185" s="459"/>
      <c r="AF185" s="459"/>
      <c r="AG185" s="459"/>
      <c r="AH185" s="459"/>
      <c r="AI185" s="459"/>
      <c r="AJ185" s="459"/>
      <c r="AK185" s="459"/>
      <c r="AL185" s="459"/>
      <c r="AM185" s="460"/>
    </row>
    <row r="186" spans="1:39" x14ac:dyDescent="0.4">
      <c r="B186" s="461"/>
      <c r="C186" s="462"/>
      <c r="D186" s="462"/>
      <c r="E186" s="462"/>
      <c r="F186" s="462"/>
      <c r="G186" s="462"/>
      <c r="H186" s="462"/>
      <c r="I186" s="462"/>
      <c r="J186" s="462"/>
      <c r="K186" s="462"/>
      <c r="L186" s="462"/>
      <c r="M186" s="462"/>
      <c r="N186" s="462"/>
      <c r="O186" s="462"/>
      <c r="P186" s="462"/>
      <c r="Q186" s="462"/>
      <c r="R186" s="462"/>
      <c r="S186" s="462"/>
      <c r="T186" s="462"/>
      <c r="U186" s="462"/>
      <c r="V186" s="462"/>
      <c r="W186" s="462"/>
      <c r="X186" s="462"/>
      <c r="Y186" s="462"/>
      <c r="Z186" s="462"/>
      <c r="AA186" s="462"/>
      <c r="AB186" s="462"/>
      <c r="AC186" s="462"/>
      <c r="AD186" s="462"/>
      <c r="AE186" s="462"/>
      <c r="AF186" s="462"/>
      <c r="AG186" s="462"/>
      <c r="AH186" s="462"/>
      <c r="AI186" s="462"/>
      <c r="AJ186" s="462"/>
      <c r="AK186" s="462"/>
      <c r="AL186" s="462"/>
      <c r="AM186" s="463"/>
    </row>
    <row r="187" spans="1:39" x14ac:dyDescent="0.4">
      <c r="B187" s="461"/>
      <c r="C187" s="462"/>
      <c r="D187" s="462"/>
      <c r="E187" s="462"/>
      <c r="F187" s="462"/>
      <c r="G187" s="462"/>
      <c r="H187" s="462"/>
      <c r="I187" s="462"/>
      <c r="J187" s="462"/>
      <c r="K187" s="462"/>
      <c r="L187" s="462"/>
      <c r="M187" s="462"/>
      <c r="N187" s="462"/>
      <c r="O187" s="462"/>
      <c r="P187" s="462"/>
      <c r="Q187" s="462"/>
      <c r="R187" s="462"/>
      <c r="S187" s="462"/>
      <c r="T187" s="462"/>
      <c r="U187" s="462"/>
      <c r="V187" s="462"/>
      <c r="W187" s="462"/>
      <c r="X187" s="462"/>
      <c r="Y187" s="462"/>
      <c r="Z187" s="462"/>
      <c r="AA187" s="462"/>
      <c r="AB187" s="462"/>
      <c r="AC187" s="462"/>
      <c r="AD187" s="462"/>
      <c r="AE187" s="462"/>
      <c r="AF187" s="462"/>
      <c r="AG187" s="462"/>
      <c r="AH187" s="462"/>
      <c r="AI187" s="462"/>
      <c r="AJ187" s="462"/>
      <c r="AK187" s="462"/>
      <c r="AL187" s="462"/>
      <c r="AM187" s="463"/>
    </row>
    <row r="188" spans="1:39" x14ac:dyDescent="0.4">
      <c r="B188" s="461"/>
      <c r="C188" s="462"/>
      <c r="D188" s="462"/>
      <c r="E188" s="462"/>
      <c r="F188" s="462"/>
      <c r="G188" s="462"/>
      <c r="H188" s="462"/>
      <c r="I188" s="462"/>
      <c r="J188" s="462"/>
      <c r="K188" s="462"/>
      <c r="L188" s="462"/>
      <c r="M188" s="462"/>
      <c r="N188" s="462"/>
      <c r="O188" s="462"/>
      <c r="P188" s="462"/>
      <c r="Q188" s="462"/>
      <c r="R188" s="462"/>
      <c r="S188" s="462"/>
      <c r="T188" s="462"/>
      <c r="U188" s="462"/>
      <c r="V188" s="462"/>
      <c r="W188" s="462"/>
      <c r="X188" s="462"/>
      <c r="Y188" s="462"/>
      <c r="Z188" s="462"/>
      <c r="AA188" s="462"/>
      <c r="AB188" s="462"/>
      <c r="AC188" s="462"/>
      <c r="AD188" s="462"/>
      <c r="AE188" s="462"/>
      <c r="AF188" s="462"/>
      <c r="AG188" s="462"/>
      <c r="AH188" s="462"/>
      <c r="AI188" s="462"/>
      <c r="AJ188" s="462"/>
      <c r="AK188" s="462"/>
      <c r="AL188" s="462"/>
      <c r="AM188" s="463"/>
    </row>
    <row r="189" spans="1:39" x14ac:dyDescent="0.4">
      <c r="B189" s="461"/>
      <c r="C189" s="462"/>
      <c r="D189" s="462"/>
      <c r="E189" s="462"/>
      <c r="F189" s="462"/>
      <c r="G189" s="462"/>
      <c r="H189" s="462"/>
      <c r="I189" s="462"/>
      <c r="J189" s="462"/>
      <c r="K189" s="462"/>
      <c r="L189" s="462"/>
      <c r="M189" s="462"/>
      <c r="N189" s="462"/>
      <c r="O189" s="462"/>
      <c r="P189" s="462"/>
      <c r="Q189" s="462"/>
      <c r="R189" s="462"/>
      <c r="S189" s="462"/>
      <c r="T189" s="462"/>
      <c r="U189" s="462"/>
      <c r="V189" s="462"/>
      <c r="W189" s="462"/>
      <c r="X189" s="462"/>
      <c r="Y189" s="462"/>
      <c r="Z189" s="462"/>
      <c r="AA189" s="462"/>
      <c r="AB189" s="462"/>
      <c r="AC189" s="462"/>
      <c r="AD189" s="462"/>
      <c r="AE189" s="462"/>
      <c r="AF189" s="462"/>
      <c r="AG189" s="462"/>
      <c r="AH189" s="462"/>
      <c r="AI189" s="462"/>
      <c r="AJ189" s="462"/>
      <c r="AK189" s="462"/>
      <c r="AL189" s="462"/>
      <c r="AM189" s="463"/>
    </row>
    <row r="190" spans="1:39" x14ac:dyDescent="0.4">
      <c r="B190" s="461"/>
      <c r="C190" s="462"/>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2"/>
      <c r="AA190" s="462"/>
      <c r="AB190" s="462"/>
      <c r="AC190" s="462"/>
      <c r="AD190" s="462"/>
      <c r="AE190" s="462"/>
      <c r="AF190" s="462"/>
      <c r="AG190" s="462"/>
      <c r="AH190" s="462"/>
      <c r="AI190" s="462"/>
      <c r="AJ190" s="462"/>
      <c r="AK190" s="462"/>
      <c r="AL190" s="462"/>
      <c r="AM190" s="463"/>
    </row>
    <row r="191" spans="1:39" x14ac:dyDescent="0.4">
      <c r="B191" s="461"/>
      <c r="C191" s="462"/>
      <c r="D191" s="462"/>
      <c r="E191" s="462"/>
      <c r="F191" s="462"/>
      <c r="G191" s="462"/>
      <c r="H191" s="462"/>
      <c r="I191" s="462"/>
      <c r="J191" s="462"/>
      <c r="K191" s="462"/>
      <c r="L191" s="462"/>
      <c r="M191" s="462"/>
      <c r="N191" s="462"/>
      <c r="O191" s="462"/>
      <c r="P191" s="462"/>
      <c r="Q191" s="462"/>
      <c r="R191" s="462"/>
      <c r="S191" s="462"/>
      <c r="T191" s="462"/>
      <c r="U191" s="462"/>
      <c r="V191" s="462"/>
      <c r="W191" s="462"/>
      <c r="X191" s="462"/>
      <c r="Y191" s="462"/>
      <c r="Z191" s="462"/>
      <c r="AA191" s="462"/>
      <c r="AB191" s="462"/>
      <c r="AC191" s="462"/>
      <c r="AD191" s="462"/>
      <c r="AE191" s="462"/>
      <c r="AF191" s="462"/>
      <c r="AG191" s="462"/>
      <c r="AH191" s="462"/>
      <c r="AI191" s="462"/>
      <c r="AJ191" s="462"/>
      <c r="AK191" s="462"/>
      <c r="AL191" s="462"/>
      <c r="AM191" s="463"/>
    </row>
    <row r="192" spans="1:39" x14ac:dyDescent="0.4">
      <c r="B192" s="461"/>
      <c r="C192" s="462"/>
      <c r="D192" s="462"/>
      <c r="E192" s="462"/>
      <c r="F192" s="462"/>
      <c r="G192" s="462"/>
      <c r="H192" s="462"/>
      <c r="I192" s="462"/>
      <c r="J192" s="462"/>
      <c r="K192" s="462"/>
      <c r="L192" s="462"/>
      <c r="M192" s="462"/>
      <c r="N192" s="462"/>
      <c r="O192" s="462"/>
      <c r="P192" s="462"/>
      <c r="Q192" s="462"/>
      <c r="R192" s="462"/>
      <c r="S192" s="462"/>
      <c r="T192" s="462"/>
      <c r="U192" s="462"/>
      <c r="V192" s="462"/>
      <c r="W192" s="462"/>
      <c r="X192" s="462"/>
      <c r="Y192" s="462"/>
      <c r="Z192" s="462"/>
      <c r="AA192" s="462"/>
      <c r="AB192" s="462"/>
      <c r="AC192" s="462"/>
      <c r="AD192" s="462"/>
      <c r="AE192" s="462"/>
      <c r="AF192" s="462"/>
      <c r="AG192" s="462"/>
      <c r="AH192" s="462"/>
      <c r="AI192" s="462"/>
      <c r="AJ192" s="462"/>
      <c r="AK192" s="462"/>
      <c r="AL192" s="462"/>
      <c r="AM192" s="463"/>
    </row>
    <row r="193" spans="2:39" x14ac:dyDescent="0.4">
      <c r="B193" s="461"/>
      <c r="C193" s="462"/>
      <c r="D193" s="462"/>
      <c r="E193" s="462"/>
      <c r="F193" s="462"/>
      <c r="G193" s="462"/>
      <c r="H193" s="462"/>
      <c r="I193" s="462"/>
      <c r="J193" s="462"/>
      <c r="K193" s="462"/>
      <c r="L193" s="462"/>
      <c r="M193" s="462"/>
      <c r="N193" s="462"/>
      <c r="O193" s="462"/>
      <c r="P193" s="462"/>
      <c r="Q193" s="462"/>
      <c r="R193" s="462"/>
      <c r="S193" s="462"/>
      <c r="T193" s="462"/>
      <c r="U193" s="462"/>
      <c r="V193" s="462"/>
      <c r="W193" s="462"/>
      <c r="X193" s="462"/>
      <c r="Y193" s="462"/>
      <c r="Z193" s="462"/>
      <c r="AA193" s="462"/>
      <c r="AB193" s="462"/>
      <c r="AC193" s="462"/>
      <c r="AD193" s="462"/>
      <c r="AE193" s="462"/>
      <c r="AF193" s="462"/>
      <c r="AG193" s="462"/>
      <c r="AH193" s="462"/>
      <c r="AI193" s="462"/>
      <c r="AJ193" s="462"/>
      <c r="AK193" s="462"/>
      <c r="AL193" s="462"/>
      <c r="AM193" s="463"/>
    </row>
    <row r="194" spans="2:39" x14ac:dyDescent="0.4">
      <c r="B194" s="464"/>
      <c r="C194" s="465"/>
      <c r="D194" s="465"/>
      <c r="E194" s="465"/>
      <c r="F194" s="465"/>
      <c r="G194" s="465"/>
      <c r="H194" s="465"/>
      <c r="I194" s="465"/>
      <c r="J194" s="465"/>
      <c r="K194" s="465"/>
      <c r="L194" s="465"/>
      <c r="M194" s="465"/>
      <c r="N194" s="465"/>
      <c r="O194" s="465"/>
      <c r="P194" s="465"/>
      <c r="Q194" s="465"/>
      <c r="R194" s="465"/>
      <c r="S194" s="465"/>
      <c r="T194" s="465"/>
      <c r="U194" s="465"/>
      <c r="V194" s="465"/>
      <c r="W194" s="465"/>
      <c r="X194" s="465"/>
      <c r="Y194" s="465"/>
      <c r="Z194" s="465"/>
      <c r="AA194" s="465"/>
      <c r="AB194" s="465"/>
      <c r="AC194" s="465"/>
      <c r="AD194" s="465"/>
      <c r="AE194" s="465"/>
      <c r="AF194" s="465"/>
      <c r="AG194" s="465"/>
      <c r="AH194" s="465"/>
      <c r="AI194" s="465"/>
      <c r="AJ194" s="465"/>
      <c r="AK194" s="465"/>
      <c r="AL194" s="465"/>
      <c r="AM194" s="466"/>
    </row>
  </sheetData>
  <autoFilter ref="B8:AM184" xr:uid="{571B95C6-A6EF-48A0-B4C0-56E9EFF57E81}"/>
  <mergeCells count="11">
    <mergeCell ref="B6:AM6"/>
    <mergeCell ref="B2:C4"/>
    <mergeCell ref="E2:AK2"/>
    <mergeCell ref="E3:AK3"/>
    <mergeCell ref="E4:AK4"/>
    <mergeCell ref="B5:AM5"/>
    <mergeCell ref="B7:E7"/>
    <mergeCell ref="F7:V7"/>
    <mergeCell ref="W7:AI7"/>
    <mergeCell ref="AK7:AM7"/>
    <mergeCell ref="B185:AM194"/>
  </mergeCells>
  <phoneticPr fontId="6" type="noConversion"/>
  <conditionalFormatting sqref="G9:V59 G60:S60 G61:V66">
    <cfRule type="cellIs" dxfId="997" priority="2" operator="equal">
      <formula>0</formula>
    </cfRule>
  </conditionalFormatting>
  <conditionalFormatting sqref="T60:V60">
    <cfRule type="cellIs" dxfId="996" priority="1" stopIfTrue="1" operator="equal">
      <formula>0</formula>
    </cfRule>
  </conditionalFormatting>
  <hyperlinks>
    <hyperlink ref="AL30" r:id="rId1" display="https://agenciadetierras-my.sharepoint.com/:f:/g/personal/planeacionant_ant_gov_co/Es0nK4ehuJdIgWZCiRxQ98IBJCK4Js9hKB60u7QfUg2WoA?e=HlEeW5" xr:uid="{16ED81AE-67F4-42D3-9128-FBEE076C8A0B}"/>
    <hyperlink ref="AL18" r:id="rId2" display="https://agenciadetierras-my.sharepoint.com/:f:/g/personal/planeacionant_ant_gov_co/Ek3Xe3MayStGp5pmA-sjQmkBzur6Hb_HoioDapmediDfKw?e=TZcgFo" xr:uid="{319E45C7-0EAC-4ABC-A614-02580470D655}"/>
    <hyperlink ref="AL20" r:id="rId3" display="https://agenciadetierras-my.sharepoint.com/:f:/g/personal/planeacionant_ant_gov_co/EsbUlAE_3RhEnT8Kd2Q7ijgBsVLXY9iy6WCmhbbUJAum-g?e=y4PgdP" xr:uid="{55CF07A2-CF0D-4E8E-BB03-ABC0F0B2ACBA}"/>
    <hyperlink ref="AL21" r:id="rId4" display="https://agenciadetierras-my.sharepoint.com/:f:/g/personal/planeacionant_ant_gov_co/EjEMYjttoS9IlzmpRerwlmcBDhap_T3esUaXrGNwzNHf_g?e=iefqpj" xr:uid="{67F265B3-7FEF-4519-B949-AB21B4437B90}"/>
    <hyperlink ref="AL28" r:id="rId5" display="https://agenciadetierras-my.sharepoint.com/:f:/g/personal/planeacionant_ant_gov_co/EnSpnABLC-dMrCsEyjlcNxsB5alTKLOjXrbHVsPSW6FYDA?e=XsOUUQ" xr:uid="{2532CF78-D4C2-4615-B57D-72F58558D0B5}"/>
    <hyperlink ref="AL34" r:id="rId6" display="https://agenciadetierras-my.sharepoint.com/:f:/g/personal/planeacionant_ant_gov_co/EsXLWI3jqP1BidxBbEiVaIwBGLehogm-1PiTYsP7OCuG0g?e=TLWytf" xr:uid="{E47F0D88-6960-4133-8F19-DE56599DEAD6}"/>
    <hyperlink ref="AL36" r:id="rId7" display="https://agenciadetierras-my.sharepoint.com/:f:/g/personal/planeacionant_ant_gov_co/EgeBqGbzJfJIsKv80t76qNgBNdKTBRcVu8O13Xrfj-Qnmg?e=gfdi3k" xr:uid="{A2E17DAE-AA1A-4489-98CA-D5BBC37F50EC}"/>
    <hyperlink ref="AL39" r:id="rId8" display="https://agenciadetierras-my.sharepoint.com/:f:/g/personal/planeacionant_ant_gov_co/EpTzQdPEEe1IryyCUj7p9mEBiBdpHBk96xthjkUMbKiV6w?e=fUb04f" xr:uid="{76C91624-E725-4063-950F-E1BE000E65C0}"/>
    <hyperlink ref="AL40" r:id="rId9" display="https://agenciadetierras-my.sharepoint.com/:f:/g/personal/planeacionant_ant_gov_co/EvZYLR2t9TFCm5zrAQb8OswBDSgDhdmQ3VF_g_qye8CHyA?e=kzmsM9" xr:uid="{B78CE790-01FE-4076-81E6-1503E8117FB6}"/>
    <hyperlink ref="AL46" r:id="rId10" display="https://agenciadetierras-my.sharepoint.com/:f:/g/personal/planeacionant_ant_gov_co/EpYRZX2jEwlGrXjV7BvtHi0BofwMzHlaz9I3AXEZoIhQDw?e=kVpNYa" xr:uid="{309C1ACA-C285-4758-A9D9-FF9A2EC87A20}"/>
    <hyperlink ref="AL47" r:id="rId11" display="https://agenciadetierras-my.sharepoint.com/:f:/g/personal/planeacionant_ant_gov_co/EuewzI0BWZFNqs2dvTg7Rx0BAaeqzirWqUDmS3S0Z135KQ?e=ySamHt" xr:uid="{658D6772-6A7C-425F-98C1-8F45B3B5CD97}"/>
    <hyperlink ref="AL48" r:id="rId12" display="https://agenciadetierras-my.sharepoint.com/:f:/g/personal/planeacionant_ant_gov_co/EuqSuJxiyB1GlF1-g1kAKpABFMLxhUc1f2Wa3EKoT4U0PQ?e=G2hxLt" xr:uid="{F2E3AA0B-86D2-4925-BB7D-A3F7D85EE073}"/>
    <hyperlink ref="AL50" r:id="rId13" display="https://agenciadetierras-my.sharepoint.com/:f:/g/personal/planeacionant_ant_gov_co/EuqSuJxiyB1GlF1-g1kAKpABFMLxhUc1f2Wa3EKoT4U0PQ?e=G2hxLt" xr:uid="{93A6A51C-007D-45FA-9F0B-2F85D846F493}"/>
    <hyperlink ref="AL53" r:id="rId14" display="https://agenciadetierras-my.sharepoint.com/:f:/g/personal/planeacionant_ant_gov_co/Et7W3hEARxRHr0zFgu13LakBA7242KQ9qhULjlCK7TY-Vg?e=BKpbjf" xr:uid="{25DA1E1A-FE9D-446C-9EA1-B2B65FBF1311}"/>
    <hyperlink ref="AL54" r:id="rId15" display="https://agenciadetierras-my.sharepoint.com/:f:/g/personal/planeacionant_ant_gov_co/EpDm66-hu3pIn38MP_qIHXcBkuCqZdOjdbmXTGW6TEyOCw?e=KRVTbO" xr:uid="{A987B2C4-55C6-4EFF-8530-736ED54DD157}"/>
    <hyperlink ref="AL98" r:id="rId16" display="https://agenciadetierras-my.sharepoint.com/:f:/g/personal/planeacionant_ant_gov_co/El0Tdj9n2CZPifl_dXZBI7MBGJ9POcFNgZnwtqMKsCAKbQ?e=cvjYEG" xr:uid="{3F5472F7-5A51-4F6A-8CFF-459487BE7190}"/>
    <hyperlink ref="AL99" r:id="rId17" display="https://agenciadetierras-my.sharepoint.com/:f:/g/personal/planeacionant_ant_gov_co/Eub-D0V-UzFCnsK2jhFtJF0B5Z7PCeuqyXOmYqQXvZ0i9A?e=dWsKoG" xr:uid="{E074C0E3-08B0-4055-B72A-58FB94420F42}"/>
    <hyperlink ref="AL101" r:id="rId18" display="https://agenciadetierras-my.sharepoint.com/:f:/g/personal/planeacionant_ant_gov_co/EthfK20dyDRNpLqgI7MKh-QBMXx5KxawOv0YLwdnMMJVgQ?e=NZk7If" xr:uid="{0039EC7A-E607-40CD-8DAB-36B864EA4FEB}"/>
    <hyperlink ref="AL103" r:id="rId19" display="https://agenciadetierras-my.sharepoint.com/:f:/g/personal/planeacionant_ant_gov_co/EoqYJBUGS9tJr-Lfubz1-QQBCGDyh1wFOWAkbUclfApAKg?e=ptxI4K" xr:uid="{F18A5498-853D-4A74-A844-E675DE7B5110}"/>
    <hyperlink ref="AL55" r:id="rId20" display="https://agenciadetierras-my.sharepoint.com/:f:/g/personal/planeacionant_ant_gov_co/EkoNGtyW1v1IhUDwCufZfjABHFUEdwXTDUS2XOVvob2asw?e=GHFScV" xr:uid="{B653C2DD-4E24-4BB0-930D-1BDA925D5523}"/>
    <hyperlink ref="AL57" r:id="rId21" display="https://agenciadetierras-my.sharepoint.com/:f:/g/personal/planeacionant_ant_gov_co/EkoNGtyW1v1IhUDwCufZfjABHFUEdwXTDUS2XOVvob2asw?e=GHFScV" xr:uid="{42328FF3-4D42-4DDE-91CA-CD79F5666190}"/>
    <hyperlink ref="AL58" r:id="rId22" display="https://agenciadetierras-my.sharepoint.com/:f:/g/personal/planeacionant_ant_gov_co/EkoNGtyW1v1IhUDwCufZfjABHFUEdwXTDUS2XOVvob2asw?e=GHFScV" xr:uid="{14AADCAC-7252-4738-AAC0-0AF66B1AB152}"/>
    <hyperlink ref="AL59" r:id="rId23" display="https://agenciadetierras-my.sharepoint.com/:f:/g/personal/planeacionant_ant_gov_co/EkoNGtyW1v1IhUDwCufZfjABHFUEdwXTDUS2XOVvob2asw?e=GHFScV" xr:uid="{4C3BA76C-EB7D-46A6-A1EA-F060C309F9B1}"/>
    <hyperlink ref="AL63" r:id="rId24" display="https://agenciadetierras-my.sharepoint.com/:f:/g/personal/planeacionant_ant_gov_co/EkoNGtyW1v1IhUDwCufZfjABHFUEdwXTDUS2XOVvob2asw?e=GHFScV" xr:uid="{991F78D9-8310-4A6D-BB26-7690F816B2F1}"/>
    <hyperlink ref="AL64" r:id="rId25" display="https://agenciadetierras-my.sharepoint.com/:f:/g/personal/planeacionant_ant_gov_co/EkoNGtyW1v1IhUDwCufZfjABHFUEdwXTDUS2XOVvob2asw?e=GHFScV" xr:uid="{8A8865FD-A40B-49E0-9EC4-67C8C8790D8D}"/>
    <hyperlink ref="AL75" r:id="rId26" display="https://agenciadetierras-my.sharepoint.com/:f:/g/personal/planeacionant_ant_gov_co/EvJzomqc21xNo9Uu4QOPXZ4BaRsARDlQh1Dg5UU3yincQQ?e=idb7Bf" xr:uid="{507EC3C6-BDD0-4D90-BA2F-A61C1D0D1686}"/>
    <hyperlink ref="AL79" r:id="rId27" display="https://agenciadetierras-my.sharepoint.com/:f:/g/personal/planeacionant_ant_gov_co/EjrzfWlCqcRLtBcaL6CDtYcB7hUn_lwCy_LE91k1k_uXEA?e=7054i0" xr:uid="{3AB26055-4ADC-42AF-93B1-1D170A9AEAB9}"/>
    <hyperlink ref="AL82" r:id="rId28" display="https://agenciadetierras-my.sharepoint.com/:f:/g/personal/planeacionant_ant_gov_co/Eu0ZI38e4j9EjhYpnql17CIBodW2JACzELENs4FF69tsjw?e=DIV0AE" xr:uid="{E3FC501B-6460-4040-AFB7-2BC41B8B8368}"/>
    <hyperlink ref="AL85" r:id="rId29" display="https://agenciadetierras-my.sharepoint.com/:f:/g/personal/planeacionant_ant_gov_co/EphXtkHZ5QJLi_eIGdwvmpwByV3LaVMd4M8_DCKJRT_D-A?e=tNmBRf" xr:uid="{95265765-21A1-4772-835D-F00BD8395763}"/>
    <hyperlink ref="AL88" r:id="rId30" display="https://agenciadetierras-my.sharepoint.com/:f:/g/personal/planeacionant_ant_gov_co/En-njazgK-FMkwfPweTktQQBMz49jPpXxZ7VhfB5drAXFA?e=waQMMe" xr:uid="{F85ADF73-14C5-45DA-B9FA-A7181C4E0E4F}"/>
    <hyperlink ref="AL91" r:id="rId31" display="https://agenciadetierras-my.sharepoint.com/:f:/g/personal/planeacionant_ant_gov_co/Eu12N14Cu4ZIljLVE7Q4AFABNgSDyDdQbMozrW--dPtGlw?e=HzmGkE" xr:uid="{10938EDC-EB3D-45AC-9688-341F70B81D27}"/>
    <hyperlink ref="AL94" r:id="rId32" display="https://agenciadetierras-my.sharepoint.com/:f:/g/personal/planeacionant_ant_gov_co/EihiyuHynG5IsHelD7JoyWwB6s69rS8MXoHr_RpkWLoDuw?e=VtqweN" xr:uid="{31493E18-7AD2-4C69-BEE7-8105F06BFB79}"/>
    <hyperlink ref="AL67" r:id="rId33" display="https://agenciadetierras-my.sharepoint.com/:f:/g/personal/planeacionant_ant_gov_co/EmnDpCTj321ImluRjxTHdigBcqdOrRw4DIbQgNIbQMzgTg?e=mu30Kq" xr:uid="{350FDA96-E49D-40CB-B5ED-6803DCB45C47}"/>
    <hyperlink ref="AL68" r:id="rId34" display="https://agenciadetierras-my.sharepoint.com/:f:/g/personal/planeacionant_ant_gov_co/EqdjblEqqUVFjDG-jVoET4IBPX1PvIr8AiBfXTrBWST51g?e=Kv8TUS" xr:uid="{0CDE6656-6A2C-4F61-9519-B238A0BC1E3D}"/>
    <hyperlink ref="AL69" r:id="rId35" display="https://agenciadetierras-my.sharepoint.com/:f:/g/personal/planeacionant_ant_gov_co/EsPQ_mhRtc5JojJ_MgUY3mkBMtVNxG4Uy3HaJpaGCYXZdg?e=8gZHsh" xr:uid="{EBAF1732-7753-4AB3-AE29-AC7454816D75}"/>
    <hyperlink ref="AL70" r:id="rId36" display="https://agenciadetierras-my.sharepoint.com/:f:/g/personal/planeacionant_ant_gov_co/EnfZjIWMiNhEkFmJhvLFgNkBp-ULnpFMSMo5ewIXnxfH6A?e=uz5dz5" xr:uid="{C3813735-FB95-4A50-A9B1-22DA8A9F75CD}"/>
    <hyperlink ref="AL184" r:id="rId37" display="https://agenciadetierras-my.sharepoint.com/:f:/g/personal/planeacionant_ant_gov_co/EsQByGjAJp1Hh8p62pqI2QABb3ZlnAQ5jYopx6eY3FcyUw?e=osXmvG" xr:uid="{2DD39311-41B8-474C-BF1A-8319725F3F1A}"/>
    <hyperlink ref="AL111" r:id="rId38" display="https://agenciadetierras-my.sharepoint.com/:f:/g/personal/planeacionant_ant_gov_co/EvYtLps0HrZHozGYrEooS7QBwM6htqtn8ErpDI_6jo_1Hw?e=nE60Nz" xr:uid="{ADD0BF06-6168-4C90-A12A-48AE72534E36}"/>
    <hyperlink ref="AL112" r:id="rId39" display="https://agenciadetierras-my.sharepoint.com/:f:/g/personal/planeacionant_ant_gov_co/Er7bJT6utItCrX-UeONScLsB1NnESPK8atpwMhpUtYfGLA?e=AxGqKr" xr:uid="{358023AC-BF13-456D-A3AB-3DEC3EDD22C1}"/>
    <hyperlink ref="AL117" r:id="rId40" display="https://agenciadetierras-my.sharepoint.com/:f:/g/personal/planeacionant_ant_gov_co/Enyr8yj556BKt7gYzzsLyqABEo5B5JQH7XJfgyVJEvI04A?e=w77j5M" xr:uid="{0B663334-9CBC-4E99-8541-721792C736ED}"/>
    <hyperlink ref="AL119" r:id="rId41" display="https://agenciadetierras-my.sharepoint.com/:f:/g/personal/planeacionant_ant_gov_co/Eu8Jggg-pHJGtzYJWrLU1DQB7aAPkBBRLgsXGVbCSjdk_A?e=uusVII" xr:uid="{536ED456-02CB-4F90-99A6-3304A32B19CD}"/>
    <hyperlink ref="AL122" r:id="rId42" display="https://agenciadetierras-my.sharepoint.com/:f:/g/personal/planeacionant_ant_gov_co/El5hus2VmFhFiaZdfQL-XZUBLSVG4BaC-ToEG3qwg0UcRA?e=CbNBI2" xr:uid="{8453AB08-FD1A-44AB-B455-160C789A9D68}"/>
    <hyperlink ref="AL123" r:id="rId43" display="https://agenciadetierras-my.sharepoint.com/:f:/g/personal/planeacionant_ant_gov_co/Em5TJ4zMB5dFifQXl_BwsY8BK6F6S9lpJML1SNxX-dGIew?e=MsGKBA" xr:uid="{F2FA6484-EADE-4D84-8B93-40D8B314EBC3}"/>
    <hyperlink ref="AL32" r:id="rId44" display="https://agenciadetierras-my.sharepoint.com/:f:/g/personal/planeacionant_ant_gov_co/Etkh6DK_PodFqi7bPRSqI4EBtmaMLQWxkYaMlgeMpAx_Bw?e=dG7nYk" xr:uid="{72977CEB-6F82-4202-AF71-491DBB4D2605}"/>
    <hyperlink ref="AL33" r:id="rId45" display="https://agenciadetierras-my.sharepoint.com/:f:/g/personal/planeacionant_ant_gov_co/EnAnPmJle0VAunlwLcYwIbUBAugLSHw0bwfNZA9nRbhuDA?e=ym37kb" xr:uid="{8973AF5B-CEBA-4347-82F0-5433A2F90E31}"/>
    <hyperlink ref="AL43" r:id="rId46" display="https://agenciadetierras-my.sharepoint.com/:f:/g/personal/planeacionant_ant_gov_co/ElI5OPKy2ZFJkfD_d2RUGO8Bs0HY5ROJaS-JeaBACBxBNg?e=Ju2YpI" xr:uid="{0FB4055B-AD8A-491E-B70C-6313E516D75B}"/>
    <hyperlink ref="AL124" r:id="rId47" display="https://agenciadetierras-my.sharepoint.com/:f:/g/personal/planeacionant_ant_gov_co/Eq9R9HAV4qxBn5ATsvYPPDkBKjAgXmhzocXegIHXz_Hj-w?e=Sb8jxc" xr:uid="{6DAE5D8A-A873-4AD6-9933-7C41397543C3}"/>
    <hyperlink ref="AL129" r:id="rId48" display="https://agenciadetierras-my.sharepoint.com/:f:/g/personal/planeacionant_ant_gov_co/EitzKVQshn1DrvolqY2C5XEB3gQSIqu4xo3fIwtPqxF0jQ?e=qbROFm" xr:uid="{D096A244-6ED0-4D65-A8A2-268922304E3D}"/>
    <hyperlink ref="AL132" r:id="rId49" display="https://agenciadetierras-my.sharepoint.com/:f:/g/personal/planeacionant_ant_gov_co/Et_syqMidMxIqqqIPsNJyU0BYZSvz_zxSDhwsZAf_CFLLg?e=elKaIW" xr:uid="{CE8D350A-D45C-4FE6-A27A-BE6611C7B187}"/>
    <hyperlink ref="AL134" r:id="rId50" display="https://agenciadetierras-my.sharepoint.com/:f:/g/personal/planeacionant_ant_gov_co/EjBvswnDqOZBp1DMQwolMhABm1oXy7YapWcL89Y8ufW8jQ?e=ZztOtF" xr:uid="{8AF96EF4-CE4E-4D7E-8F59-6FD40719786D}"/>
    <hyperlink ref="AL135" r:id="rId51" display="https://agenciadetierras-my.sharepoint.com/:f:/g/personal/planeacionant_ant_gov_co/EoxEJ8ZddEVKjjOdXlnusXgBvM69SFZtysrxsxWqejPs9w?e=ktoCtc" xr:uid="{E8AC75F4-A9B1-4A5B-BE22-3DFC83FDDC57}"/>
    <hyperlink ref="AL136" r:id="rId52" display="https://agenciadetierras-my.sharepoint.com/:f:/g/personal/planeacionant_ant_gov_co/EgOBZKrejSZMp_PODq0t2uIBCPLMhwdFdCHNKpWoS-kLLQ?e=xXbe4W" xr:uid="{0B99B0AC-85E2-482B-825A-F15936BBE698}"/>
    <hyperlink ref="AL137" r:id="rId53" display="https://agenciadetierras-my.sharepoint.com/:f:/g/personal/planeacionant_ant_gov_co/ElaIVrxyRVZAsK2rlEAlh8ABu-zdGJ3Ns33kXQAm3rxhcA?e=BM6t4R" xr:uid="{4B1A20AB-01D4-4D5A-A757-792CD521F452}"/>
    <hyperlink ref="AL138" r:id="rId54" display="https://agenciadetierras-my.sharepoint.com/:f:/g/personal/planeacionant_ant_gov_co/EpyRePa_3elPjcKWbX6GCJoB4NKNl91hnvgtyaoQSBOa4w?e=XesuzY" xr:uid="{235FB096-F8C0-4CB5-9F44-1316C06FF7A7}"/>
    <hyperlink ref="AL141" r:id="rId55" display="https://agenciadetierras-my.sharepoint.com/:f:/g/personal/planeacionant_ant_gov_co/EhvrWJfik8hOi7-X8le16moBzC2MLv73m826Ey-DNz-Pmw?e=poqFY2" xr:uid="{AD40A9E9-AB29-474A-A6D6-BDE6D8982CAA}"/>
    <hyperlink ref="AL142" r:id="rId56" display="https://agenciadetierras-my.sharepoint.com/:f:/g/personal/planeacionant_ant_gov_co/EkOcV9D_bEFHhAvRc0YMaX4BkpKzRypLYyZDILB0gVOQTA?e=oQfbEQ" xr:uid="{C7A65410-EE3A-4C55-AD42-5AF6DFCE7318}"/>
    <hyperlink ref="AL144" r:id="rId57" display="https://agenciadetierras-my.sharepoint.com/:f:/g/personal/planeacionant_ant_gov_co/Ejdyyvr2K4BFsiTxqgTIkO0B64UHmJSs92zTTD96Hep0jw?e=PTKYMw" xr:uid="{108A5E24-E361-4CF9-B3E6-59718FD5EC8D}"/>
    <hyperlink ref="AL146" r:id="rId58" display="https://agenciadetierras-my.sharepoint.com/:f:/g/personal/planeacionant_ant_gov_co/Ek4ytUNwBGFFkBG_sKE35LoBj9Q5PoRo4EMSuQl5_oaFYA?e=fVqQXK" xr:uid="{30C7B33F-90C2-4F39-B3ED-03897638F12F}"/>
    <hyperlink ref="AL147" r:id="rId59" display="https://agenciadetierras-my.sharepoint.com/:f:/g/personal/planeacionant_ant_gov_co/EqQQrE_n7Z9PrjQmvEBpKh0BbZ0l5AIucysx8pcSTa-zdw?e=orrWaF" xr:uid="{88B5CBC2-0400-435F-A0A4-DF0FCDCB6375}"/>
    <hyperlink ref="AL148" r:id="rId60" display="https://agenciadetierras-my.sharepoint.com/:f:/g/personal/planeacionant_ant_gov_co/EprXXFb54ChGoL5nxYCmtocBmmxLkoh0DVY5dY9Toe4XKg?e=uHZXp0" xr:uid="{A5A80907-6699-4778-BC57-9EC663F6E961}"/>
    <hyperlink ref="AL149" r:id="rId61" display="https://agenciadetierras-my.sharepoint.com/:f:/g/personal/planeacionant_ant_gov_co/Eq2oCTpbFbNMnKMd3MVY7MUBZLqK4Zu1AfE9yx7T5Ffb8Q?e=iu9NF8" xr:uid="{3C788C73-0788-42F7-A45A-F7154E5C8DDB}"/>
    <hyperlink ref="AL151" r:id="rId62" display="https://agenciadetierras-my.sharepoint.com/:f:/g/personal/planeacionant_ant_gov_co/Ev2VFyTw68xCvQ9vdfzK34QBuw3Y8n-miG5oJhjR7Q_xmA?e=7cJ8wv" xr:uid="{E9AE9FAF-6A1C-4999-8093-4B902471BE27}"/>
    <hyperlink ref="AL152" r:id="rId63" display="https://agenciadetierras-my.sharepoint.com/:f:/g/personal/planeacionant_ant_gov_co/Eqne-CBEsmxJp-xX_ocDrRgBeLbY7CeLLSXbYOKyt9Qi6g?e=qOC2S4" xr:uid="{CA021A02-0624-4096-883A-E54F0CC663EF}"/>
    <hyperlink ref="AL154" r:id="rId64" display="https://agenciadetierras-my.sharepoint.com/:f:/g/personal/planeacionant_ant_gov_co/EipkBBfVgHdMteDbTWjdzjIBnvUjzY_Qbn2VuF86rapJVA?e=6gkCUp" xr:uid="{4305A24C-0107-4C66-9B20-A2E892AB72ED}"/>
    <hyperlink ref="AL155" r:id="rId65" display="https://agenciadetierras-my.sharepoint.com/:f:/g/personal/planeacionant_ant_gov_co/Ej81oMnO0wNOi-4KPS7WRX0BfDuZKtFFJ4fXW41Idolgvg?e=mifJrK" xr:uid="{74BEB5A6-D48B-4C90-A784-EFD89DB262D6}"/>
    <hyperlink ref="AL158" r:id="rId66" display="https://agenciadetierras-my.sharepoint.com/:f:/g/personal/planeacionant_ant_gov_co/EjJO18Chm01NtpjNZLRbBi4BrGwW-NwW5GyNqrq-3ufugg?e=fN1zyq" xr:uid="{09284654-262F-497E-9920-442E2F14E5B8}"/>
    <hyperlink ref="AL156" r:id="rId67" display="https://agenciadetierras-my.sharepoint.com/:f:/g/personal/planeacionant_ant_gov_co/EkV9hwJGjFJEq9V4XLwteaMB3RfVS2j7uG2TzWcL7VzGJw?e=8yMnyS" xr:uid="{1E3605FD-5E4D-4732-99C3-43FFAC9CCFBE}"/>
    <hyperlink ref="AL160" r:id="rId68" display="https://agenciadetierras-my.sharepoint.com/:f:/g/personal/planeacionant_ant_gov_co/EvyuGbI7-R5HpbXkfNO_L1EBO1lW2briP6czOrR5LF8PVg?e=kDPBfJ" xr:uid="{54BB54A3-E350-4FB4-A20C-E30AD327E816}"/>
    <hyperlink ref="AL163" r:id="rId69" display="https://agenciadetierras-my.sharepoint.com/:f:/g/personal/planeacionant_ant_gov_co/EpABILZZyJ9GjGrVoS2LTtkBLc7OJAfQxN50K8vS74noAA?e=XJGsgg" xr:uid="{A16C1F41-FFC0-47B1-992B-7382C509F7D3}"/>
    <hyperlink ref="AL164" r:id="rId70" display="https://agenciadetierras-my.sharepoint.com/:f:/g/personal/planeacionant_ant_gov_co/Ehp_fsxIdhlJtidpZy5Yc6YBO4_g2s8OK4D5f1X1_v5b5w?e=Cyhxze" xr:uid="{88B34BA7-CD99-4B5C-B14E-3377EFB074FA}"/>
    <hyperlink ref="AL177" r:id="rId71" display="https://agenciadetierras-my.sharepoint.com/:f:/g/personal/planeacionant_ant_gov_co/EisQXoceeApOuPWUok7Ix3sBlAGTyl4epN9Kcsa1biA7og?e=owXGPf" xr:uid="{DD824B72-7549-4732-95A8-7EB7975E670C}"/>
    <hyperlink ref="AL178" r:id="rId72" display="https://agenciadetierras-my.sharepoint.com/:f:/g/personal/planeacionant_ant_gov_co/EtA6LCoPlmhBmZKEqVsEOIgB7mrIY308OIdidqOdvbQpqQ?e=dYJeiG" xr:uid="{7FAB58A9-71E3-4408-9379-18F24BC57B19}"/>
    <hyperlink ref="AL181" r:id="rId73" display="https://agenciadetierras-my.sharepoint.com/:f:/g/personal/planeacionant_ant_gov_co/Ev6URWJPpOxFvIZmWw9y9HwBiNlaHVEHzGBMHN8kqWOPag?e=7YxLWz" xr:uid="{560E5CB4-BB5E-4C46-A687-8FA69211F435}"/>
    <hyperlink ref="AL183" r:id="rId74" display="https://agenciadetierras-my.sharepoint.com/:f:/g/personal/planeacionant_ant_gov_co/EtuJJq4Kuk5NqMlid4WooSABiAVncEPr5ivUOdo4_d_pRQ?e=Yd2V9T" xr:uid="{C285AF89-7C2E-400F-876E-0C7C3222DE2B}"/>
  </hyperlinks>
  <pageMargins left="0.7" right="0.7" top="0.75" bottom="0.75" header="0.3" footer="0.3"/>
  <pageSetup orientation="portrait" r:id="rId75"/>
  <drawing r:id="rId7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78C7E-134C-482E-875B-EBE1A133AFCA}">
  <dimension ref="B1:Q196"/>
  <sheetViews>
    <sheetView topLeftCell="E9" zoomScaleNormal="100" workbookViewId="0">
      <selection activeCell="B8" sqref="B8:B9"/>
    </sheetView>
  </sheetViews>
  <sheetFormatPr baseColWidth="10" defaultColWidth="11.4609375" defaultRowHeight="14.15" x14ac:dyDescent="0.4"/>
  <cols>
    <col min="1" max="1" width="2.07421875" style="13" customWidth="1"/>
    <col min="2" max="2" width="30.53515625" style="13" customWidth="1"/>
    <col min="3" max="3" width="60.53515625" style="13" customWidth="1"/>
    <col min="4" max="4" width="30.53515625" style="13" customWidth="1"/>
    <col min="5" max="5" width="60.53515625" style="13" customWidth="1"/>
    <col min="6" max="6" width="30.53515625" style="96" customWidth="1"/>
    <col min="7" max="9" width="30.53515625" style="112" customWidth="1"/>
    <col min="10" max="11" width="60.53515625" style="112" customWidth="1"/>
    <col min="12" max="12" width="30.53515625" style="113" customWidth="1"/>
    <col min="13" max="13" width="30.53515625" style="112" customWidth="1"/>
    <col min="14" max="14" width="30.53515625" style="113" customWidth="1"/>
    <col min="15" max="17" width="30.53515625" style="112" customWidth="1"/>
    <col min="18" max="16384" width="11.4609375" style="13"/>
  </cols>
  <sheetData>
    <row r="1" spans="2:17" ht="15" customHeight="1" x14ac:dyDescent="0.4"/>
    <row r="2" spans="2:17" ht="30" customHeight="1" x14ac:dyDescent="0.4">
      <c r="B2" s="399"/>
      <c r="C2" s="401"/>
      <c r="D2" s="10" t="s">
        <v>30</v>
      </c>
      <c r="E2" s="369" t="s">
        <v>75</v>
      </c>
      <c r="F2" s="408"/>
      <c r="G2" s="408"/>
      <c r="H2" s="408"/>
      <c r="I2" s="408"/>
      <c r="J2" s="408"/>
      <c r="K2" s="408"/>
      <c r="L2" s="408"/>
      <c r="M2" s="370"/>
      <c r="N2" s="341" t="s">
        <v>31</v>
      </c>
      <c r="O2" s="341"/>
      <c r="P2" s="474" t="s">
        <v>78</v>
      </c>
      <c r="Q2" s="475"/>
    </row>
    <row r="3" spans="2:17" ht="30" customHeight="1" x14ac:dyDescent="0.4">
      <c r="B3" s="402"/>
      <c r="C3" s="404"/>
      <c r="D3" s="10" t="s">
        <v>32</v>
      </c>
      <c r="E3" s="339" t="s">
        <v>76</v>
      </c>
      <c r="F3" s="441"/>
      <c r="G3" s="441"/>
      <c r="H3" s="441"/>
      <c r="I3" s="441"/>
      <c r="J3" s="441"/>
      <c r="K3" s="441"/>
      <c r="L3" s="441"/>
      <c r="M3" s="340"/>
      <c r="N3" s="341" t="s">
        <v>33</v>
      </c>
      <c r="O3" s="341"/>
      <c r="P3" s="339">
        <v>3</v>
      </c>
      <c r="Q3" s="340"/>
    </row>
    <row r="4" spans="2:17" ht="30" customHeight="1" x14ac:dyDescent="0.4">
      <c r="B4" s="405"/>
      <c r="C4" s="407"/>
      <c r="D4" s="10" t="s">
        <v>34</v>
      </c>
      <c r="E4" s="412" t="s">
        <v>77</v>
      </c>
      <c r="F4" s="413"/>
      <c r="G4" s="413"/>
      <c r="H4" s="413"/>
      <c r="I4" s="413"/>
      <c r="J4" s="413"/>
      <c r="K4" s="413"/>
      <c r="L4" s="413"/>
      <c r="M4" s="414"/>
      <c r="N4" s="341" t="s">
        <v>104</v>
      </c>
      <c r="O4" s="341"/>
      <c r="P4" s="353">
        <v>44320</v>
      </c>
      <c r="Q4" s="354"/>
    </row>
    <row r="5" spans="2:17" ht="30" customHeight="1" x14ac:dyDescent="0.4">
      <c r="B5" s="396"/>
      <c r="C5" s="397"/>
      <c r="D5" s="397"/>
      <c r="E5" s="397"/>
      <c r="F5" s="397"/>
      <c r="G5" s="397"/>
      <c r="H5" s="397"/>
      <c r="I5" s="397"/>
      <c r="J5" s="397"/>
      <c r="K5" s="397"/>
      <c r="L5" s="397"/>
      <c r="M5" s="397"/>
      <c r="N5" s="397"/>
      <c r="O5" s="397"/>
      <c r="P5" s="397"/>
      <c r="Q5" s="398"/>
    </row>
    <row r="6" spans="2:17" ht="30" customHeight="1" x14ac:dyDescent="0.4">
      <c r="B6" s="327" t="s">
        <v>174</v>
      </c>
      <c r="C6" s="328"/>
      <c r="D6" s="328"/>
      <c r="E6" s="328"/>
      <c r="F6" s="328"/>
      <c r="G6" s="328"/>
      <c r="H6" s="328"/>
      <c r="I6" s="328"/>
      <c r="J6" s="328"/>
      <c r="K6" s="328"/>
      <c r="L6" s="328"/>
      <c r="M6" s="328"/>
      <c r="N6" s="328"/>
      <c r="O6" s="328"/>
      <c r="P6" s="328"/>
      <c r="Q6" s="329"/>
    </row>
    <row r="7" spans="2:17" ht="30" customHeight="1" x14ac:dyDescent="0.4">
      <c r="B7" s="445" t="s">
        <v>1114</v>
      </c>
      <c r="C7" s="446"/>
      <c r="D7" s="446"/>
      <c r="E7" s="446"/>
      <c r="F7" s="446"/>
      <c r="G7" s="446"/>
      <c r="H7" s="446"/>
      <c r="I7" s="446"/>
      <c r="J7" s="446"/>
      <c r="K7" s="446"/>
      <c r="L7" s="446"/>
      <c r="M7" s="446"/>
      <c r="N7" s="446"/>
      <c r="O7" s="446"/>
      <c r="P7" s="446"/>
      <c r="Q7" s="447"/>
    </row>
    <row r="8" spans="2:17" ht="27.75" customHeight="1" x14ac:dyDescent="0.4">
      <c r="B8" s="449"/>
      <c r="C8" s="449"/>
      <c r="D8" s="449"/>
      <c r="E8" s="449"/>
      <c r="F8" s="449"/>
      <c r="G8" s="449"/>
      <c r="H8" s="449"/>
      <c r="I8" s="449"/>
      <c r="J8" s="449"/>
      <c r="K8" s="449"/>
      <c r="L8" s="449"/>
      <c r="M8" s="449"/>
      <c r="N8" s="449"/>
      <c r="O8" s="449"/>
      <c r="P8" s="449"/>
      <c r="Q8" s="449"/>
    </row>
    <row r="9" spans="2:17" s="72" customFormat="1" ht="150" customHeight="1" x14ac:dyDescent="0.4">
      <c r="B9" s="439" t="s">
        <v>34</v>
      </c>
      <c r="C9" s="433" t="s">
        <v>1868</v>
      </c>
      <c r="D9" s="435" t="s">
        <v>137</v>
      </c>
      <c r="E9" s="435" t="s">
        <v>595</v>
      </c>
      <c r="F9" s="428" t="s">
        <v>155</v>
      </c>
      <c r="G9" s="442" t="s">
        <v>1889</v>
      </c>
      <c r="H9" s="443"/>
      <c r="I9" s="443"/>
      <c r="J9" s="443"/>
      <c r="K9" s="443"/>
      <c r="L9" s="443"/>
      <c r="M9" s="443"/>
      <c r="N9" s="443"/>
      <c r="O9" s="443"/>
      <c r="P9" s="443"/>
      <c r="Q9" s="165">
        <f>+AVERAGE(Q11:Q186)</f>
        <v>0.99772727272727268</v>
      </c>
    </row>
    <row r="10" spans="2:17" ht="180" customHeight="1" x14ac:dyDescent="0.4">
      <c r="B10" s="440"/>
      <c r="C10" s="434"/>
      <c r="D10" s="436"/>
      <c r="E10" s="436"/>
      <c r="F10" s="429"/>
      <c r="G10" s="103" t="s">
        <v>1890</v>
      </c>
      <c r="H10" s="103" t="s">
        <v>1891</v>
      </c>
      <c r="I10" s="103" t="s">
        <v>1892</v>
      </c>
      <c r="J10" s="103" t="s">
        <v>1893</v>
      </c>
      <c r="K10" s="103" t="s">
        <v>1894</v>
      </c>
      <c r="L10" s="166" t="s">
        <v>170</v>
      </c>
      <c r="M10" s="166" t="s">
        <v>171</v>
      </c>
      <c r="N10" s="166" t="s">
        <v>491</v>
      </c>
      <c r="O10" s="166" t="s">
        <v>493</v>
      </c>
      <c r="P10" s="166" t="s">
        <v>198</v>
      </c>
      <c r="Q10" s="167" t="s">
        <v>172</v>
      </c>
    </row>
    <row r="11" spans="2:17" s="96" customFormat="1" x14ac:dyDescent="0.4">
      <c r="B11" s="119" t="str">
        <f>+'5 - Diseño y Valoración Control'!B11</f>
        <v>DIRECCIONAMIENTO ESTRATÉGICO</v>
      </c>
      <c r="C11" s="119" t="str">
        <f>+'5 - Diseño y Valoración Control'!C11</f>
        <v>OFICINA DE PLANEACIÓN</v>
      </c>
      <c r="D11" s="120" t="str">
        <f>+'5 - Diseño y Valoración Control'!D11</f>
        <v>R 1</v>
      </c>
      <c r="E11" s="119" t="str">
        <f>+'5 - Diseño y Valoración Control'!E11</f>
        <v>Aprobar planes no pertinentes a la entidad</v>
      </c>
      <c r="F11" s="119" t="str">
        <f>+'5 - Diseño y Valoración Control'!F11</f>
        <v>Afectación Económica o presupuestal</v>
      </c>
      <c r="G11" s="120"/>
      <c r="H11" s="120"/>
      <c r="I11" s="168"/>
      <c r="J11" s="169" t="e">
        <f>1-(H11/I11)</f>
        <v>#DIV/0!</v>
      </c>
      <c r="K11" s="169" t="e">
        <f>_xlfn.IFS(J11&lt;0.8,"Cambio",J11&lt;0.9,"Revisión de control",J11&gt;0.89,"Se mantiene")</f>
        <v>#DIV/0!</v>
      </c>
      <c r="L11" s="120"/>
      <c r="M11" s="120"/>
      <c r="N11" s="120"/>
      <c r="O11" s="120"/>
      <c r="P11" s="170" t="e">
        <f>+K11</f>
        <v>#DIV/0!</v>
      </c>
      <c r="Q11" s="171">
        <f>(_xlfn.IFS(G11="",1,G11="SI",0)+_xlfn.IFS(L11="",1,L11="SI",1,L11="NO",0)+_xlfn.IFS(M11="",1,M11="SI",1,M11="NO",0)+_xlfn.IFS(N11="",1,N11="SI",1,N11="NO",0)+_xlfn.IFS(O11="",1,O11="SI",1,O11="NO",0))/5</f>
        <v>1</v>
      </c>
    </row>
    <row r="12" spans="2:17" s="96" customFormat="1" x14ac:dyDescent="0.4">
      <c r="B12" s="119" t="str">
        <f>+'5 - Diseño y Valoración Control'!B12</f>
        <v>DIRECCIONAMIENTO ESTRATÉGICO</v>
      </c>
      <c r="C12" s="119" t="str">
        <f>+'5 - Diseño y Valoración Control'!C12</f>
        <v>OFICINA DE PLANEACIÓN</v>
      </c>
      <c r="D12" s="120" t="str">
        <f>+'5 - Diseño y Valoración Control'!D12</f>
        <v>R 1</v>
      </c>
      <c r="E12" s="119" t="str">
        <f>+'5 - Diseño y Valoración Control'!E12</f>
        <v>Aprobar planes no pertinentes a la entidad</v>
      </c>
      <c r="F12" s="119" t="str">
        <f>+'5 - Diseño y Valoración Control'!F12</f>
        <v>Afectación Económica o presupuestal</v>
      </c>
      <c r="G12" s="120"/>
      <c r="H12" s="120"/>
      <c r="I12" s="168"/>
      <c r="J12" s="169" t="e">
        <f t="shared" ref="J12:J75" si="0">1-(H12/I12)</f>
        <v>#DIV/0!</v>
      </c>
      <c r="K12" s="169" t="e">
        <f t="shared" ref="K12:K75" si="1">_xlfn.IFS(J12&lt;0.8,"Cambio",J12&lt;0.9,"Revisión de control",J12&gt;0.89,"Se mantiene")</f>
        <v>#DIV/0!</v>
      </c>
      <c r="L12" s="120"/>
      <c r="M12" s="120"/>
      <c r="N12" s="120"/>
      <c r="O12" s="120"/>
      <c r="P12" s="170" t="e">
        <f t="shared" ref="P12:P75" si="2">+K12</f>
        <v>#DIV/0!</v>
      </c>
      <c r="Q12" s="171">
        <f t="shared" ref="Q12:Q75" si="3">(_xlfn.IFS(G12="",1,G12="SI",0)+_xlfn.IFS(L12="",1,L12="SI",1,L12="NO",0)+_xlfn.IFS(M12="",1,M12="SI",1,M12="NO",0)+_xlfn.IFS(N12="",1,N12="SI",1,N12="NO",0)+_xlfn.IFS(O12="",1,O12="SI",1,O12="NO",0))/5</f>
        <v>1</v>
      </c>
    </row>
    <row r="13" spans="2:17" s="96" customFormat="1" x14ac:dyDescent="0.4">
      <c r="B13" s="119" t="str">
        <f>+'5 - Diseño y Valoración Control'!B13</f>
        <v>DIRECCIONAMIENTO ESTRATÉGICO</v>
      </c>
      <c r="C13" s="119" t="str">
        <f>+'5 - Diseño y Valoración Control'!C13</f>
        <v>OFICINA DE PLANEACIÓN</v>
      </c>
      <c r="D13" s="120" t="str">
        <f>+'5 - Diseño y Valoración Control'!D13</f>
        <v>R 2</v>
      </c>
      <c r="E13" s="119" t="str">
        <f>+'5 - Diseño y Valoración Control'!E13</f>
        <v>Inscribir proyectos de inversión no adecuados a las necesidades de la entidad</v>
      </c>
      <c r="F13" s="119" t="str">
        <f>+'5 - Diseño y Valoración Control'!F13</f>
        <v>Afectación Económica o presupuestal</v>
      </c>
      <c r="G13" s="120"/>
      <c r="H13" s="120"/>
      <c r="I13" s="168"/>
      <c r="J13" s="169" t="e">
        <f t="shared" si="0"/>
        <v>#DIV/0!</v>
      </c>
      <c r="K13" s="169" t="e">
        <f t="shared" si="1"/>
        <v>#DIV/0!</v>
      </c>
      <c r="L13" s="120"/>
      <c r="M13" s="120"/>
      <c r="N13" s="120"/>
      <c r="O13" s="120"/>
      <c r="P13" s="170" t="e">
        <f t="shared" si="2"/>
        <v>#DIV/0!</v>
      </c>
      <c r="Q13" s="171">
        <f t="shared" si="3"/>
        <v>1</v>
      </c>
    </row>
    <row r="14" spans="2:17" s="96" customFormat="1" x14ac:dyDescent="0.4">
      <c r="B14" s="119" t="str">
        <f>+'5 - Diseño y Valoración Control'!B14</f>
        <v>DIRECCIONAMIENTO ESTRATÉGICO</v>
      </c>
      <c r="C14" s="119" t="str">
        <f>+'5 - Diseño y Valoración Control'!C14</f>
        <v>OFICINA DE PLANEACIÓN</v>
      </c>
      <c r="D14" s="120" t="str">
        <f>+'5 - Diseño y Valoración Control'!D14</f>
        <v>R 2</v>
      </c>
      <c r="E14" s="119" t="str">
        <f>+'5 - Diseño y Valoración Control'!E14</f>
        <v>Inscribir proyectos de inversión no adecuados a las necesidades de la entidad</v>
      </c>
      <c r="F14" s="119" t="str">
        <f>+'5 - Diseño y Valoración Control'!F14</f>
        <v>Afectación Económica o presupuestal</v>
      </c>
      <c r="G14" s="120"/>
      <c r="H14" s="120"/>
      <c r="I14" s="168"/>
      <c r="J14" s="169" t="e">
        <f t="shared" si="0"/>
        <v>#DIV/0!</v>
      </c>
      <c r="K14" s="169" t="e">
        <f t="shared" si="1"/>
        <v>#DIV/0!</v>
      </c>
      <c r="L14" s="120"/>
      <c r="M14" s="120"/>
      <c r="N14" s="120"/>
      <c r="O14" s="120"/>
      <c r="P14" s="170" t="e">
        <f t="shared" si="2"/>
        <v>#DIV/0!</v>
      </c>
      <c r="Q14" s="171">
        <f t="shared" si="3"/>
        <v>1</v>
      </c>
    </row>
    <row r="15" spans="2:17" s="96" customFormat="1" x14ac:dyDescent="0.4">
      <c r="B15" s="119" t="str">
        <f>+'5 - Diseño y Valoración Control'!B15</f>
        <v>DIRECCIONAMIENTO ESTRATÉGICO</v>
      </c>
      <c r="C15" s="119" t="str">
        <f>+'5 - Diseño y Valoración Control'!C15</f>
        <v>OFICINA DE PLANEACIÓN</v>
      </c>
      <c r="D15" s="120" t="str">
        <f>+'5 - Diseño y Valoración Control'!D15</f>
        <v>R 2</v>
      </c>
      <c r="E15" s="119" t="str">
        <f>+'5 - Diseño y Valoración Control'!E15</f>
        <v>Inscribir proyectos de inversión no adecuados a las necesidades de la entidad</v>
      </c>
      <c r="F15" s="119" t="str">
        <f>+'5 - Diseño y Valoración Control'!F15</f>
        <v>Afectación Económica o presupuestal</v>
      </c>
      <c r="G15" s="120"/>
      <c r="H15" s="120"/>
      <c r="I15" s="168"/>
      <c r="J15" s="169" t="e">
        <f t="shared" si="0"/>
        <v>#DIV/0!</v>
      </c>
      <c r="K15" s="169" t="e">
        <f t="shared" si="1"/>
        <v>#DIV/0!</v>
      </c>
      <c r="L15" s="120"/>
      <c r="M15" s="120"/>
      <c r="N15" s="120"/>
      <c r="O15" s="120"/>
      <c r="P15" s="170" t="e">
        <f t="shared" si="2"/>
        <v>#DIV/0!</v>
      </c>
      <c r="Q15" s="171">
        <f t="shared" si="3"/>
        <v>1</v>
      </c>
    </row>
    <row r="16" spans="2:17" s="96" customFormat="1" x14ac:dyDescent="0.4">
      <c r="B16" s="119" t="str">
        <f>+'5 - Diseño y Valoración Control'!B16</f>
        <v>DIRECCIONAMIENTO ESTRATÉGICO</v>
      </c>
      <c r="C16" s="119" t="str">
        <f>+'5 - Diseño y Valoración Control'!C16</f>
        <v>OFICINA DE PLANEACIÓN</v>
      </c>
      <c r="D16" s="120" t="str">
        <f>+'5 - Diseño y Valoración Control'!D16</f>
        <v>R 3</v>
      </c>
      <c r="E16" s="119" t="str">
        <f>+'5 - Diseño y Valoración Control'!E16</f>
        <v>Planeación inoportuna de cada vigencia</v>
      </c>
      <c r="F16" s="119" t="str">
        <f>+'5 - Diseño y Valoración Control'!F16</f>
        <v>Pérdida Reputacional</v>
      </c>
      <c r="G16" s="120"/>
      <c r="H16" s="120"/>
      <c r="I16" s="168"/>
      <c r="J16" s="169" t="e">
        <f t="shared" si="0"/>
        <v>#DIV/0!</v>
      </c>
      <c r="K16" s="169" t="e">
        <f t="shared" si="1"/>
        <v>#DIV/0!</v>
      </c>
      <c r="L16" s="120"/>
      <c r="M16" s="120"/>
      <c r="N16" s="120"/>
      <c r="O16" s="120"/>
      <c r="P16" s="170" t="e">
        <f t="shared" si="2"/>
        <v>#DIV/0!</v>
      </c>
      <c r="Q16" s="171">
        <f t="shared" si="3"/>
        <v>1</v>
      </c>
    </row>
    <row r="17" spans="2:17" s="96" customFormat="1" x14ac:dyDescent="0.4">
      <c r="B17" s="119" t="str">
        <f>+'5 - Diseño y Valoración Control'!B17</f>
        <v>DIRECCIONAMIENTO ESTRATÉGICO</v>
      </c>
      <c r="C17" s="119" t="str">
        <f>+'5 - Diseño y Valoración Control'!C17</f>
        <v>OFICINA DE PLANEACIÓN</v>
      </c>
      <c r="D17" s="120" t="str">
        <f>+'5 - Diseño y Valoración Control'!D17</f>
        <v>R 3</v>
      </c>
      <c r="E17" s="119" t="str">
        <f>+'5 - Diseño y Valoración Control'!E17</f>
        <v>Planeación inoportuna de cada vigencia</v>
      </c>
      <c r="F17" s="119" t="str">
        <f>+'5 - Diseño y Valoración Control'!F17</f>
        <v>Pérdida Reputacional</v>
      </c>
      <c r="G17" s="120"/>
      <c r="H17" s="120"/>
      <c r="I17" s="168"/>
      <c r="J17" s="169" t="e">
        <f t="shared" si="0"/>
        <v>#DIV/0!</v>
      </c>
      <c r="K17" s="169" t="e">
        <f t="shared" si="1"/>
        <v>#DIV/0!</v>
      </c>
      <c r="L17" s="120"/>
      <c r="M17" s="120"/>
      <c r="N17" s="120"/>
      <c r="O17" s="120"/>
      <c r="P17" s="170" t="e">
        <f t="shared" si="2"/>
        <v>#DIV/0!</v>
      </c>
      <c r="Q17" s="171">
        <f t="shared" si="3"/>
        <v>1</v>
      </c>
    </row>
    <row r="18" spans="2:17" s="96" customFormat="1" ht="28.3" x14ac:dyDescent="0.4">
      <c r="B18" s="119" t="str">
        <f>+'5 - Diseño y Valoración Control'!B18</f>
        <v>DIRECCIONAMIENTO ESTRATÉGICO</v>
      </c>
      <c r="C18" s="119" t="str">
        <f>+'5 - Diseño y Valoración Control'!C18</f>
        <v>OFICINA DE PLANEACIÓN</v>
      </c>
      <c r="D18" s="120" t="str">
        <f>+'5 - Diseño y Valoración Control'!D18</f>
        <v>R 4</v>
      </c>
      <c r="E18" s="119" t="str">
        <f>+'5 - Diseño y Valoración Control'!E18</f>
        <v>Reporte de información no pertinente a las necesidades de la Dirección General</v>
      </c>
      <c r="F18" s="119" t="str">
        <f>+'5 - Diseño y Valoración Control'!F18</f>
        <v>Pérdida Reputacional</v>
      </c>
      <c r="G18" s="120"/>
      <c r="H18" s="120"/>
      <c r="I18" s="168"/>
      <c r="J18" s="169" t="e">
        <f t="shared" si="0"/>
        <v>#DIV/0!</v>
      </c>
      <c r="K18" s="169" t="e">
        <f t="shared" si="1"/>
        <v>#DIV/0!</v>
      </c>
      <c r="L18" s="120"/>
      <c r="M18" s="120"/>
      <c r="N18" s="120"/>
      <c r="O18" s="120"/>
      <c r="P18" s="170" t="e">
        <f t="shared" si="2"/>
        <v>#DIV/0!</v>
      </c>
      <c r="Q18" s="171">
        <f t="shared" si="3"/>
        <v>1</v>
      </c>
    </row>
    <row r="19" spans="2:17" s="96" customFormat="1" ht="28.3" x14ac:dyDescent="0.4">
      <c r="B19" s="119" t="str">
        <f>+'5 - Diseño y Valoración Control'!B19</f>
        <v>DIRECCIONAMIENTO ESTRATÉGICO</v>
      </c>
      <c r="C19" s="119" t="str">
        <f>+'5 - Diseño y Valoración Control'!C19</f>
        <v>OFICINA DE PLANEACIÓN</v>
      </c>
      <c r="D19" s="120" t="str">
        <f>+'5 - Diseño y Valoración Control'!D19</f>
        <v>R 4</v>
      </c>
      <c r="E19" s="119" t="str">
        <f>+'5 - Diseño y Valoración Control'!E19</f>
        <v>Reporte de información no pertinente a las necesidades de la Dirección General</v>
      </c>
      <c r="F19" s="119" t="str">
        <f>+'5 - Diseño y Valoración Control'!F19</f>
        <v>Pérdida Reputacional</v>
      </c>
      <c r="G19" s="120"/>
      <c r="H19" s="120"/>
      <c r="I19" s="168"/>
      <c r="J19" s="169" t="e">
        <f t="shared" si="0"/>
        <v>#DIV/0!</v>
      </c>
      <c r="K19" s="169" t="e">
        <f t="shared" si="1"/>
        <v>#DIV/0!</v>
      </c>
      <c r="L19" s="120"/>
      <c r="M19" s="120"/>
      <c r="N19" s="120"/>
      <c r="O19" s="120"/>
      <c r="P19" s="170" t="e">
        <f t="shared" si="2"/>
        <v>#DIV/0!</v>
      </c>
      <c r="Q19" s="171">
        <f t="shared" si="3"/>
        <v>1</v>
      </c>
    </row>
    <row r="20" spans="2:17" s="96" customFormat="1" ht="28.3" x14ac:dyDescent="0.4">
      <c r="B20" s="119" t="str">
        <f>+'5 - Diseño y Valoración Control'!B20</f>
        <v>DIRECCIONAMIENTO ESTRATÉGICO</v>
      </c>
      <c r="C20" s="119" t="str">
        <f>+'5 - Diseño y Valoración Control'!C20</f>
        <v>OFICINA DE PLANEACIÓN</v>
      </c>
      <c r="D20" s="120" t="str">
        <f>+'5 - Diseño y Valoración Control'!D20</f>
        <v>R 5</v>
      </c>
      <c r="E20" s="119" t="str">
        <f>+'5 - Diseño y Valoración Control'!E20</f>
        <v>Planeación y gestión de procesos con inadecuada valoración de riesgos y oportunidades</v>
      </c>
      <c r="F20" s="119" t="str">
        <f>+'5 - Diseño y Valoración Control'!F20</f>
        <v>Pérdida Reputacional</v>
      </c>
      <c r="G20" s="120"/>
      <c r="H20" s="120"/>
      <c r="I20" s="168"/>
      <c r="J20" s="169" t="e">
        <f t="shared" si="0"/>
        <v>#DIV/0!</v>
      </c>
      <c r="K20" s="169" t="e">
        <f t="shared" si="1"/>
        <v>#DIV/0!</v>
      </c>
      <c r="L20" s="120"/>
      <c r="M20" s="120"/>
      <c r="N20" s="120"/>
      <c r="O20" s="120"/>
      <c r="P20" s="170" t="e">
        <f t="shared" si="2"/>
        <v>#DIV/0!</v>
      </c>
      <c r="Q20" s="171">
        <f t="shared" si="3"/>
        <v>1</v>
      </c>
    </row>
    <row r="21" spans="2:17" s="96" customFormat="1" ht="28.3" x14ac:dyDescent="0.4">
      <c r="B21" s="119" t="str">
        <f>+'5 - Diseño y Valoración Control'!B21</f>
        <v>DIRECCIONAMIENTO ESTRATÉGICO</v>
      </c>
      <c r="C21" s="119" t="str">
        <f>+'5 - Diseño y Valoración Control'!C21</f>
        <v>OFICINA DE PLANEACIÓN</v>
      </c>
      <c r="D21" s="120" t="str">
        <f>+'5 - Diseño y Valoración Control'!D21</f>
        <v>R 5</v>
      </c>
      <c r="E21" s="119" t="str">
        <f>+'5 - Diseño y Valoración Control'!E21</f>
        <v>Planeación y gestión de procesos con inadecuada valoración de riesgos y oportunidades</v>
      </c>
      <c r="F21" s="119" t="str">
        <f>+'5 - Diseño y Valoración Control'!F21</f>
        <v>Pérdida Reputacional</v>
      </c>
      <c r="G21" s="120"/>
      <c r="H21" s="120"/>
      <c r="I21" s="168"/>
      <c r="J21" s="169" t="e">
        <f t="shared" si="0"/>
        <v>#DIV/0!</v>
      </c>
      <c r="K21" s="169" t="e">
        <f t="shared" si="1"/>
        <v>#DIV/0!</v>
      </c>
      <c r="L21" s="120"/>
      <c r="M21" s="120"/>
      <c r="N21" s="120"/>
      <c r="O21" s="120"/>
      <c r="P21" s="170" t="e">
        <f t="shared" si="2"/>
        <v>#DIV/0!</v>
      </c>
      <c r="Q21" s="171">
        <f t="shared" si="3"/>
        <v>1</v>
      </c>
    </row>
    <row r="22" spans="2:17" s="96" customFormat="1" ht="28.3" x14ac:dyDescent="0.4">
      <c r="B22" s="119" t="str">
        <f>+'5 - Diseño y Valoración Control'!B22</f>
        <v>COMUNICACIÓN Y GESTIÓN CON GRUPOS DE INTERÉS</v>
      </c>
      <c r="C22" s="119" t="str">
        <f>+'5 - Diseño y Valoración Control'!C22</f>
        <v>DIRECCIÓN GENERAL (EQUIPO DE COMUNICACIONES)</v>
      </c>
      <c r="D22" s="120" t="str">
        <f>+'5 - Diseño y Valoración Control'!D22</f>
        <v>R 6</v>
      </c>
      <c r="E22" s="119" t="str">
        <f>+'5 - Diseño y Valoración Control'!E22</f>
        <v>Dar información imprecisa o errónea a la ciudadanía a través de cualquier medio de comunicación por parte de  personas autorizadas y NO autorizadas</v>
      </c>
      <c r="F22" s="119" t="str">
        <f>+'5 - Diseño y Valoración Control'!F22</f>
        <v>Pérdida Reputacional</v>
      </c>
      <c r="G22" s="120"/>
      <c r="H22" s="120"/>
      <c r="I22" s="168"/>
      <c r="J22" s="169" t="e">
        <f t="shared" si="0"/>
        <v>#DIV/0!</v>
      </c>
      <c r="K22" s="169" t="e">
        <f t="shared" si="1"/>
        <v>#DIV/0!</v>
      </c>
      <c r="L22" s="120"/>
      <c r="M22" s="120"/>
      <c r="N22" s="120"/>
      <c r="O22" s="120"/>
      <c r="P22" s="170" t="e">
        <f t="shared" si="2"/>
        <v>#DIV/0!</v>
      </c>
      <c r="Q22" s="171">
        <f t="shared" si="3"/>
        <v>1</v>
      </c>
    </row>
    <row r="23" spans="2:17" s="96" customFormat="1" ht="28.3" x14ac:dyDescent="0.4">
      <c r="B23" s="119" t="str">
        <f>+'5 - Diseño y Valoración Control'!B23</f>
        <v>COMUNICACIÓN Y GESTIÓN CON GRUPOS DE INTERÉS</v>
      </c>
      <c r="C23" s="119" t="str">
        <f>+'5 - Diseño y Valoración Control'!C23</f>
        <v>DIRECCIÓN GENERAL (EQUIPO DE COMUNICACIONES)</v>
      </c>
      <c r="D23" s="120" t="str">
        <f>+'5 - Diseño y Valoración Control'!D23</f>
        <v>R 6</v>
      </c>
      <c r="E23" s="119" t="str">
        <f>+'5 - Diseño y Valoración Control'!E23</f>
        <v>Dar información imprecisa o errónea a la ciudadanía a través de cualquier medio de comunicación por parte de  personas autorizadas y NO autorizadas</v>
      </c>
      <c r="F23" s="119" t="str">
        <f>+'5 - Diseño y Valoración Control'!F23</f>
        <v>Pérdida Reputacional</v>
      </c>
      <c r="G23" s="120"/>
      <c r="H23" s="120"/>
      <c r="I23" s="168"/>
      <c r="J23" s="169" t="e">
        <f t="shared" si="0"/>
        <v>#DIV/0!</v>
      </c>
      <c r="K23" s="169" t="e">
        <f t="shared" si="1"/>
        <v>#DIV/0!</v>
      </c>
      <c r="L23" s="120"/>
      <c r="M23" s="120"/>
      <c r="N23" s="120"/>
      <c r="O23" s="120"/>
      <c r="P23" s="170" t="e">
        <f t="shared" si="2"/>
        <v>#DIV/0!</v>
      </c>
      <c r="Q23" s="171">
        <f t="shared" si="3"/>
        <v>1</v>
      </c>
    </row>
    <row r="24" spans="2:17" s="96" customFormat="1" ht="28.3" x14ac:dyDescent="0.4">
      <c r="B24" s="119" t="str">
        <f>+'5 - Diseño y Valoración Control'!B24</f>
        <v>COMUNICACIÓN Y GESTIÓN CON GRUPOS DE INTERÉS</v>
      </c>
      <c r="C24" s="119" t="str">
        <f>+'5 - Diseño y Valoración Control'!C24</f>
        <v>DIRECCIÓN GENERAL (EQUIPO DE COMUNICACIONES)</v>
      </c>
      <c r="D24" s="120" t="str">
        <f>+'5 - Diseño y Valoración Control'!D24</f>
        <v>R 6</v>
      </c>
      <c r="E24" s="119" t="str">
        <f>+'5 - Diseño y Valoración Control'!E24</f>
        <v>Dar información imprecisa o errónea a la ciudadanía a través de cualquier medio de comunicación por parte de  personas autorizadas y NO autorizadas</v>
      </c>
      <c r="F24" s="119" t="str">
        <f>+'5 - Diseño y Valoración Control'!F24</f>
        <v>Pérdida Reputacional</v>
      </c>
      <c r="G24" s="120"/>
      <c r="H24" s="120"/>
      <c r="I24" s="168"/>
      <c r="J24" s="169" t="e">
        <f t="shared" si="0"/>
        <v>#DIV/0!</v>
      </c>
      <c r="K24" s="169" t="e">
        <f t="shared" si="1"/>
        <v>#DIV/0!</v>
      </c>
      <c r="L24" s="120"/>
      <c r="M24" s="120"/>
      <c r="N24" s="120"/>
      <c r="O24" s="120"/>
      <c r="P24" s="170" t="e">
        <f t="shared" si="2"/>
        <v>#DIV/0!</v>
      </c>
      <c r="Q24" s="171">
        <f t="shared" si="3"/>
        <v>1</v>
      </c>
    </row>
    <row r="25" spans="2:17" s="96" customFormat="1" ht="28.3" x14ac:dyDescent="0.4">
      <c r="B25" s="119" t="str">
        <f>+'5 - Diseño y Valoración Control'!B25</f>
        <v>COMUNICACIÓN Y GESTIÓN CON GRUPOS DE INTERÉS</v>
      </c>
      <c r="C25" s="119" t="str">
        <f>+'5 - Diseño y Valoración Control'!C25</f>
        <v>DIRECCIÓN GENERAL (EQUIPO DE COMUNICACIONES)</v>
      </c>
      <c r="D25" s="120" t="str">
        <f>+'5 - Diseño y Valoración Control'!D25</f>
        <v>R 7</v>
      </c>
      <c r="E25" s="119" t="str">
        <f>+'5 - Diseño y Valoración Control'!E25</f>
        <v>Inadecuada utilización de la imagen institucional</v>
      </c>
      <c r="F25" s="119" t="str">
        <f>+'5 - Diseño y Valoración Control'!F25</f>
        <v>Pérdida Reputacional</v>
      </c>
      <c r="G25" s="120"/>
      <c r="H25" s="120"/>
      <c r="I25" s="168"/>
      <c r="J25" s="169" t="e">
        <f t="shared" si="0"/>
        <v>#DIV/0!</v>
      </c>
      <c r="K25" s="169" t="e">
        <f t="shared" si="1"/>
        <v>#DIV/0!</v>
      </c>
      <c r="L25" s="120"/>
      <c r="M25" s="120"/>
      <c r="N25" s="120"/>
      <c r="O25" s="120"/>
      <c r="P25" s="170" t="e">
        <f t="shared" si="2"/>
        <v>#DIV/0!</v>
      </c>
      <c r="Q25" s="171">
        <f t="shared" si="3"/>
        <v>1</v>
      </c>
    </row>
    <row r="26" spans="2:17" s="96" customFormat="1" ht="28.3" x14ac:dyDescent="0.4">
      <c r="B26" s="119" t="str">
        <f>+'5 - Diseño y Valoración Control'!B26</f>
        <v>COMUNICACIÓN Y GESTIÓN CON GRUPOS DE INTERÉS</v>
      </c>
      <c r="C26" s="119" t="str">
        <f>+'5 - Diseño y Valoración Control'!C26</f>
        <v>DIRECCIÓN GENERAL (EQUIPO DE COMUNICACIONES)</v>
      </c>
      <c r="D26" s="120" t="str">
        <f>+'5 - Diseño y Valoración Control'!D26</f>
        <v>R 7</v>
      </c>
      <c r="E26" s="119" t="str">
        <f>+'5 - Diseño y Valoración Control'!E26</f>
        <v>Inadecuada utilización de la imagen institucional</v>
      </c>
      <c r="F26" s="119" t="str">
        <f>+'5 - Diseño y Valoración Control'!F26</f>
        <v>Pérdida Reputacional</v>
      </c>
      <c r="G26" s="120"/>
      <c r="H26" s="120"/>
      <c r="I26" s="168"/>
      <c r="J26" s="169" t="e">
        <f t="shared" si="0"/>
        <v>#DIV/0!</v>
      </c>
      <c r="K26" s="169" t="e">
        <f t="shared" si="1"/>
        <v>#DIV/0!</v>
      </c>
      <c r="L26" s="120"/>
      <c r="M26" s="120"/>
      <c r="N26" s="120"/>
      <c r="O26" s="120"/>
      <c r="P26" s="170" t="e">
        <f t="shared" si="2"/>
        <v>#DIV/0!</v>
      </c>
      <c r="Q26" s="171">
        <f t="shared" si="3"/>
        <v>1</v>
      </c>
    </row>
    <row r="27" spans="2:17" s="96" customFormat="1" ht="28.3" x14ac:dyDescent="0.4">
      <c r="B27" s="119" t="str">
        <f>+'5 - Diseño y Valoración Control'!B27</f>
        <v>COMUNICACIÓN Y GESTIÓN CON GRUPOS DE INTERÉS</v>
      </c>
      <c r="C27" s="119" t="str">
        <f>+'5 - Diseño y Valoración Control'!C27</f>
        <v>DIRECCIÓN GENERAL (EQUIPO DE COMUNICACIONES)</v>
      </c>
      <c r="D27" s="120" t="str">
        <f>+'5 - Diseño y Valoración Control'!D27</f>
        <v>R 8</v>
      </c>
      <c r="E27" s="119" t="str">
        <f>+'5 - Diseño y Valoración Control'!E27</f>
        <v>Información de la ANT no llega al público objetivo</v>
      </c>
      <c r="F27" s="119" t="str">
        <f>+'5 - Diseño y Valoración Control'!F27</f>
        <v>Pérdida Reputacional</v>
      </c>
      <c r="G27" s="120"/>
      <c r="H27" s="120"/>
      <c r="I27" s="168"/>
      <c r="J27" s="169" t="e">
        <f t="shared" si="0"/>
        <v>#DIV/0!</v>
      </c>
      <c r="K27" s="169" t="e">
        <f t="shared" si="1"/>
        <v>#DIV/0!</v>
      </c>
      <c r="L27" s="120"/>
      <c r="M27" s="120"/>
      <c r="N27" s="120"/>
      <c r="O27" s="120"/>
      <c r="P27" s="170" t="e">
        <f t="shared" si="2"/>
        <v>#DIV/0!</v>
      </c>
      <c r="Q27" s="171">
        <f t="shared" si="3"/>
        <v>1</v>
      </c>
    </row>
    <row r="28" spans="2:17" s="96" customFormat="1" ht="28.3" x14ac:dyDescent="0.4">
      <c r="B28" s="119" t="str">
        <f>+'5 - Diseño y Valoración Control'!B28</f>
        <v>COMUNICACIÓN Y GESTIÓN CON GRUPOS DE INTERÉS</v>
      </c>
      <c r="C28" s="119" t="str">
        <f>+'5 - Diseño y Valoración Control'!C28</f>
        <v>DIRECCIÓN GENERAL (EQUIPO DE COMUNICACIONES)</v>
      </c>
      <c r="D28" s="120" t="str">
        <f>+'5 - Diseño y Valoración Control'!D28</f>
        <v>R 8</v>
      </c>
      <c r="E28" s="119" t="str">
        <f>+'5 - Diseño y Valoración Control'!E28</f>
        <v>Información de la ANT no llega al público objetivo</v>
      </c>
      <c r="F28" s="119" t="str">
        <f>+'5 - Diseño y Valoración Control'!F28</f>
        <v>Pérdida Reputacional</v>
      </c>
      <c r="G28" s="120"/>
      <c r="H28" s="120"/>
      <c r="I28" s="168"/>
      <c r="J28" s="169" t="e">
        <f t="shared" si="0"/>
        <v>#DIV/0!</v>
      </c>
      <c r="K28" s="169" t="e">
        <f t="shared" si="1"/>
        <v>#DIV/0!</v>
      </c>
      <c r="L28" s="120"/>
      <c r="M28" s="120"/>
      <c r="N28" s="120"/>
      <c r="O28" s="120"/>
      <c r="P28" s="170" t="e">
        <f t="shared" si="2"/>
        <v>#DIV/0!</v>
      </c>
      <c r="Q28" s="171">
        <f t="shared" si="3"/>
        <v>1</v>
      </c>
    </row>
    <row r="29" spans="2:17" s="96" customFormat="1" ht="28.3" x14ac:dyDescent="0.4">
      <c r="B29" s="119" t="str">
        <f>+'5 - Diseño y Valoración Control'!B29</f>
        <v>COMUNICACIÓN Y GESTIÓN CON GRUPOS DE INTERÉS</v>
      </c>
      <c r="C29" s="119" t="str">
        <f>+'5 - Diseño y Valoración Control'!C29</f>
        <v>DIRECCIÓN GENERAL (EQUIPO DE COMUNICACIONES)</v>
      </c>
      <c r="D29" s="120" t="str">
        <f>+'5 - Diseño y Valoración Control'!D29</f>
        <v>R 8</v>
      </c>
      <c r="E29" s="119" t="str">
        <f>+'5 - Diseño y Valoración Control'!E29</f>
        <v>Información de la ANT no llega al público objetivo</v>
      </c>
      <c r="F29" s="119" t="str">
        <f>+'5 - Diseño y Valoración Control'!F29</f>
        <v>Pérdida Reputacional</v>
      </c>
      <c r="G29" s="120"/>
      <c r="H29" s="120"/>
      <c r="I29" s="168"/>
      <c r="J29" s="169" t="e">
        <f t="shared" si="0"/>
        <v>#DIV/0!</v>
      </c>
      <c r="K29" s="169" t="e">
        <f t="shared" si="1"/>
        <v>#DIV/0!</v>
      </c>
      <c r="L29" s="120"/>
      <c r="M29" s="120"/>
      <c r="N29" s="120"/>
      <c r="O29" s="120"/>
      <c r="P29" s="170" t="e">
        <f t="shared" si="2"/>
        <v>#DIV/0!</v>
      </c>
      <c r="Q29" s="171">
        <f t="shared" si="3"/>
        <v>1</v>
      </c>
    </row>
    <row r="30" spans="2:17" s="96" customFormat="1" ht="28.3" x14ac:dyDescent="0.4">
      <c r="B30" s="119" t="str">
        <f>+'5 - Diseño y Valoración Control'!B30</f>
        <v>COMUNICACIÓN Y GESTIÓN CON GRUPOS DE INTERÉS</v>
      </c>
      <c r="C30" s="119" t="str">
        <f>+'5 - Diseño y Valoración Control'!C30</f>
        <v>OFICINA DEL INSPECTOR DE LA GESTIÓN DE TIERRAS</v>
      </c>
      <c r="D30" s="120" t="str">
        <f>+'5 - Diseño y Valoración Control'!D30</f>
        <v>R 9</v>
      </c>
      <c r="E30" s="119" t="str">
        <f>+'5 - Diseño y Valoración Control'!E30</f>
        <v>Omitir la gestión y/o respuesta  a las denuncias por posibles hechos de corrupción</v>
      </c>
      <c r="F30" s="119" t="str">
        <f>+'5 - Diseño y Valoración Control'!F30</f>
        <v>Pérdida Reputacional</v>
      </c>
      <c r="G30" s="120"/>
      <c r="H30" s="120"/>
      <c r="I30" s="168"/>
      <c r="J30" s="169" t="e">
        <f t="shared" si="0"/>
        <v>#DIV/0!</v>
      </c>
      <c r="K30" s="169" t="e">
        <f t="shared" si="1"/>
        <v>#DIV/0!</v>
      </c>
      <c r="L30" s="120"/>
      <c r="M30" s="120"/>
      <c r="N30" s="120"/>
      <c r="O30" s="120"/>
      <c r="P30" s="170" t="e">
        <f t="shared" si="2"/>
        <v>#DIV/0!</v>
      </c>
      <c r="Q30" s="171">
        <f t="shared" si="3"/>
        <v>1</v>
      </c>
    </row>
    <row r="31" spans="2:17" s="96" customFormat="1" ht="28.3" x14ac:dyDescent="0.4">
      <c r="B31" s="119" t="str">
        <f>+'5 - Diseño y Valoración Control'!B31</f>
        <v>COMUNICACIÓN Y GESTIÓN CON GRUPOS DE INTERÉS</v>
      </c>
      <c r="C31" s="119" t="str">
        <f>+'5 - Diseño y Valoración Control'!C31</f>
        <v>OFICINA DEL INSPECTOR DE LA GESTIÓN DE TIERRAS</v>
      </c>
      <c r="D31" s="120" t="str">
        <f>+'5 - Diseño y Valoración Control'!D31</f>
        <v>R 9</v>
      </c>
      <c r="E31" s="119" t="str">
        <f>+'5 - Diseño y Valoración Control'!E31</f>
        <v>Omitir la gestión y/o respuesta  a las denuncias por posibles hechos de corrupción</v>
      </c>
      <c r="F31" s="119" t="str">
        <f>+'5 - Diseño y Valoración Control'!F31</f>
        <v>Pérdida Reputacional</v>
      </c>
      <c r="G31" s="120"/>
      <c r="H31" s="120"/>
      <c r="I31" s="168"/>
      <c r="J31" s="169" t="e">
        <f t="shared" si="0"/>
        <v>#DIV/0!</v>
      </c>
      <c r="K31" s="169" t="e">
        <f t="shared" si="1"/>
        <v>#DIV/0!</v>
      </c>
      <c r="L31" s="120"/>
      <c r="M31" s="120"/>
      <c r="N31" s="120"/>
      <c r="O31" s="120"/>
      <c r="P31" s="170" t="e">
        <f t="shared" si="2"/>
        <v>#DIV/0!</v>
      </c>
      <c r="Q31" s="171">
        <f t="shared" si="3"/>
        <v>1</v>
      </c>
    </row>
    <row r="32" spans="2:17" s="96" customFormat="1" ht="28.3" x14ac:dyDescent="0.4">
      <c r="B32" s="119" t="str">
        <f>+'5 - Diseño y Valoración Control'!B32</f>
        <v>INTELIGENCIA DE LA INFORMACIÓN</v>
      </c>
      <c r="C32" s="119" t="str">
        <f>+'5 - Diseño y Valoración Control'!C32</f>
        <v>OFICINA DE PLANEACIÓN</v>
      </c>
      <c r="D32" s="120" t="str">
        <f>+'5 - Diseño y Valoración Control'!D32</f>
        <v>R 10</v>
      </c>
      <c r="E32" s="119" t="str">
        <f>+'5 - Diseño y Valoración Control'!E32</f>
        <v>Aprobación y publicación de información documentada no pertinente a los Procesos de la entidad</v>
      </c>
      <c r="F32" s="119" t="str">
        <f>+'5 - Diseño y Valoración Control'!F32</f>
        <v>Pérdida Reputacional</v>
      </c>
      <c r="G32" s="120"/>
      <c r="H32" s="120"/>
      <c r="I32" s="168"/>
      <c r="J32" s="169" t="e">
        <f t="shared" si="0"/>
        <v>#DIV/0!</v>
      </c>
      <c r="K32" s="169" t="e">
        <f t="shared" si="1"/>
        <v>#DIV/0!</v>
      </c>
      <c r="L32" s="120"/>
      <c r="M32" s="120"/>
      <c r="N32" s="120"/>
      <c r="O32" s="120"/>
      <c r="P32" s="170" t="e">
        <f t="shared" si="2"/>
        <v>#DIV/0!</v>
      </c>
      <c r="Q32" s="171">
        <f t="shared" si="3"/>
        <v>1</v>
      </c>
    </row>
    <row r="33" spans="2:17" s="96" customFormat="1" ht="28.3" x14ac:dyDescent="0.4">
      <c r="B33" s="119" t="str">
        <f>+'5 - Diseño y Valoración Control'!B33</f>
        <v>INTELIGENCIA DE LA INFORMACIÓN</v>
      </c>
      <c r="C33" s="119" t="str">
        <f>+'5 - Diseño y Valoración Control'!C33</f>
        <v>OFICINA DE PLANEACIÓN</v>
      </c>
      <c r="D33" s="120" t="str">
        <f>+'5 - Diseño y Valoración Control'!D33</f>
        <v>R 10</v>
      </c>
      <c r="E33" s="119" t="str">
        <f>+'5 - Diseño y Valoración Control'!E33</f>
        <v>Aprobación y publicación de información documentada no pertinente a los Procesos de la entidad</v>
      </c>
      <c r="F33" s="119" t="str">
        <f>+'5 - Diseño y Valoración Control'!F33</f>
        <v>Pérdida Reputacional</v>
      </c>
      <c r="G33" s="120"/>
      <c r="H33" s="120"/>
      <c r="I33" s="168"/>
      <c r="J33" s="169" t="e">
        <f t="shared" si="0"/>
        <v>#DIV/0!</v>
      </c>
      <c r="K33" s="169" t="e">
        <f t="shared" si="1"/>
        <v>#DIV/0!</v>
      </c>
      <c r="L33" s="120"/>
      <c r="M33" s="120"/>
      <c r="N33" s="120"/>
      <c r="O33" s="120"/>
      <c r="P33" s="170" t="e">
        <f t="shared" si="2"/>
        <v>#DIV/0!</v>
      </c>
      <c r="Q33" s="171">
        <f t="shared" si="3"/>
        <v>1</v>
      </c>
    </row>
    <row r="34" spans="2:17" s="96" customFormat="1" x14ac:dyDescent="0.4">
      <c r="B34" s="119" t="str">
        <f>+'5 - Diseño y Valoración Control'!B34</f>
        <v>INTELIGENCIA DE LA INFORMACIÓN</v>
      </c>
      <c r="C34" s="119" t="str">
        <f>+'5 - Diseño y Valoración Control'!C34</f>
        <v>DIRECCIÓN GENERAL / GESTIÓN DEL CONOCIMIENTO</v>
      </c>
      <c r="D34" s="120" t="str">
        <f>+'5 - Diseño y Valoración Control'!D34</f>
        <v>R 11</v>
      </c>
      <c r="E34" s="119" t="str">
        <f>+'5 - Diseño y Valoración Control'!E34</f>
        <v>Fuga parcial o completa del conocimiento tácito o explicito de la Entidad</v>
      </c>
      <c r="F34" s="119" t="str">
        <f>+'5 - Diseño y Valoración Control'!F34</f>
        <v>Pérdida Reputacional</v>
      </c>
      <c r="G34" s="120"/>
      <c r="H34" s="120"/>
      <c r="I34" s="168"/>
      <c r="J34" s="169" t="e">
        <f t="shared" si="0"/>
        <v>#DIV/0!</v>
      </c>
      <c r="K34" s="169" t="e">
        <f t="shared" si="1"/>
        <v>#DIV/0!</v>
      </c>
      <c r="L34" s="120"/>
      <c r="M34" s="120"/>
      <c r="N34" s="120"/>
      <c r="O34" s="120"/>
      <c r="P34" s="170" t="e">
        <f t="shared" si="2"/>
        <v>#DIV/0!</v>
      </c>
      <c r="Q34" s="171">
        <f t="shared" si="3"/>
        <v>1</v>
      </c>
    </row>
    <row r="35" spans="2:17" s="96" customFormat="1" x14ac:dyDescent="0.4">
      <c r="B35" s="119" t="str">
        <f>+'5 - Diseño y Valoración Control'!B35</f>
        <v>INTELIGENCIA DE LA INFORMACIÓN</v>
      </c>
      <c r="C35" s="119" t="str">
        <f>+'5 - Diseño y Valoración Control'!C35</f>
        <v>DIRECCIÓN GENERAL / GESTIÓN DEL CONOCIMIENTO</v>
      </c>
      <c r="D35" s="120" t="str">
        <f>+'5 - Diseño y Valoración Control'!D35</f>
        <v>R 11</v>
      </c>
      <c r="E35" s="119" t="str">
        <f>+'5 - Diseño y Valoración Control'!E35</f>
        <v>Fuga parcial o completa del conocimiento tácito o explicito de la Entidad</v>
      </c>
      <c r="F35" s="119" t="str">
        <f>+'5 - Diseño y Valoración Control'!F35</f>
        <v>Pérdida Reputacional</v>
      </c>
      <c r="G35" s="120"/>
      <c r="H35" s="120"/>
      <c r="I35" s="168"/>
      <c r="J35" s="169" t="e">
        <f t="shared" si="0"/>
        <v>#DIV/0!</v>
      </c>
      <c r="K35" s="169" t="e">
        <f t="shared" si="1"/>
        <v>#DIV/0!</v>
      </c>
      <c r="L35" s="120"/>
      <c r="M35" s="120"/>
      <c r="N35" s="120"/>
      <c r="O35" s="120"/>
      <c r="P35" s="170" t="e">
        <f t="shared" si="2"/>
        <v>#DIV/0!</v>
      </c>
      <c r="Q35" s="171">
        <f t="shared" si="3"/>
        <v>1</v>
      </c>
    </row>
    <row r="36" spans="2:17" s="96" customFormat="1" x14ac:dyDescent="0.4">
      <c r="B36" s="119" t="str">
        <f>+'5 - Diseño y Valoración Control'!B36</f>
        <v>INTELIGENCIA DE LA INFORMACIÓN</v>
      </c>
      <c r="C36" s="119" t="str">
        <f>+'5 - Diseño y Valoración Control'!C36</f>
        <v>SUBDIRECCIÓN DE SISTEMAS DE INFORMACIÓN DE TIERRAS</v>
      </c>
      <c r="D36" s="120" t="str">
        <f>+'5 - Diseño y Valoración Control'!D36</f>
        <v>R 12</v>
      </c>
      <c r="E36" s="119" t="str">
        <f>+'5 - Diseño y Valoración Control'!E36</f>
        <v>Incumplimiento en la implementación del PETI</v>
      </c>
      <c r="F36" s="119" t="str">
        <f>+'5 - Diseño y Valoración Control'!F36</f>
        <v>Afectación Económica o presupuestal</v>
      </c>
      <c r="G36" s="120"/>
      <c r="H36" s="120"/>
      <c r="I36" s="168"/>
      <c r="J36" s="169" t="e">
        <f t="shared" si="0"/>
        <v>#DIV/0!</v>
      </c>
      <c r="K36" s="169" t="e">
        <f t="shared" si="1"/>
        <v>#DIV/0!</v>
      </c>
      <c r="L36" s="120"/>
      <c r="M36" s="120"/>
      <c r="N36" s="120"/>
      <c r="O36" s="120"/>
      <c r="P36" s="170" t="e">
        <f t="shared" si="2"/>
        <v>#DIV/0!</v>
      </c>
      <c r="Q36" s="171">
        <f t="shared" si="3"/>
        <v>1</v>
      </c>
    </row>
    <row r="37" spans="2:17" s="96" customFormat="1" x14ac:dyDescent="0.4">
      <c r="B37" s="119" t="str">
        <f>+'5 - Diseño y Valoración Control'!B37</f>
        <v>INTELIGENCIA DE LA INFORMACIÓN</v>
      </c>
      <c r="C37" s="119" t="str">
        <f>+'5 - Diseño y Valoración Control'!C37</f>
        <v>SUBDIRECCIÓN DE SISTEMAS DE INFORMACIÓN DE TIERRAS</v>
      </c>
      <c r="D37" s="120" t="str">
        <f>+'5 - Diseño y Valoración Control'!D37</f>
        <v>R 12</v>
      </c>
      <c r="E37" s="119" t="str">
        <f>+'5 - Diseño y Valoración Control'!E37</f>
        <v>Incumplimiento en la implementación del PETI</v>
      </c>
      <c r="F37" s="119" t="str">
        <f>+'5 - Diseño y Valoración Control'!F37</f>
        <v>Afectación Económica o presupuestal</v>
      </c>
      <c r="G37" s="120"/>
      <c r="H37" s="120"/>
      <c r="I37" s="168"/>
      <c r="J37" s="169" t="e">
        <f t="shared" si="0"/>
        <v>#DIV/0!</v>
      </c>
      <c r="K37" s="169" t="e">
        <f t="shared" si="1"/>
        <v>#DIV/0!</v>
      </c>
      <c r="L37" s="120"/>
      <c r="M37" s="120"/>
      <c r="N37" s="120"/>
      <c r="O37" s="120"/>
      <c r="P37" s="170" t="e">
        <f t="shared" si="2"/>
        <v>#DIV/0!</v>
      </c>
      <c r="Q37" s="171">
        <f t="shared" si="3"/>
        <v>1</v>
      </c>
    </row>
    <row r="38" spans="2:17" s="96" customFormat="1" ht="28.3" x14ac:dyDescent="0.4">
      <c r="B38" s="119" t="str">
        <f>+'5 - Diseño y Valoración Control'!B38</f>
        <v>INTELIGENCIA DE LA INFORMACIÓN</v>
      </c>
      <c r="C38" s="119" t="str">
        <f>+'5 - Diseño y Valoración Control'!C38</f>
        <v>SUBDIRECCIÓN DE SISTEMAS DE INFORMACIÓN DE TIERRAS</v>
      </c>
      <c r="D38" s="120" t="str">
        <f>+'5 - Diseño y Valoración Control'!D38</f>
        <v>R 13</v>
      </c>
      <c r="E38" s="119" t="str">
        <f>+'5 - Diseño y Valoración Control'!E38</f>
        <v>Definición y evolución de la arquitectura empresarial de TI que no responda a las necesidades de la entidad</v>
      </c>
      <c r="F38" s="119" t="str">
        <f>+'5 - Diseño y Valoración Control'!F38</f>
        <v>Pérdida Reputacional</v>
      </c>
      <c r="G38" s="120"/>
      <c r="H38" s="120"/>
      <c r="I38" s="168"/>
      <c r="J38" s="169" t="e">
        <f t="shared" si="0"/>
        <v>#DIV/0!</v>
      </c>
      <c r="K38" s="169" t="e">
        <f t="shared" si="1"/>
        <v>#DIV/0!</v>
      </c>
      <c r="L38" s="120"/>
      <c r="M38" s="120"/>
      <c r="N38" s="120"/>
      <c r="O38" s="120"/>
      <c r="P38" s="170" t="e">
        <f t="shared" si="2"/>
        <v>#DIV/0!</v>
      </c>
      <c r="Q38" s="171">
        <f t="shared" si="3"/>
        <v>1</v>
      </c>
    </row>
    <row r="39" spans="2:17" s="96" customFormat="1" ht="28.3" x14ac:dyDescent="0.4">
      <c r="B39" s="119" t="str">
        <f>+'5 - Diseño y Valoración Control'!B39</f>
        <v>INTELIGENCIA DE LA INFORMACIÓN</v>
      </c>
      <c r="C39" s="119" t="str">
        <f>+'5 - Diseño y Valoración Control'!C39</f>
        <v>SUBDIRECCIÓN DE SISTEMAS DE INFORMACIÓN DE TIERRAS</v>
      </c>
      <c r="D39" s="120" t="str">
        <f>+'5 - Diseño y Valoración Control'!D39</f>
        <v>R 13</v>
      </c>
      <c r="E39" s="119" t="str">
        <f>+'5 - Diseño y Valoración Control'!E39</f>
        <v>Definición y evolución de la arquitectura empresarial de TI que no responda a las necesidades de la entidad</v>
      </c>
      <c r="F39" s="119" t="str">
        <f>+'5 - Diseño y Valoración Control'!F39</f>
        <v>Pérdida Reputacional</v>
      </c>
      <c r="G39" s="120"/>
      <c r="H39" s="120"/>
      <c r="I39" s="168"/>
      <c r="J39" s="169" t="e">
        <f t="shared" si="0"/>
        <v>#DIV/0!</v>
      </c>
      <c r="K39" s="169" t="e">
        <f t="shared" si="1"/>
        <v>#DIV/0!</v>
      </c>
      <c r="L39" s="120"/>
      <c r="M39" s="120"/>
      <c r="N39" s="120"/>
      <c r="O39" s="120"/>
      <c r="P39" s="170" t="e">
        <f t="shared" si="2"/>
        <v>#DIV/0!</v>
      </c>
      <c r="Q39" s="171">
        <f t="shared" si="3"/>
        <v>1</v>
      </c>
    </row>
    <row r="40" spans="2:17" s="96" customFormat="1" ht="28.3" x14ac:dyDescent="0.4">
      <c r="B40" s="119" t="str">
        <f>+'5 - Diseño y Valoración Control'!B40</f>
        <v>INTELIGENCIA DE LA INFORMACIÓN</v>
      </c>
      <c r="C40" s="119" t="str">
        <f>+'5 - Diseño y Valoración Control'!C40</f>
        <v>SUBDIRECCIÓN DE SISTEMAS DE INFORMACIÓN DE TIERRAS</v>
      </c>
      <c r="D40" s="120" t="str">
        <f>+'5 - Diseño y Valoración Control'!D40</f>
        <v>R 13</v>
      </c>
      <c r="E40" s="119" t="str">
        <f>+'5 - Diseño y Valoración Control'!E40</f>
        <v>Definición y evolución de la arquitectura empresarial de TI que no responda a las necesidades de la entidad</v>
      </c>
      <c r="F40" s="119" t="str">
        <f>+'5 - Diseño y Valoración Control'!F40</f>
        <v>Pérdida Reputacional</v>
      </c>
      <c r="G40" s="120"/>
      <c r="H40" s="120"/>
      <c r="I40" s="168"/>
      <c r="J40" s="169" t="e">
        <f t="shared" si="0"/>
        <v>#DIV/0!</v>
      </c>
      <c r="K40" s="169" t="e">
        <f t="shared" si="1"/>
        <v>#DIV/0!</v>
      </c>
      <c r="L40" s="120"/>
      <c r="M40" s="120"/>
      <c r="N40" s="120"/>
      <c r="O40" s="120"/>
      <c r="P40" s="170" t="e">
        <f t="shared" si="2"/>
        <v>#DIV/0!</v>
      </c>
      <c r="Q40" s="171">
        <f t="shared" si="3"/>
        <v>1</v>
      </c>
    </row>
    <row r="41" spans="2:17" s="96" customFormat="1" ht="28.3" x14ac:dyDescent="0.4">
      <c r="B41" s="119" t="str">
        <f>+'5 - Diseño y Valoración Control'!B41</f>
        <v>INTELIGENCIA DE LA INFORMACIÓN</v>
      </c>
      <c r="C41" s="119" t="str">
        <f>+'5 - Diseño y Valoración Control'!C41</f>
        <v>SUBDIRECCIÓN DE SISTEMAS DE INFORMACIÓN DE TIERRAS</v>
      </c>
      <c r="D41" s="120" t="str">
        <f>+'5 - Diseño y Valoración Control'!D41</f>
        <v>R 14</v>
      </c>
      <c r="E41" s="119" t="str">
        <f>+'5 - Diseño y Valoración Control'!E41</f>
        <v>Incumplimiento en la implementación del Modelo de Seguridad y Privacidad  de la información de la estrategia de Gobierno Digital</v>
      </c>
      <c r="F41" s="119" t="str">
        <f>+'5 - Diseño y Valoración Control'!F41</f>
        <v>Pérdida Reputacional</v>
      </c>
      <c r="G41" s="120"/>
      <c r="H41" s="120"/>
      <c r="I41" s="168"/>
      <c r="J41" s="169" t="e">
        <f t="shared" si="0"/>
        <v>#DIV/0!</v>
      </c>
      <c r="K41" s="169" t="e">
        <f t="shared" si="1"/>
        <v>#DIV/0!</v>
      </c>
      <c r="L41" s="120"/>
      <c r="M41" s="120"/>
      <c r="N41" s="120"/>
      <c r="O41" s="120"/>
      <c r="P41" s="170" t="e">
        <f t="shared" si="2"/>
        <v>#DIV/0!</v>
      </c>
      <c r="Q41" s="171">
        <f t="shared" si="3"/>
        <v>1</v>
      </c>
    </row>
    <row r="42" spans="2:17" s="96" customFormat="1" ht="28.3" x14ac:dyDescent="0.4">
      <c r="B42" s="119" t="str">
        <f>+'5 - Diseño y Valoración Control'!B42</f>
        <v>INTELIGENCIA DE LA INFORMACIÓN</v>
      </c>
      <c r="C42" s="119" t="str">
        <f>+'5 - Diseño y Valoración Control'!C42</f>
        <v>SUBDIRECCIÓN DE SISTEMAS DE INFORMACIÓN DE TIERRAS</v>
      </c>
      <c r="D42" s="120" t="str">
        <f>+'5 - Diseño y Valoración Control'!D42</f>
        <v>R 14</v>
      </c>
      <c r="E42" s="119" t="str">
        <f>+'5 - Diseño y Valoración Control'!E42</f>
        <v>Incumplimiento en la implementación del Modelo de Seguridad y Privacidad  de la información de la estrategia de Gobierno Digital</v>
      </c>
      <c r="F42" s="119" t="str">
        <f>+'5 - Diseño y Valoración Control'!F42</f>
        <v>Pérdida Reputacional</v>
      </c>
      <c r="G42" s="120"/>
      <c r="H42" s="120"/>
      <c r="I42" s="168"/>
      <c r="J42" s="169" t="e">
        <f t="shared" si="0"/>
        <v>#DIV/0!</v>
      </c>
      <c r="K42" s="169" t="e">
        <f t="shared" si="1"/>
        <v>#DIV/0!</v>
      </c>
      <c r="L42" s="120"/>
      <c r="M42" s="120"/>
      <c r="N42" s="120"/>
      <c r="O42" s="120"/>
      <c r="P42" s="170" t="e">
        <f t="shared" si="2"/>
        <v>#DIV/0!</v>
      </c>
      <c r="Q42" s="171">
        <f t="shared" si="3"/>
        <v>1</v>
      </c>
    </row>
    <row r="43" spans="2:17" s="96" customFormat="1" ht="28.3" x14ac:dyDescent="0.4">
      <c r="B43" s="119" t="str">
        <f>+'5 - Diseño y Valoración Control'!B43</f>
        <v>GESTIÓN DEL MODELO DE ATENCIÓN</v>
      </c>
      <c r="C43" s="119" t="str">
        <f>+'5 - Diseño y Valoración Control'!C43</f>
        <v>DIRECCIÓN DE GESTIÓN DEL ORDENAMIENTO SOCIAL DE LA PROPIEDAD</v>
      </c>
      <c r="D43" s="120" t="str">
        <f>+'5 - Diseño y Valoración Control'!D43</f>
        <v>R 15</v>
      </c>
      <c r="E43" s="119" t="str">
        <f>+'5 - Diseño y Valoración Control'!E43</f>
        <v>Programar municipios que posteriormente presenten limitantes para su intervención</v>
      </c>
      <c r="F43" s="119" t="str">
        <f>+'5 - Diseño y Valoración Control'!F43</f>
        <v>Afectación Económica o presupuestal</v>
      </c>
      <c r="G43" s="120"/>
      <c r="H43" s="120"/>
      <c r="I43" s="168"/>
      <c r="J43" s="169" t="e">
        <f t="shared" si="0"/>
        <v>#DIV/0!</v>
      </c>
      <c r="K43" s="169" t="e">
        <f t="shared" si="1"/>
        <v>#DIV/0!</v>
      </c>
      <c r="L43" s="120"/>
      <c r="M43" s="120"/>
      <c r="N43" s="120"/>
      <c r="O43" s="120"/>
      <c r="P43" s="170" t="e">
        <f t="shared" si="2"/>
        <v>#DIV/0!</v>
      </c>
      <c r="Q43" s="171">
        <f t="shared" si="3"/>
        <v>1</v>
      </c>
    </row>
    <row r="44" spans="2:17" s="96" customFormat="1" ht="28.3" x14ac:dyDescent="0.4">
      <c r="B44" s="119" t="str">
        <f>+'5 - Diseño y Valoración Control'!B44</f>
        <v>GESTIÓN DEL MODELO DE ATENCIÓN</v>
      </c>
      <c r="C44" s="119" t="str">
        <f>+'5 - Diseño y Valoración Control'!C44</f>
        <v>DIRECCIÓN DE GESTIÓN DEL ORDENAMIENTO SOCIAL DE LA PROPIEDAD</v>
      </c>
      <c r="D44" s="120" t="str">
        <f>+'5 - Diseño y Valoración Control'!D44</f>
        <v>R 15</v>
      </c>
      <c r="E44" s="119" t="str">
        <f>+'5 - Diseño y Valoración Control'!E44</f>
        <v>Programar municipios que posteriormente presenten limitantes para su intervención</v>
      </c>
      <c r="F44" s="119" t="str">
        <f>+'5 - Diseño y Valoración Control'!F44</f>
        <v>Afectación Económica o presupuestal</v>
      </c>
      <c r="G44" s="120"/>
      <c r="H44" s="120"/>
      <c r="I44" s="168"/>
      <c r="J44" s="169" t="e">
        <f t="shared" si="0"/>
        <v>#DIV/0!</v>
      </c>
      <c r="K44" s="169" t="e">
        <f t="shared" si="1"/>
        <v>#DIV/0!</v>
      </c>
      <c r="L44" s="120"/>
      <c r="M44" s="120"/>
      <c r="N44" s="120"/>
      <c r="O44" s="120"/>
      <c r="P44" s="170" t="e">
        <f t="shared" si="2"/>
        <v>#DIV/0!</v>
      </c>
      <c r="Q44" s="171">
        <f t="shared" si="3"/>
        <v>1</v>
      </c>
    </row>
    <row r="45" spans="2:17" s="96" customFormat="1" ht="28.3" x14ac:dyDescent="0.4">
      <c r="B45" s="119" t="str">
        <f>+'5 - Diseño y Valoración Control'!B45</f>
        <v>GESTIÓN DEL MODELO DE ATENCIÓN</v>
      </c>
      <c r="C45" s="119" t="str">
        <f>+'5 - Diseño y Valoración Control'!C45</f>
        <v>SECRETARÍA GENERAL</v>
      </c>
      <c r="D45" s="120" t="str">
        <f>+'5 - Diseño y Valoración Control'!D45</f>
        <v>R 16</v>
      </c>
      <c r="E45" s="119" t="str">
        <f>+'5 - Diseño y Valoración Control'!E45</f>
        <v>Respuesta inoportuna a las PQRSD</v>
      </c>
      <c r="F45" s="119" t="str">
        <f>+'5 - Diseño y Valoración Control'!F45</f>
        <v>Pérdida Reputacional</v>
      </c>
      <c r="G45" s="120"/>
      <c r="H45" s="120"/>
      <c r="I45" s="168"/>
      <c r="J45" s="169" t="e">
        <f t="shared" si="0"/>
        <v>#DIV/0!</v>
      </c>
      <c r="K45" s="169" t="e">
        <f t="shared" si="1"/>
        <v>#DIV/0!</v>
      </c>
      <c r="L45" s="120"/>
      <c r="M45" s="120"/>
      <c r="N45" s="120"/>
      <c r="O45" s="120"/>
      <c r="P45" s="170" t="e">
        <f t="shared" si="2"/>
        <v>#DIV/0!</v>
      </c>
      <c r="Q45" s="171">
        <f t="shared" si="3"/>
        <v>1</v>
      </c>
    </row>
    <row r="46" spans="2:17" s="96" customFormat="1" ht="28.3" x14ac:dyDescent="0.4">
      <c r="B46" s="119" t="str">
        <f>+'5 - Diseño y Valoración Control'!B46</f>
        <v>GESTIÓN DEL MODELO DE ATENCIÓN</v>
      </c>
      <c r="C46" s="119" t="str">
        <f>+'5 - Diseño y Valoración Control'!C46</f>
        <v>SECRETARÍA GENERAL</v>
      </c>
      <c r="D46" s="120" t="str">
        <f>+'5 - Diseño y Valoración Control'!D46</f>
        <v>R 16</v>
      </c>
      <c r="E46" s="119" t="str">
        <f>+'5 - Diseño y Valoración Control'!E46</f>
        <v>Respuesta inoportuna a las PQRSD</v>
      </c>
      <c r="F46" s="119" t="str">
        <f>+'5 - Diseño y Valoración Control'!F46</f>
        <v>Pérdida Reputacional</v>
      </c>
      <c r="G46" s="120"/>
      <c r="H46" s="120"/>
      <c r="I46" s="168"/>
      <c r="J46" s="169" t="e">
        <f t="shared" si="0"/>
        <v>#DIV/0!</v>
      </c>
      <c r="K46" s="169" t="e">
        <f t="shared" si="1"/>
        <v>#DIV/0!</v>
      </c>
      <c r="L46" s="120"/>
      <c r="M46" s="120"/>
      <c r="N46" s="120"/>
      <c r="O46" s="120"/>
      <c r="P46" s="170" t="e">
        <f t="shared" si="2"/>
        <v>#DIV/0!</v>
      </c>
      <c r="Q46" s="171">
        <f t="shared" si="3"/>
        <v>1</v>
      </c>
    </row>
    <row r="47" spans="2:17" s="96" customFormat="1" ht="28.3" x14ac:dyDescent="0.4">
      <c r="B47" s="119" t="str">
        <f>+'5 - Diseño y Valoración Control'!B47</f>
        <v>GESTIÓN DEL MODELO DE ATENCIÓN</v>
      </c>
      <c r="C47" s="119" t="str">
        <f>+'5 - Diseño y Valoración Control'!C47</f>
        <v>SECRETARÍA GENERAL</v>
      </c>
      <c r="D47" s="120" t="str">
        <f>+'5 - Diseño y Valoración Control'!D47</f>
        <v>R 16</v>
      </c>
      <c r="E47" s="119" t="str">
        <f>+'5 - Diseño y Valoración Control'!E47</f>
        <v>Respuesta inoportuna a las PQRSD</v>
      </c>
      <c r="F47" s="119" t="str">
        <f>+'5 - Diseño y Valoración Control'!F47</f>
        <v>Pérdida Reputacional</v>
      </c>
      <c r="G47" s="120"/>
      <c r="H47" s="120"/>
      <c r="I47" s="168"/>
      <c r="J47" s="169" t="e">
        <f t="shared" si="0"/>
        <v>#DIV/0!</v>
      </c>
      <c r="K47" s="169" t="e">
        <f t="shared" si="1"/>
        <v>#DIV/0!</v>
      </c>
      <c r="L47" s="120"/>
      <c r="M47" s="120"/>
      <c r="N47" s="120"/>
      <c r="O47" s="120"/>
      <c r="P47" s="170" t="e">
        <f t="shared" si="2"/>
        <v>#DIV/0!</v>
      </c>
      <c r="Q47" s="171">
        <f t="shared" si="3"/>
        <v>1</v>
      </c>
    </row>
    <row r="48" spans="2:17" s="96" customFormat="1" ht="56.6" x14ac:dyDescent="0.4">
      <c r="B48" s="119" t="str">
        <f>+'5 - Diseño y Valoración Control'!B48</f>
        <v>PLANIFICACIÓN DEL ORDENAMIENTO SOCIAL DE LA PROPIEDAD</v>
      </c>
      <c r="C48" s="119" t="str">
        <f>+'5 - Diseño y Valoración Control'!C48</f>
        <v>SUBDIRECCIÓN DE SISTEMAS DE INFORMACIÓN DE TIERRAS</v>
      </c>
      <c r="D48" s="120" t="str">
        <f>+'5 - Diseño y Valoración Control'!D48</f>
        <v>R 17</v>
      </c>
      <c r="E48" s="119" t="str">
        <f>+'5 - Diseño y Valoración Control'!E48</f>
        <v xml:space="preserve">Expedir Acto administrativo que resuelve solicitud de inclusión en el RESO, sin la completitud del análisis dentro del proceso de valoración para determinar el cumplimiento de requisitos mínimos (omisión de validaciones en bases de datos/soportes documentales) </v>
      </c>
      <c r="F48" s="119" t="str">
        <f>+'5 - Diseño y Valoración Control'!F48</f>
        <v>Pérdida Reputacional</v>
      </c>
      <c r="G48" s="120"/>
      <c r="H48" s="120"/>
      <c r="I48" s="168"/>
      <c r="J48" s="169" t="e">
        <f t="shared" si="0"/>
        <v>#DIV/0!</v>
      </c>
      <c r="K48" s="169" t="e">
        <f t="shared" si="1"/>
        <v>#DIV/0!</v>
      </c>
      <c r="L48" s="120"/>
      <c r="M48" s="120"/>
      <c r="N48" s="120"/>
      <c r="O48" s="120"/>
      <c r="P48" s="170" t="e">
        <f t="shared" si="2"/>
        <v>#DIV/0!</v>
      </c>
      <c r="Q48" s="171">
        <f t="shared" si="3"/>
        <v>1</v>
      </c>
    </row>
    <row r="49" spans="2:17" s="96" customFormat="1" ht="56.6" x14ac:dyDescent="0.4">
      <c r="B49" s="119" t="str">
        <f>+'5 - Diseño y Valoración Control'!B49</f>
        <v>PLANIFICACIÓN DEL ORDENAMIENTO SOCIAL DE LA PROPIEDAD</v>
      </c>
      <c r="C49" s="119" t="str">
        <f>+'5 - Diseño y Valoración Control'!C49</f>
        <v>SUBDIRECCIÓN DE SISTEMAS DE INFORMACIÓN DE TIERRAS</v>
      </c>
      <c r="D49" s="120" t="str">
        <f>+'5 - Diseño y Valoración Control'!D49</f>
        <v>R 17</v>
      </c>
      <c r="E49" s="119" t="str">
        <f>+'5 - Diseño y Valoración Control'!E49</f>
        <v xml:space="preserve">Expedir Acto administrativo que resuelve solicitud de inclusión en el RESO, sin la completitud del análisis dentro del proceso de valoración para determinar el cumplimiento de requisitos mínimos (omisión de validaciones en bases de datos/soportes documentales) </v>
      </c>
      <c r="F49" s="119" t="str">
        <f>+'5 - Diseño y Valoración Control'!F49</f>
        <v>Pérdida Reputacional</v>
      </c>
      <c r="G49" s="120"/>
      <c r="H49" s="120"/>
      <c r="I49" s="168"/>
      <c r="J49" s="169" t="e">
        <f t="shared" si="0"/>
        <v>#DIV/0!</v>
      </c>
      <c r="K49" s="169" t="e">
        <f t="shared" si="1"/>
        <v>#DIV/0!</v>
      </c>
      <c r="L49" s="120"/>
      <c r="M49" s="120"/>
      <c r="N49" s="120"/>
      <c r="O49" s="120"/>
      <c r="P49" s="170" t="e">
        <f t="shared" si="2"/>
        <v>#DIV/0!</v>
      </c>
      <c r="Q49" s="171">
        <f t="shared" si="3"/>
        <v>1</v>
      </c>
    </row>
    <row r="50" spans="2:17" s="96" customFormat="1" ht="42.45" x14ac:dyDescent="0.4">
      <c r="B50" s="119" t="str">
        <f>+'5 - Diseño y Valoración Control'!B50</f>
        <v>PLANIFICACIÓN DEL ORDENAMIENTO SOCIAL DE LA PROPIEDAD</v>
      </c>
      <c r="C50" s="119" t="str">
        <f>+'5 - Diseño y Valoración Control'!C50</f>
        <v>SUBDIRECCIÓN DE PLANEACIÓN OPERATIVA</v>
      </c>
      <c r="D50" s="120" t="str">
        <f>+'5 - Diseño y Valoración Control'!D50</f>
        <v>R 18</v>
      </c>
      <c r="E50" s="119" t="str">
        <f>+'5 - Diseño y Valoración Control'!E50</f>
        <v>Incumplimiento en la formulación e implementación de los POSPR en los municipios programados por razones técnicas y operativas</v>
      </c>
      <c r="F50" s="119" t="str">
        <f>+'5 - Diseño y Valoración Control'!F50</f>
        <v>Afectación Económica o presupuestal</v>
      </c>
      <c r="G50" s="120"/>
      <c r="H50" s="120"/>
      <c r="I50" s="168"/>
      <c r="J50" s="169" t="e">
        <f t="shared" si="0"/>
        <v>#DIV/0!</v>
      </c>
      <c r="K50" s="169" t="e">
        <f t="shared" si="1"/>
        <v>#DIV/0!</v>
      </c>
      <c r="L50" s="120"/>
      <c r="M50" s="120"/>
      <c r="N50" s="120"/>
      <c r="O50" s="120"/>
      <c r="P50" s="170" t="e">
        <f t="shared" si="2"/>
        <v>#DIV/0!</v>
      </c>
      <c r="Q50" s="171">
        <f t="shared" si="3"/>
        <v>1</v>
      </c>
    </row>
    <row r="51" spans="2:17" s="96" customFormat="1" ht="42.45" x14ac:dyDescent="0.4">
      <c r="B51" s="119" t="str">
        <f>+'5 - Diseño y Valoración Control'!B51</f>
        <v>PLANIFICACIÓN DEL ORDENAMIENTO SOCIAL DE LA PROPIEDAD</v>
      </c>
      <c r="C51" s="119" t="str">
        <f>+'5 - Diseño y Valoración Control'!C51</f>
        <v>SUBDIRECCIÓN DE PLANEACIÓN OPERATIVA</v>
      </c>
      <c r="D51" s="120" t="str">
        <f>+'5 - Diseño y Valoración Control'!D51</f>
        <v>R 18</v>
      </c>
      <c r="E51" s="119" t="str">
        <f>+'5 - Diseño y Valoración Control'!E51</f>
        <v>Incumplimiento en la formulación e implementación de los POSPR en los municipios programados por razones técnicas y operativas</v>
      </c>
      <c r="F51" s="119" t="str">
        <f>+'5 - Diseño y Valoración Control'!F51</f>
        <v>Afectación Económica o presupuestal</v>
      </c>
      <c r="G51" s="120"/>
      <c r="H51" s="120"/>
      <c r="I51" s="168"/>
      <c r="J51" s="169" t="e">
        <f t="shared" si="0"/>
        <v>#DIV/0!</v>
      </c>
      <c r="K51" s="169" t="e">
        <f t="shared" si="1"/>
        <v>#DIV/0!</v>
      </c>
      <c r="L51" s="120"/>
      <c r="M51" s="120"/>
      <c r="N51" s="120"/>
      <c r="O51" s="120"/>
      <c r="P51" s="170" t="e">
        <f t="shared" si="2"/>
        <v>#DIV/0!</v>
      </c>
      <c r="Q51" s="171">
        <f t="shared" si="3"/>
        <v>1</v>
      </c>
    </row>
    <row r="52" spans="2:17" s="96" customFormat="1" ht="42.45" x14ac:dyDescent="0.4">
      <c r="B52" s="119" t="str">
        <f>+'5 - Diseño y Valoración Control'!B52</f>
        <v>PLANIFICACIÓN DEL ORDENAMIENTO SOCIAL DE LA PROPIEDAD</v>
      </c>
      <c r="C52" s="119" t="str">
        <f>+'5 - Diseño y Valoración Control'!C52</f>
        <v>SUBDIRECCIÓN DE PLANEACIÓN OPERATIVA</v>
      </c>
      <c r="D52" s="120" t="str">
        <f>+'5 - Diseño y Valoración Control'!D52</f>
        <v>R 19</v>
      </c>
      <c r="E52" s="119" t="str">
        <f>+'5 - Diseño y Valoración Control'!E52</f>
        <v>Retrasos o suspensión en la formulación e implementación de POSPR en los municipios programados por condiciones de seguridad adversas a la operación</v>
      </c>
      <c r="F52" s="119" t="str">
        <f>+'5 - Diseño y Valoración Control'!F52</f>
        <v>Afectación Económica o presupuestal</v>
      </c>
      <c r="G52" s="120"/>
      <c r="H52" s="120"/>
      <c r="I52" s="168"/>
      <c r="J52" s="169" t="e">
        <f t="shared" si="0"/>
        <v>#DIV/0!</v>
      </c>
      <c r="K52" s="169" t="e">
        <f t="shared" si="1"/>
        <v>#DIV/0!</v>
      </c>
      <c r="L52" s="120"/>
      <c r="M52" s="120"/>
      <c r="N52" s="120"/>
      <c r="O52" s="120"/>
      <c r="P52" s="170" t="e">
        <f t="shared" si="2"/>
        <v>#DIV/0!</v>
      </c>
      <c r="Q52" s="171">
        <f t="shared" si="3"/>
        <v>1</v>
      </c>
    </row>
    <row r="53" spans="2:17" s="96" customFormat="1" ht="42.45" x14ac:dyDescent="0.4">
      <c r="B53" s="119" t="str">
        <f>+'5 - Diseño y Valoración Control'!B53</f>
        <v>PLANIFICACIÓN DEL ORDENAMIENTO SOCIAL DE LA PROPIEDAD</v>
      </c>
      <c r="C53" s="119" t="str">
        <f>+'5 - Diseño y Valoración Control'!C53</f>
        <v>SUBDIRECCIÓN DE PLANEACIÓN OPERATIVA</v>
      </c>
      <c r="D53" s="120" t="str">
        <f>+'5 - Diseño y Valoración Control'!D53</f>
        <v>R 19</v>
      </c>
      <c r="E53" s="119" t="str">
        <f>+'5 - Diseño y Valoración Control'!E53</f>
        <v>Retrasos o suspensión en la formulación e implementación de POSPR en los municipios programados por condiciones de seguridad adversas a la operación</v>
      </c>
      <c r="F53" s="119" t="str">
        <f>+'5 - Diseño y Valoración Control'!F53</f>
        <v>Afectación Económica o presupuestal</v>
      </c>
      <c r="G53" s="120"/>
      <c r="H53" s="120"/>
      <c r="I53" s="168"/>
      <c r="J53" s="169" t="e">
        <f t="shared" si="0"/>
        <v>#DIV/0!</v>
      </c>
      <c r="K53" s="169" t="e">
        <f t="shared" si="1"/>
        <v>#DIV/0!</v>
      </c>
      <c r="L53" s="120"/>
      <c r="M53" s="120"/>
      <c r="N53" s="120"/>
      <c r="O53" s="120"/>
      <c r="P53" s="170" t="e">
        <f t="shared" si="2"/>
        <v>#DIV/0!</v>
      </c>
      <c r="Q53" s="171">
        <f t="shared" si="3"/>
        <v>1</v>
      </c>
    </row>
    <row r="54" spans="2:17" s="96" customFormat="1" ht="42.45" x14ac:dyDescent="0.4">
      <c r="B54" s="119" t="str">
        <f>+'5 - Diseño y Valoración Control'!B54</f>
        <v>PLANIFICACIÓN DEL ORDENAMIENTO SOCIAL DE LA PROPIEDAD</v>
      </c>
      <c r="C54" s="119" t="str">
        <f>+'5 - Diseño y Valoración Control'!C54</f>
        <v>SUBDIRECCIÓN DE PLANEACIÓN OPERATIVA</v>
      </c>
      <c r="D54" s="120" t="str">
        <f>+'5 - Diseño y Valoración Control'!D54</f>
        <v>R 19</v>
      </c>
      <c r="E54" s="119" t="str">
        <f>+'5 - Diseño y Valoración Control'!E54</f>
        <v>Retrasos o suspensión en la formulación e implementación de POSPR en los municipios programados por condiciones de seguridad adversas a la operación</v>
      </c>
      <c r="F54" s="119" t="str">
        <f>+'5 - Diseño y Valoración Control'!F54</f>
        <v>Afectación Económica o presupuestal</v>
      </c>
      <c r="G54" s="120"/>
      <c r="H54" s="120"/>
      <c r="I54" s="168"/>
      <c r="J54" s="169" t="e">
        <f t="shared" si="0"/>
        <v>#DIV/0!</v>
      </c>
      <c r="K54" s="169" t="e">
        <f t="shared" si="1"/>
        <v>#DIV/0!</v>
      </c>
      <c r="L54" s="120"/>
      <c r="M54" s="120"/>
      <c r="N54" s="120"/>
      <c r="O54" s="120"/>
      <c r="P54" s="170" t="e">
        <f t="shared" si="2"/>
        <v>#DIV/0!</v>
      </c>
      <c r="Q54" s="171">
        <f t="shared" si="3"/>
        <v>1</v>
      </c>
    </row>
    <row r="55" spans="2:17" s="96" customFormat="1" ht="42.45" x14ac:dyDescent="0.4">
      <c r="B55" s="119" t="str">
        <f>+'5 - Diseño y Valoración Control'!B55</f>
        <v>PLANIFICACIÓN DEL ORDENAMIENTO SOCIAL DE LA PROPIEDAD</v>
      </c>
      <c r="C55" s="119" t="str">
        <f>+'5 - Diseño y Valoración Control'!C55</f>
        <v>SUBDIRECCIÓN DE PLANEACIÓN OPERATIVA</v>
      </c>
      <c r="D55" s="120" t="str">
        <f>+'5 - Diseño y Valoración Control'!D55</f>
        <v>R 20</v>
      </c>
      <c r="E55" s="119" t="str">
        <f>+'5 - Diseño y Valoración Control'!E55</f>
        <v>Incumplimientos por parte de los socios estratégicos y/u operadores de catastro en la entrega de insumos / productos requeridos para la formulación e implementación de POSPR, en el marco de los convenios celebrados</v>
      </c>
      <c r="F55" s="119" t="str">
        <f>+'5 - Diseño y Valoración Control'!F55</f>
        <v>Afectación Económica o presupuestal</v>
      </c>
      <c r="G55" s="120"/>
      <c r="H55" s="120"/>
      <c r="I55" s="168"/>
      <c r="J55" s="169" t="e">
        <f t="shared" si="0"/>
        <v>#DIV/0!</v>
      </c>
      <c r="K55" s="169" t="e">
        <f t="shared" si="1"/>
        <v>#DIV/0!</v>
      </c>
      <c r="L55" s="120"/>
      <c r="M55" s="120"/>
      <c r="N55" s="120"/>
      <c r="O55" s="120"/>
      <c r="P55" s="170" t="e">
        <f t="shared" si="2"/>
        <v>#DIV/0!</v>
      </c>
      <c r="Q55" s="171">
        <f t="shared" si="3"/>
        <v>1</v>
      </c>
    </row>
    <row r="56" spans="2:17" s="96" customFormat="1" ht="42.45" x14ac:dyDescent="0.4">
      <c r="B56" s="119" t="str">
        <f>+'5 - Diseño y Valoración Control'!B56</f>
        <v>PLANIFICACIÓN DEL ORDENAMIENTO SOCIAL DE LA PROPIEDAD</v>
      </c>
      <c r="C56" s="119" t="str">
        <f>+'5 - Diseño y Valoración Control'!C56</f>
        <v>SUBDIRECCIÓN DE PLANEACIÓN OPERATIVA</v>
      </c>
      <c r="D56" s="120" t="str">
        <f>+'5 - Diseño y Valoración Control'!D56</f>
        <v>R 20</v>
      </c>
      <c r="E56" s="119" t="str">
        <f>+'5 - Diseño y Valoración Control'!E56</f>
        <v>Incumplimientos por parte de los socios estratégicos y/u operadores de catastro en la entrega de insumos / productos requeridos para la formulación e implementación de POSPR, en el marco de los convenios celebrados</v>
      </c>
      <c r="F56" s="119" t="str">
        <f>+'5 - Diseño y Valoración Control'!F56</f>
        <v>Afectación Económica o presupuestal</v>
      </c>
      <c r="G56" s="120"/>
      <c r="H56" s="120"/>
      <c r="I56" s="168"/>
      <c r="J56" s="169" t="e">
        <f t="shared" si="0"/>
        <v>#DIV/0!</v>
      </c>
      <c r="K56" s="169" t="e">
        <f t="shared" si="1"/>
        <v>#DIV/0!</v>
      </c>
      <c r="L56" s="120"/>
      <c r="M56" s="120"/>
      <c r="N56" s="120"/>
      <c r="O56" s="120"/>
      <c r="P56" s="170" t="e">
        <f t="shared" si="2"/>
        <v>#DIV/0!</v>
      </c>
      <c r="Q56" s="171">
        <f t="shared" si="3"/>
        <v>1</v>
      </c>
    </row>
    <row r="57" spans="2:17" s="96" customFormat="1" ht="42.45" x14ac:dyDescent="0.4">
      <c r="B57" s="119" t="str">
        <f>+'5 - Diseño y Valoración Control'!B57</f>
        <v>SEGURIDAD JURÍDICA SOBRE LA TITULARIDAD DE LA TIERRA Y LOS TERRITORIOS</v>
      </c>
      <c r="C57" s="119" t="str">
        <f>+'5 - Diseño y Valoración Control'!C57</f>
        <v>DIRECCIÓN DE GESTIÓN JURÍDICA DE TIERRAS</v>
      </c>
      <c r="D57" s="120" t="str">
        <f>+'5 - Diseño y Valoración Control'!D57</f>
        <v>R 21</v>
      </c>
      <c r="E57" s="119" t="str">
        <f>+'5 - Diseño y Valoración Control'!E57</f>
        <v>Tomar decisiones incorrectas en los procesos agrarios o de formalización de la propiedad privada rural (zonas no focalizadas)</v>
      </c>
      <c r="F57" s="119" t="str">
        <f>+'5 - Diseño y Valoración Control'!F57</f>
        <v>Pérdida Reputacional</v>
      </c>
      <c r="G57" s="120"/>
      <c r="H57" s="120"/>
      <c r="I57" s="168"/>
      <c r="J57" s="169" t="e">
        <f t="shared" si="0"/>
        <v>#DIV/0!</v>
      </c>
      <c r="K57" s="169" t="e">
        <f t="shared" si="1"/>
        <v>#DIV/0!</v>
      </c>
      <c r="L57" s="120"/>
      <c r="M57" s="120"/>
      <c r="N57" s="120"/>
      <c r="O57" s="120"/>
      <c r="P57" s="170" t="e">
        <f t="shared" si="2"/>
        <v>#DIV/0!</v>
      </c>
      <c r="Q57" s="171">
        <f t="shared" si="3"/>
        <v>1</v>
      </c>
    </row>
    <row r="58" spans="2:17" s="96" customFormat="1" ht="42.45" x14ac:dyDescent="0.4">
      <c r="B58" s="119" t="str">
        <f>+'5 - Diseño y Valoración Control'!B58</f>
        <v>SEGURIDAD JURÍDICA SOBRE LA TITULARIDAD DE LA TIERRA Y LOS TERRITORIOS</v>
      </c>
      <c r="C58" s="119" t="str">
        <f>+'5 - Diseño y Valoración Control'!C58</f>
        <v>DIRECCIÓN DE GESTIÓN JURÍDICA DE TIERRAS</v>
      </c>
      <c r="D58" s="120" t="str">
        <f>+'5 - Diseño y Valoración Control'!D58</f>
        <v>R 21</v>
      </c>
      <c r="E58" s="119" t="str">
        <f>+'5 - Diseño y Valoración Control'!E58</f>
        <v>Tomar decisiones incorrectas en los procesos agrarios o de formalización de la propiedad privada rural (zonas no focalizadas)</v>
      </c>
      <c r="F58" s="119" t="str">
        <f>+'5 - Diseño y Valoración Control'!F58</f>
        <v>Pérdida Reputacional</v>
      </c>
      <c r="G58" s="120"/>
      <c r="H58" s="120"/>
      <c r="I58" s="168"/>
      <c r="J58" s="169" t="e">
        <f t="shared" si="0"/>
        <v>#DIV/0!</v>
      </c>
      <c r="K58" s="169" t="e">
        <f t="shared" si="1"/>
        <v>#DIV/0!</v>
      </c>
      <c r="L58" s="120"/>
      <c r="M58" s="120"/>
      <c r="N58" s="120"/>
      <c r="O58" s="120"/>
      <c r="P58" s="170" t="e">
        <f t="shared" si="2"/>
        <v>#DIV/0!</v>
      </c>
      <c r="Q58" s="171">
        <f t="shared" si="3"/>
        <v>1</v>
      </c>
    </row>
    <row r="59" spans="2:17" s="96" customFormat="1" ht="42.45" x14ac:dyDescent="0.4">
      <c r="B59" s="119" t="str">
        <f>+'5 - Diseño y Valoración Control'!B59</f>
        <v>SEGURIDAD JURÍDICA SOBRE LA TITULARIDAD DE LA TIERRA Y LOS TERRITORIOS</v>
      </c>
      <c r="C59" s="119" t="str">
        <f>+'5 - Diseño y Valoración Control'!C59</f>
        <v>DIRECCIÓN DE GESTIÓN JURÍDICA DE TIERRAS</v>
      </c>
      <c r="D59" s="120" t="str">
        <f>+'5 - Diseño y Valoración Control'!D59</f>
        <v>R 22</v>
      </c>
      <c r="E59" s="119" t="str">
        <f>+'5 - Diseño y Valoración Control'!E59</f>
        <v>Tomar decisiones incorrectas en los procesos agrarios o de formalización de la propiedad privada rural (zonas focalizadas)</v>
      </c>
      <c r="F59" s="119" t="str">
        <f>+'5 - Diseño y Valoración Control'!F59</f>
        <v>Pérdida Reputacional</v>
      </c>
      <c r="G59" s="120"/>
      <c r="H59" s="120"/>
      <c r="I59" s="168"/>
      <c r="J59" s="169" t="e">
        <f t="shared" si="0"/>
        <v>#DIV/0!</v>
      </c>
      <c r="K59" s="169" t="e">
        <f t="shared" si="1"/>
        <v>#DIV/0!</v>
      </c>
      <c r="L59" s="120"/>
      <c r="M59" s="120"/>
      <c r="N59" s="120"/>
      <c r="O59" s="120"/>
      <c r="P59" s="170" t="e">
        <f t="shared" si="2"/>
        <v>#DIV/0!</v>
      </c>
      <c r="Q59" s="171">
        <f t="shared" si="3"/>
        <v>1</v>
      </c>
    </row>
    <row r="60" spans="2:17" s="96" customFormat="1" ht="42.45" x14ac:dyDescent="0.4">
      <c r="B60" s="119" t="str">
        <f>+'5 - Diseño y Valoración Control'!B60</f>
        <v>SEGURIDAD JURÍDICA SOBRE LA TITULARIDAD DE LA TIERRA Y LOS TERRITORIOS</v>
      </c>
      <c r="C60" s="119" t="str">
        <f>+'5 - Diseño y Valoración Control'!C60</f>
        <v>DIRECCIÓN DE GESTIÓN JURÍDICA DE TIERRAS</v>
      </c>
      <c r="D60" s="120" t="str">
        <f>+'5 - Diseño y Valoración Control'!D60</f>
        <v>R 22</v>
      </c>
      <c r="E60" s="119" t="str">
        <f>+'5 - Diseño y Valoración Control'!E60</f>
        <v>Tomar decisiones incorrectas en los procesos agrarios o de formalización de la propiedad privada rural (zonas focalizadas)</v>
      </c>
      <c r="F60" s="119" t="str">
        <f>+'5 - Diseño y Valoración Control'!F60</f>
        <v>Pérdida Reputacional</v>
      </c>
      <c r="G60" s="120"/>
      <c r="H60" s="120"/>
      <c r="I60" s="168"/>
      <c r="J60" s="169" t="e">
        <f t="shared" si="0"/>
        <v>#DIV/0!</v>
      </c>
      <c r="K60" s="169" t="e">
        <f t="shared" si="1"/>
        <v>#DIV/0!</v>
      </c>
      <c r="L60" s="120"/>
      <c r="M60" s="120"/>
      <c r="N60" s="120"/>
      <c r="O60" s="120"/>
      <c r="P60" s="170" t="e">
        <f t="shared" si="2"/>
        <v>#DIV/0!</v>
      </c>
      <c r="Q60" s="171">
        <f t="shared" si="3"/>
        <v>1</v>
      </c>
    </row>
    <row r="61" spans="2:17" s="96" customFormat="1" ht="42.45" x14ac:dyDescent="0.4">
      <c r="B61" s="119" t="str">
        <f>+'5 - Diseño y Valoración Control'!B61</f>
        <v>SEGURIDAD JURÍDICA SOBRE LA TITULARIDAD DE LA TIERRA Y LOS TERRITORIOS</v>
      </c>
      <c r="C61" s="119" t="str">
        <f>+'5 - Diseño y Valoración Control'!C61</f>
        <v>DIRECCIÓN DE GESTIÓN JURÍDICA DE TIERRAS</v>
      </c>
      <c r="D61" s="120" t="str">
        <f>+'5 - Diseño y Valoración Control'!D61</f>
        <v>R 23</v>
      </c>
      <c r="E61" s="119" t="str">
        <f>+'5 - Diseño y Valoración Control'!E61</f>
        <v>Incumplimiento de términos para dar respuesta a las nuevas solicitudes de recursos, de decisiones finales de procesos agrarios o de formalización de la propiedad privada rural</v>
      </c>
      <c r="F61" s="119" t="str">
        <f>+'5 - Diseño y Valoración Control'!F61</f>
        <v>Pérdida Reputacional</v>
      </c>
      <c r="G61" s="120"/>
      <c r="H61" s="120"/>
      <c r="I61" s="168"/>
      <c r="J61" s="169" t="e">
        <f t="shared" si="0"/>
        <v>#DIV/0!</v>
      </c>
      <c r="K61" s="169" t="e">
        <f t="shared" si="1"/>
        <v>#DIV/0!</v>
      </c>
      <c r="L61" s="120"/>
      <c r="M61" s="120"/>
      <c r="N61" s="120"/>
      <c r="O61" s="120"/>
      <c r="P61" s="170" t="e">
        <f t="shared" si="2"/>
        <v>#DIV/0!</v>
      </c>
      <c r="Q61" s="171">
        <f t="shared" si="3"/>
        <v>1</v>
      </c>
    </row>
    <row r="62" spans="2:17" s="96" customFormat="1" ht="42.45" x14ac:dyDescent="0.4">
      <c r="B62" s="119" t="str">
        <f>+'5 - Diseño y Valoración Control'!B62</f>
        <v>SEGURIDAD JURÍDICA SOBRE LA TITULARIDAD DE LA TIERRA Y LOS TERRITORIOS</v>
      </c>
      <c r="C62" s="119" t="str">
        <f>+'5 - Diseño y Valoración Control'!C62</f>
        <v>DIRECCIÓN DE GESTIÓN JURÍDICA DE TIERRAS</v>
      </c>
      <c r="D62" s="120" t="str">
        <f>+'5 - Diseño y Valoración Control'!D62</f>
        <v>R 23</v>
      </c>
      <c r="E62" s="119" t="str">
        <f>+'5 - Diseño y Valoración Control'!E62</f>
        <v>Incumplimiento de términos para dar respuesta a las nuevas solicitudes de recursos, de decisiones finales de procesos agrarios o de formalización de la propiedad privada rural</v>
      </c>
      <c r="F62" s="119" t="str">
        <f>+'5 - Diseño y Valoración Control'!F62</f>
        <v>Pérdida Reputacional</v>
      </c>
      <c r="G62" s="120"/>
      <c r="H62" s="120"/>
      <c r="I62" s="168"/>
      <c r="J62" s="169" t="e">
        <f t="shared" si="0"/>
        <v>#DIV/0!</v>
      </c>
      <c r="K62" s="169" t="e">
        <f t="shared" si="1"/>
        <v>#DIV/0!</v>
      </c>
      <c r="L62" s="120"/>
      <c r="M62" s="120"/>
      <c r="N62" s="120"/>
      <c r="O62" s="120"/>
      <c r="P62" s="170" t="e">
        <f t="shared" si="2"/>
        <v>#DIV/0!</v>
      </c>
      <c r="Q62" s="171">
        <f t="shared" si="3"/>
        <v>1</v>
      </c>
    </row>
    <row r="63" spans="2:17" s="96" customFormat="1" ht="42.45" x14ac:dyDescent="0.4">
      <c r="B63" s="119" t="str">
        <f>+'5 - Diseño y Valoración Control'!B63</f>
        <v>SEGURIDAD JURÍDICA SOBRE LA TITULARIDAD DE LA TIERRA Y LOS TERRITORIOS</v>
      </c>
      <c r="C63" s="119" t="str">
        <f>+'5 - Diseño y Valoración Control'!C63</f>
        <v>DIRECCIÓN DE GESTIÓN JURÍDICA DE TIERRAS</v>
      </c>
      <c r="D63" s="120" t="str">
        <f>+'5 - Diseño y Valoración Control'!D63</f>
        <v>R 23</v>
      </c>
      <c r="E63" s="119" t="str">
        <f>+'5 - Diseño y Valoración Control'!E63</f>
        <v>Incumplimiento de términos para dar respuesta a las nuevas solicitudes de recursos, de decisiones finales de procesos agrarios o de formalización de la propiedad privada rural</v>
      </c>
      <c r="F63" s="119" t="str">
        <f>+'5 - Diseño y Valoración Control'!F63</f>
        <v>Pérdida Reputacional</v>
      </c>
      <c r="G63" s="120"/>
      <c r="H63" s="120"/>
      <c r="I63" s="168"/>
      <c r="J63" s="169" t="e">
        <f t="shared" si="0"/>
        <v>#DIV/0!</v>
      </c>
      <c r="K63" s="169" t="e">
        <f t="shared" si="1"/>
        <v>#DIV/0!</v>
      </c>
      <c r="L63" s="120"/>
      <c r="M63" s="120"/>
      <c r="N63" s="120"/>
      <c r="O63" s="120"/>
      <c r="P63" s="170" t="e">
        <f t="shared" si="2"/>
        <v>#DIV/0!</v>
      </c>
      <c r="Q63" s="171">
        <f t="shared" si="3"/>
        <v>1</v>
      </c>
    </row>
    <row r="64" spans="2:17" s="96" customFormat="1" ht="42.45" x14ac:dyDescent="0.4">
      <c r="B64" s="119" t="str">
        <f>+'5 - Diseño y Valoración Control'!B64</f>
        <v>SEGURIDAD JURÍDICA SOBRE LA TITULARIDAD DE LA TIERRA Y LOS TERRITORIOS</v>
      </c>
      <c r="C64" s="119" t="str">
        <f>+'5 - Diseño y Valoración Control'!C64</f>
        <v>DIRECCIÓN DE GESTIÓN JURÍDICA DE TIERRAS</v>
      </c>
      <c r="D64" s="120" t="str">
        <f>+'5 - Diseño y Valoración Control'!D64</f>
        <v>R 23</v>
      </c>
      <c r="E64" s="119" t="str">
        <f>+'5 - Diseño y Valoración Control'!E64</f>
        <v>Incumplimiento de términos para dar respuesta a las nuevas solicitudes de recursos, de decisiones finales de procesos agrarios o de formalización de la propiedad privada rural</v>
      </c>
      <c r="F64" s="119" t="str">
        <f>+'5 - Diseño y Valoración Control'!F64</f>
        <v>Pérdida Reputacional</v>
      </c>
      <c r="G64" s="120"/>
      <c r="H64" s="120"/>
      <c r="I64" s="168"/>
      <c r="J64" s="169" t="e">
        <f t="shared" si="0"/>
        <v>#DIV/0!</v>
      </c>
      <c r="K64" s="169" t="e">
        <f t="shared" si="1"/>
        <v>#DIV/0!</v>
      </c>
      <c r="L64" s="120"/>
      <c r="M64" s="120"/>
      <c r="N64" s="120"/>
      <c r="O64" s="120"/>
      <c r="P64" s="170" t="e">
        <f t="shared" si="2"/>
        <v>#DIV/0!</v>
      </c>
      <c r="Q64" s="171">
        <f t="shared" si="3"/>
        <v>1</v>
      </c>
    </row>
    <row r="65" spans="2:17" s="96" customFormat="1" ht="42.45" x14ac:dyDescent="0.4">
      <c r="B65" s="119" t="str">
        <f>+'5 - Diseño y Valoración Control'!B65</f>
        <v>SEGURIDAD JURÍDICA SOBRE LA TITULARIDAD DE LA TIERRA Y LOS TERRITORIOS</v>
      </c>
      <c r="C65" s="119" t="str">
        <f>+'5 - Diseño y Valoración Control'!C65</f>
        <v>DIRECCIÓN DE GESTIÓN JURÍDICA DE TIERRAS</v>
      </c>
      <c r="D65" s="120" t="str">
        <f>+'5 - Diseño y Valoración Control'!D65</f>
        <v>R 24</v>
      </c>
      <c r="E65" s="119" t="str">
        <f>+'5 - Diseño y Valoración Control'!E65</f>
        <v>Realizar el reparto de una solicitud a dos o más diferentes dependencias</v>
      </c>
      <c r="F65" s="119" t="str">
        <f>+'5 - Diseño y Valoración Control'!F65</f>
        <v>Pérdida Reputacional</v>
      </c>
      <c r="G65" s="120"/>
      <c r="H65" s="120"/>
      <c r="I65" s="168"/>
      <c r="J65" s="169" t="e">
        <f t="shared" si="0"/>
        <v>#DIV/0!</v>
      </c>
      <c r="K65" s="169" t="e">
        <f t="shared" si="1"/>
        <v>#DIV/0!</v>
      </c>
      <c r="L65" s="120"/>
      <c r="M65" s="120"/>
      <c r="N65" s="120"/>
      <c r="O65" s="120"/>
      <c r="P65" s="170" t="e">
        <f t="shared" si="2"/>
        <v>#DIV/0!</v>
      </c>
      <c r="Q65" s="171">
        <f t="shared" si="3"/>
        <v>1</v>
      </c>
    </row>
    <row r="66" spans="2:17" s="96" customFormat="1" ht="42.45" x14ac:dyDescent="0.4">
      <c r="B66" s="119" t="str">
        <f>+'5 - Diseño y Valoración Control'!B66</f>
        <v>SEGURIDAD JURÍDICA SOBRE LA TITULARIDAD DE LA TIERRA Y LOS TERRITORIOS</v>
      </c>
      <c r="C66" s="119" t="str">
        <f>+'5 - Diseño y Valoración Control'!C66</f>
        <v>DIRECCIÓN DE GESTIÓN JURÍDICA DE TIERRAS</v>
      </c>
      <c r="D66" s="120" t="str">
        <f>+'5 - Diseño y Valoración Control'!D66</f>
        <v>R 24</v>
      </c>
      <c r="E66" s="119" t="str">
        <f>+'5 - Diseño y Valoración Control'!E66</f>
        <v>Realizar el reparto de una solicitud a dos o más diferentes dependencias</v>
      </c>
      <c r="F66" s="119" t="str">
        <f>+'5 - Diseño y Valoración Control'!F66</f>
        <v>Pérdida Reputacional</v>
      </c>
      <c r="G66" s="120"/>
      <c r="H66" s="120"/>
      <c r="I66" s="168"/>
      <c r="J66" s="169" t="e">
        <f t="shared" si="0"/>
        <v>#DIV/0!</v>
      </c>
      <c r="K66" s="169" t="e">
        <f t="shared" si="1"/>
        <v>#DIV/0!</v>
      </c>
      <c r="L66" s="120"/>
      <c r="M66" s="120"/>
      <c r="N66" s="120"/>
      <c r="O66" s="120"/>
      <c r="P66" s="170" t="e">
        <f t="shared" si="2"/>
        <v>#DIV/0!</v>
      </c>
      <c r="Q66" s="171">
        <f t="shared" si="3"/>
        <v>1</v>
      </c>
    </row>
    <row r="67" spans="2:17" s="96" customFormat="1" ht="42.45" x14ac:dyDescent="0.4">
      <c r="B67" s="119" t="str">
        <f>+'5 - Diseño y Valoración Control'!B67</f>
        <v>SEGURIDAD JURÍDICA SOBRE LA TITULARIDAD DE LA TIERRA Y LOS TERRITORIOS</v>
      </c>
      <c r="C67" s="119" t="str">
        <f>+'5 - Diseño y Valoración Control'!C67</f>
        <v>DIRECCIÓN DE GESTIÓN JURÍDICA DE TIERRAS</v>
      </c>
      <c r="D67" s="120" t="str">
        <f>+'5 - Diseño y Valoración Control'!D67</f>
        <v>R 24</v>
      </c>
      <c r="E67" s="119" t="str">
        <f>+'5 - Diseño y Valoración Control'!E67</f>
        <v>Realizar el reparto de una solicitud a dos o más diferentes dependencias</v>
      </c>
      <c r="F67" s="119" t="str">
        <f>+'5 - Diseño y Valoración Control'!F67</f>
        <v>Pérdida Reputacional</v>
      </c>
      <c r="G67" s="120"/>
      <c r="H67" s="120"/>
      <c r="I67" s="168"/>
      <c r="J67" s="169" t="e">
        <f t="shared" si="0"/>
        <v>#DIV/0!</v>
      </c>
      <c r="K67" s="169" t="e">
        <f t="shared" si="1"/>
        <v>#DIV/0!</v>
      </c>
      <c r="L67" s="120"/>
      <c r="M67" s="120"/>
      <c r="N67" s="120"/>
      <c r="O67" s="120"/>
      <c r="P67" s="170" t="e">
        <f t="shared" si="2"/>
        <v>#DIV/0!</v>
      </c>
      <c r="Q67" s="171">
        <f t="shared" si="3"/>
        <v>1</v>
      </c>
    </row>
    <row r="68" spans="2:17" s="96" customFormat="1" ht="42.45" x14ac:dyDescent="0.4">
      <c r="B68" s="119" t="str">
        <f>+'5 - Diseño y Valoración Control'!B68</f>
        <v>SEGURIDAD JURÍDICA SOBRE LA TITULARIDAD DE LA TIERRA Y LOS TERRITORIOS</v>
      </c>
      <c r="C68" s="119" t="str">
        <f>+'5 - Diseño y Valoración Control'!C68</f>
        <v>DIRECCIÓN DE GESTIÓN JURÍDICA DE TIERRAS</v>
      </c>
      <c r="D68" s="120" t="str">
        <f>+'5 - Diseño y Valoración Control'!D68</f>
        <v>R 24</v>
      </c>
      <c r="E68" s="119" t="str">
        <f>+'5 - Diseño y Valoración Control'!E68</f>
        <v>Realizar el reparto de una solicitud a dos o más diferentes dependencias</v>
      </c>
      <c r="F68" s="119" t="str">
        <f>+'5 - Diseño y Valoración Control'!F68</f>
        <v>Pérdida Reputacional</v>
      </c>
      <c r="G68" s="120"/>
      <c r="H68" s="120"/>
      <c r="I68" s="168"/>
      <c r="J68" s="169" t="e">
        <f t="shared" si="0"/>
        <v>#DIV/0!</v>
      </c>
      <c r="K68" s="169" t="e">
        <f t="shared" si="1"/>
        <v>#DIV/0!</v>
      </c>
      <c r="L68" s="120"/>
      <c r="M68" s="120"/>
      <c r="N68" s="120"/>
      <c r="O68" s="120"/>
      <c r="P68" s="170" t="e">
        <f t="shared" si="2"/>
        <v>#DIV/0!</v>
      </c>
      <c r="Q68" s="171">
        <f t="shared" si="3"/>
        <v>1</v>
      </c>
    </row>
    <row r="69" spans="2:17" s="96" customFormat="1" ht="28.3" x14ac:dyDescent="0.4">
      <c r="B69" s="119" t="str">
        <f>+'5 - Diseño y Valoración Control'!B69</f>
        <v>ACCESO A LA PROPIEDAD DE LA TIERRA Y LOS TERRITORIOS</v>
      </c>
      <c r="C69" s="119" t="str">
        <f>+'5 - Diseño y Valoración Control'!C69</f>
        <v>DIRECCIÓN DE ASUNTOS ÉTNICOS - EQUIPO INICIATIVAS COMUNITARIAS</v>
      </c>
      <c r="D69" s="120" t="str">
        <f>+'5 - Diseño y Valoración Control'!D69</f>
        <v>R 25</v>
      </c>
      <c r="E69" s="119" t="str">
        <f>+'5 - Diseño y Valoración Control'!E69</f>
        <v>Incumplimiento por parte de los proveedores de servicios e insumos de las Iniciativas Cofinanciadas</v>
      </c>
      <c r="F69" s="119" t="str">
        <f>+'5 - Diseño y Valoración Control'!F69</f>
        <v>Afectación Económica o presupuestal</v>
      </c>
      <c r="G69" s="120"/>
      <c r="H69" s="120"/>
      <c r="I69" s="168"/>
      <c r="J69" s="169" t="e">
        <f t="shared" si="0"/>
        <v>#DIV/0!</v>
      </c>
      <c r="K69" s="169" t="e">
        <f t="shared" si="1"/>
        <v>#DIV/0!</v>
      </c>
      <c r="L69" s="120"/>
      <c r="M69" s="120"/>
      <c r="N69" s="120"/>
      <c r="O69" s="120"/>
      <c r="P69" s="170" t="e">
        <f t="shared" si="2"/>
        <v>#DIV/0!</v>
      </c>
      <c r="Q69" s="171">
        <f t="shared" si="3"/>
        <v>1</v>
      </c>
    </row>
    <row r="70" spans="2:17" s="96" customFormat="1" ht="28.3" x14ac:dyDescent="0.4">
      <c r="B70" s="119" t="str">
        <f>+'5 - Diseño y Valoración Control'!B70</f>
        <v>ACCESO A LA PROPIEDAD DE LA TIERRA Y LOS TERRITORIOS</v>
      </c>
      <c r="C70" s="119" t="str">
        <f>+'5 - Diseño y Valoración Control'!C70</f>
        <v>DIRECCIÓN DE ASUNTOS ÉTNICOS - EQUIPO INICIATIVAS COMUNITARIAS</v>
      </c>
      <c r="D70" s="120" t="str">
        <f>+'5 - Diseño y Valoración Control'!D70</f>
        <v>R 25</v>
      </c>
      <c r="E70" s="119" t="str">
        <f>+'5 - Diseño y Valoración Control'!E70</f>
        <v>Incumplimiento por parte de los proveedores de servicios e insumos de las Iniciativas Cofinanciadas</v>
      </c>
      <c r="F70" s="119" t="str">
        <f>+'5 - Diseño y Valoración Control'!F70</f>
        <v>Afectación Económica o presupuestal</v>
      </c>
      <c r="G70" s="120"/>
      <c r="H70" s="120"/>
      <c r="I70" s="168"/>
      <c r="J70" s="169" t="e">
        <f t="shared" si="0"/>
        <v>#DIV/0!</v>
      </c>
      <c r="K70" s="169" t="e">
        <f t="shared" si="1"/>
        <v>#DIV/0!</v>
      </c>
      <c r="L70" s="120"/>
      <c r="M70" s="120"/>
      <c r="N70" s="120"/>
      <c r="O70" s="120"/>
      <c r="P70" s="170" t="e">
        <f t="shared" si="2"/>
        <v>#DIV/0!</v>
      </c>
      <c r="Q70" s="171">
        <f t="shared" si="3"/>
        <v>1</v>
      </c>
    </row>
    <row r="71" spans="2:17" s="96" customFormat="1" ht="28.3" x14ac:dyDescent="0.4">
      <c r="B71" s="119" t="str">
        <f>+'5 - Diseño y Valoración Control'!B71</f>
        <v>ACCESO A LA PROPIEDAD DE LA TIERRA Y LOS TERRITORIOS</v>
      </c>
      <c r="C71" s="119" t="str">
        <f>+'5 - Diseño y Valoración Control'!C71</f>
        <v>DIRECCIÓN DE ASUNTOS ÉTNICOS - EQUIPO INICIATIVAS COMUNITARIAS</v>
      </c>
      <c r="D71" s="120" t="str">
        <f>+'5 - Diseño y Valoración Control'!D71</f>
        <v>R 25</v>
      </c>
      <c r="E71" s="119" t="str">
        <f>+'5 - Diseño y Valoración Control'!E71</f>
        <v>Incumplimiento por parte de los proveedores de servicios e insumos de las Iniciativas Cofinanciadas</v>
      </c>
      <c r="F71" s="119" t="str">
        <f>+'5 - Diseño y Valoración Control'!F71</f>
        <v>Afectación Económica o presupuestal</v>
      </c>
      <c r="G71" s="120"/>
      <c r="H71" s="120"/>
      <c r="I71" s="168"/>
      <c r="J71" s="169" t="e">
        <f t="shared" si="0"/>
        <v>#DIV/0!</v>
      </c>
      <c r="K71" s="169" t="e">
        <f t="shared" si="1"/>
        <v>#DIV/0!</v>
      </c>
      <c r="L71" s="120"/>
      <c r="M71" s="120"/>
      <c r="N71" s="120"/>
      <c r="O71" s="120"/>
      <c r="P71" s="170" t="e">
        <f t="shared" si="2"/>
        <v>#DIV/0!</v>
      </c>
      <c r="Q71" s="171">
        <f t="shared" si="3"/>
        <v>1</v>
      </c>
    </row>
    <row r="72" spans="2:17" s="96" customFormat="1" ht="28.3" x14ac:dyDescent="0.4">
      <c r="B72" s="119" t="str">
        <f>+'5 - Diseño y Valoración Control'!B72</f>
        <v>ACCESO A LA PROPIEDAD DE LA TIERRA Y LOS TERRITORIOS</v>
      </c>
      <c r="C72" s="119" t="str">
        <f>+'5 - Diseño y Valoración Control'!C72</f>
        <v>DIRECCIÓN DE ASUNTOS ÉTNICOS - COMPRA DE PREDIOS Y/O MEJORAS</v>
      </c>
      <c r="D72" s="120" t="str">
        <f>+'5 - Diseño y Valoración Control'!D72</f>
        <v>R 26</v>
      </c>
      <c r="E72" s="119" t="str">
        <f>+'5 - Diseño y Valoración Control'!E72</f>
        <v>Adquisición de predios y/o mejoras sin efectuar el análisis de viabilidad técnica, jurídica y financiera.</v>
      </c>
      <c r="F72" s="119" t="str">
        <f>+'5 - Diseño y Valoración Control'!F72</f>
        <v>Afectación Económica o presupuestal</v>
      </c>
      <c r="G72" s="120"/>
      <c r="H72" s="120"/>
      <c r="I72" s="168"/>
      <c r="J72" s="169" t="e">
        <f t="shared" si="0"/>
        <v>#DIV/0!</v>
      </c>
      <c r="K72" s="169" t="e">
        <f t="shared" si="1"/>
        <v>#DIV/0!</v>
      </c>
      <c r="L72" s="120"/>
      <c r="M72" s="120"/>
      <c r="N72" s="120"/>
      <c r="O72" s="120"/>
      <c r="P72" s="170" t="e">
        <f t="shared" si="2"/>
        <v>#DIV/0!</v>
      </c>
      <c r="Q72" s="171">
        <f t="shared" si="3"/>
        <v>1</v>
      </c>
    </row>
    <row r="73" spans="2:17" s="96" customFormat="1" ht="28.3" x14ac:dyDescent="0.4">
      <c r="B73" s="119" t="str">
        <f>+'5 - Diseño y Valoración Control'!B73</f>
        <v>ACCESO A LA PROPIEDAD DE LA TIERRA Y LOS TERRITORIOS</v>
      </c>
      <c r="C73" s="119" t="str">
        <f>+'5 - Diseño y Valoración Control'!C73</f>
        <v>DIRECCIÓN DE ASUNTOS ÉTNICOS - COMPRA DE PREDIOS Y/O MEJORAS</v>
      </c>
      <c r="D73" s="120" t="str">
        <f>+'5 - Diseño y Valoración Control'!D73</f>
        <v>R 26</v>
      </c>
      <c r="E73" s="119" t="str">
        <f>+'5 - Diseño y Valoración Control'!E73</f>
        <v>Adquisición de predios y/o mejoras sin efectuar el análisis de viabilidad técnica, jurídica y financiera.</v>
      </c>
      <c r="F73" s="119" t="str">
        <f>+'5 - Diseño y Valoración Control'!F73</f>
        <v>Afectación Económica o presupuestal</v>
      </c>
      <c r="G73" s="120"/>
      <c r="H73" s="120"/>
      <c r="I73" s="168"/>
      <c r="J73" s="169" t="e">
        <f t="shared" si="0"/>
        <v>#DIV/0!</v>
      </c>
      <c r="K73" s="169" t="e">
        <f t="shared" si="1"/>
        <v>#DIV/0!</v>
      </c>
      <c r="L73" s="120"/>
      <c r="M73" s="120"/>
      <c r="N73" s="120"/>
      <c r="O73" s="120"/>
      <c r="P73" s="170" t="e">
        <f t="shared" si="2"/>
        <v>#DIV/0!</v>
      </c>
      <c r="Q73" s="171">
        <f t="shared" si="3"/>
        <v>1</v>
      </c>
    </row>
    <row r="74" spans="2:17" s="96" customFormat="1" ht="28.3" x14ac:dyDescent="0.4">
      <c r="B74" s="119" t="str">
        <f>+'5 - Diseño y Valoración Control'!B74</f>
        <v>ACCESO A LA PROPIEDAD DE LA TIERRA Y LOS TERRITORIOS</v>
      </c>
      <c r="C74" s="119" t="str">
        <f>+'5 - Diseño y Valoración Control'!C74</f>
        <v>DIRECCIÓN DE ASUNTOS ÉTNICOS - COMPRA DE PREDIOS Y/O MEJORAS</v>
      </c>
      <c r="D74" s="120" t="str">
        <f>+'5 - Diseño y Valoración Control'!D74</f>
        <v>R 26</v>
      </c>
      <c r="E74" s="119" t="str">
        <f>+'5 - Diseño y Valoración Control'!E74</f>
        <v>Adquisición de predios y/o mejoras sin efectuar el análisis de viabilidad técnica, jurídica y financiera.</v>
      </c>
      <c r="F74" s="119" t="str">
        <f>+'5 - Diseño y Valoración Control'!F74</f>
        <v>Afectación Económica o presupuestal</v>
      </c>
      <c r="G74" s="120"/>
      <c r="H74" s="120"/>
      <c r="I74" s="168"/>
      <c r="J74" s="169" t="e">
        <f t="shared" si="0"/>
        <v>#DIV/0!</v>
      </c>
      <c r="K74" s="169" t="e">
        <f t="shared" si="1"/>
        <v>#DIV/0!</v>
      </c>
      <c r="L74" s="120"/>
      <c r="M74" s="120"/>
      <c r="N74" s="120"/>
      <c r="O74" s="120"/>
      <c r="P74" s="170" t="e">
        <f t="shared" si="2"/>
        <v>#DIV/0!</v>
      </c>
      <c r="Q74" s="171">
        <f t="shared" si="3"/>
        <v>1</v>
      </c>
    </row>
    <row r="75" spans="2:17" s="96" customFormat="1" ht="28.3" x14ac:dyDescent="0.4">
      <c r="B75" s="119" t="str">
        <f>+'5 - Diseño y Valoración Control'!B75</f>
        <v>ACCESO A LA PROPIEDAD DE LA TIERRA Y LOS TERRITORIOS</v>
      </c>
      <c r="C75" s="119" t="str">
        <f>+'5 - Diseño y Valoración Control'!C75</f>
        <v>EQUIPO SISTEMAS DE INFORMACIÓN DAE</v>
      </c>
      <c r="D75" s="120" t="str">
        <f>+'5 - Diseño y Valoración Control'!D75</f>
        <v>R 27</v>
      </c>
      <c r="E75" s="119">
        <f>+'5 - Diseño y Valoración Control'!E75</f>
        <v>0</v>
      </c>
      <c r="F75" s="119">
        <f>+'5 - Diseño y Valoración Control'!F75</f>
        <v>0</v>
      </c>
      <c r="G75" s="120"/>
      <c r="H75" s="120"/>
      <c r="I75" s="168"/>
      <c r="J75" s="169" t="e">
        <f t="shared" si="0"/>
        <v>#DIV/0!</v>
      </c>
      <c r="K75" s="169" t="e">
        <f t="shared" si="1"/>
        <v>#DIV/0!</v>
      </c>
      <c r="L75" s="120"/>
      <c r="M75" s="120"/>
      <c r="N75" s="120"/>
      <c r="O75" s="120"/>
      <c r="P75" s="170" t="e">
        <f t="shared" si="2"/>
        <v>#DIV/0!</v>
      </c>
      <c r="Q75" s="171">
        <f t="shared" si="3"/>
        <v>1</v>
      </c>
    </row>
    <row r="76" spans="2:17" s="96" customFormat="1" ht="28.3" x14ac:dyDescent="0.4">
      <c r="B76" s="119" t="str">
        <f>+'5 - Diseño y Valoración Control'!B76</f>
        <v>ACCESO A LA PROPIEDAD DE LA TIERRA Y LOS TERRITORIOS</v>
      </c>
      <c r="C76" s="119" t="str">
        <f>+'5 - Diseño y Valoración Control'!C76</f>
        <v>EQUIPO SISTEMAS DE INFORMACIÓN DAE</v>
      </c>
      <c r="D76" s="120" t="str">
        <f>+'5 - Diseño y Valoración Control'!D76</f>
        <v>R 28</v>
      </c>
      <c r="E76" s="119">
        <f>+'5 - Diseño y Valoración Control'!E76</f>
        <v>0</v>
      </c>
      <c r="F76" s="119">
        <f>+'5 - Diseño y Valoración Control'!F76</f>
        <v>0</v>
      </c>
      <c r="G76" s="120"/>
      <c r="H76" s="120"/>
      <c r="I76" s="168"/>
      <c r="J76" s="169" t="e">
        <f t="shared" ref="J76:J139" si="4">1-(H76/I76)</f>
        <v>#DIV/0!</v>
      </c>
      <c r="K76" s="169" t="e">
        <f t="shared" ref="K76:K139" si="5">_xlfn.IFS(J76&lt;0.8,"Cambio",J76&lt;0.9,"Revisión de control",J76&gt;0.89,"Se mantiene")</f>
        <v>#DIV/0!</v>
      </c>
      <c r="L76" s="120"/>
      <c r="M76" s="120"/>
      <c r="N76" s="120"/>
      <c r="O76" s="120"/>
      <c r="P76" s="170" t="e">
        <f t="shared" ref="P76:P139" si="6">+K76</f>
        <v>#DIV/0!</v>
      </c>
      <c r="Q76" s="171">
        <f t="shared" ref="Q76:Q139" si="7">(_xlfn.IFS(G76="",1,G76="SI",0)+_xlfn.IFS(L76="",1,L76="SI",1,L76="NO",0)+_xlfn.IFS(M76="",1,M76="SI",1,M76="NO",0)+_xlfn.IFS(N76="",1,N76="SI",1,N76="NO",0)+_xlfn.IFS(O76="",1,O76="SI",1,O76="NO",0))/5</f>
        <v>1</v>
      </c>
    </row>
    <row r="77" spans="2:17" s="96" customFormat="1" ht="28.3" x14ac:dyDescent="0.4">
      <c r="B77" s="119" t="str">
        <f>+'5 - Diseño y Valoración Control'!B77</f>
        <v>ACCESO A LA PROPIEDAD DE LA TIERRA Y LOS TERRITORIOS</v>
      </c>
      <c r="C77" s="119" t="str">
        <f>+'5 - Diseño y Valoración Control'!C77</f>
        <v>DIRECCIÓN DE ACCESO A TIERRAS</v>
      </c>
      <c r="D77" s="120" t="str">
        <f>+'5 - Diseño y Valoración Control'!D77</f>
        <v>R 29</v>
      </c>
      <c r="E77" s="119" t="str">
        <f>+'5 - Diseño y Valoración Control'!E77</f>
        <v>Incumplimiento  de adquisición de predios en el marco de Políticas del Gobierno</v>
      </c>
      <c r="F77" s="119" t="str">
        <f>+'5 - Diseño y Valoración Control'!F77</f>
        <v>Pérdida Reputacional</v>
      </c>
      <c r="G77" s="120"/>
      <c r="H77" s="120"/>
      <c r="I77" s="168"/>
      <c r="J77" s="169" t="e">
        <f t="shared" si="4"/>
        <v>#DIV/0!</v>
      </c>
      <c r="K77" s="169" t="e">
        <f t="shared" si="5"/>
        <v>#DIV/0!</v>
      </c>
      <c r="L77" s="120"/>
      <c r="M77" s="120"/>
      <c r="N77" s="120"/>
      <c r="O77" s="120"/>
      <c r="P77" s="170" t="e">
        <f t="shared" si="6"/>
        <v>#DIV/0!</v>
      </c>
      <c r="Q77" s="171">
        <f t="shared" si="7"/>
        <v>1</v>
      </c>
    </row>
    <row r="78" spans="2:17" s="96" customFormat="1" ht="28.3" x14ac:dyDescent="0.4">
      <c r="B78" s="119" t="str">
        <f>+'5 - Diseño y Valoración Control'!B78</f>
        <v>ACCESO A LA PROPIEDAD DE LA TIERRA Y LOS TERRITORIOS</v>
      </c>
      <c r="C78" s="119" t="str">
        <f>+'5 - Diseño y Valoración Control'!C78</f>
        <v>DIRECCIÓN DE ACCESO A TIERRAS</v>
      </c>
      <c r="D78" s="120" t="str">
        <f>+'5 - Diseño y Valoración Control'!D78</f>
        <v>R 29</v>
      </c>
      <c r="E78" s="119" t="str">
        <f>+'5 - Diseño y Valoración Control'!E78</f>
        <v>Incumplimiento  de adquisición de predios en el marco de Políticas del Gobierno</v>
      </c>
      <c r="F78" s="119" t="str">
        <f>+'5 - Diseño y Valoración Control'!F78</f>
        <v>Pérdida Reputacional</v>
      </c>
      <c r="G78" s="120"/>
      <c r="H78" s="120"/>
      <c r="I78" s="168"/>
      <c r="J78" s="169" t="e">
        <f t="shared" si="4"/>
        <v>#DIV/0!</v>
      </c>
      <c r="K78" s="169" t="e">
        <f t="shared" si="5"/>
        <v>#DIV/0!</v>
      </c>
      <c r="L78" s="120"/>
      <c r="M78" s="120"/>
      <c r="N78" s="120"/>
      <c r="O78" s="120"/>
      <c r="P78" s="170" t="e">
        <f t="shared" si="6"/>
        <v>#DIV/0!</v>
      </c>
      <c r="Q78" s="171">
        <f t="shared" si="7"/>
        <v>1</v>
      </c>
    </row>
    <row r="79" spans="2:17" s="96" customFormat="1" ht="28.3" x14ac:dyDescent="0.4">
      <c r="B79" s="119" t="str">
        <f>+'5 - Diseño y Valoración Control'!B79</f>
        <v>ACCESO A LA PROPIEDAD DE LA TIERRA Y LOS TERRITORIOS</v>
      </c>
      <c r="C79" s="119" t="str">
        <f>+'5 - Diseño y Valoración Control'!C79</f>
        <v>DIRECCIÓN DE ACCESO A TIERRAS</v>
      </c>
      <c r="D79" s="120" t="str">
        <f>+'5 - Diseño y Valoración Control'!D79</f>
        <v>R 29</v>
      </c>
      <c r="E79" s="119" t="str">
        <f>+'5 - Diseño y Valoración Control'!E79</f>
        <v>Incumplimiento  de adquisición de predios en el marco de Políticas del Gobierno</v>
      </c>
      <c r="F79" s="119" t="str">
        <f>+'5 - Diseño y Valoración Control'!F79</f>
        <v>Pérdida Reputacional</v>
      </c>
      <c r="G79" s="120"/>
      <c r="H79" s="120"/>
      <c r="I79" s="168"/>
      <c r="J79" s="169" t="e">
        <f t="shared" si="4"/>
        <v>#DIV/0!</v>
      </c>
      <c r="K79" s="169" t="e">
        <f t="shared" si="5"/>
        <v>#DIV/0!</v>
      </c>
      <c r="L79" s="120"/>
      <c r="M79" s="120"/>
      <c r="N79" s="120"/>
      <c r="O79" s="120"/>
      <c r="P79" s="170" t="e">
        <f t="shared" si="6"/>
        <v>#DIV/0!</v>
      </c>
      <c r="Q79" s="171">
        <f t="shared" si="7"/>
        <v>1</v>
      </c>
    </row>
    <row r="80" spans="2:17" s="96" customFormat="1" ht="28.3" x14ac:dyDescent="0.4">
      <c r="B80" s="119" t="str">
        <f>+'5 - Diseño y Valoración Control'!B80</f>
        <v>ACCESO A LA PROPIEDAD DE LA TIERRA Y LOS TERRITORIOS</v>
      </c>
      <c r="C80" s="119" t="str">
        <f>+'5 - Diseño y Valoración Control'!C80</f>
        <v>SUBDIRECCIÓN DE ACCESO A TIERRAS EN ZONAS FOCALIZADAS</v>
      </c>
      <c r="D80" s="120" t="str">
        <f>+'5 - Diseño y Valoración Control'!D80</f>
        <v>R 30</v>
      </c>
      <c r="E80" s="119" t="str">
        <f>+'5 - Diseño y Valoración Control'!E80</f>
        <v>Materializar un subsidio que no cumpla con los requisitos establecidos</v>
      </c>
      <c r="F80" s="119" t="str">
        <f>+'5 - Diseño y Valoración Control'!F80</f>
        <v>Afectación Económica o presupuestal</v>
      </c>
      <c r="G80" s="120"/>
      <c r="H80" s="120"/>
      <c r="I80" s="168"/>
      <c r="J80" s="169" t="e">
        <f t="shared" si="4"/>
        <v>#DIV/0!</v>
      </c>
      <c r="K80" s="169" t="e">
        <f t="shared" si="5"/>
        <v>#DIV/0!</v>
      </c>
      <c r="L80" s="120"/>
      <c r="M80" s="120"/>
      <c r="N80" s="120"/>
      <c r="O80" s="120"/>
      <c r="P80" s="170" t="e">
        <f t="shared" si="6"/>
        <v>#DIV/0!</v>
      </c>
      <c r="Q80" s="171">
        <f t="shared" si="7"/>
        <v>1</v>
      </c>
    </row>
    <row r="81" spans="2:17" s="96" customFormat="1" ht="28.3" x14ac:dyDescent="0.4">
      <c r="B81" s="119" t="str">
        <f>+'5 - Diseño y Valoración Control'!B81</f>
        <v>ACCESO A LA PROPIEDAD DE LA TIERRA Y LOS TERRITORIOS</v>
      </c>
      <c r="C81" s="119" t="str">
        <f>+'5 - Diseño y Valoración Control'!C81</f>
        <v>SUBDIRECCIÓN DE ACCESO A TIERRAS EN ZONAS FOCALIZADAS</v>
      </c>
      <c r="D81" s="120" t="str">
        <f>+'5 - Diseño y Valoración Control'!D81</f>
        <v>R 30</v>
      </c>
      <c r="E81" s="119" t="str">
        <f>+'5 - Diseño y Valoración Control'!E81</f>
        <v>Materializar un subsidio que no cumpla con los requisitos establecidos</v>
      </c>
      <c r="F81" s="119" t="str">
        <f>+'5 - Diseño y Valoración Control'!F81</f>
        <v>Afectación Económica o presupuestal</v>
      </c>
      <c r="G81" s="120"/>
      <c r="H81" s="120"/>
      <c r="I81" s="168"/>
      <c r="J81" s="169" t="e">
        <f t="shared" si="4"/>
        <v>#DIV/0!</v>
      </c>
      <c r="K81" s="169" t="e">
        <f t="shared" si="5"/>
        <v>#DIV/0!</v>
      </c>
      <c r="L81" s="120"/>
      <c r="M81" s="120"/>
      <c r="N81" s="120"/>
      <c r="O81" s="120"/>
      <c r="P81" s="170" t="e">
        <f t="shared" si="6"/>
        <v>#DIV/0!</v>
      </c>
      <c r="Q81" s="171">
        <f t="shared" si="7"/>
        <v>1</v>
      </c>
    </row>
    <row r="82" spans="2:17" s="96" customFormat="1" ht="28.3" x14ac:dyDescent="0.4">
      <c r="B82" s="119" t="str">
        <f>+'5 - Diseño y Valoración Control'!B82</f>
        <v>ACCESO A LA PROPIEDAD DE LA TIERRA Y LOS TERRITORIOS</v>
      </c>
      <c r="C82" s="119" t="str">
        <f>+'5 - Diseño y Valoración Control'!C82</f>
        <v>SUBDIRECCIÓN DE ACCESO A TIERRAS EN ZONAS FOCALIZADAS</v>
      </c>
      <c r="D82" s="120" t="str">
        <f>+'5 - Diseño y Valoración Control'!D82</f>
        <v>R 30</v>
      </c>
      <c r="E82" s="119" t="str">
        <f>+'5 - Diseño y Valoración Control'!E82</f>
        <v>Materializar un subsidio que no cumpla con los requisitos establecidos</v>
      </c>
      <c r="F82" s="119" t="str">
        <f>+'5 - Diseño y Valoración Control'!F82</f>
        <v>Afectación Económica o presupuestal</v>
      </c>
      <c r="G82" s="120"/>
      <c r="H82" s="120"/>
      <c r="I82" s="168"/>
      <c r="J82" s="169" t="e">
        <f t="shared" si="4"/>
        <v>#DIV/0!</v>
      </c>
      <c r="K82" s="169" t="e">
        <f t="shared" si="5"/>
        <v>#DIV/0!</v>
      </c>
      <c r="L82" s="120"/>
      <c r="M82" s="120"/>
      <c r="N82" s="120"/>
      <c r="O82" s="120"/>
      <c r="P82" s="170" t="e">
        <f t="shared" si="6"/>
        <v>#DIV/0!</v>
      </c>
      <c r="Q82" s="171">
        <f t="shared" si="7"/>
        <v>1</v>
      </c>
    </row>
    <row r="83" spans="2:17" s="96" customFormat="1" ht="28.3" x14ac:dyDescent="0.4">
      <c r="B83" s="119" t="str">
        <f>+'5 - Diseño y Valoración Control'!B83</f>
        <v>ACCESO A LA PROPIEDAD DE LA TIERRA Y LOS TERRITORIOS</v>
      </c>
      <c r="C83" s="119" t="str">
        <f>+'5 - Diseño y Valoración Control'!C83</f>
        <v>SUBDIRECCIÓN DE ACCESO A TIERRAS EN ZONAS FOCALIZADAS</v>
      </c>
      <c r="D83" s="120" t="str">
        <f>+'5 - Diseño y Valoración Control'!D83</f>
        <v>R 30</v>
      </c>
      <c r="E83" s="119" t="str">
        <f>+'5 - Diseño y Valoración Control'!E83</f>
        <v>Materializar un subsidio que no cumpla con los requisitos establecidos</v>
      </c>
      <c r="F83" s="119" t="str">
        <f>+'5 - Diseño y Valoración Control'!F83</f>
        <v>Afectación Económica o presupuestal</v>
      </c>
      <c r="G83" s="120"/>
      <c r="H83" s="120"/>
      <c r="I83" s="168"/>
      <c r="J83" s="169" t="e">
        <f t="shared" si="4"/>
        <v>#DIV/0!</v>
      </c>
      <c r="K83" s="169" t="e">
        <f t="shared" si="5"/>
        <v>#DIV/0!</v>
      </c>
      <c r="L83" s="120"/>
      <c r="M83" s="120"/>
      <c r="N83" s="120"/>
      <c r="O83" s="120"/>
      <c r="P83" s="170" t="e">
        <f t="shared" si="6"/>
        <v>#DIV/0!</v>
      </c>
      <c r="Q83" s="171">
        <f t="shared" si="7"/>
        <v>1</v>
      </c>
    </row>
    <row r="84" spans="2:17" s="96" customFormat="1" ht="28.3" x14ac:dyDescent="0.4">
      <c r="B84" s="119" t="str">
        <f>+'5 - Diseño y Valoración Control'!B84</f>
        <v>ACCESO A LA PROPIEDAD DE LA TIERRA Y LOS TERRITORIOS</v>
      </c>
      <c r="C84" s="119" t="str">
        <f>+'5 - Diseño y Valoración Control'!C84</f>
        <v>SUBDIRECCIÓN DE ACCESO A TIERRAS EN ZONAS FOCALIZADAS</v>
      </c>
      <c r="D84" s="120" t="str">
        <f>+'5 - Diseño y Valoración Control'!D84</f>
        <v>R 31</v>
      </c>
      <c r="E84" s="119" t="str">
        <f>+'5 - Diseño y Valoración Control'!E84</f>
        <v>Adjudicación de baldíos a persona natural, sin el cumplimiento de requisitos jurídicos, agronómicos y catastrales en los municipios focalizados</v>
      </c>
      <c r="F84" s="119" t="str">
        <f>+'5 - Diseño y Valoración Control'!F84</f>
        <v>Pérdida Reputacional</v>
      </c>
      <c r="G84" s="120"/>
      <c r="H84" s="120"/>
      <c r="I84" s="168"/>
      <c r="J84" s="169" t="e">
        <f t="shared" si="4"/>
        <v>#DIV/0!</v>
      </c>
      <c r="K84" s="169" t="e">
        <f t="shared" si="5"/>
        <v>#DIV/0!</v>
      </c>
      <c r="L84" s="120"/>
      <c r="M84" s="120"/>
      <c r="N84" s="120"/>
      <c r="O84" s="120"/>
      <c r="P84" s="170" t="e">
        <f t="shared" si="6"/>
        <v>#DIV/0!</v>
      </c>
      <c r="Q84" s="171">
        <f t="shared" si="7"/>
        <v>1</v>
      </c>
    </row>
    <row r="85" spans="2:17" s="96" customFormat="1" ht="28.3" x14ac:dyDescent="0.4">
      <c r="B85" s="119" t="str">
        <f>+'5 - Diseño y Valoración Control'!B85</f>
        <v>ACCESO A LA PROPIEDAD DE LA TIERRA Y LOS TERRITORIOS</v>
      </c>
      <c r="C85" s="119" t="str">
        <f>+'5 - Diseño y Valoración Control'!C85</f>
        <v>SUBDIRECCIÓN DE ACCESO A TIERRAS EN ZONAS FOCALIZADAS</v>
      </c>
      <c r="D85" s="120" t="str">
        <f>+'5 - Diseño y Valoración Control'!D85</f>
        <v>R 31</v>
      </c>
      <c r="E85" s="119" t="str">
        <f>+'5 - Diseño y Valoración Control'!E85</f>
        <v>Adjudicación de baldíos a persona natural, sin el cumplimiento de requisitos jurídicos, agronómicos y catastrales en los municipios focalizados</v>
      </c>
      <c r="F85" s="119" t="str">
        <f>+'5 - Diseño y Valoración Control'!F85</f>
        <v>Pérdida Reputacional</v>
      </c>
      <c r="G85" s="120"/>
      <c r="H85" s="120"/>
      <c r="I85" s="168"/>
      <c r="J85" s="169" t="e">
        <f t="shared" si="4"/>
        <v>#DIV/0!</v>
      </c>
      <c r="K85" s="169" t="e">
        <f t="shared" si="5"/>
        <v>#DIV/0!</v>
      </c>
      <c r="L85" s="120"/>
      <c r="M85" s="120"/>
      <c r="N85" s="120"/>
      <c r="O85" s="120"/>
      <c r="P85" s="170" t="e">
        <f t="shared" si="6"/>
        <v>#DIV/0!</v>
      </c>
      <c r="Q85" s="171">
        <f t="shared" si="7"/>
        <v>1</v>
      </c>
    </row>
    <row r="86" spans="2:17" s="96" customFormat="1" ht="28.3" x14ac:dyDescent="0.4">
      <c r="B86" s="119" t="str">
        <f>+'5 - Diseño y Valoración Control'!B86</f>
        <v>ACCESO A LA PROPIEDAD DE LA TIERRA Y LOS TERRITORIOS</v>
      </c>
      <c r="C86" s="119" t="str">
        <f>+'5 - Diseño y Valoración Control'!C86</f>
        <v>SUBDIRECCIÓN DE ACCESO A TIERRAS EN ZONAS FOCALIZADAS</v>
      </c>
      <c r="D86" s="120" t="str">
        <f>+'5 - Diseño y Valoración Control'!D86</f>
        <v>R 31</v>
      </c>
      <c r="E86" s="119" t="str">
        <f>+'5 - Diseño y Valoración Control'!E86</f>
        <v>Adjudicación de baldíos a persona natural, sin el cumplimiento de requisitos jurídicos, agronómicos y catastrales en los municipios focalizados</v>
      </c>
      <c r="F86" s="119" t="str">
        <f>+'5 - Diseño y Valoración Control'!F86</f>
        <v>Pérdida Reputacional</v>
      </c>
      <c r="G86" s="120"/>
      <c r="H86" s="120"/>
      <c r="I86" s="168"/>
      <c r="J86" s="169" t="e">
        <f t="shared" si="4"/>
        <v>#DIV/0!</v>
      </c>
      <c r="K86" s="169" t="e">
        <f t="shared" si="5"/>
        <v>#DIV/0!</v>
      </c>
      <c r="L86" s="120"/>
      <c r="M86" s="120"/>
      <c r="N86" s="120"/>
      <c r="O86" s="120"/>
      <c r="P86" s="170" t="e">
        <f t="shared" si="6"/>
        <v>#DIV/0!</v>
      </c>
      <c r="Q86" s="171">
        <f t="shared" si="7"/>
        <v>1</v>
      </c>
    </row>
    <row r="87" spans="2:17" s="96" customFormat="1" ht="28.3" x14ac:dyDescent="0.4">
      <c r="B87" s="119" t="str">
        <f>+'5 - Diseño y Valoración Control'!B87</f>
        <v>ACCESO A LA PROPIEDAD DE LA TIERRA Y LOS TERRITORIOS</v>
      </c>
      <c r="C87" s="119" t="str">
        <f>+'5 - Diseño y Valoración Control'!C87</f>
        <v>SUBDIRECCIÓN DE ACCESO A TIERRAS POR DEMANDA Y DESCONGESTIÓN</v>
      </c>
      <c r="D87" s="120" t="str">
        <f>+'5 - Diseño y Valoración Control'!D87</f>
        <v>R 32</v>
      </c>
      <c r="E87" s="119" t="str">
        <f>+'5 - Diseño y Valoración Control'!E87</f>
        <v xml:space="preserve">Demoras en ejecutar las etapas propias del procedimiento por causas internas de revocatoria de predios no focalizados </v>
      </c>
      <c r="F87" s="119" t="str">
        <f>+'5 - Diseño y Valoración Control'!F87</f>
        <v>Pérdida Reputacional</v>
      </c>
      <c r="G87" s="120"/>
      <c r="H87" s="120"/>
      <c r="I87" s="168"/>
      <c r="J87" s="169" t="e">
        <f t="shared" si="4"/>
        <v>#DIV/0!</v>
      </c>
      <c r="K87" s="169" t="e">
        <f t="shared" si="5"/>
        <v>#DIV/0!</v>
      </c>
      <c r="L87" s="120"/>
      <c r="M87" s="120"/>
      <c r="N87" s="120"/>
      <c r="O87" s="120"/>
      <c r="P87" s="170" t="e">
        <f t="shared" si="6"/>
        <v>#DIV/0!</v>
      </c>
      <c r="Q87" s="171">
        <f t="shared" si="7"/>
        <v>1</v>
      </c>
    </row>
    <row r="88" spans="2:17" s="96" customFormat="1" ht="28.3" x14ac:dyDescent="0.4">
      <c r="B88" s="119" t="str">
        <f>+'5 - Diseño y Valoración Control'!B88</f>
        <v>ACCESO A LA PROPIEDAD DE LA TIERRA Y LOS TERRITORIOS</v>
      </c>
      <c r="C88" s="119" t="str">
        <f>+'5 - Diseño y Valoración Control'!C88</f>
        <v>SUBDIRECCIÓN DE ACCESO A TIERRAS POR DEMANDA Y DESCONGESTIÓN</v>
      </c>
      <c r="D88" s="120" t="str">
        <f>+'5 - Diseño y Valoración Control'!D88</f>
        <v>R 32</v>
      </c>
      <c r="E88" s="119" t="str">
        <f>+'5 - Diseño y Valoración Control'!E88</f>
        <v xml:space="preserve">Demoras en ejecutar las etapas propias del procedimiento por causas internas de revocatoria de predios no focalizados </v>
      </c>
      <c r="F88" s="119" t="str">
        <f>+'5 - Diseño y Valoración Control'!F88</f>
        <v>Pérdida Reputacional</v>
      </c>
      <c r="G88" s="120"/>
      <c r="H88" s="120"/>
      <c r="I88" s="168"/>
      <c r="J88" s="169" t="e">
        <f t="shared" si="4"/>
        <v>#DIV/0!</v>
      </c>
      <c r="K88" s="169" t="e">
        <f t="shared" si="5"/>
        <v>#DIV/0!</v>
      </c>
      <c r="L88" s="120"/>
      <c r="M88" s="120"/>
      <c r="N88" s="120"/>
      <c r="O88" s="120"/>
      <c r="P88" s="170" t="e">
        <f t="shared" si="6"/>
        <v>#DIV/0!</v>
      </c>
      <c r="Q88" s="171">
        <f t="shared" si="7"/>
        <v>1</v>
      </c>
    </row>
    <row r="89" spans="2:17" s="96" customFormat="1" ht="28.3" x14ac:dyDescent="0.4">
      <c r="B89" s="119" t="str">
        <f>+'5 - Diseño y Valoración Control'!B89</f>
        <v>ACCESO A LA PROPIEDAD DE LA TIERRA Y LOS TERRITORIOS</v>
      </c>
      <c r="C89" s="119" t="str">
        <f>+'5 - Diseño y Valoración Control'!C89</f>
        <v>SUBDIRECCIÓN DE ACCESO A TIERRAS POR DEMANDA Y DESCONGESTIÓN</v>
      </c>
      <c r="D89" s="120" t="str">
        <f>+'5 - Diseño y Valoración Control'!D89</f>
        <v>R 32</v>
      </c>
      <c r="E89" s="119" t="str">
        <f>+'5 - Diseño y Valoración Control'!E89</f>
        <v xml:space="preserve">Demoras en ejecutar las etapas propias del procedimiento por causas internas de revocatoria de predios no focalizados </v>
      </c>
      <c r="F89" s="119" t="str">
        <f>+'5 - Diseño y Valoración Control'!F89</f>
        <v>Pérdida Reputacional</v>
      </c>
      <c r="G89" s="120"/>
      <c r="H89" s="120"/>
      <c r="I89" s="168"/>
      <c r="J89" s="169" t="e">
        <f t="shared" si="4"/>
        <v>#DIV/0!</v>
      </c>
      <c r="K89" s="169" t="e">
        <f t="shared" si="5"/>
        <v>#DIV/0!</v>
      </c>
      <c r="L89" s="120"/>
      <c r="M89" s="120"/>
      <c r="N89" s="120"/>
      <c r="O89" s="120"/>
      <c r="P89" s="170" t="e">
        <f t="shared" si="6"/>
        <v>#DIV/0!</v>
      </c>
      <c r="Q89" s="171">
        <f t="shared" si="7"/>
        <v>1</v>
      </c>
    </row>
    <row r="90" spans="2:17" s="96" customFormat="1" ht="28.3" x14ac:dyDescent="0.4">
      <c r="B90" s="119" t="str">
        <f>+'5 - Diseño y Valoración Control'!B90</f>
        <v>ACCESO A LA PROPIEDAD DE LA TIERRA Y LOS TERRITORIOS</v>
      </c>
      <c r="C90" s="119" t="str">
        <f>+'5 - Diseño y Valoración Control'!C90</f>
        <v>SUBDIRECCIÓN DE ACCESO A TIERRAS EN ZONAS FOCALIZADAS</v>
      </c>
      <c r="D90" s="120" t="str">
        <f>+'5 - Diseño y Valoración Control'!D90</f>
        <v>R 33</v>
      </c>
      <c r="E90" s="119" t="str">
        <f>+'5 - Diseño y Valoración Control'!E90</f>
        <v xml:space="preserve">Demoras en ejecutar las etapas propias del procedimiento por causas internas de revocatoria de predios focalizados </v>
      </c>
      <c r="F90" s="119" t="str">
        <f>+'5 - Diseño y Valoración Control'!F90</f>
        <v>Pérdida Reputacional</v>
      </c>
      <c r="G90" s="120"/>
      <c r="H90" s="120"/>
      <c r="I90" s="168"/>
      <c r="J90" s="169" t="e">
        <f t="shared" si="4"/>
        <v>#DIV/0!</v>
      </c>
      <c r="K90" s="169" t="e">
        <f t="shared" si="5"/>
        <v>#DIV/0!</v>
      </c>
      <c r="L90" s="120"/>
      <c r="M90" s="120"/>
      <c r="N90" s="120"/>
      <c r="O90" s="120"/>
      <c r="P90" s="170" t="e">
        <f t="shared" si="6"/>
        <v>#DIV/0!</v>
      </c>
      <c r="Q90" s="171">
        <f t="shared" si="7"/>
        <v>1</v>
      </c>
    </row>
    <row r="91" spans="2:17" s="96" customFormat="1" ht="28.3" x14ac:dyDescent="0.4">
      <c r="B91" s="119" t="str">
        <f>+'5 - Diseño y Valoración Control'!B91</f>
        <v>ACCESO A LA PROPIEDAD DE LA TIERRA Y LOS TERRITORIOS</v>
      </c>
      <c r="C91" s="119" t="str">
        <f>+'5 - Diseño y Valoración Control'!C91</f>
        <v>SUBDIRECCIÓN DE ACCESO A TIERRAS EN ZONAS FOCALIZADAS</v>
      </c>
      <c r="D91" s="120" t="str">
        <f>+'5 - Diseño y Valoración Control'!D91</f>
        <v>R 33</v>
      </c>
      <c r="E91" s="119" t="str">
        <f>+'5 - Diseño y Valoración Control'!E91</f>
        <v xml:space="preserve">Demoras en ejecutar las etapas propias del procedimiento por causas internas de revocatoria de predios focalizados </v>
      </c>
      <c r="F91" s="119" t="str">
        <f>+'5 - Diseño y Valoración Control'!F91</f>
        <v>Pérdida Reputacional</v>
      </c>
      <c r="G91" s="120"/>
      <c r="H91" s="120"/>
      <c r="I91" s="168"/>
      <c r="J91" s="169" t="e">
        <f t="shared" si="4"/>
        <v>#DIV/0!</v>
      </c>
      <c r="K91" s="169" t="e">
        <f t="shared" si="5"/>
        <v>#DIV/0!</v>
      </c>
      <c r="L91" s="120"/>
      <c r="M91" s="120"/>
      <c r="N91" s="120"/>
      <c r="O91" s="120"/>
      <c r="P91" s="170" t="e">
        <f t="shared" si="6"/>
        <v>#DIV/0!</v>
      </c>
      <c r="Q91" s="171">
        <f t="shared" si="7"/>
        <v>1</v>
      </c>
    </row>
    <row r="92" spans="2:17" s="96" customFormat="1" ht="28.3" x14ac:dyDescent="0.4">
      <c r="B92" s="119" t="str">
        <f>+'5 - Diseño y Valoración Control'!B92</f>
        <v>ACCESO A LA PROPIEDAD DE LA TIERRA Y LOS TERRITORIOS</v>
      </c>
      <c r="C92" s="119" t="str">
        <f>+'5 - Diseño y Valoración Control'!C92</f>
        <v>SUBDIRECCIÓN DE ACCESO A TIERRAS EN ZONAS FOCALIZADAS</v>
      </c>
      <c r="D92" s="120" t="str">
        <f>+'5 - Diseño y Valoración Control'!D92</f>
        <v>R 33</v>
      </c>
      <c r="E92" s="119" t="str">
        <f>+'5 - Diseño y Valoración Control'!E92</f>
        <v xml:space="preserve">Demoras en ejecutar las etapas propias del procedimiento por causas internas de revocatoria de predios focalizados </v>
      </c>
      <c r="F92" s="119" t="str">
        <f>+'5 - Diseño y Valoración Control'!F92</f>
        <v>Pérdida Reputacional</v>
      </c>
      <c r="G92" s="120"/>
      <c r="H92" s="120"/>
      <c r="I92" s="168"/>
      <c r="J92" s="169" t="e">
        <f t="shared" si="4"/>
        <v>#DIV/0!</v>
      </c>
      <c r="K92" s="169" t="e">
        <f t="shared" si="5"/>
        <v>#DIV/0!</v>
      </c>
      <c r="L92" s="120"/>
      <c r="M92" s="120"/>
      <c r="N92" s="120"/>
      <c r="O92" s="120"/>
      <c r="P92" s="170" t="e">
        <f t="shared" si="6"/>
        <v>#DIV/0!</v>
      </c>
      <c r="Q92" s="171">
        <f t="shared" si="7"/>
        <v>1</v>
      </c>
    </row>
    <row r="93" spans="2:17" s="96" customFormat="1" ht="28.3" x14ac:dyDescent="0.4">
      <c r="B93" s="119" t="str">
        <f>+'5 - Diseño y Valoración Control'!B93</f>
        <v>ACCESO A LA PROPIEDAD DE LA TIERRA Y LOS TERRITORIOS</v>
      </c>
      <c r="C93" s="119" t="str">
        <f>+'5 - Diseño y Valoración Control'!C93</f>
        <v>DIRECCIÓN DE ACCESO A TIERRAS</v>
      </c>
      <c r="D93" s="120" t="str">
        <f>+'5 - Diseño y Valoración Control'!D93</f>
        <v>R 34</v>
      </c>
      <c r="E93" s="119" t="str">
        <f>+'5 - Diseño y Valoración Control'!E93</f>
        <v>Redireccionamiento equivocado de las solicitudes que ingresan a la DAT</v>
      </c>
      <c r="F93" s="119" t="str">
        <f>+'5 - Diseño y Valoración Control'!F93</f>
        <v>Pérdida Reputacional</v>
      </c>
      <c r="G93" s="120"/>
      <c r="H93" s="120"/>
      <c r="I93" s="168"/>
      <c r="J93" s="169" t="e">
        <f t="shared" si="4"/>
        <v>#DIV/0!</v>
      </c>
      <c r="K93" s="169" t="e">
        <f t="shared" si="5"/>
        <v>#DIV/0!</v>
      </c>
      <c r="L93" s="120"/>
      <c r="M93" s="120"/>
      <c r="N93" s="120"/>
      <c r="O93" s="120"/>
      <c r="P93" s="170" t="e">
        <f t="shared" si="6"/>
        <v>#DIV/0!</v>
      </c>
      <c r="Q93" s="171">
        <f t="shared" si="7"/>
        <v>1</v>
      </c>
    </row>
    <row r="94" spans="2:17" s="96" customFormat="1" ht="28.3" x14ac:dyDescent="0.4">
      <c r="B94" s="119" t="str">
        <f>+'5 - Diseño y Valoración Control'!B94</f>
        <v>ACCESO A LA PROPIEDAD DE LA TIERRA Y LOS TERRITORIOS</v>
      </c>
      <c r="C94" s="119" t="str">
        <f>+'5 - Diseño y Valoración Control'!C94</f>
        <v>DIRECCIÓN DE ACCESO A TIERRAS</v>
      </c>
      <c r="D94" s="120" t="str">
        <f>+'5 - Diseño y Valoración Control'!D94</f>
        <v>R 34</v>
      </c>
      <c r="E94" s="119" t="str">
        <f>+'5 - Diseño y Valoración Control'!E94</f>
        <v>Redireccionamiento equivocado de las solicitudes que ingresan a la DAT</v>
      </c>
      <c r="F94" s="119" t="str">
        <f>+'5 - Diseño y Valoración Control'!F94</f>
        <v>Pérdida Reputacional</v>
      </c>
      <c r="G94" s="120"/>
      <c r="H94" s="120"/>
      <c r="I94" s="168"/>
      <c r="J94" s="169" t="e">
        <f t="shared" si="4"/>
        <v>#DIV/0!</v>
      </c>
      <c r="K94" s="169" t="e">
        <f t="shared" si="5"/>
        <v>#DIV/0!</v>
      </c>
      <c r="L94" s="120"/>
      <c r="M94" s="120"/>
      <c r="N94" s="120"/>
      <c r="O94" s="120"/>
      <c r="P94" s="170" t="e">
        <f t="shared" si="6"/>
        <v>#DIV/0!</v>
      </c>
      <c r="Q94" s="171">
        <f t="shared" si="7"/>
        <v>1</v>
      </c>
    </row>
    <row r="95" spans="2:17" s="96" customFormat="1" x14ac:dyDescent="0.4">
      <c r="B95" s="119" t="str">
        <f>+'5 - Diseño y Valoración Control'!B95</f>
        <v>ADMINISTRACIÓN DE TIERRAS</v>
      </c>
      <c r="C95" s="119">
        <f>+'5 - Diseño y Valoración Control'!C95</f>
        <v>0</v>
      </c>
      <c r="D95" s="120" t="str">
        <f>+'5 - Diseño y Valoración Control'!D95</f>
        <v>R 35</v>
      </c>
      <c r="E95" s="119">
        <f>+'5 - Diseño y Valoración Control'!E95</f>
        <v>0</v>
      </c>
      <c r="F95" s="119">
        <f>+'5 - Diseño y Valoración Control'!F95</f>
        <v>0</v>
      </c>
      <c r="G95" s="120"/>
      <c r="H95" s="120"/>
      <c r="I95" s="168"/>
      <c r="J95" s="169" t="e">
        <f t="shared" si="4"/>
        <v>#DIV/0!</v>
      </c>
      <c r="K95" s="169" t="e">
        <f t="shared" si="5"/>
        <v>#DIV/0!</v>
      </c>
      <c r="L95" s="120"/>
      <c r="M95" s="120"/>
      <c r="N95" s="120"/>
      <c r="O95" s="120"/>
      <c r="P95" s="170" t="e">
        <f t="shared" si="6"/>
        <v>#DIV/0!</v>
      </c>
      <c r="Q95" s="171">
        <f t="shared" si="7"/>
        <v>1</v>
      </c>
    </row>
    <row r="96" spans="2:17" s="96" customFormat="1" ht="28.3" x14ac:dyDescent="0.4">
      <c r="B96" s="119" t="str">
        <f>+'5 - Diseño y Valoración Control'!B96</f>
        <v>ADMINISTRACIÓN DE TIERRAS</v>
      </c>
      <c r="C96" s="119" t="str">
        <f>+'5 - Diseño y Valoración Control'!C96</f>
        <v>SUBDIRECCIÓN DE ADMINISTRACIÓN DE TIERRAS DE LA NACIÓN</v>
      </c>
      <c r="D96" s="120" t="str">
        <f>+'5 - Diseño y Valoración Control'!D96</f>
        <v>R 36</v>
      </c>
      <c r="E96" s="119" t="str">
        <f>+'5 - Diseño y Valoración Control'!E96</f>
        <v>Inventario de predios desactualizado de Fondo de Tierras para la Reforma Rural Integral</v>
      </c>
      <c r="F96" s="119" t="str">
        <f>+'5 - Diseño y Valoración Control'!F96</f>
        <v>Pérdida Reputacional</v>
      </c>
      <c r="G96" s="120"/>
      <c r="H96" s="120"/>
      <c r="I96" s="168"/>
      <c r="J96" s="169" t="e">
        <f t="shared" si="4"/>
        <v>#DIV/0!</v>
      </c>
      <c r="K96" s="169" t="e">
        <f t="shared" si="5"/>
        <v>#DIV/0!</v>
      </c>
      <c r="L96" s="120"/>
      <c r="M96" s="120"/>
      <c r="N96" s="120"/>
      <c r="O96" s="120"/>
      <c r="P96" s="170" t="e">
        <f t="shared" si="6"/>
        <v>#DIV/0!</v>
      </c>
      <c r="Q96" s="171">
        <f t="shared" si="7"/>
        <v>1</v>
      </c>
    </row>
    <row r="97" spans="2:17" s="96" customFormat="1" ht="28.3" x14ac:dyDescent="0.4">
      <c r="B97" s="119" t="str">
        <f>+'5 - Diseño y Valoración Control'!B97</f>
        <v>ADMINISTRACIÓN DE TIERRAS</v>
      </c>
      <c r="C97" s="119" t="str">
        <f>+'5 - Diseño y Valoración Control'!C97</f>
        <v>SUBDIRECCIÓN DE ADMINISTRACIÓN DE TIERRAS DE LA NACIÓN</v>
      </c>
      <c r="D97" s="120" t="str">
        <f>+'5 - Diseño y Valoración Control'!D97</f>
        <v>R 36</v>
      </c>
      <c r="E97" s="119" t="str">
        <f>+'5 - Diseño y Valoración Control'!E97</f>
        <v>Inventario de predios desactualizado de Fondo de Tierras para la Reforma Rural Integral</v>
      </c>
      <c r="F97" s="119" t="str">
        <f>+'5 - Diseño y Valoración Control'!F97</f>
        <v>Pérdida Reputacional</v>
      </c>
      <c r="G97" s="120"/>
      <c r="H97" s="120"/>
      <c r="I97" s="168"/>
      <c r="J97" s="169" t="e">
        <f t="shared" si="4"/>
        <v>#DIV/0!</v>
      </c>
      <c r="K97" s="169" t="e">
        <f t="shared" si="5"/>
        <v>#DIV/0!</v>
      </c>
      <c r="L97" s="120"/>
      <c r="M97" s="120"/>
      <c r="N97" s="120"/>
      <c r="O97" s="120"/>
      <c r="P97" s="170" t="e">
        <f t="shared" si="6"/>
        <v>#DIV/0!</v>
      </c>
      <c r="Q97" s="171">
        <f t="shared" si="7"/>
        <v>1</v>
      </c>
    </row>
    <row r="98" spans="2:17" s="96" customFormat="1" x14ac:dyDescent="0.4">
      <c r="B98" s="119" t="str">
        <f>+'5 - Diseño y Valoración Control'!B98</f>
        <v>ADMINISTRACIÓN DE TIERRAS</v>
      </c>
      <c r="C98" s="119">
        <f>+'5 - Diseño y Valoración Control'!C98</f>
        <v>0</v>
      </c>
      <c r="D98" s="120" t="str">
        <f>+'5 - Diseño y Valoración Control'!D98</f>
        <v>R 37</v>
      </c>
      <c r="E98" s="119">
        <f>+'5 - Diseño y Valoración Control'!E98</f>
        <v>0</v>
      </c>
      <c r="F98" s="119">
        <f>+'5 - Diseño y Valoración Control'!F98</f>
        <v>0</v>
      </c>
      <c r="G98" s="120"/>
      <c r="H98" s="120"/>
      <c r="I98" s="168"/>
      <c r="J98" s="169" t="e">
        <f t="shared" si="4"/>
        <v>#DIV/0!</v>
      </c>
      <c r="K98" s="169" t="e">
        <f t="shared" si="5"/>
        <v>#DIV/0!</v>
      </c>
      <c r="L98" s="120"/>
      <c r="M98" s="120"/>
      <c r="N98" s="120"/>
      <c r="O98" s="120"/>
      <c r="P98" s="170" t="e">
        <f t="shared" si="6"/>
        <v>#DIV/0!</v>
      </c>
      <c r="Q98" s="171">
        <f t="shared" si="7"/>
        <v>1</v>
      </c>
    </row>
    <row r="99" spans="2:17" s="96" customFormat="1" x14ac:dyDescent="0.4">
      <c r="B99" s="119" t="str">
        <f>+'5 - Diseño y Valoración Control'!B99</f>
        <v>ADMINISTRACIÓN DE TIERRAS</v>
      </c>
      <c r="C99" s="119">
        <f>+'5 - Diseño y Valoración Control'!C99</f>
        <v>0</v>
      </c>
      <c r="D99" s="120" t="str">
        <f>+'5 - Diseño y Valoración Control'!D99</f>
        <v>R 38</v>
      </c>
      <c r="E99" s="119">
        <f>+'5 - Diseño y Valoración Control'!E99</f>
        <v>0</v>
      </c>
      <c r="F99" s="119">
        <f>+'5 - Diseño y Valoración Control'!F99</f>
        <v>0</v>
      </c>
      <c r="G99" s="120"/>
      <c r="H99" s="120"/>
      <c r="I99" s="168"/>
      <c r="J99" s="169" t="e">
        <f t="shared" si="4"/>
        <v>#DIV/0!</v>
      </c>
      <c r="K99" s="169" t="e">
        <f t="shared" si="5"/>
        <v>#DIV/0!</v>
      </c>
      <c r="L99" s="120"/>
      <c r="M99" s="120"/>
      <c r="N99" s="120"/>
      <c r="O99" s="120"/>
      <c r="P99" s="170" t="e">
        <f t="shared" si="6"/>
        <v>#DIV/0!</v>
      </c>
      <c r="Q99" s="171">
        <f t="shared" si="7"/>
        <v>1</v>
      </c>
    </row>
    <row r="100" spans="2:17" s="96" customFormat="1" ht="28.3" x14ac:dyDescent="0.4">
      <c r="B100" s="119" t="str">
        <f>+'5 - Diseño y Valoración Control'!B100</f>
        <v>GESTIÓN DE LA INFORMACIÓN</v>
      </c>
      <c r="C100" s="119" t="str">
        <f>+'5 - Diseño y Valoración Control'!C100</f>
        <v>SUBDIRECCIÓN DE SISTEMAS DE INFORMACIÓN DE TIERRAS</v>
      </c>
      <c r="D100" s="120" t="str">
        <f>+'5 - Diseño y Valoración Control'!D100</f>
        <v>R 39</v>
      </c>
      <c r="E100" s="119" t="str">
        <f>+'5 - Diseño y Valoración Control'!E100</f>
        <v>Incumplimiento en la entrega de productos y servicios en la construcción de soluciones de software</v>
      </c>
      <c r="F100" s="119" t="str">
        <f>+'5 - Diseño y Valoración Control'!F100</f>
        <v>Afectación Económica o presupuestal</v>
      </c>
      <c r="G100" s="120"/>
      <c r="H100" s="120"/>
      <c r="I100" s="168"/>
      <c r="J100" s="169" t="e">
        <f t="shared" si="4"/>
        <v>#DIV/0!</v>
      </c>
      <c r="K100" s="169" t="e">
        <f t="shared" si="5"/>
        <v>#DIV/0!</v>
      </c>
      <c r="L100" s="120"/>
      <c r="M100" s="120"/>
      <c r="N100" s="120"/>
      <c r="O100" s="120"/>
      <c r="P100" s="170" t="e">
        <f t="shared" si="6"/>
        <v>#DIV/0!</v>
      </c>
      <c r="Q100" s="171">
        <f t="shared" si="7"/>
        <v>1</v>
      </c>
    </row>
    <row r="101" spans="2:17" s="96" customFormat="1" ht="28.3" x14ac:dyDescent="0.4">
      <c r="B101" s="119" t="str">
        <f>+'5 - Diseño y Valoración Control'!B101</f>
        <v>GESTIÓN DE LA INFORMACIÓN</v>
      </c>
      <c r="C101" s="119" t="str">
        <f>+'5 - Diseño y Valoración Control'!C101</f>
        <v>SUBDIRECCIÓN DE SISTEMAS DE INFORMACIÓN DE TIERRAS</v>
      </c>
      <c r="D101" s="120" t="str">
        <f>+'5 - Diseño y Valoración Control'!D101</f>
        <v>R 39</v>
      </c>
      <c r="E101" s="119" t="str">
        <f>+'5 - Diseño y Valoración Control'!E101</f>
        <v>Incumplimiento en la entrega de productos y servicios en la construcción de soluciones de software</v>
      </c>
      <c r="F101" s="119" t="str">
        <f>+'5 - Diseño y Valoración Control'!F101</f>
        <v>Afectación Económica o presupuestal</v>
      </c>
      <c r="G101" s="120"/>
      <c r="H101" s="120"/>
      <c r="I101" s="168"/>
      <c r="J101" s="169" t="e">
        <f t="shared" si="4"/>
        <v>#DIV/0!</v>
      </c>
      <c r="K101" s="169" t="e">
        <f t="shared" si="5"/>
        <v>#DIV/0!</v>
      </c>
      <c r="L101" s="120"/>
      <c r="M101" s="120"/>
      <c r="N101" s="120"/>
      <c r="O101" s="120"/>
      <c r="P101" s="170" t="e">
        <f t="shared" si="6"/>
        <v>#DIV/0!</v>
      </c>
      <c r="Q101" s="171">
        <f t="shared" si="7"/>
        <v>1</v>
      </c>
    </row>
    <row r="102" spans="2:17" s="96" customFormat="1" ht="28.3" x14ac:dyDescent="0.4">
      <c r="B102" s="119" t="str">
        <f>+'5 - Diseño y Valoración Control'!B102</f>
        <v>GESTIÓN DE LA INFORMACIÓN</v>
      </c>
      <c r="C102" s="119" t="str">
        <f>+'5 - Diseño y Valoración Control'!C102</f>
        <v>SUBDIRECCIÓN DE SISTEMAS DE INFORMACIÓN DE TIERRAS</v>
      </c>
      <c r="D102" s="120" t="str">
        <f>+'5 - Diseño y Valoración Control'!D102</f>
        <v>R 39</v>
      </c>
      <c r="E102" s="119" t="str">
        <f>+'5 - Diseño y Valoración Control'!E102</f>
        <v>Incumplimiento en la entrega de productos y servicios en la construcción de soluciones de software</v>
      </c>
      <c r="F102" s="119" t="str">
        <f>+'5 - Diseño y Valoración Control'!F102</f>
        <v>Afectación Económica o presupuestal</v>
      </c>
      <c r="G102" s="120"/>
      <c r="H102" s="120"/>
      <c r="I102" s="168"/>
      <c r="J102" s="169" t="e">
        <f t="shared" si="4"/>
        <v>#DIV/0!</v>
      </c>
      <c r="K102" s="169" t="e">
        <f t="shared" si="5"/>
        <v>#DIV/0!</v>
      </c>
      <c r="L102" s="120"/>
      <c r="M102" s="120"/>
      <c r="N102" s="120"/>
      <c r="O102" s="120"/>
      <c r="P102" s="170" t="e">
        <f t="shared" si="6"/>
        <v>#DIV/0!</v>
      </c>
      <c r="Q102" s="171">
        <f t="shared" si="7"/>
        <v>1</v>
      </c>
    </row>
    <row r="103" spans="2:17" s="96" customFormat="1" ht="28.3" x14ac:dyDescent="0.4">
      <c r="B103" s="119" t="str">
        <f>+'5 - Diseño y Valoración Control'!B103</f>
        <v>GESTIÓN DE LA INFORMACIÓN</v>
      </c>
      <c r="C103" s="119" t="str">
        <f>+'5 - Diseño y Valoración Control'!C103</f>
        <v>SUBDIRECCIÓN DE SISTEMAS DE INFORMACIÓN DE TIERRAS</v>
      </c>
      <c r="D103" s="120" t="str">
        <f>+'5 - Diseño y Valoración Control'!D103</f>
        <v>R 40</v>
      </c>
      <c r="E103" s="119" t="str">
        <f>+'5 - Diseño y Valoración Control'!E103</f>
        <v>Incumplir los tiempos de entrega de desarrollo y ajustes a las aplicaciones de la Agencia</v>
      </c>
      <c r="F103" s="119" t="str">
        <f>+'5 - Diseño y Valoración Control'!F103</f>
        <v>Afectación Económica o presupuestal</v>
      </c>
      <c r="G103" s="120"/>
      <c r="H103" s="120"/>
      <c r="I103" s="168"/>
      <c r="J103" s="169" t="e">
        <f t="shared" si="4"/>
        <v>#DIV/0!</v>
      </c>
      <c r="K103" s="169" t="e">
        <f t="shared" si="5"/>
        <v>#DIV/0!</v>
      </c>
      <c r="L103" s="120"/>
      <c r="M103" s="120"/>
      <c r="N103" s="120"/>
      <c r="O103" s="120"/>
      <c r="P103" s="170" t="e">
        <f t="shared" si="6"/>
        <v>#DIV/0!</v>
      </c>
      <c r="Q103" s="171">
        <f t="shared" si="7"/>
        <v>1</v>
      </c>
    </row>
    <row r="104" spans="2:17" s="96" customFormat="1" ht="28.3" x14ac:dyDescent="0.4">
      <c r="B104" s="119" t="str">
        <f>+'5 - Diseño y Valoración Control'!B104</f>
        <v>GESTIÓN DE LA INFORMACIÓN</v>
      </c>
      <c r="C104" s="119" t="str">
        <f>+'5 - Diseño y Valoración Control'!C104</f>
        <v>SUBDIRECCIÓN DE SISTEMAS DE INFORMACIÓN DE TIERRAS</v>
      </c>
      <c r="D104" s="120" t="str">
        <f>+'5 - Diseño y Valoración Control'!D104</f>
        <v>R 40</v>
      </c>
      <c r="E104" s="119" t="str">
        <f>+'5 - Diseño y Valoración Control'!E104</f>
        <v>Incumplir los tiempos de entrega de desarrollo y ajustes a las aplicaciones de la Agencia</v>
      </c>
      <c r="F104" s="119" t="str">
        <f>+'5 - Diseño y Valoración Control'!F104</f>
        <v>Afectación Económica o presupuestal</v>
      </c>
      <c r="G104" s="120"/>
      <c r="H104" s="120"/>
      <c r="I104" s="168"/>
      <c r="J104" s="169" t="e">
        <f t="shared" si="4"/>
        <v>#DIV/0!</v>
      </c>
      <c r="K104" s="169" t="e">
        <f t="shared" si="5"/>
        <v>#DIV/0!</v>
      </c>
      <c r="L104" s="120"/>
      <c r="M104" s="120"/>
      <c r="N104" s="120"/>
      <c r="O104" s="120"/>
      <c r="P104" s="170" t="e">
        <f t="shared" si="6"/>
        <v>#DIV/0!</v>
      </c>
      <c r="Q104" s="171">
        <f t="shared" si="7"/>
        <v>1</v>
      </c>
    </row>
    <row r="105" spans="2:17" s="96" customFormat="1" ht="28.3" x14ac:dyDescent="0.4">
      <c r="B105" s="119" t="str">
        <f>+'5 - Diseño y Valoración Control'!B105</f>
        <v>GESTIÓN DE LA INFORMACIÓN</v>
      </c>
      <c r="C105" s="119" t="str">
        <f>+'5 - Diseño y Valoración Control'!C105</f>
        <v>SUBDIRECCIÓN DE SISTEMAS DE INFORMACIÓN DE TIERRAS</v>
      </c>
      <c r="D105" s="120" t="str">
        <f>+'5 - Diseño y Valoración Control'!D105</f>
        <v>R 41</v>
      </c>
      <c r="E105" s="119" t="str">
        <f>+'5 - Diseño y Valoración Control'!E105</f>
        <v>Realizar actividades relacionadas con los procedimientos misionales fuera del sistema integrado de tierras (SIT), dispuesto  por la Entidad</v>
      </c>
      <c r="F105" s="119" t="str">
        <f>+'5 - Diseño y Valoración Control'!F105</f>
        <v>Afectación Económica o presupuestal</v>
      </c>
      <c r="G105" s="120"/>
      <c r="H105" s="120"/>
      <c r="I105" s="168"/>
      <c r="J105" s="169" t="e">
        <f t="shared" si="4"/>
        <v>#DIV/0!</v>
      </c>
      <c r="K105" s="169" t="e">
        <f t="shared" si="5"/>
        <v>#DIV/0!</v>
      </c>
      <c r="L105" s="120"/>
      <c r="M105" s="120"/>
      <c r="N105" s="120"/>
      <c r="O105" s="120"/>
      <c r="P105" s="170" t="e">
        <f t="shared" si="6"/>
        <v>#DIV/0!</v>
      </c>
      <c r="Q105" s="171">
        <f t="shared" si="7"/>
        <v>1</v>
      </c>
    </row>
    <row r="106" spans="2:17" s="96" customFormat="1" ht="28.3" x14ac:dyDescent="0.4">
      <c r="B106" s="119" t="str">
        <f>+'5 - Diseño y Valoración Control'!B106</f>
        <v>GESTIÓN DE LA INFORMACIÓN</v>
      </c>
      <c r="C106" s="119" t="str">
        <f>+'5 - Diseño y Valoración Control'!C106</f>
        <v>SUBDIRECCIÓN DE SISTEMAS DE INFORMACIÓN DE TIERRAS</v>
      </c>
      <c r="D106" s="120" t="str">
        <f>+'5 - Diseño y Valoración Control'!D106</f>
        <v>R 41</v>
      </c>
      <c r="E106" s="119" t="str">
        <f>+'5 - Diseño y Valoración Control'!E106</f>
        <v>Realizar actividades relacionadas con los procedimientos misionales fuera del sistema integrado de tierras (SIT), dispuesto  por la Entidad</v>
      </c>
      <c r="F106" s="119" t="str">
        <f>+'5 - Diseño y Valoración Control'!F106</f>
        <v>Afectación Económica o presupuestal</v>
      </c>
      <c r="G106" s="120"/>
      <c r="H106" s="120"/>
      <c r="I106" s="168"/>
      <c r="J106" s="169" t="e">
        <f t="shared" si="4"/>
        <v>#DIV/0!</v>
      </c>
      <c r="K106" s="169" t="e">
        <f t="shared" si="5"/>
        <v>#DIV/0!</v>
      </c>
      <c r="L106" s="120"/>
      <c r="M106" s="120"/>
      <c r="N106" s="120"/>
      <c r="O106" s="120"/>
      <c r="P106" s="170" t="e">
        <f t="shared" si="6"/>
        <v>#DIV/0!</v>
      </c>
      <c r="Q106" s="171">
        <f t="shared" si="7"/>
        <v>1</v>
      </c>
    </row>
    <row r="107" spans="2:17" s="96" customFormat="1" ht="28.3" x14ac:dyDescent="0.4">
      <c r="B107" s="119" t="str">
        <f>+'5 - Diseño y Valoración Control'!B107</f>
        <v>GESTIÓN DE LA INFORMACIÓN</v>
      </c>
      <c r="C107" s="119" t="str">
        <f>+'5 - Diseño y Valoración Control'!C107</f>
        <v>SUBDIRECCIÓN DE SISTEMAS DE INFORMACIÓN DE TIERRAS</v>
      </c>
      <c r="D107" s="120" t="str">
        <f>+'5 - Diseño y Valoración Control'!D107</f>
        <v>R 41</v>
      </c>
      <c r="E107" s="119" t="str">
        <f>+'5 - Diseño y Valoración Control'!E107</f>
        <v>Realizar actividades relacionadas con los procedimientos misionales fuera del sistema integrado de tierras (SIT), dispuesto  por la Entidad</v>
      </c>
      <c r="F107" s="119" t="str">
        <f>+'5 - Diseño y Valoración Control'!F107</f>
        <v>Afectación Económica o presupuestal</v>
      </c>
      <c r="G107" s="120"/>
      <c r="H107" s="120"/>
      <c r="I107" s="168"/>
      <c r="J107" s="169" t="e">
        <f t="shared" si="4"/>
        <v>#DIV/0!</v>
      </c>
      <c r="K107" s="169" t="e">
        <f t="shared" si="5"/>
        <v>#DIV/0!</v>
      </c>
      <c r="L107" s="120"/>
      <c r="M107" s="120"/>
      <c r="N107" s="120"/>
      <c r="O107" s="120"/>
      <c r="P107" s="170" t="e">
        <f t="shared" si="6"/>
        <v>#DIV/0!</v>
      </c>
      <c r="Q107" s="171">
        <f t="shared" si="7"/>
        <v>1</v>
      </c>
    </row>
    <row r="108" spans="2:17" s="96" customFormat="1" x14ac:dyDescent="0.4">
      <c r="B108" s="119" t="str">
        <f>+'5 - Diseño y Valoración Control'!B108</f>
        <v>GESTIÓN DEL TALENTO HUMANO</v>
      </c>
      <c r="C108" s="119" t="str">
        <f>+'5 - Diseño y Valoración Control'!C108</f>
        <v>SUBDIRECCIÓN DE TALENTO HUMANO</v>
      </c>
      <c r="D108" s="120" t="str">
        <f>+'5 - Diseño y Valoración Control'!D108</f>
        <v>R 42</v>
      </c>
      <c r="E108" s="119" t="str">
        <f>+'5 - Diseño y Valoración Control'!E108</f>
        <v>Posibilidad de incumplir metas del Plan Estratégico de Talento Humano</v>
      </c>
      <c r="F108" s="119" t="str">
        <f>+'5 - Diseño y Valoración Control'!F108</f>
        <v>Pérdida Reputacional</v>
      </c>
      <c r="G108" s="120"/>
      <c r="H108" s="120"/>
      <c r="I108" s="168"/>
      <c r="J108" s="169" t="e">
        <f t="shared" si="4"/>
        <v>#DIV/0!</v>
      </c>
      <c r="K108" s="169" t="e">
        <f t="shared" si="5"/>
        <v>#DIV/0!</v>
      </c>
      <c r="L108" s="120"/>
      <c r="M108" s="120"/>
      <c r="N108" s="120"/>
      <c r="O108" s="120"/>
      <c r="P108" s="170" t="e">
        <f t="shared" si="6"/>
        <v>#DIV/0!</v>
      </c>
      <c r="Q108" s="171">
        <f t="shared" si="7"/>
        <v>1</v>
      </c>
    </row>
    <row r="109" spans="2:17" s="96" customFormat="1" x14ac:dyDescent="0.4">
      <c r="B109" s="119" t="str">
        <f>+'5 - Diseño y Valoración Control'!B109</f>
        <v>GESTIÓN DEL TALENTO HUMANO</v>
      </c>
      <c r="C109" s="119" t="str">
        <f>+'5 - Diseño y Valoración Control'!C109</f>
        <v>SUBDIRECCIÓN DE TALENTO HUMANO</v>
      </c>
      <c r="D109" s="120" t="str">
        <f>+'5 - Diseño y Valoración Control'!D109</f>
        <v>R 42</v>
      </c>
      <c r="E109" s="119" t="str">
        <f>+'5 - Diseño y Valoración Control'!E109</f>
        <v>Posibilidad de incumplir metas del Plan Estratégico de Talento Humano</v>
      </c>
      <c r="F109" s="119" t="str">
        <f>+'5 - Diseño y Valoración Control'!F109</f>
        <v>Pérdida Reputacional</v>
      </c>
      <c r="G109" s="120"/>
      <c r="H109" s="120"/>
      <c r="I109" s="168"/>
      <c r="J109" s="169" t="e">
        <f t="shared" si="4"/>
        <v>#DIV/0!</v>
      </c>
      <c r="K109" s="169" t="e">
        <f t="shared" si="5"/>
        <v>#DIV/0!</v>
      </c>
      <c r="L109" s="120"/>
      <c r="M109" s="120"/>
      <c r="N109" s="120"/>
      <c r="O109" s="120"/>
      <c r="P109" s="170" t="e">
        <f t="shared" si="6"/>
        <v>#DIV/0!</v>
      </c>
      <c r="Q109" s="171">
        <f t="shared" si="7"/>
        <v>1</v>
      </c>
    </row>
    <row r="110" spans="2:17" s="96" customFormat="1" x14ac:dyDescent="0.4">
      <c r="B110" s="119" t="str">
        <f>+'5 - Diseño y Valoración Control'!B110</f>
        <v>GESTIÓN DEL TALENTO HUMANO</v>
      </c>
      <c r="C110" s="119" t="str">
        <f>+'5 - Diseño y Valoración Control'!C110</f>
        <v>SUBDIRECCIÓN DE TALENTO HUMANO</v>
      </c>
      <c r="D110" s="120" t="str">
        <f>+'5 - Diseño y Valoración Control'!D110</f>
        <v>R 42</v>
      </c>
      <c r="E110" s="119" t="str">
        <f>+'5 - Diseño y Valoración Control'!E110</f>
        <v>Posibilidad de incumplir metas del Plan Estratégico de Talento Humano</v>
      </c>
      <c r="F110" s="119" t="str">
        <f>+'5 - Diseño y Valoración Control'!F110</f>
        <v>Pérdida Reputacional</v>
      </c>
      <c r="G110" s="120"/>
      <c r="H110" s="120"/>
      <c r="I110" s="168"/>
      <c r="J110" s="169" t="e">
        <f t="shared" si="4"/>
        <v>#DIV/0!</v>
      </c>
      <c r="K110" s="169" t="e">
        <f t="shared" si="5"/>
        <v>#DIV/0!</v>
      </c>
      <c r="L110" s="120"/>
      <c r="M110" s="120"/>
      <c r="N110" s="120"/>
      <c r="O110" s="120"/>
      <c r="P110" s="170" t="e">
        <f t="shared" si="6"/>
        <v>#DIV/0!</v>
      </c>
      <c r="Q110" s="171">
        <f t="shared" si="7"/>
        <v>1</v>
      </c>
    </row>
    <row r="111" spans="2:17" s="96" customFormat="1" ht="28.3" x14ac:dyDescent="0.4">
      <c r="B111" s="119" t="str">
        <f>+'5 - Diseño y Valoración Control'!B111</f>
        <v>GESTIÓN DEL TALENTO HUMANO</v>
      </c>
      <c r="C111" s="119" t="str">
        <f>+'5 - Diseño y Valoración Control'!C111</f>
        <v>SUBDIRECCIÓN DE TALENTO HUMANO</v>
      </c>
      <c r="D111" s="120" t="str">
        <f>+'5 - Diseño y Valoración Control'!D111</f>
        <v>R 43</v>
      </c>
      <c r="E111" s="119" t="str">
        <f>+'5 - Diseño y Valoración Control'!E111</f>
        <v>Inconsistencias en el reporte y liquidación de las novedades laborales y prestacionales</v>
      </c>
      <c r="F111" s="119" t="str">
        <f>+'5 - Diseño y Valoración Control'!F111</f>
        <v>Afectación Económica o presupuestal</v>
      </c>
      <c r="G111" s="120"/>
      <c r="H111" s="120"/>
      <c r="I111" s="168"/>
      <c r="J111" s="169" t="e">
        <f t="shared" si="4"/>
        <v>#DIV/0!</v>
      </c>
      <c r="K111" s="169" t="e">
        <f t="shared" si="5"/>
        <v>#DIV/0!</v>
      </c>
      <c r="L111" s="120"/>
      <c r="M111" s="120"/>
      <c r="N111" s="120"/>
      <c r="O111" s="120"/>
      <c r="P111" s="170" t="e">
        <f t="shared" si="6"/>
        <v>#DIV/0!</v>
      </c>
      <c r="Q111" s="171">
        <f t="shared" si="7"/>
        <v>1</v>
      </c>
    </row>
    <row r="112" spans="2:17" s="96" customFormat="1" ht="28.3" x14ac:dyDescent="0.4">
      <c r="B112" s="119" t="str">
        <f>+'5 - Diseño y Valoración Control'!B112</f>
        <v>GESTIÓN DEL TALENTO HUMANO</v>
      </c>
      <c r="C112" s="119" t="str">
        <f>+'5 - Diseño y Valoración Control'!C112</f>
        <v>SUBDIRECCIÓN DE TALENTO HUMANO</v>
      </c>
      <c r="D112" s="120" t="str">
        <f>+'5 - Diseño y Valoración Control'!D112</f>
        <v>R 43</v>
      </c>
      <c r="E112" s="119" t="str">
        <f>+'5 - Diseño y Valoración Control'!E112</f>
        <v>Inconsistencias en el reporte y liquidación de las novedades laborales y prestacionales</v>
      </c>
      <c r="F112" s="119" t="str">
        <f>+'5 - Diseño y Valoración Control'!F112</f>
        <v>Afectación Económica o presupuestal</v>
      </c>
      <c r="G112" s="120"/>
      <c r="H112" s="120"/>
      <c r="I112" s="168"/>
      <c r="J112" s="169" t="e">
        <f t="shared" si="4"/>
        <v>#DIV/0!</v>
      </c>
      <c r="K112" s="169" t="e">
        <f t="shared" si="5"/>
        <v>#DIV/0!</v>
      </c>
      <c r="L112" s="120"/>
      <c r="M112" s="120"/>
      <c r="N112" s="120"/>
      <c r="O112" s="120"/>
      <c r="P112" s="170" t="e">
        <f t="shared" si="6"/>
        <v>#DIV/0!</v>
      </c>
      <c r="Q112" s="171">
        <f t="shared" si="7"/>
        <v>1</v>
      </c>
    </row>
    <row r="113" spans="2:17" s="96" customFormat="1" x14ac:dyDescent="0.4">
      <c r="B113" s="119" t="str">
        <f>+'5 - Diseño y Valoración Control'!B113</f>
        <v>GESTIÓN DEL TALENTO HUMANO</v>
      </c>
      <c r="C113" s="119" t="str">
        <f>+'5 - Diseño y Valoración Control'!C113</f>
        <v>OFICINA JURÍDICA</v>
      </c>
      <c r="D113" s="120" t="str">
        <f>+'5 - Diseño y Valoración Control'!D113</f>
        <v>R 44</v>
      </c>
      <c r="E113" s="119" t="str">
        <f>+'5 - Diseño y Valoración Control'!E113</f>
        <v>Prescripción de la acción disciplinaria</v>
      </c>
      <c r="F113" s="119" t="str">
        <f>+'5 - Diseño y Valoración Control'!F113</f>
        <v>Pérdida Reputacional</v>
      </c>
      <c r="G113" s="120"/>
      <c r="H113" s="120"/>
      <c r="I113" s="168"/>
      <c r="J113" s="169" t="e">
        <f t="shared" si="4"/>
        <v>#DIV/0!</v>
      </c>
      <c r="K113" s="169" t="e">
        <f t="shared" si="5"/>
        <v>#DIV/0!</v>
      </c>
      <c r="L113" s="120"/>
      <c r="M113" s="120"/>
      <c r="N113" s="120"/>
      <c r="O113" s="120"/>
      <c r="P113" s="170" t="e">
        <f t="shared" si="6"/>
        <v>#DIV/0!</v>
      </c>
      <c r="Q113" s="171">
        <f t="shared" si="7"/>
        <v>1</v>
      </c>
    </row>
    <row r="114" spans="2:17" s="96" customFormat="1" x14ac:dyDescent="0.4">
      <c r="B114" s="119" t="str">
        <f>+'5 - Diseño y Valoración Control'!B114</f>
        <v>GESTIÓN DEL TALENTO HUMANO</v>
      </c>
      <c r="C114" s="119" t="str">
        <f>+'5 - Diseño y Valoración Control'!C114</f>
        <v>OFICINA JURÍDICA</v>
      </c>
      <c r="D114" s="120" t="str">
        <f>+'5 - Diseño y Valoración Control'!D114</f>
        <v>R 44</v>
      </c>
      <c r="E114" s="119" t="str">
        <f>+'5 - Diseño y Valoración Control'!E114</f>
        <v>Prescripción de la acción disciplinaria</v>
      </c>
      <c r="F114" s="119" t="str">
        <f>+'5 - Diseño y Valoración Control'!F114</f>
        <v>Pérdida Reputacional</v>
      </c>
      <c r="G114" s="120"/>
      <c r="H114" s="120"/>
      <c r="I114" s="168"/>
      <c r="J114" s="169" t="e">
        <f t="shared" si="4"/>
        <v>#DIV/0!</v>
      </c>
      <c r="K114" s="169" t="e">
        <f t="shared" si="5"/>
        <v>#DIV/0!</v>
      </c>
      <c r="L114" s="120"/>
      <c r="M114" s="120"/>
      <c r="N114" s="120"/>
      <c r="O114" s="120"/>
      <c r="P114" s="170" t="e">
        <f t="shared" si="6"/>
        <v>#DIV/0!</v>
      </c>
      <c r="Q114" s="171">
        <f t="shared" si="7"/>
        <v>1</v>
      </c>
    </row>
    <row r="115" spans="2:17" s="96" customFormat="1" x14ac:dyDescent="0.4">
      <c r="B115" s="119" t="str">
        <f>+'5 - Diseño y Valoración Control'!B115</f>
        <v>GESTIÓN DEL TALENTO HUMANO</v>
      </c>
      <c r="C115" s="119" t="str">
        <f>+'5 - Diseño y Valoración Control'!C115</f>
        <v>OFICINA JURÍDICA</v>
      </c>
      <c r="D115" s="120" t="str">
        <f>+'5 - Diseño y Valoración Control'!D115</f>
        <v>R 45</v>
      </c>
      <c r="E115" s="119" t="str">
        <f>+'5 - Diseño y Valoración Control'!E115</f>
        <v>Caducidad de la acción disciplinaria</v>
      </c>
      <c r="F115" s="119" t="str">
        <f>+'5 - Diseño y Valoración Control'!F115</f>
        <v>Pérdida Reputacional</v>
      </c>
      <c r="G115" s="120"/>
      <c r="H115" s="120"/>
      <c r="I115" s="168"/>
      <c r="J115" s="169" t="e">
        <f t="shared" si="4"/>
        <v>#DIV/0!</v>
      </c>
      <c r="K115" s="169" t="e">
        <f t="shared" si="5"/>
        <v>#DIV/0!</v>
      </c>
      <c r="L115" s="120"/>
      <c r="M115" s="120"/>
      <c r="N115" s="120"/>
      <c r="O115" s="120"/>
      <c r="P115" s="170" t="e">
        <f t="shared" si="6"/>
        <v>#DIV/0!</v>
      </c>
      <c r="Q115" s="171">
        <f t="shared" si="7"/>
        <v>1</v>
      </c>
    </row>
    <row r="116" spans="2:17" s="96" customFormat="1" x14ac:dyDescent="0.4">
      <c r="B116" s="119" t="str">
        <f>+'5 - Diseño y Valoración Control'!B116</f>
        <v>GESTIÓN DEL TALENTO HUMANO</v>
      </c>
      <c r="C116" s="119" t="str">
        <f>+'5 - Diseño y Valoración Control'!C116</f>
        <v>OFICINA JURÍDICA</v>
      </c>
      <c r="D116" s="120" t="str">
        <f>+'5 - Diseño y Valoración Control'!D116</f>
        <v>R 45</v>
      </c>
      <c r="E116" s="119" t="str">
        <f>+'5 - Diseño y Valoración Control'!E116</f>
        <v>Caducidad de la acción disciplinaria</v>
      </c>
      <c r="F116" s="119" t="str">
        <f>+'5 - Diseño y Valoración Control'!F116</f>
        <v>Pérdida Reputacional</v>
      </c>
      <c r="G116" s="120"/>
      <c r="H116" s="120"/>
      <c r="I116" s="168"/>
      <c r="J116" s="169" t="e">
        <f t="shared" si="4"/>
        <v>#DIV/0!</v>
      </c>
      <c r="K116" s="169" t="e">
        <f t="shared" si="5"/>
        <v>#DIV/0!</v>
      </c>
      <c r="L116" s="120"/>
      <c r="M116" s="120"/>
      <c r="N116" s="120"/>
      <c r="O116" s="120"/>
      <c r="P116" s="170" t="e">
        <f t="shared" si="6"/>
        <v>#DIV/0!</v>
      </c>
      <c r="Q116" s="171">
        <f t="shared" si="7"/>
        <v>1</v>
      </c>
    </row>
    <row r="117" spans="2:17" s="96" customFormat="1" x14ac:dyDescent="0.4">
      <c r="B117" s="119" t="str">
        <f>+'5 - Diseño y Valoración Control'!B117</f>
        <v>GESTIÓN DEL TALENTO HUMANO</v>
      </c>
      <c r="C117" s="119" t="str">
        <f>+'5 - Diseño y Valoración Control'!C117</f>
        <v>OFICINA JURÍDICA</v>
      </c>
      <c r="D117" s="120" t="str">
        <f>+'5 - Diseño y Valoración Control'!D117</f>
        <v>R 46</v>
      </c>
      <c r="E117" s="119" t="str">
        <f>+'5 - Diseño y Valoración Control'!E117</f>
        <v>Perdida de expedientes disciplinarios</v>
      </c>
      <c r="F117" s="119" t="str">
        <f>+'5 - Diseño y Valoración Control'!F117</f>
        <v>Pérdida Reputacional</v>
      </c>
      <c r="G117" s="120"/>
      <c r="H117" s="120"/>
      <c r="I117" s="168"/>
      <c r="J117" s="169" t="e">
        <f t="shared" si="4"/>
        <v>#DIV/0!</v>
      </c>
      <c r="K117" s="169" t="e">
        <f t="shared" si="5"/>
        <v>#DIV/0!</v>
      </c>
      <c r="L117" s="120"/>
      <c r="M117" s="120"/>
      <c r="N117" s="120"/>
      <c r="O117" s="120"/>
      <c r="P117" s="170" t="e">
        <f t="shared" si="6"/>
        <v>#DIV/0!</v>
      </c>
      <c r="Q117" s="171">
        <f t="shared" si="7"/>
        <v>1</v>
      </c>
    </row>
    <row r="118" spans="2:17" s="96" customFormat="1" x14ac:dyDescent="0.4">
      <c r="B118" s="119" t="str">
        <f>+'5 - Diseño y Valoración Control'!B118</f>
        <v>GESTIÓN DEL TALENTO HUMANO</v>
      </c>
      <c r="C118" s="119" t="str">
        <f>+'5 - Diseño y Valoración Control'!C118</f>
        <v>OFICINA JURÍDICA</v>
      </c>
      <c r="D118" s="120" t="str">
        <f>+'5 - Diseño y Valoración Control'!D118</f>
        <v>R 46</v>
      </c>
      <c r="E118" s="119" t="str">
        <f>+'5 - Diseño y Valoración Control'!E118</f>
        <v>Perdida de expedientes disciplinarios</v>
      </c>
      <c r="F118" s="119" t="str">
        <f>+'5 - Diseño y Valoración Control'!F118</f>
        <v>Pérdida Reputacional</v>
      </c>
      <c r="G118" s="120"/>
      <c r="H118" s="120"/>
      <c r="I118" s="168"/>
      <c r="J118" s="169" t="e">
        <f t="shared" si="4"/>
        <v>#DIV/0!</v>
      </c>
      <c r="K118" s="169" t="e">
        <f t="shared" si="5"/>
        <v>#DIV/0!</v>
      </c>
      <c r="L118" s="120"/>
      <c r="M118" s="120"/>
      <c r="N118" s="120"/>
      <c r="O118" s="120"/>
      <c r="P118" s="170" t="e">
        <f t="shared" si="6"/>
        <v>#DIV/0!</v>
      </c>
      <c r="Q118" s="171">
        <f t="shared" si="7"/>
        <v>1</v>
      </c>
    </row>
    <row r="119" spans="2:17" s="96" customFormat="1" x14ac:dyDescent="0.4">
      <c r="B119" s="119" t="str">
        <f>+'5 - Diseño y Valoración Control'!B119</f>
        <v>APOYO JURÍDICO</v>
      </c>
      <c r="C119" s="119" t="str">
        <f>+'5 - Diseño y Valoración Control'!C119</f>
        <v>OFICINA JURÍDICA</v>
      </c>
      <c r="D119" s="120" t="str">
        <f>+'5 - Diseño y Valoración Control'!D119</f>
        <v>R 47</v>
      </c>
      <c r="E119" s="119" t="str">
        <f>+'5 - Diseño y Valoración Control'!E119</f>
        <v>Emitir conceptos sobre el mismo tema con distinta interpretación</v>
      </c>
      <c r="F119" s="119" t="str">
        <f>+'5 - Diseño y Valoración Control'!F119</f>
        <v>Pérdida Reputacional</v>
      </c>
      <c r="G119" s="120"/>
      <c r="H119" s="120"/>
      <c r="I119" s="168"/>
      <c r="J119" s="169" t="e">
        <f t="shared" si="4"/>
        <v>#DIV/0!</v>
      </c>
      <c r="K119" s="169" t="e">
        <f t="shared" si="5"/>
        <v>#DIV/0!</v>
      </c>
      <c r="L119" s="120"/>
      <c r="M119" s="120"/>
      <c r="N119" s="120"/>
      <c r="O119" s="120"/>
      <c r="P119" s="170" t="e">
        <f t="shared" si="6"/>
        <v>#DIV/0!</v>
      </c>
      <c r="Q119" s="171">
        <f t="shared" si="7"/>
        <v>1</v>
      </c>
    </row>
    <row r="120" spans="2:17" s="96" customFormat="1" x14ac:dyDescent="0.4">
      <c r="B120" s="119" t="str">
        <f>+'5 - Diseño y Valoración Control'!B120</f>
        <v>APOYO JURÍDICO</v>
      </c>
      <c r="C120" s="119" t="str">
        <f>+'5 - Diseño y Valoración Control'!C120</f>
        <v>OFICINA JURÍDICA</v>
      </c>
      <c r="D120" s="120" t="str">
        <f>+'5 - Diseño y Valoración Control'!D120</f>
        <v>R 47</v>
      </c>
      <c r="E120" s="119" t="str">
        <f>+'5 - Diseño y Valoración Control'!E120</f>
        <v>Emitir conceptos sobre el mismo tema con distinta interpretación</v>
      </c>
      <c r="F120" s="119" t="str">
        <f>+'5 - Diseño y Valoración Control'!F120</f>
        <v>Pérdida Reputacional</v>
      </c>
      <c r="G120" s="120"/>
      <c r="H120" s="120"/>
      <c r="I120" s="168"/>
      <c r="J120" s="169" t="e">
        <f t="shared" si="4"/>
        <v>#DIV/0!</v>
      </c>
      <c r="K120" s="169" t="e">
        <f t="shared" si="5"/>
        <v>#DIV/0!</v>
      </c>
      <c r="L120" s="120"/>
      <c r="M120" s="120"/>
      <c r="N120" s="120"/>
      <c r="O120" s="120"/>
      <c r="P120" s="170" t="e">
        <f t="shared" si="6"/>
        <v>#DIV/0!</v>
      </c>
      <c r="Q120" s="171">
        <f t="shared" si="7"/>
        <v>1</v>
      </c>
    </row>
    <row r="121" spans="2:17" s="96" customFormat="1" x14ac:dyDescent="0.4">
      <c r="B121" s="119" t="str">
        <f>+'5 - Diseño y Valoración Control'!B121</f>
        <v>APOYO JURÍDICO</v>
      </c>
      <c r="C121" s="119" t="str">
        <f>+'5 - Diseño y Valoración Control'!C121</f>
        <v>OFICINA JURÍDICA</v>
      </c>
      <c r="D121" s="120" t="str">
        <f>+'5 - Diseño y Valoración Control'!D121</f>
        <v>R 48</v>
      </c>
      <c r="E121" s="119" t="str">
        <f>+'5 - Diseño y Valoración Control'!E121</f>
        <v>Vencimiento de términos</v>
      </c>
      <c r="F121" s="119" t="str">
        <f>+'5 - Diseño y Valoración Control'!F121</f>
        <v>Afectación Económica o presupuestal</v>
      </c>
      <c r="G121" s="120"/>
      <c r="H121" s="120"/>
      <c r="I121" s="168"/>
      <c r="J121" s="169" t="e">
        <f t="shared" si="4"/>
        <v>#DIV/0!</v>
      </c>
      <c r="K121" s="169" t="e">
        <f t="shared" si="5"/>
        <v>#DIV/0!</v>
      </c>
      <c r="L121" s="120"/>
      <c r="M121" s="120"/>
      <c r="N121" s="120"/>
      <c r="O121" s="120"/>
      <c r="P121" s="170" t="e">
        <f t="shared" si="6"/>
        <v>#DIV/0!</v>
      </c>
      <c r="Q121" s="171">
        <f t="shared" si="7"/>
        <v>1</v>
      </c>
    </row>
    <row r="122" spans="2:17" s="96" customFormat="1" x14ac:dyDescent="0.4">
      <c r="B122" s="119" t="str">
        <f>+'5 - Diseño y Valoración Control'!B122</f>
        <v>APOYO JURÍDICO</v>
      </c>
      <c r="C122" s="119" t="str">
        <f>+'5 - Diseño y Valoración Control'!C122</f>
        <v>OFICINA JURÍDICA</v>
      </c>
      <c r="D122" s="120" t="str">
        <f>+'5 - Diseño y Valoración Control'!D122</f>
        <v>R 48</v>
      </c>
      <c r="E122" s="119" t="str">
        <f>+'5 - Diseño y Valoración Control'!E122</f>
        <v>Vencimiento de términos</v>
      </c>
      <c r="F122" s="119" t="str">
        <f>+'5 - Diseño y Valoración Control'!F122</f>
        <v>Afectación Económica o presupuestal</v>
      </c>
      <c r="G122" s="120"/>
      <c r="H122" s="120"/>
      <c r="I122" s="168"/>
      <c r="J122" s="169" t="e">
        <f t="shared" si="4"/>
        <v>#DIV/0!</v>
      </c>
      <c r="K122" s="169" t="e">
        <f t="shared" si="5"/>
        <v>#DIV/0!</v>
      </c>
      <c r="L122" s="120"/>
      <c r="M122" s="120"/>
      <c r="N122" s="120"/>
      <c r="O122" s="120"/>
      <c r="P122" s="170" t="e">
        <f t="shared" si="6"/>
        <v>#DIV/0!</v>
      </c>
      <c r="Q122" s="171">
        <f t="shared" si="7"/>
        <v>1</v>
      </c>
    </row>
    <row r="123" spans="2:17" s="96" customFormat="1" x14ac:dyDescent="0.4">
      <c r="B123" s="119" t="str">
        <f>+'5 - Diseño y Valoración Control'!B123</f>
        <v>APOYO JURÍDICO</v>
      </c>
      <c r="C123" s="119" t="str">
        <f>+'5 - Diseño y Valoración Control'!C123</f>
        <v>OFICINA JURÍDICA</v>
      </c>
      <c r="D123" s="120" t="str">
        <f>+'5 - Diseño y Valoración Control'!D123</f>
        <v>R 48</v>
      </c>
      <c r="E123" s="119" t="str">
        <f>+'5 - Diseño y Valoración Control'!E123</f>
        <v>Vencimiento de términos</v>
      </c>
      <c r="F123" s="119" t="str">
        <f>+'5 - Diseño y Valoración Control'!F123</f>
        <v>Afectación Económica o presupuestal</v>
      </c>
      <c r="G123" s="120"/>
      <c r="H123" s="120"/>
      <c r="I123" s="168"/>
      <c r="J123" s="169" t="e">
        <f t="shared" si="4"/>
        <v>#DIV/0!</v>
      </c>
      <c r="K123" s="169" t="e">
        <f t="shared" si="5"/>
        <v>#DIV/0!</v>
      </c>
      <c r="L123" s="120"/>
      <c r="M123" s="120"/>
      <c r="N123" s="120"/>
      <c r="O123" s="120"/>
      <c r="P123" s="170" t="e">
        <f t="shared" si="6"/>
        <v>#DIV/0!</v>
      </c>
      <c r="Q123" s="171">
        <f t="shared" si="7"/>
        <v>1</v>
      </c>
    </row>
    <row r="124" spans="2:17" s="96" customFormat="1" x14ac:dyDescent="0.4">
      <c r="B124" s="119" t="str">
        <f>+'5 - Diseño y Valoración Control'!B124</f>
        <v>APOYO JURÍDICO</v>
      </c>
      <c r="C124" s="119" t="str">
        <f>+'5 - Diseño y Valoración Control'!C124</f>
        <v>OFICINA JURÍDICA</v>
      </c>
      <c r="D124" s="120" t="str">
        <f>+'5 - Diseño y Valoración Control'!D124</f>
        <v>R 49</v>
      </c>
      <c r="E124" s="119" t="str">
        <f>+'5 - Diseño y Valoración Control'!E124</f>
        <v>Emisión de viabilidades positivas contrarias a la normatividad</v>
      </c>
      <c r="F124" s="119" t="str">
        <f>+'5 - Diseño y Valoración Control'!F124</f>
        <v>Pérdida Reputacional</v>
      </c>
      <c r="G124" s="120"/>
      <c r="H124" s="120"/>
      <c r="I124" s="168"/>
      <c r="J124" s="169" t="e">
        <f t="shared" si="4"/>
        <v>#DIV/0!</v>
      </c>
      <c r="K124" s="169" t="e">
        <f t="shared" si="5"/>
        <v>#DIV/0!</v>
      </c>
      <c r="L124" s="120"/>
      <c r="M124" s="120"/>
      <c r="N124" s="120"/>
      <c r="O124" s="120"/>
      <c r="P124" s="170" t="e">
        <f t="shared" si="6"/>
        <v>#DIV/0!</v>
      </c>
      <c r="Q124" s="171">
        <f t="shared" si="7"/>
        <v>1</v>
      </c>
    </row>
    <row r="125" spans="2:17" s="96" customFormat="1" x14ac:dyDescent="0.4">
      <c r="B125" s="119" t="str">
        <f>+'5 - Diseño y Valoración Control'!B125</f>
        <v>APOYO JURÍDICO</v>
      </c>
      <c r="C125" s="119" t="str">
        <f>+'5 - Diseño y Valoración Control'!C125</f>
        <v>OFICINA JURÍDICA</v>
      </c>
      <c r="D125" s="120" t="str">
        <f>+'5 - Diseño y Valoración Control'!D125</f>
        <v>R 49</v>
      </c>
      <c r="E125" s="119" t="str">
        <f>+'5 - Diseño y Valoración Control'!E125</f>
        <v>Emisión de viabilidades positivas contrarias a la normatividad</v>
      </c>
      <c r="F125" s="119" t="str">
        <f>+'5 - Diseño y Valoración Control'!F125</f>
        <v>Pérdida Reputacional</v>
      </c>
      <c r="G125" s="120"/>
      <c r="H125" s="120"/>
      <c r="I125" s="168"/>
      <c r="J125" s="169" t="e">
        <f t="shared" si="4"/>
        <v>#DIV/0!</v>
      </c>
      <c r="K125" s="169" t="e">
        <f t="shared" si="5"/>
        <v>#DIV/0!</v>
      </c>
      <c r="L125" s="120"/>
      <c r="M125" s="120"/>
      <c r="N125" s="120"/>
      <c r="O125" s="120"/>
      <c r="P125" s="170" t="e">
        <f t="shared" si="6"/>
        <v>#DIV/0!</v>
      </c>
      <c r="Q125" s="171">
        <f t="shared" si="7"/>
        <v>1</v>
      </c>
    </row>
    <row r="126" spans="2:17" s="96" customFormat="1" ht="28.3" x14ac:dyDescent="0.4">
      <c r="B126" s="119" t="str">
        <f>+'5 - Diseño y Valoración Control'!B126</f>
        <v>ADQUISICIÓN DE BIENES Y SERVICIOS</v>
      </c>
      <c r="C126" s="119" t="str">
        <f>+'5 - Diseño y Valoración Control'!C126</f>
        <v>GRUPO CONTRATOS</v>
      </c>
      <c r="D126" s="120" t="str">
        <f>+'5 - Diseño y Valoración Control'!D126</f>
        <v>R 50</v>
      </c>
      <c r="E126" s="119" t="str">
        <f>+'5 - Diseño y Valoración Control'!E126</f>
        <v>Liquidación de contratos y/o convenios fuera del plazo previsto.</v>
      </c>
      <c r="F126" s="119" t="str">
        <f>+'5 - Diseño y Valoración Control'!F126</f>
        <v>Pérdida Reputacional</v>
      </c>
      <c r="G126" s="120"/>
      <c r="H126" s="120"/>
      <c r="I126" s="168"/>
      <c r="J126" s="169" t="e">
        <f t="shared" si="4"/>
        <v>#DIV/0!</v>
      </c>
      <c r="K126" s="169" t="e">
        <f t="shared" si="5"/>
        <v>#DIV/0!</v>
      </c>
      <c r="L126" s="120"/>
      <c r="M126" s="120"/>
      <c r="N126" s="120"/>
      <c r="O126" s="120"/>
      <c r="P126" s="170" t="e">
        <f t="shared" si="6"/>
        <v>#DIV/0!</v>
      </c>
      <c r="Q126" s="171">
        <f t="shared" si="7"/>
        <v>1</v>
      </c>
    </row>
    <row r="127" spans="2:17" s="96" customFormat="1" ht="28.3" x14ac:dyDescent="0.4">
      <c r="B127" s="119" t="str">
        <f>+'5 - Diseño y Valoración Control'!B127</f>
        <v>ADQUISICIÓN DE BIENES Y SERVICIOS</v>
      </c>
      <c r="C127" s="119" t="str">
        <f>+'5 - Diseño y Valoración Control'!C127</f>
        <v>GRUPO CONTRATOS</v>
      </c>
      <c r="D127" s="120" t="str">
        <f>+'5 - Diseño y Valoración Control'!D127</f>
        <v>R 50</v>
      </c>
      <c r="E127" s="119" t="str">
        <f>+'5 - Diseño y Valoración Control'!E127</f>
        <v>Liquidación de contratos y/o convenios fuera del plazo previsto.</v>
      </c>
      <c r="F127" s="119" t="str">
        <f>+'5 - Diseño y Valoración Control'!F127</f>
        <v>Pérdida Reputacional</v>
      </c>
      <c r="G127" s="120"/>
      <c r="H127" s="120"/>
      <c r="I127" s="168"/>
      <c r="J127" s="169" t="e">
        <f t="shared" si="4"/>
        <v>#DIV/0!</v>
      </c>
      <c r="K127" s="169" t="e">
        <f t="shared" si="5"/>
        <v>#DIV/0!</v>
      </c>
      <c r="L127" s="120"/>
      <c r="M127" s="120"/>
      <c r="N127" s="120"/>
      <c r="O127" s="120"/>
      <c r="P127" s="170" t="e">
        <f t="shared" si="6"/>
        <v>#DIV/0!</v>
      </c>
      <c r="Q127" s="171">
        <f t="shared" si="7"/>
        <v>1</v>
      </c>
    </row>
    <row r="128" spans="2:17" s="96" customFormat="1" ht="28.3" x14ac:dyDescent="0.4">
      <c r="B128" s="119" t="str">
        <f>+'5 - Diseño y Valoración Control'!B128</f>
        <v>ADQUISICIÓN DE BIENES Y SERVICIOS</v>
      </c>
      <c r="C128" s="119" t="str">
        <f>+'5 - Diseño y Valoración Control'!C128</f>
        <v>GRUPO CONTRATOS</v>
      </c>
      <c r="D128" s="120" t="str">
        <f>+'5 - Diseño y Valoración Control'!D128</f>
        <v>R 50</v>
      </c>
      <c r="E128" s="119" t="str">
        <f>+'5 - Diseño y Valoración Control'!E128</f>
        <v>Liquidación de contratos y/o convenios fuera del plazo previsto.</v>
      </c>
      <c r="F128" s="119" t="str">
        <f>+'5 - Diseño y Valoración Control'!F128</f>
        <v>Pérdida Reputacional</v>
      </c>
      <c r="G128" s="120"/>
      <c r="H128" s="120"/>
      <c r="I128" s="168"/>
      <c r="J128" s="169" t="e">
        <f t="shared" si="4"/>
        <v>#DIV/0!</v>
      </c>
      <c r="K128" s="169" t="e">
        <f t="shared" si="5"/>
        <v>#DIV/0!</v>
      </c>
      <c r="L128" s="120"/>
      <c r="M128" s="120"/>
      <c r="N128" s="120"/>
      <c r="O128" s="120"/>
      <c r="P128" s="170" t="e">
        <f t="shared" si="6"/>
        <v>#DIV/0!</v>
      </c>
      <c r="Q128" s="171">
        <f t="shared" si="7"/>
        <v>1</v>
      </c>
    </row>
    <row r="129" spans="2:17" s="96" customFormat="1" ht="28.3" x14ac:dyDescent="0.4">
      <c r="B129" s="119" t="str">
        <f>+'5 - Diseño y Valoración Control'!B129</f>
        <v>ADQUISICIÓN DE BIENES Y SERVICIOS</v>
      </c>
      <c r="C129" s="119" t="str">
        <f>+'5 - Diseño y Valoración Control'!C129</f>
        <v>GRUPO CONTRATOS</v>
      </c>
      <c r="D129" s="120" t="str">
        <f>+'5 - Diseño y Valoración Control'!D129</f>
        <v>R 51</v>
      </c>
      <c r="E129" s="119" t="str">
        <f>+'5 - Diseño y Valoración Control'!E129</f>
        <v>Configuración del contrato realidad.</v>
      </c>
      <c r="F129" s="119" t="str">
        <f>+'5 - Diseño y Valoración Control'!F129</f>
        <v>Afectación Económica o presupuestal</v>
      </c>
      <c r="G129" s="120"/>
      <c r="H129" s="120"/>
      <c r="I129" s="168"/>
      <c r="J129" s="169" t="e">
        <f t="shared" si="4"/>
        <v>#DIV/0!</v>
      </c>
      <c r="K129" s="169" t="e">
        <f t="shared" si="5"/>
        <v>#DIV/0!</v>
      </c>
      <c r="L129" s="120"/>
      <c r="M129" s="120"/>
      <c r="N129" s="120"/>
      <c r="O129" s="120"/>
      <c r="P129" s="170" t="e">
        <f t="shared" si="6"/>
        <v>#DIV/0!</v>
      </c>
      <c r="Q129" s="171">
        <f t="shared" si="7"/>
        <v>1</v>
      </c>
    </row>
    <row r="130" spans="2:17" s="96" customFormat="1" ht="28.3" x14ac:dyDescent="0.4">
      <c r="B130" s="119" t="str">
        <f>+'5 - Diseño y Valoración Control'!B130</f>
        <v>ADQUISICIÓN DE BIENES Y SERVICIOS</v>
      </c>
      <c r="C130" s="119" t="str">
        <f>+'5 - Diseño y Valoración Control'!C130</f>
        <v>GRUPO CONTRATOS</v>
      </c>
      <c r="D130" s="120" t="str">
        <f>+'5 - Diseño y Valoración Control'!D130</f>
        <v>R 51</v>
      </c>
      <c r="E130" s="119" t="str">
        <f>+'5 - Diseño y Valoración Control'!E130</f>
        <v>Configuración del contrato realidad.</v>
      </c>
      <c r="F130" s="119" t="str">
        <f>+'5 - Diseño y Valoración Control'!F130</f>
        <v>Afectación Económica o presupuestal</v>
      </c>
      <c r="G130" s="120"/>
      <c r="H130" s="120"/>
      <c r="I130" s="168"/>
      <c r="J130" s="169" t="e">
        <f t="shared" si="4"/>
        <v>#DIV/0!</v>
      </c>
      <c r="K130" s="169" t="e">
        <f t="shared" si="5"/>
        <v>#DIV/0!</v>
      </c>
      <c r="L130" s="120"/>
      <c r="M130" s="120"/>
      <c r="N130" s="120"/>
      <c r="O130" s="120"/>
      <c r="P130" s="170" t="e">
        <f t="shared" si="6"/>
        <v>#DIV/0!</v>
      </c>
      <c r="Q130" s="171">
        <f t="shared" si="7"/>
        <v>1</v>
      </c>
    </row>
    <row r="131" spans="2:17" s="96" customFormat="1" ht="28.3" x14ac:dyDescent="0.4">
      <c r="B131" s="119" t="str">
        <f>+'5 - Diseño y Valoración Control'!B131</f>
        <v>ADMINISTRACIÓN DE BIENES Y SERVICIOS</v>
      </c>
      <c r="C131" s="119" t="str">
        <f>+'5 - Diseño y Valoración Control'!C131</f>
        <v>SUBDIRECCIÓN ADMINISTRATIVA Y FINANCIERA</v>
      </c>
      <c r="D131" s="120" t="str">
        <f>+'5 - Diseño y Valoración Control'!D131</f>
        <v>R 52</v>
      </c>
      <c r="E131" s="119" t="str">
        <f>+'5 - Diseño y Valoración Control'!E131</f>
        <v>Perdidas o daños en los bienes de la Entidad</v>
      </c>
      <c r="F131" s="119" t="str">
        <f>+'5 - Diseño y Valoración Control'!F131</f>
        <v>Afectación Económica o presupuestal</v>
      </c>
      <c r="G131" s="120"/>
      <c r="H131" s="120"/>
      <c r="I131" s="168"/>
      <c r="J131" s="169" t="e">
        <f t="shared" si="4"/>
        <v>#DIV/0!</v>
      </c>
      <c r="K131" s="169" t="e">
        <f t="shared" si="5"/>
        <v>#DIV/0!</v>
      </c>
      <c r="L131" s="120"/>
      <c r="M131" s="120"/>
      <c r="N131" s="120"/>
      <c r="O131" s="120"/>
      <c r="P131" s="170" t="e">
        <f t="shared" si="6"/>
        <v>#DIV/0!</v>
      </c>
      <c r="Q131" s="171">
        <f t="shared" si="7"/>
        <v>1</v>
      </c>
    </row>
    <row r="132" spans="2:17" s="96" customFormat="1" ht="28.3" x14ac:dyDescent="0.4">
      <c r="B132" s="119" t="str">
        <f>+'5 - Diseño y Valoración Control'!B132</f>
        <v>ADMINISTRACIÓN DE BIENES Y SERVICIOS</v>
      </c>
      <c r="C132" s="119" t="str">
        <f>+'5 - Diseño y Valoración Control'!C132</f>
        <v>SUBDIRECCIÓN ADMINISTRATIVA Y FINANCIERA</v>
      </c>
      <c r="D132" s="120" t="str">
        <f>+'5 - Diseño y Valoración Control'!D132</f>
        <v>R 52</v>
      </c>
      <c r="E132" s="119" t="str">
        <f>+'5 - Diseño y Valoración Control'!E132</f>
        <v>Perdidas o daños en los bienes de la Entidad</v>
      </c>
      <c r="F132" s="119" t="str">
        <f>+'5 - Diseño y Valoración Control'!F132</f>
        <v>Afectación Económica o presupuestal</v>
      </c>
      <c r="G132" s="120"/>
      <c r="H132" s="120"/>
      <c r="I132" s="168"/>
      <c r="J132" s="169" t="e">
        <f t="shared" si="4"/>
        <v>#DIV/0!</v>
      </c>
      <c r="K132" s="169" t="e">
        <f t="shared" si="5"/>
        <v>#DIV/0!</v>
      </c>
      <c r="L132" s="120"/>
      <c r="M132" s="120"/>
      <c r="N132" s="120"/>
      <c r="O132" s="120"/>
      <c r="P132" s="170" t="e">
        <f t="shared" si="6"/>
        <v>#DIV/0!</v>
      </c>
      <c r="Q132" s="171">
        <f t="shared" si="7"/>
        <v>1</v>
      </c>
    </row>
    <row r="133" spans="2:17" s="96" customFormat="1" ht="28.3" x14ac:dyDescent="0.4">
      <c r="B133" s="119" t="str">
        <f>+'5 - Diseño y Valoración Control'!B133</f>
        <v>ADMINISTRACIÓN DE BIENES Y SERVICIOS</v>
      </c>
      <c r="C133" s="119" t="str">
        <f>+'5 - Diseño y Valoración Control'!C133</f>
        <v>SUBDIRECCIÓN ADMINISTRATIVA Y FINANCIERA</v>
      </c>
      <c r="D133" s="120" t="str">
        <f>+'5 - Diseño y Valoración Control'!D133</f>
        <v>R 52</v>
      </c>
      <c r="E133" s="119" t="str">
        <f>+'5 - Diseño y Valoración Control'!E133</f>
        <v>Perdidas o daños en los bienes de la Entidad</v>
      </c>
      <c r="F133" s="119" t="str">
        <f>+'5 - Diseño y Valoración Control'!F133</f>
        <v>Afectación Económica o presupuestal</v>
      </c>
      <c r="G133" s="120"/>
      <c r="H133" s="120"/>
      <c r="I133" s="168"/>
      <c r="J133" s="169" t="e">
        <f t="shared" si="4"/>
        <v>#DIV/0!</v>
      </c>
      <c r="K133" s="169" t="e">
        <f t="shared" si="5"/>
        <v>#DIV/0!</v>
      </c>
      <c r="L133" s="120"/>
      <c r="M133" s="120"/>
      <c r="N133" s="120"/>
      <c r="O133" s="120"/>
      <c r="P133" s="170" t="e">
        <f t="shared" si="6"/>
        <v>#DIV/0!</v>
      </c>
      <c r="Q133" s="171">
        <f t="shared" si="7"/>
        <v>1</v>
      </c>
    </row>
    <row r="134" spans="2:17" s="96" customFormat="1" ht="28.3" x14ac:dyDescent="0.4">
      <c r="B134" s="119" t="str">
        <f>+'5 - Diseño y Valoración Control'!B134</f>
        <v>ADMINISTRACIÓN DE BIENES Y SERVICIOS</v>
      </c>
      <c r="C134" s="119" t="str">
        <f>+'5 - Diseño y Valoración Control'!C134</f>
        <v>SUBDIRECCIÓN ADMINISTRATIVA Y FINANCIERA</v>
      </c>
      <c r="D134" s="120" t="str">
        <f>+'5 - Diseño y Valoración Control'!D134</f>
        <v>R 53</v>
      </c>
      <c r="E134" s="119" t="str">
        <f>+'5 - Diseño y Valoración Control'!E134</f>
        <v>Incumplimiento en la aplicación de los mantenimientos preventivos a los bienes de la Entidad</v>
      </c>
      <c r="F134" s="119" t="str">
        <f>+'5 - Diseño y Valoración Control'!F134</f>
        <v>Afectación Económica o presupuestal</v>
      </c>
      <c r="G134" s="120"/>
      <c r="H134" s="120"/>
      <c r="I134" s="168"/>
      <c r="J134" s="169" t="e">
        <f t="shared" si="4"/>
        <v>#DIV/0!</v>
      </c>
      <c r="K134" s="169" t="e">
        <f t="shared" si="5"/>
        <v>#DIV/0!</v>
      </c>
      <c r="L134" s="120"/>
      <c r="M134" s="120"/>
      <c r="N134" s="120"/>
      <c r="O134" s="120"/>
      <c r="P134" s="170" t="e">
        <f t="shared" si="6"/>
        <v>#DIV/0!</v>
      </c>
      <c r="Q134" s="171">
        <f t="shared" si="7"/>
        <v>1</v>
      </c>
    </row>
    <row r="135" spans="2:17" s="96" customFormat="1" ht="28.3" x14ac:dyDescent="0.4">
      <c r="B135" s="119" t="str">
        <f>+'5 - Diseño y Valoración Control'!B135</f>
        <v>ADMINISTRACIÓN DE BIENES Y SERVICIOS</v>
      </c>
      <c r="C135" s="119" t="str">
        <f>+'5 - Diseño y Valoración Control'!C135</f>
        <v>SUBDIRECCIÓN ADMINISTRATIVA Y FINANCIERA</v>
      </c>
      <c r="D135" s="120" t="str">
        <f>+'5 - Diseño y Valoración Control'!D135</f>
        <v>R 53</v>
      </c>
      <c r="E135" s="119" t="str">
        <f>+'5 - Diseño y Valoración Control'!E135</f>
        <v>Incumplimiento en la aplicación de los mantenimientos preventivos a los bienes de la Entidad</v>
      </c>
      <c r="F135" s="119" t="str">
        <f>+'5 - Diseño y Valoración Control'!F135</f>
        <v>Afectación Económica o presupuestal</v>
      </c>
      <c r="G135" s="120"/>
      <c r="H135" s="120"/>
      <c r="I135" s="168"/>
      <c r="J135" s="169" t="e">
        <f t="shared" si="4"/>
        <v>#DIV/0!</v>
      </c>
      <c r="K135" s="169" t="e">
        <f t="shared" si="5"/>
        <v>#DIV/0!</v>
      </c>
      <c r="L135" s="120"/>
      <c r="M135" s="120"/>
      <c r="N135" s="120"/>
      <c r="O135" s="120"/>
      <c r="P135" s="170" t="e">
        <f t="shared" si="6"/>
        <v>#DIV/0!</v>
      </c>
      <c r="Q135" s="171">
        <f t="shared" si="7"/>
        <v>1</v>
      </c>
    </row>
    <row r="136" spans="2:17" s="96" customFormat="1" ht="28.3" x14ac:dyDescent="0.4">
      <c r="B136" s="119" t="str">
        <f>+'5 - Diseño y Valoración Control'!B136</f>
        <v>ADMINISTRACIÓN DE BIENES Y SERVICIOS</v>
      </c>
      <c r="C136" s="119" t="str">
        <f>+'5 - Diseño y Valoración Control'!C136</f>
        <v>SUBDIRECCIÓN ADMINISTRATIVA Y FINANCIERA</v>
      </c>
      <c r="D136" s="120" t="str">
        <f>+'5 - Diseño y Valoración Control'!D136</f>
        <v>R 54</v>
      </c>
      <c r="E136" s="119" t="str">
        <f>+'5 - Diseño y Valoración Control'!E136</f>
        <v>Legalización de comisión o viáticos sin el cumplimiento de requisitos</v>
      </c>
      <c r="F136" s="119" t="str">
        <f>+'5 - Diseño y Valoración Control'!F136</f>
        <v>Afectación Económica o presupuestal</v>
      </c>
      <c r="G136" s="120" t="s">
        <v>94</v>
      </c>
      <c r="H136" s="120">
        <v>68</v>
      </c>
      <c r="I136" s="168">
        <v>68</v>
      </c>
      <c r="J136" s="169">
        <f t="shared" si="4"/>
        <v>0</v>
      </c>
      <c r="K136" s="169" t="str">
        <f t="shared" si="5"/>
        <v>Cambio</v>
      </c>
      <c r="L136" s="120" t="s">
        <v>1673</v>
      </c>
      <c r="M136" s="120" t="s">
        <v>1673</v>
      </c>
      <c r="N136" s="120" t="s">
        <v>1678</v>
      </c>
      <c r="O136" s="120" t="s">
        <v>1673</v>
      </c>
      <c r="P136" s="170" t="str">
        <f t="shared" si="6"/>
        <v>Cambio</v>
      </c>
      <c r="Q136" s="171">
        <f t="shared" si="7"/>
        <v>0.6</v>
      </c>
    </row>
    <row r="137" spans="2:17" s="96" customFormat="1" ht="28.3" x14ac:dyDescent="0.4">
      <c r="B137" s="119" t="str">
        <f>+'5 - Diseño y Valoración Control'!B137</f>
        <v>ADMINISTRACIÓN DE BIENES Y SERVICIOS</v>
      </c>
      <c r="C137" s="119" t="str">
        <f>+'5 - Diseño y Valoración Control'!C137</f>
        <v>SUBDIRECCIÓN ADMINISTRATIVA Y FINANCIERA</v>
      </c>
      <c r="D137" s="120" t="str">
        <f>+'5 - Diseño y Valoración Control'!D137</f>
        <v>R 54</v>
      </c>
      <c r="E137" s="119" t="str">
        <f>+'5 - Diseño y Valoración Control'!E137</f>
        <v>Legalización de comisión o viáticos sin el cumplimiento de requisitos</v>
      </c>
      <c r="F137" s="119" t="str">
        <f>+'5 - Diseño y Valoración Control'!F137</f>
        <v>Afectación Económica o presupuestal</v>
      </c>
      <c r="G137" s="120"/>
      <c r="H137" s="120"/>
      <c r="I137" s="168"/>
      <c r="J137" s="169" t="e">
        <f t="shared" si="4"/>
        <v>#DIV/0!</v>
      </c>
      <c r="K137" s="169" t="e">
        <f t="shared" si="5"/>
        <v>#DIV/0!</v>
      </c>
      <c r="L137" s="120"/>
      <c r="M137" s="120"/>
      <c r="N137" s="120"/>
      <c r="O137" s="120"/>
      <c r="P137" s="170" t="e">
        <f t="shared" si="6"/>
        <v>#DIV/0!</v>
      </c>
      <c r="Q137" s="171">
        <f t="shared" si="7"/>
        <v>1</v>
      </c>
    </row>
    <row r="138" spans="2:17" s="96" customFormat="1" ht="28.3" x14ac:dyDescent="0.4">
      <c r="B138" s="119" t="str">
        <f>+'5 - Diseño y Valoración Control'!B138</f>
        <v>ADMINISTRACIÓN DE BIENES Y SERVICIOS</v>
      </c>
      <c r="C138" s="119" t="str">
        <f>+'5 - Diseño y Valoración Control'!C138</f>
        <v>SUBDIRECCIÓN ADMINISTRATIVA Y FINANCIERA</v>
      </c>
      <c r="D138" s="120" t="str">
        <f>+'5 - Diseño y Valoración Control'!D138</f>
        <v>R 54</v>
      </c>
      <c r="E138" s="119" t="str">
        <f>+'5 - Diseño y Valoración Control'!E138</f>
        <v>Legalización de comisión o viáticos sin el cumplimiento de requisitos</v>
      </c>
      <c r="F138" s="119" t="str">
        <f>+'5 - Diseño y Valoración Control'!F138</f>
        <v>Afectación Económica o presupuestal</v>
      </c>
      <c r="G138" s="120"/>
      <c r="H138" s="120"/>
      <c r="I138" s="168"/>
      <c r="J138" s="169" t="e">
        <f t="shared" si="4"/>
        <v>#DIV/0!</v>
      </c>
      <c r="K138" s="169" t="e">
        <f t="shared" si="5"/>
        <v>#DIV/0!</v>
      </c>
      <c r="L138" s="120"/>
      <c r="M138" s="120"/>
      <c r="N138" s="120"/>
      <c r="O138" s="120"/>
      <c r="P138" s="170" t="e">
        <f t="shared" si="6"/>
        <v>#DIV/0!</v>
      </c>
      <c r="Q138" s="171">
        <f t="shared" si="7"/>
        <v>1</v>
      </c>
    </row>
    <row r="139" spans="2:17" s="96" customFormat="1" ht="28.3" x14ac:dyDescent="0.4">
      <c r="B139" s="119" t="str">
        <f>+'5 - Diseño y Valoración Control'!B139</f>
        <v>ADMINISTRACIÓN DE BIENES Y SERVICIOS</v>
      </c>
      <c r="C139" s="119" t="str">
        <f>+'5 - Diseño y Valoración Control'!C139</f>
        <v xml:space="preserve">SUBDIRECCIÓN ADMINISTRATIVA Y FINANCIERA
</v>
      </c>
      <c r="D139" s="120" t="str">
        <f>+'5 - Diseño y Valoración Control'!D139</f>
        <v>R 55</v>
      </c>
      <c r="E139" s="119" t="str">
        <f>+'5 - Diseño y Valoración Control'!E139</f>
        <v>Pérdida o daño en la documentación de la Agencia</v>
      </c>
      <c r="F139" s="119" t="str">
        <f>+'5 - Diseño y Valoración Control'!F139</f>
        <v>Pérdida Reputacional</v>
      </c>
      <c r="G139" s="120"/>
      <c r="H139" s="120"/>
      <c r="I139" s="168"/>
      <c r="J139" s="169" t="e">
        <f t="shared" si="4"/>
        <v>#DIV/0!</v>
      </c>
      <c r="K139" s="169" t="e">
        <f t="shared" si="5"/>
        <v>#DIV/0!</v>
      </c>
      <c r="L139" s="120"/>
      <c r="M139" s="120"/>
      <c r="N139" s="120"/>
      <c r="O139" s="120"/>
      <c r="P139" s="170" t="e">
        <f t="shared" si="6"/>
        <v>#DIV/0!</v>
      </c>
      <c r="Q139" s="171">
        <f t="shared" si="7"/>
        <v>1</v>
      </c>
    </row>
    <row r="140" spans="2:17" s="96" customFormat="1" ht="28.3" x14ac:dyDescent="0.4">
      <c r="B140" s="119" t="str">
        <f>+'5 - Diseño y Valoración Control'!B140</f>
        <v>ADMINISTRACIÓN DE BIENES Y SERVICIOS</v>
      </c>
      <c r="C140" s="119" t="str">
        <f>+'5 - Diseño y Valoración Control'!C140</f>
        <v xml:space="preserve">SUBDIRECCIÓN ADMINISTRATIVA Y FINANCIERA
</v>
      </c>
      <c r="D140" s="120" t="str">
        <f>+'5 - Diseño y Valoración Control'!D140</f>
        <v>R 55</v>
      </c>
      <c r="E140" s="119" t="str">
        <f>+'5 - Diseño y Valoración Control'!E140</f>
        <v>Pérdida o daño en la documentación de la Agencia</v>
      </c>
      <c r="F140" s="119" t="str">
        <f>+'5 - Diseño y Valoración Control'!F140</f>
        <v>Pérdida Reputacional</v>
      </c>
      <c r="G140" s="120"/>
      <c r="H140" s="120"/>
      <c r="I140" s="168"/>
      <c r="J140" s="169" t="e">
        <f t="shared" ref="J140:J186" si="8">1-(H140/I140)</f>
        <v>#DIV/0!</v>
      </c>
      <c r="K140" s="169" t="e">
        <f t="shared" ref="K140:K186" si="9">_xlfn.IFS(J140&lt;0.8,"Cambio",J140&lt;0.9,"Revisión de control",J140&gt;0.89,"Se mantiene")</f>
        <v>#DIV/0!</v>
      </c>
      <c r="L140" s="120"/>
      <c r="M140" s="120"/>
      <c r="N140" s="120"/>
      <c r="O140" s="120"/>
      <c r="P140" s="170" t="e">
        <f t="shared" ref="P140:P186" si="10">+K140</f>
        <v>#DIV/0!</v>
      </c>
      <c r="Q140" s="171">
        <f t="shared" ref="Q140:Q186" si="11">(_xlfn.IFS(G140="",1,G140="SI",0)+_xlfn.IFS(L140="",1,L140="SI",1,L140="NO",0)+_xlfn.IFS(M140="",1,M140="SI",1,M140="NO",0)+_xlfn.IFS(N140="",1,N140="SI",1,N140="NO",0)+_xlfn.IFS(O140="",1,O140="SI",1,O140="NO",0))/5</f>
        <v>1</v>
      </c>
    </row>
    <row r="141" spans="2:17" s="96" customFormat="1" ht="28.3" x14ac:dyDescent="0.4">
      <c r="B141" s="119" t="str">
        <f>+'5 - Diseño y Valoración Control'!B141</f>
        <v>ADMINISTRACIÓN DE BIENES Y SERVICIOS</v>
      </c>
      <c r="C141" s="119" t="str">
        <f>+'5 - Diseño y Valoración Control'!C141</f>
        <v xml:space="preserve">SUBDIRECCIÓN ADMINISTRATIVA Y FINANCIERA
</v>
      </c>
      <c r="D141" s="120" t="str">
        <f>+'5 - Diseño y Valoración Control'!D141</f>
        <v>R 55</v>
      </c>
      <c r="E141" s="119" t="str">
        <f>+'5 - Diseño y Valoración Control'!E141</f>
        <v>Pérdida o daño en la documentación de la Agencia</v>
      </c>
      <c r="F141" s="119" t="str">
        <f>+'5 - Diseño y Valoración Control'!F141</f>
        <v>Pérdida Reputacional</v>
      </c>
      <c r="G141" s="120"/>
      <c r="H141" s="120"/>
      <c r="I141" s="168"/>
      <c r="J141" s="169" t="e">
        <f t="shared" si="8"/>
        <v>#DIV/0!</v>
      </c>
      <c r="K141" s="169" t="e">
        <f t="shared" si="9"/>
        <v>#DIV/0!</v>
      </c>
      <c r="L141" s="120"/>
      <c r="M141" s="120"/>
      <c r="N141" s="120"/>
      <c r="O141" s="120"/>
      <c r="P141" s="170" t="e">
        <f t="shared" si="10"/>
        <v>#DIV/0!</v>
      </c>
      <c r="Q141" s="171">
        <f t="shared" si="11"/>
        <v>1</v>
      </c>
    </row>
    <row r="142" spans="2:17" s="96" customFormat="1" ht="28.3" x14ac:dyDescent="0.4">
      <c r="B142" s="119" t="str">
        <f>+'5 - Diseño y Valoración Control'!B142</f>
        <v>ADMINISTRACIÓN DE BIENES Y SERVICIOS</v>
      </c>
      <c r="C142" s="119" t="str">
        <f>+'5 - Diseño y Valoración Control'!C142</f>
        <v xml:space="preserve">SUBDIRECCIÓN ADMINISTRATIVA Y FINANCIERA
</v>
      </c>
      <c r="D142" s="120" t="str">
        <f>+'5 - Diseño y Valoración Control'!D142</f>
        <v>R 55</v>
      </c>
      <c r="E142" s="119" t="str">
        <f>+'5 - Diseño y Valoración Control'!E142</f>
        <v>Pérdida o daño en la documentación de la Agencia</v>
      </c>
      <c r="F142" s="119" t="str">
        <f>+'5 - Diseño y Valoración Control'!F142</f>
        <v>Pérdida Reputacional</v>
      </c>
      <c r="G142" s="120"/>
      <c r="H142" s="120"/>
      <c r="I142" s="168"/>
      <c r="J142" s="169" t="e">
        <f t="shared" si="8"/>
        <v>#DIV/0!</v>
      </c>
      <c r="K142" s="169" t="e">
        <f t="shared" si="9"/>
        <v>#DIV/0!</v>
      </c>
      <c r="L142" s="120"/>
      <c r="M142" s="120"/>
      <c r="N142" s="120"/>
      <c r="O142" s="120"/>
      <c r="P142" s="170" t="e">
        <f t="shared" si="10"/>
        <v>#DIV/0!</v>
      </c>
      <c r="Q142" s="171">
        <f t="shared" si="11"/>
        <v>1</v>
      </c>
    </row>
    <row r="143" spans="2:17" s="96" customFormat="1" ht="28.3" x14ac:dyDescent="0.4">
      <c r="B143" s="119" t="str">
        <f>+'5 - Diseño y Valoración Control'!B143</f>
        <v>ADMINISTRACIÓN DE BIENES Y SERVICIOS</v>
      </c>
      <c r="C143" s="119" t="str">
        <f>+'5 - Diseño y Valoración Control'!C143</f>
        <v xml:space="preserve">SUBDIRECCIÓN ADMINISTRATIVA Y FINANCIERA
</v>
      </c>
      <c r="D143" s="120" t="str">
        <f>+'5 - Diseño y Valoración Control'!D143</f>
        <v>R 56</v>
      </c>
      <c r="E143" s="119" t="str">
        <f>+'5 - Diseño y Valoración Control'!E143</f>
        <v xml:space="preserve">Asignación incorrecta de comunicaciones oficiales recibidas (documentos) en el momento de la radicación. </v>
      </c>
      <c r="F143" s="119" t="str">
        <f>+'5 - Diseño y Valoración Control'!F143</f>
        <v>Pérdida Reputacional</v>
      </c>
      <c r="G143" s="120"/>
      <c r="H143" s="120"/>
      <c r="I143" s="168"/>
      <c r="J143" s="169" t="e">
        <f t="shared" si="8"/>
        <v>#DIV/0!</v>
      </c>
      <c r="K143" s="169" t="e">
        <f t="shared" si="9"/>
        <v>#DIV/0!</v>
      </c>
      <c r="L143" s="120"/>
      <c r="M143" s="120"/>
      <c r="N143" s="120"/>
      <c r="O143" s="120"/>
      <c r="P143" s="170" t="e">
        <f t="shared" si="10"/>
        <v>#DIV/0!</v>
      </c>
      <c r="Q143" s="171">
        <f t="shared" si="11"/>
        <v>1</v>
      </c>
    </row>
    <row r="144" spans="2:17" s="96" customFormat="1" ht="28.3" x14ac:dyDescent="0.4">
      <c r="B144" s="119" t="str">
        <f>+'5 - Diseño y Valoración Control'!B144</f>
        <v>ADMINISTRACIÓN DE BIENES Y SERVICIOS</v>
      </c>
      <c r="C144" s="119" t="str">
        <f>+'5 - Diseño y Valoración Control'!C144</f>
        <v xml:space="preserve">SUBDIRECCIÓN ADMINISTRATIVA Y FINANCIERA
</v>
      </c>
      <c r="D144" s="120" t="str">
        <f>+'5 - Diseño y Valoración Control'!D144</f>
        <v>R 56</v>
      </c>
      <c r="E144" s="119" t="str">
        <f>+'5 - Diseño y Valoración Control'!E144</f>
        <v xml:space="preserve">Asignación incorrecta de comunicaciones oficiales recibidas (documentos) en el momento de la radicación. </v>
      </c>
      <c r="F144" s="119" t="str">
        <f>+'5 - Diseño y Valoración Control'!F144</f>
        <v>Pérdida Reputacional</v>
      </c>
      <c r="G144" s="120"/>
      <c r="H144" s="120"/>
      <c r="I144" s="168"/>
      <c r="J144" s="169" t="e">
        <f t="shared" si="8"/>
        <v>#DIV/0!</v>
      </c>
      <c r="K144" s="169" t="e">
        <f t="shared" si="9"/>
        <v>#DIV/0!</v>
      </c>
      <c r="L144" s="120"/>
      <c r="M144" s="120"/>
      <c r="N144" s="120"/>
      <c r="O144" s="120"/>
      <c r="P144" s="170" t="e">
        <f t="shared" si="10"/>
        <v>#DIV/0!</v>
      </c>
      <c r="Q144" s="171">
        <f t="shared" si="11"/>
        <v>1</v>
      </c>
    </row>
    <row r="145" spans="2:17" s="96" customFormat="1" ht="28.3" x14ac:dyDescent="0.4">
      <c r="B145" s="119" t="str">
        <f>+'5 - Diseño y Valoración Control'!B145</f>
        <v>ADMINISTRACIÓN DE BIENES Y SERVICIOS</v>
      </c>
      <c r="C145" s="119" t="str">
        <f>+'5 - Diseño y Valoración Control'!C145</f>
        <v xml:space="preserve">SUBDIRECCIÓN ADMINISTRATIVA Y FINANCIERA
</v>
      </c>
      <c r="D145" s="120" t="str">
        <f>+'5 - Diseño y Valoración Control'!D145</f>
        <v>R 56</v>
      </c>
      <c r="E145" s="119" t="str">
        <f>+'5 - Diseño y Valoración Control'!E145</f>
        <v xml:space="preserve">Asignación incorrecta de comunicaciones oficiales recibidas (documentos) en el momento de la radicación. </v>
      </c>
      <c r="F145" s="119" t="str">
        <f>+'5 - Diseño y Valoración Control'!F145</f>
        <v>Pérdida Reputacional</v>
      </c>
      <c r="G145" s="120"/>
      <c r="H145" s="120"/>
      <c r="I145" s="168"/>
      <c r="J145" s="169" t="e">
        <f t="shared" si="8"/>
        <v>#DIV/0!</v>
      </c>
      <c r="K145" s="169" t="e">
        <f t="shared" si="9"/>
        <v>#DIV/0!</v>
      </c>
      <c r="L145" s="120"/>
      <c r="M145" s="120"/>
      <c r="N145" s="120"/>
      <c r="O145" s="120"/>
      <c r="P145" s="170" t="e">
        <f t="shared" si="10"/>
        <v>#DIV/0!</v>
      </c>
      <c r="Q145" s="171">
        <f t="shared" si="11"/>
        <v>1</v>
      </c>
    </row>
    <row r="146" spans="2:17" s="96" customFormat="1" ht="28.3" x14ac:dyDescent="0.4">
      <c r="B146" s="119" t="str">
        <f>+'5 - Diseño y Valoración Control'!B146</f>
        <v>ADMINISTRACIÓN DE BIENES Y SERVICIOS</v>
      </c>
      <c r="C146" s="119" t="str">
        <f>+'5 - Diseño y Valoración Control'!C146</f>
        <v xml:space="preserve">SUBDIRECCIÓN ADMINISTRATIVA Y FINANCIERA
</v>
      </c>
      <c r="D146" s="120" t="str">
        <f>+'5 - Diseño y Valoración Control'!D146</f>
        <v>R 57</v>
      </c>
      <c r="E146" s="119" t="str">
        <f>+'5 - Diseño y Valoración Control'!E146</f>
        <v>Demoras en la respuesta a solicitudes internas de documentos en atención de los requerimientos de expedientes por parte de las dependencias</v>
      </c>
      <c r="F146" s="119" t="str">
        <f>+'5 - Diseño y Valoración Control'!F146</f>
        <v>Pérdida Reputacional</v>
      </c>
      <c r="G146" s="120"/>
      <c r="H146" s="120"/>
      <c r="I146" s="168"/>
      <c r="J146" s="169" t="e">
        <f t="shared" si="8"/>
        <v>#DIV/0!</v>
      </c>
      <c r="K146" s="169" t="e">
        <f t="shared" si="9"/>
        <v>#DIV/0!</v>
      </c>
      <c r="L146" s="120"/>
      <c r="M146" s="120"/>
      <c r="N146" s="120"/>
      <c r="O146" s="120"/>
      <c r="P146" s="170" t="e">
        <f t="shared" si="10"/>
        <v>#DIV/0!</v>
      </c>
      <c r="Q146" s="171">
        <f t="shared" si="11"/>
        <v>1</v>
      </c>
    </row>
    <row r="147" spans="2:17" s="96" customFormat="1" ht="28.3" x14ac:dyDescent="0.4">
      <c r="B147" s="119" t="str">
        <f>+'5 - Diseño y Valoración Control'!B147</f>
        <v>ADMINISTRACIÓN DE BIENES Y SERVICIOS</v>
      </c>
      <c r="C147" s="119" t="str">
        <f>+'5 - Diseño y Valoración Control'!C147</f>
        <v xml:space="preserve">SUBDIRECCIÓN ADMINISTRATIVA Y FINANCIERA
</v>
      </c>
      <c r="D147" s="120" t="str">
        <f>+'5 - Diseño y Valoración Control'!D147</f>
        <v>R 57</v>
      </c>
      <c r="E147" s="119" t="str">
        <f>+'5 - Diseño y Valoración Control'!E147</f>
        <v>Demoras en la respuesta a solicitudes internas de documentos en atención de los requerimientos de expedientes por parte de las dependencias</v>
      </c>
      <c r="F147" s="119" t="str">
        <f>+'5 - Diseño y Valoración Control'!F147</f>
        <v>Pérdida Reputacional</v>
      </c>
      <c r="G147" s="120"/>
      <c r="H147" s="120"/>
      <c r="I147" s="168"/>
      <c r="J147" s="169" t="e">
        <f t="shared" si="8"/>
        <v>#DIV/0!</v>
      </c>
      <c r="K147" s="169" t="e">
        <f t="shared" si="9"/>
        <v>#DIV/0!</v>
      </c>
      <c r="L147" s="120"/>
      <c r="M147" s="120"/>
      <c r="N147" s="120"/>
      <c r="O147" s="120"/>
      <c r="P147" s="170" t="e">
        <f t="shared" si="10"/>
        <v>#DIV/0!</v>
      </c>
      <c r="Q147" s="171">
        <f t="shared" si="11"/>
        <v>1</v>
      </c>
    </row>
    <row r="148" spans="2:17" s="96" customFormat="1" ht="28.3" x14ac:dyDescent="0.4">
      <c r="B148" s="119" t="str">
        <f>+'5 - Diseño y Valoración Control'!B148</f>
        <v>ADMINISTRACIÓN DE BIENES Y SERVICIOS</v>
      </c>
      <c r="C148" s="119" t="str">
        <f>+'5 - Diseño y Valoración Control'!C148</f>
        <v>SUBDIRECCIÓN ADMINISTRATIVA Y FINANCIERA</v>
      </c>
      <c r="D148" s="120" t="str">
        <f>+'5 - Diseño y Valoración Control'!D148</f>
        <v>R 58</v>
      </c>
      <c r="E148" s="119" t="str">
        <f>+'5 - Diseño y Valoración Control'!E148</f>
        <v>Incumplimiento del Plan de Gestión Integral de Residuos Peligrosos (PGIRESPEL)</v>
      </c>
      <c r="F148" s="119" t="str">
        <f>+'5 - Diseño y Valoración Control'!F148</f>
        <v>Afectación Económica o presupuestal</v>
      </c>
      <c r="G148" s="120"/>
      <c r="H148" s="120"/>
      <c r="I148" s="168"/>
      <c r="J148" s="169" t="e">
        <f t="shared" si="8"/>
        <v>#DIV/0!</v>
      </c>
      <c r="K148" s="169" t="e">
        <f t="shared" si="9"/>
        <v>#DIV/0!</v>
      </c>
      <c r="L148" s="120"/>
      <c r="M148" s="120"/>
      <c r="N148" s="120"/>
      <c r="O148" s="120"/>
      <c r="P148" s="170" t="e">
        <f t="shared" si="10"/>
        <v>#DIV/0!</v>
      </c>
      <c r="Q148" s="171">
        <f t="shared" si="11"/>
        <v>1</v>
      </c>
    </row>
    <row r="149" spans="2:17" s="96" customFormat="1" ht="28.3" x14ac:dyDescent="0.4">
      <c r="B149" s="119" t="str">
        <f>+'5 - Diseño y Valoración Control'!B149</f>
        <v>ADMINISTRACIÓN DE BIENES Y SERVICIOS</v>
      </c>
      <c r="C149" s="119" t="str">
        <f>+'5 - Diseño y Valoración Control'!C149</f>
        <v>SUBDIRECCIÓN ADMINISTRATIVA Y FINANCIERA</v>
      </c>
      <c r="D149" s="120" t="str">
        <f>+'5 - Diseño y Valoración Control'!D149</f>
        <v>R 58</v>
      </c>
      <c r="E149" s="119" t="str">
        <f>+'5 - Diseño y Valoración Control'!E149</f>
        <v>Incumplimiento del Plan de Gestión Integral de Residuos Peligrosos (PGIRESPEL)</v>
      </c>
      <c r="F149" s="119" t="str">
        <f>+'5 - Diseño y Valoración Control'!F149</f>
        <v>Afectación Económica o presupuestal</v>
      </c>
      <c r="G149" s="120"/>
      <c r="H149" s="120"/>
      <c r="I149" s="168"/>
      <c r="J149" s="169" t="e">
        <f t="shared" si="8"/>
        <v>#DIV/0!</v>
      </c>
      <c r="K149" s="169" t="e">
        <f t="shared" si="9"/>
        <v>#DIV/0!</v>
      </c>
      <c r="L149" s="120"/>
      <c r="M149" s="120"/>
      <c r="N149" s="120"/>
      <c r="O149" s="120"/>
      <c r="P149" s="170" t="e">
        <f t="shared" si="10"/>
        <v>#DIV/0!</v>
      </c>
      <c r="Q149" s="171">
        <f t="shared" si="11"/>
        <v>1</v>
      </c>
    </row>
    <row r="150" spans="2:17" s="96" customFormat="1" ht="28.3" x14ac:dyDescent="0.4">
      <c r="B150" s="119" t="str">
        <f>+'5 - Diseño y Valoración Control'!B150</f>
        <v>ADMINISTRACIÓN DE BIENES Y SERVICIOS</v>
      </c>
      <c r="C150" s="119" t="str">
        <f>+'5 - Diseño y Valoración Control'!C150</f>
        <v>SUBDIRECCIÓN ADMINISTRATIVA Y FINANCIERA</v>
      </c>
      <c r="D150" s="120" t="str">
        <f>+'5 - Diseño y Valoración Control'!D150</f>
        <v>R 59</v>
      </c>
      <c r="E150" s="119" t="str">
        <f>+'5 - Diseño y Valoración Control'!E150</f>
        <v>Incumplimiento de requisitos y trámites legales ambientales en la adquisición de bienes y servicios</v>
      </c>
      <c r="F150" s="119" t="str">
        <f>+'5 - Diseño y Valoración Control'!F150</f>
        <v>Afectación Económica o presupuestal</v>
      </c>
      <c r="G150" s="120"/>
      <c r="H150" s="120"/>
      <c r="I150" s="168"/>
      <c r="J150" s="169" t="e">
        <f t="shared" si="8"/>
        <v>#DIV/0!</v>
      </c>
      <c r="K150" s="169" t="e">
        <f t="shared" si="9"/>
        <v>#DIV/0!</v>
      </c>
      <c r="L150" s="120"/>
      <c r="M150" s="120"/>
      <c r="N150" s="120"/>
      <c r="O150" s="120"/>
      <c r="P150" s="170" t="e">
        <f t="shared" si="10"/>
        <v>#DIV/0!</v>
      </c>
      <c r="Q150" s="171">
        <f t="shared" si="11"/>
        <v>1</v>
      </c>
    </row>
    <row r="151" spans="2:17" s="96" customFormat="1" ht="28.3" x14ac:dyDescent="0.4">
      <c r="B151" s="119" t="str">
        <f>+'5 - Diseño y Valoración Control'!B151</f>
        <v>ADMINISTRACIÓN DE BIENES Y SERVICIOS</v>
      </c>
      <c r="C151" s="119" t="str">
        <f>+'5 - Diseño y Valoración Control'!C151</f>
        <v>SUBDIRECCIÓN ADMINISTRATIVA Y FINANCIERA</v>
      </c>
      <c r="D151" s="120" t="str">
        <f>+'5 - Diseño y Valoración Control'!D151</f>
        <v>R 59</v>
      </c>
      <c r="E151" s="119" t="str">
        <f>+'5 - Diseño y Valoración Control'!E151</f>
        <v>Incumplimiento de requisitos y trámites legales ambientales en la adquisición de bienes y servicios</v>
      </c>
      <c r="F151" s="119" t="str">
        <f>+'5 - Diseño y Valoración Control'!F151</f>
        <v>Afectación Económica o presupuestal</v>
      </c>
      <c r="G151" s="120"/>
      <c r="H151" s="120"/>
      <c r="I151" s="168"/>
      <c r="J151" s="169" t="e">
        <f t="shared" si="8"/>
        <v>#DIV/0!</v>
      </c>
      <c r="K151" s="169" t="e">
        <f t="shared" si="9"/>
        <v>#DIV/0!</v>
      </c>
      <c r="L151" s="120"/>
      <c r="M151" s="120"/>
      <c r="N151" s="120"/>
      <c r="O151" s="120"/>
      <c r="P151" s="170" t="e">
        <f t="shared" si="10"/>
        <v>#DIV/0!</v>
      </c>
      <c r="Q151" s="171">
        <f t="shared" si="11"/>
        <v>1</v>
      </c>
    </row>
    <row r="152" spans="2:17" s="96" customFormat="1" ht="28.3" x14ac:dyDescent="0.4">
      <c r="B152" s="119" t="str">
        <f>+'5 - Diseño y Valoración Control'!B152</f>
        <v>ADMINISTRACIÓN DE BIENES Y SERVICIOS</v>
      </c>
      <c r="C152" s="119" t="str">
        <f>+'5 - Diseño y Valoración Control'!C152</f>
        <v>SUBDIRECCIÓN ADMINISTRATIVA Y FINANCIERA</v>
      </c>
      <c r="D152" s="120" t="str">
        <f>+'5 - Diseño y Valoración Control'!D152</f>
        <v>R 60</v>
      </c>
      <c r="E152" s="119" t="str">
        <f>+'5 - Diseño y Valoración Control'!E152</f>
        <v>Desactualización del Sistema de Gestión Ambiental con requisitos legales ambientales</v>
      </c>
      <c r="F152" s="119" t="str">
        <f>+'5 - Diseño y Valoración Control'!F152</f>
        <v>Afectación Económica o presupuestal</v>
      </c>
      <c r="G152" s="120"/>
      <c r="H152" s="120"/>
      <c r="I152" s="168"/>
      <c r="J152" s="169" t="e">
        <f t="shared" si="8"/>
        <v>#DIV/0!</v>
      </c>
      <c r="K152" s="169" t="e">
        <f t="shared" si="9"/>
        <v>#DIV/0!</v>
      </c>
      <c r="L152" s="120"/>
      <c r="M152" s="120"/>
      <c r="N152" s="120"/>
      <c r="O152" s="120"/>
      <c r="P152" s="170" t="e">
        <f t="shared" si="10"/>
        <v>#DIV/0!</v>
      </c>
      <c r="Q152" s="171">
        <f t="shared" si="11"/>
        <v>1</v>
      </c>
    </row>
    <row r="153" spans="2:17" s="96" customFormat="1" ht="28.3" x14ac:dyDescent="0.4">
      <c r="B153" s="119" t="str">
        <f>+'5 - Diseño y Valoración Control'!B153</f>
        <v>ADMINISTRACIÓN DE BIENES Y SERVICIOS</v>
      </c>
      <c r="C153" s="119" t="str">
        <f>+'5 - Diseño y Valoración Control'!C153</f>
        <v>SUBDIRECCIÓN ADMINISTRATIVA Y FINANCIERA</v>
      </c>
      <c r="D153" s="120" t="str">
        <f>+'5 - Diseño y Valoración Control'!D153</f>
        <v>R 60</v>
      </c>
      <c r="E153" s="119" t="str">
        <f>+'5 - Diseño y Valoración Control'!E153</f>
        <v>Desactualización del Sistema de Gestión Ambiental con requisitos legales ambientales</v>
      </c>
      <c r="F153" s="119" t="str">
        <f>+'5 - Diseño y Valoración Control'!F153</f>
        <v>Afectación Económica o presupuestal</v>
      </c>
      <c r="G153" s="120"/>
      <c r="H153" s="120"/>
      <c r="I153" s="168"/>
      <c r="J153" s="169" t="e">
        <f t="shared" si="8"/>
        <v>#DIV/0!</v>
      </c>
      <c r="K153" s="169" t="e">
        <f t="shared" si="9"/>
        <v>#DIV/0!</v>
      </c>
      <c r="L153" s="120"/>
      <c r="M153" s="120"/>
      <c r="N153" s="120"/>
      <c r="O153" s="120"/>
      <c r="P153" s="170" t="e">
        <f t="shared" si="10"/>
        <v>#DIV/0!</v>
      </c>
      <c r="Q153" s="171">
        <f t="shared" si="11"/>
        <v>1</v>
      </c>
    </row>
    <row r="154" spans="2:17" s="96" customFormat="1" ht="28.3" x14ac:dyDescent="0.4">
      <c r="B154" s="119" t="str">
        <f>+'5 - Diseño y Valoración Control'!B154</f>
        <v>ADMINISTRACIÓN DE BIENES Y SERVICIOS</v>
      </c>
      <c r="C154" s="119" t="str">
        <f>+'5 - Diseño y Valoración Control'!C154</f>
        <v>SUBDIRECCIÓN ADMINISTRATIVA Y FINANCIERA</v>
      </c>
      <c r="D154" s="120" t="str">
        <f>+'5 - Diseño y Valoración Control'!D154</f>
        <v>R 61</v>
      </c>
      <c r="E154" s="119" t="str">
        <f>+'5 - Diseño y Valoración Control'!E154</f>
        <v>Disposición de residuos ordinarios sin cumplir las prácticas establecidas en la entidad</v>
      </c>
      <c r="F154" s="119" t="str">
        <f>+'5 - Diseño y Valoración Control'!F154</f>
        <v>Afectación Económica o presupuestal</v>
      </c>
      <c r="G154" s="120"/>
      <c r="H154" s="120"/>
      <c r="I154" s="168"/>
      <c r="J154" s="169" t="e">
        <f t="shared" si="8"/>
        <v>#DIV/0!</v>
      </c>
      <c r="K154" s="169" t="e">
        <f t="shared" si="9"/>
        <v>#DIV/0!</v>
      </c>
      <c r="L154" s="120"/>
      <c r="M154" s="120"/>
      <c r="N154" s="120"/>
      <c r="O154" s="120"/>
      <c r="P154" s="170" t="e">
        <f t="shared" si="10"/>
        <v>#DIV/0!</v>
      </c>
      <c r="Q154" s="171">
        <f t="shared" si="11"/>
        <v>1</v>
      </c>
    </row>
    <row r="155" spans="2:17" s="96" customFormat="1" ht="28.3" x14ac:dyDescent="0.4">
      <c r="B155" s="119" t="str">
        <f>+'5 - Diseño y Valoración Control'!B155</f>
        <v>ADMINISTRACIÓN DE BIENES Y SERVICIOS</v>
      </c>
      <c r="C155" s="119" t="str">
        <f>+'5 - Diseño y Valoración Control'!C155</f>
        <v>SUBDIRECCIÓN ADMINISTRATIVA Y FINANCIERA</v>
      </c>
      <c r="D155" s="120" t="str">
        <f>+'5 - Diseño y Valoración Control'!D155</f>
        <v>R 61</v>
      </c>
      <c r="E155" s="119" t="str">
        <f>+'5 - Diseño y Valoración Control'!E155</f>
        <v>Disposición de residuos ordinarios sin cumplir las prácticas establecidas en la entidad</v>
      </c>
      <c r="F155" s="119" t="str">
        <f>+'5 - Diseño y Valoración Control'!F155</f>
        <v>Afectación Económica o presupuestal</v>
      </c>
      <c r="G155" s="120"/>
      <c r="H155" s="120"/>
      <c r="I155" s="168"/>
      <c r="J155" s="169" t="e">
        <f t="shared" si="8"/>
        <v>#DIV/0!</v>
      </c>
      <c r="K155" s="169" t="e">
        <f t="shared" si="9"/>
        <v>#DIV/0!</v>
      </c>
      <c r="L155" s="120"/>
      <c r="M155" s="120"/>
      <c r="N155" s="120"/>
      <c r="O155" s="120"/>
      <c r="P155" s="170" t="e">
        <f t="shared" si="10"/>
        <v>#DIV/0!</v>
      </c>
      <c r="Q155" s="171">
        <f t="shared" si="11"/>
        <v>1</v>
      </c>
    </row>
    <row r="156" spans="2:17" s="96" customFormat="1" x14ac:dyDescent="0.4">
      <c r="B156" s="119" t="str">
        <f>+'5 - Diseño y Valoración Control'!B156</f>
        <v>GESTIÓN FINANCIERA</v>
      </c>
      <c r="C156" s="119" t="str">
        <f>+'5 - Diseño y Valoración Control'!C156</f>
        <v>SUBDIRECCIÓN ADMINISTRATIVA Y FINANCIERA</v>
      </c>
      <c r="D156" s="120" t="str">
        <f>+'5 - Diseño y Valoración Control'!D156</f>
        <v>R 62</v>
      </c>
      <c r="E156" s="119" t="str">
        <f>+'5 - Diseño y Valoración Control'!E156</f>
        <v>Registro de gastos y pagos sin cumplimiento de requisitos legales</v>
      </c>
      <c r="F156" s="119" t="str">
        <f>+'5 - Diseño y Valoración Control'!F156</f>
        <v>Afectación Económica o presupuestal</v>
      </c>
      <c r="G156" s="120"/>
      <c r="H156" s="120"/>
      <c r="I156" s="168"/>
      <c r="J156" s="169" t="e">
        <f t="shared" si="8"/>
        <v>#DIV/0!</v>
      </c>
      <c r="K156" s="169" t="e">
        <f t="shared" si="9"/>
        <v>#DIV/0!</v>
      </c>
      <c r="L156" s="120"/>
      <c r="M156" s="120"/>
      <c r="N156" s="120"/>
      <c r="O156" s="120"/>
      <c r="P156" s="170" t="e">
        <f t="shared" si="10"/>
        <v>#DIV/0!</v>
      </c>
      <c r="Q156" s="171">
        <f t="shared" si="11"/>
        <v>1</v>
      </c>
    </row>
    <row r="157" spans="2:17" s="96" customFormat="1" x14ac:dyDescent="0.4">
      <c r="B157" s="119" t="str">
        <f>+'5 - Diseño y Valoración Control'!B157</f>
        <v>GESTIÓN FINANCIERA</v>
      </c>
      <c r="C157" s="119" t="str">
        <f>+'5 - Diseño y Valoración Control'!C157</f>
        <v>SUBDIRECCIÓN ADMINISTRATIVA Y FINANCIERA</v>
      </c>
      <c r="D157" s="120" t="str">
        <f>+'5 - Diseño y Valoración Control'!D157</f>
        <v>R 62</v>
      </c>
      <c r="E157" s="119" t="str">
        <f>+'5 - Diseño y Valoración Control'!E157</f>
        <v>Registro de gastos y pagos sin cumplimiento de requisitos legales</v>
      </c>
      <c r="F157" s="119" t="str">
        <f>+'5 - Diseño y Valoración Control'!F157</f>
        <v>Afectación Económica o presupuestal</v>
      </c>
      <c r="G157" s="120"/>
      <c r="H157" s="120"/>
      <c r="I157" s="168"/>
      <c r="J157" s="169" t="e">
        <f t="shared" si="8"/>
        <v>#DIV/0!</v>
      </c>
      <c r="K157" s="169" t="e">
        <f t="shared" si="9"/>
        <v>#DIV/0!</v>
      </c>
      <c r="L157" s="120"/>
      <c r="M157" s="120"/>
      <c r="N157" s="120"/>
      <c r="O157" s="120"/>
      <c r="P157" s="170" t="e">
        <f t="shared" si="10"/>
        <v>#DIV/0!</v>
      </c>
      <c r="Q157" s="171">
        <f t="shared" si="11"/>
        <v>1</v>
      </c>
    </row>
    <row r="158" spans="2:17" s="96" customFormat="1" x14ac:dyDescent="0.4">
      <c r="B158" s="119" t="str">
        <f>+'5 - Diseño y Valoración Control'!B158</f>
        <v>GESTIÓN FINANCIERA</v>
      </c>
      <c r="C158" s="119" t="str">
        <f>+'5 - Diseño y Valoración Control'!C158</f>
        <v>SUBDIRECCIÓN ADMINISTRATIVA Y FINANCIERA</v>
      </c>
      <c r="D158" s="120" t="str">
        <f>+'5 - Diseño y Valoración Control'!D158</f>
        <v>R 63</v>
      </c>
      <c r="E158" s="119" t="str">
        <f>+'5 - Diseño y Valoración Control'!E158</f>
        <v>Programación del PAC que no corresponde a las necesidades reales</v>
      </c>
      <c r="F158" s="119" t="str">
        <f>+'5 - Diseño y Valoración Control'!F158</f>
        <v>Afectación Económica o presupuestal</v>
      </c>
      <c r="G158" s="120"/>
      <c r="H158" s="120"/>
      <c r="I158" s="168"/>
      <c r="J158" s="169" t="e">
        <f t="shared" si="8"/>
        <v>#DIV/0!</v>
      </c>
      <c r="K158" s="169" t="e">
        <f t="shared" si="9"/>
        <v>#DIV/0!</v>
      </c>
      <c r="L158" s="120"/>
      <c r="M158" s="120"/>
      <c r="N158" s="120"/>
      <c r="O158" s="120"/>
      <c r="P158" s="170" t="e">
        <f t="shared" si="10"/>
        <v>#DIV/0!</v>
      </c>
      <c r="Q158" s="171">
        <f t="shared" si="11"/>
        <v>1</v>
      </c>
    </row>
    <row r="159" spans="2:17" s="96" customFormat="1" x14ac:dyDescent="0.4">
      <c r="B159" s="119" t="str">
        <f>+'5 - Diseño y Valoración Control'!B159</f>
        <v>GESTIÓN FINANCIERA</v>
      </c>
      <c r="C159" s="119" t="str">
        <f>+'5 - Diseño y Valoración Control'!C159</f>
        <v>SUBDIRECCIÓN ADMINISTRATIVA Y FINANCIERA</v>
      </c>
      <c r="D159" s="120" t="str">
        <f>+'5 - Diseño y Valoración Control'!D159</f>
        <v>R 63</v>
      </c>
      <c r="E159" s="119" t="str">
        <f>+'5 - Diseño y Valoración Control'!E159</f>
        <v>Programación del PAC que no corresponde a las necesidades reales</v>
      </c>
      <c r="F159" s="119" t="str">
        <f>+'5 - Diseño y Valoración Control'!F159</f>
        <v>Afectación Económica o presupuestal</v>
      </c>
      <c r="G159" s="120"/>
      <c r="H159" s="120"/>
      <c r="I159" s="168"/>
      <c r="J159" s="169" t="e">
        <f t="shared" si="8"/>
        <v>#DIV/0!</v>
      </c>
      <c r="K159" s="169" t="e">
        <f t="shared" si="9"/>
        <v>#DIV/0!</v>
      </c>
      <c r="L159" s="120"/>
      <c r="M159" s="120"/>
      <c r="N159" s="120"/>
      <c r="O159" s="120"/>
      <c r="P159" s="170" t="e">
        <f t="shared" si="10"/>
        <v>#DIV/0!</v>
      </c>
      <c r="Q159" s="171">
        <f t="shared" si="11"/>
        <v>1</v>
      </c>
    </row>
    <row r="160" spans="2:17" s="96" customFormat="1" ht="28.3" x14ac:dyDescent="0.4">
      <c r="B160" s="119" t="str">
        <f>+'5 - Diseño y Valoración Control'!B160</f>
        <v>GESTIÓN FINANCIERA</v>
      </c>
      <c r="C160" s="119" t="str">
        <f>+'5 - Diseño y Valoración Control'!C160</f>
        <v>SUBDIRECCIÓN ADMINISTRATIVA Y FINANCIERA</v>
      </c>
      <c r="D160" s="120" t="str">
        <f>+'5 - Diseño y Valoración Control'!D160</f>
        <v>R 64</v>
      </c>
      <c r="E160" s="119" t="str">
        <f>+'5 - Diseño y Valoración Control'!E160</f>
        <v>Generacion y presentacion de declaraciones tributarias fuera de los plazos establecidos por las Entidades Administradoras de impuestos.</v>
      </c>
      <c r="F160" s="119" t="str">
        <f>+'5 - Diseño y Valoración Control'!F160</f>
        <v>Afectación Económica o presupuestal</v>
      </c>
      <c r="G160" s="120"/>
      <c r="H160" s="120"/>
      <c r="I160" s="168"/>
      <c r="J160" s="169" t="e">
        <f t="shared" si="8"/>
        <v>#DIV/0!</v>
      </c>
      <c r="K160" s="169" t="e">
        <f t="shared" si="9"/>
        <v>#DIV/0!</v>
      </c>
      <c r="L160" s="120"/>
      <c r="M160" s="120"/>
      <c r="N160" s="120"/>
      <c r="O160" s="120"/>
      <c r="P160" s="170" t="e">
        <f t="shared" si="10"/>
        <v>#DIV/0!</v>
      </c>
      <c r="Q160" s="171">
        <f t="shared" si="11"/>
        <v>1</v>
      </c>
    </row>
    <row r="161" spans="2:17" s="96" customFormat="1" ht="28.3" x14ac:dyDescent="0.4">
      <c r="B161" s="119" t="str">
        <f>+'5 - Diseño y Valoración Control'!B161</f>
        <v>GESTIÓN FINANCIERA</v>
      </c>
      <c r="C161" s="119" t="str">
        <f>+'5 - Diseño y Valoración Control'!C161</f>
        <v>SUBDIRECCIÓN ADMINISTRATIVA Y FINANCIERA</v>
      </c>
      <c r="D161" s="120" t="str">
        <f>+'5 - Diseño y Valoración Control'!D161</f>
        <v>R 64</v>
      </c>
      <c r="E161" s="119" t="str">
        <f>+'5 - Diseño y Valoración Control'!E161</f>
        <v>Generacion y presentacion de declaraciones tributarias fuera de los plazos establecidos por las Entidades Administradoras de impuestos.</v>
      </c>
      <c r="F161" s="119" t="str">
        <f>+'5 - Diseño y Valoración Control'!F161</f>
        <v>Afectación Económica o presupuestal</v>
      </c>
      <c r="G161" s="120"/>
      <c r="H161" s="120"/>
      <c r="I161" s="168"/>
      <c r="J161" s="169" t="e">
        <f t="shared" si="8"/>
        <v>#DIV/0!</v>
      </c>
      <c r="K161" s="169" t="e">
        <f t="shared" si="9"/>
        <v>#DIV/0!</v>
      </c>
      <c r="L161" s="120"/>
      <c r="M161" s="120"/>
      <c r="N161" s="120"/>
      <c r="O161" s="120"/>
      <c r="P161" s="170" t="e">
        <f t="shared" si="10"/>
        <v>#DIV/0!</v>
      </c>
      <c r="Q161" s="171">
        <f t="shared" si="11"/>
        <v>1</v>
      </c>
    </row>
    <row r="162" spans="2:17" s="96" customFormat="1" x14ac:dyDescent="0.4">
      <c r="B162" s="119" t="str">
        <f>+'5 - Diseño y Valoración Control'!B162</f>
        <v>GESTIÓN FINANCIERA</v>
      </c>
      <c r="C162" s="119" t="str">
        <f>+'5 - Diseño y Valoración Control'!C162</f>
        <v>SUBDIRECCIÓN ADMINISTRATIVA Y FINANCIERA</v>
      </c>
      <c r="D162" s="120" t="str">
        <f>+'5 - Diseño y Valoración Control'!D162</f>
        <v>R 65</v>
      </c>
      <c r="E162" s="119" t="str">
        <f>+'5 - Diseño y Valoración Control'!E162</f>
        <v>Generar Estados Financieros que no sean razonables</v>
      </c>
      <c r="F162" s="119" t="str">
        <f>+'5 - Diseño y Valoración Control'!F162</f>
        <v>Pérdida Reputacional</v>
      </c>
      <c r="G162" s="120"/>
      <c r="H162" s="120"/>
      <c r="I162" s="168"/>
      <c r="J162" s="169" t="e">
        <f t="shared" si="8"/>
        <v>#DIV/0!</v>
      </c>
      <c r="K162" s="169" t="e">
        <f t="shared" si="9"/>
        <v>#DIV/0!</v>
      </c>
      <c r="L162" s="120"/>
      <c r="M162" s="120"/>
      <c r="N162" s="120"/>
      <c r="O162" s="120"/>
      <c r="P162" s="170" t="e">
        <f t="shared" si="10"/>
        <v>#DIV/0!</v>
      </c>
      <c r="Q162" s="171">
        <f t="shared" si="11"/>
        <v>1</v>
      </c>
    </row>
    <row r="163" spans="2:17" s="96" customFormat="1" x14ac:dyDescent="0.4">
      <c r="B163" s="119" t="str">
        <f>+'5 - Diseño y Valoración Control'!B163</f>
        <v>GESTIÓN FINANCIERA</v>
      </c>
      <c r="C163" s="119" t="str">
        <f>+'5 - Diseño y Valoración Control'!C163</f>
        <v>SUBDIRECCIÓN ADMINISTRATIVA Y FINANCIERA</v>
      </c>
      <c r="D163" s="120" t="str">
        <f>+'5 - Diseño y Valoración Control'!D163</f>
        <v>R 65</v>
      </c>
      <c r="E163" s="119" t="str">
        <f>+'5 - Diseño y Valoración Control'!E163</f>
        <v>Generar Estados Financieros que no sean razonables</v>
      </c>
      <c r="F163" s="119" t="str">
        <f>+'5 - Diseño y Valoración Control'!F163</f>
        <v>Pérdida Reputacional</v>
      </c>
      <c r="G163" s="120"/>
      <c r="H163" s="120"/>
      <c r="I163" s="168"/>
      <c r="J163" s="169" t="e">
        <f t="shared" si="8"/>
        <v>#DIV/0!</v>
      </c>
      <c r="K163" s="169" t="e">
        <f t="shared" si="9"/>
        <v>#DIV/0!</v>
      </c>
      <c r="L163" s="120"/>
      <c r="M163" s="120"/>
      <c r="N163" s="120"/>
      <c r="O163" s="120"/>
      <c r="P163" s="170" t="e">
        <f t="shared" si="10"/>
        <v>#DIV/0!</v>
      </c>
      <c r="Q163" s="171">
        <f t="shared" si="11"/>
        <v>1</v>
      </c>
    </row>
    <row r="164" spans="2:17" s="96" customFormat="1" x14ac:dyDescent="0.4">
      <c r="B164" s="119" t="str">
        <f>+'5 - Diseño y Valoración Control'!B164</f>
        <v>GESTIÓN FINANCIERA</v>
      </c>
      <c r="C164" s="119" t="str">
        <f>+'5 - Diseño y Valoración Control'!C164</f>
        <v>SUBDIRECCIÓN ADMINISTRATIVA Y FINANCIERA</v>
      </c>
      <c r="D164" s="120" t="str">
        <f>+'5 - Diseño y Valoración Control'!D164</f>
        <v>R 65</v>
      </c>
      <c r="E164" s="119" t="str">
        <f>+'5 - Diseño y Valoración Control'!E164</f>
        <v>Generar Estados Financieros que no sean razonables</v>
      </c>
      <c r="F164" s="119" t="str">
        <f>+'5 - Diseño y Valoración Control'!F164</f>
        <v>Pérdida Reputacional</v>
      </c>
      <c r="G164" s="120"/>
      <c r="H164" s="120"/>
      <c r="I164" s="168"/>
      <c r="J164" s="169" t="e">
        <f t="shared" si="8"/>
        <v>#DIV/0!</v>
      </c>
      <c r="K164" s="169" t="e">
        <f t="shared" si="9"/>
        <v>#DIV/0!</v>
      </c>
      <c r="L164" s="120"/>
      <c r="M164" s="120"/>
      <c r="N164" s="120"/>
      <c r="O164" s="120"/>
      <c r="P164" s="170" t="e">
        <f t="shared" si="10"/>
        <v>#DIV/0!</v>
      </c>
      <c r="Q164" s="171">
        <f t="shared" si="11"/>
        <v>1</v>
      </c>
    </row>
    <row r="165" spans="2:17" s="96" customFormat="1" ht="28.3" x14ac:dyDescent="0.4">
      <c r="B165" s="119" t="str">
        <f>+'5 - Diseño y Valoración Control'!B165</f>
        <v>GESTIÓN FINANCIERA</v>
      </c>
      <c r="C165" s="119" t="str">
        <f>+'5 - Diseño y Valoración Control'!C165</f>
        <v>SUBDIRECCIÓN ADMINISTRATIVA Y FINANCIERA</v>
      </c>
      <c r="D165" s="120" t="str">
        <f>+'5 - Diseño y Valoración Control'!D165</f>
        <v>R 66</v>
      </c>
      <c r="E165" s="119" t="str">
        <f>+'5 - Diseño y Valoración Control'!E165</f>
        <v>Imprecisión en el registro de la información financiera a nombre de terceros que presenten obligaciones a favor de la entidad.</v>
      </c>
      <c r="F165" s="119" t="str">
        <f>+'5 - Diseño y Valoración Control'!F165</f>
        <v>Pérdida Reputacional</v>
      </c>
      <c r="G165" s="120"/>
      <c r="H165" s="120"/>
      <c r="I165" s="168"/>
      <c r="J165" s="169" t="e">
        <f t="shared" si="8"/>
        <v>#DIV/0!</v>
      </c>
      <c r="K165" s="169" t="e">
        <f t="shared" si="9"/>
        <v>#DIV/0!</v>
      </c>
      <c r="L165" s="120"/>
      <c r="M165" s="120"/>
      <c r="N165" s="120"/>
      <c r="O165" s="120"/>
      <c r="P165" s="170" t="e">
        <f t="shared" si="10"/>
        <v>#DIV/0!</v>
      </c>
      <c r="Q165" s="171">
        <f t="shared" si="11"/>
        <v>1</v>
      </c>
    </row>
    <row r="166" spans="2:17" s="96" customFormat="1" ht="28.3" x14ac:dyDescent="0.4">
      <c r="B166" s="119" t="str">
        <f>+'5 - Diseño y Valoración Control'!B166</f>
        <v>GESTIÓN FINANCIERA</v>
      </c>
      <c r="C166" s="119" t="str">
        <f>+'5 - Diseño y Valoración Control'!C166</f>
        <v>SUBDIRECCIÓN ADMINISTRATIVA Y FINANCIERA</v>
      </c>
      <c r="D166" s="120" t="str">
        <f>+'5 - Diseño y Valoración Control'!D166</f>
        <v>R 66</v>
      </c>
      <c r="E166" s="119" t="str">
        <f>+'5 - Diseño y Valoración Control'!E166</f>
        <v>Imprecisión en el registro de la información financiera a nombre de terceros que presenten obligaciones a favor de la entidad.</v>
      </c>
      <c r="F166" s="119" t="str">
        <f>+'5 - Diseño y Valoración Control'!F166</f>
        <v>Pérdida Reputacional</v>
      </c>
      <c r="G166" s="120"/>
      <c r="H166" s="120"/>
      <c r="I166" s="168"/>
      <c r="J166" s="169" t="e">
        <f t="shared" si="8"/>
        <v>#DIV/0!</v>
      </c>
      <c r="K166" s="169" t="e">
        <f t="shared" si="9"/>
        <v>#DIV/0!</v>
      </c>
      <c r="L166" s="120"/>
      <c r="M166" s="120"/>
      <c r="N166" s="120"/>
      <c r="O166" s="120"/>
      <c r="P166" s="170" t="e">
        <f t="shared" si="10"/>
        <v>#DIV/0!</v>
      </c>
      <c r="Q166" s="171">
        <f t="shared" si="11"/>
        <v>1</v>
      </c>
    </row>
    <row r="167" spans="2:17" s="96" customFormat="1" x14ac:dyDescent="0.4">
      <c r="B167" s="119" t="str">
        <f>+'5 - Diseño y Valoración Control'!B167</f>
        <v>GESTIÓN FINANCIERA</v>
      </c>
      <c r="C167" s="119" t="str">
        <f>+'5 - Diseño y Valoración Control'!C167</f>
        <v>SUBDIRECCIÓN ADMINISTRATIVA Y FINANCIERA</v>
      </c>
      <c r="D167" s="120" t="str">
        <f>+'5 - Diseño y Valoración Control'!D167</f>
        <v>R 67</v>
      </c>
      <c r="E167" s="119" t="str">
        <f>+'5 - Diseño y Valoración Control'!E167</f>
        <v>Fallas en la ejecución de la reserva presupuestal constituida</v>
      </c>
      <c r="F167" s="119" t="str">
        <f>+'5 - Diseño y Valoración Control'!F167</f>
        <v>Afectación Económica o presupuestal</v>
      </c>
      <c r="G167" s="120"/>
      <c r="H167" s="120"/>
      <c r="I167" s="168"/>
      <c r="J167" s="169" t="e">
        <f t="shared" si="8"/>
        <v>#DIV/0!</v>
      </c>
      <c r="K167" s="169" t="e">
        <f t="shared" si="9"/>
        <v>#DIV/0!</v>
      </c>
      <c r="L167" s="120"/>
      <c r="M167" s="120"/>
      <c r="N167" s="120"/>
      <c r="O167" s="120"/>
      <c r="P167" s="170" t="e">
        <f t="shared" si="10"/>
        <v>#DIV/0!</v>
      </c>
      <c r="Q167" s="171">
        <f t="shared" si="11"/>
        <v>1</v>
      </c>
    </row>
    <row r="168" spans="2:17" s="96" customFormat="1" x14ac:dyDescent="0.4">
      <c r="B168" s="119" t="str">
        <f>+'5 - Diseño y Valoración Control'!B168</f>
        <v>GESTIÓN FINANCIERA</v>
      </c>
      <c r="C168" s="119" t="str">
        <f>+'5 - Diseño y Valoración Control'!C168</f>
        <v>SUBDIRECCIÓN ADMINISTRATIVA Y FINANCIERA</v>
      </c>
      <c r="D168" s="120" t="str">
        <f>+'5 - Diseño y Valoración Control'!D168</f>
        <v>R 67</v>
      </c>
      <c r="E168" s="119" t="str">
        <f>+'5 - Diseño y Valoración Control'!E168</f>
        <v>Fallas en la ejecución de la reserva presupuestal constituida</v>
      </c>
      <c r="F168" s="119" t="str">
        <f>+'5 - Diseño y Valoración Control'!F168</f>
        <v>Afectación Económica o presupuestal</v>
      </c>
      <c r="G168" s="120"/>
      <c r="H168" s="120"/>
      <c r="I168" s="168"/>
      <c r="J168" s="169" t="e">
        <f t="shared" si="8"/>
        <v>#DIV/0!</v>
      </c>
      <c r="K168" s="169" t="e">
        <f t="shared" si="9"/>
        <v>#DIV/0!</v>
      </c>
      <c r="L168" s="120"/>
      <c r="M168" s="120"/>
      <c r="N168" s="120"/>
      <c r="O168" s="120"/>
      <c r="P168" s="170" t="e">
        <f t="shared" si="10"/>
        <v>#DIV/0!</v>
      </c>
      <c r="Q168" s="171">
        <f t="shared" si="11"/>
        <v>1</v>
      </c>
    </row>
    <row r="169" spans="2:17" s="96" customFormat="1" x14ac:dyDescent="0.4">
      <c r="B169" s="119" t="str">
        <f>+'5 - Diseño y Valoración Control'!B169</f>
        <v>GESTIÓN FINANCIERA</v>
      </c>
      <c r="C169" s="119" t="str">
        <f>+'5 - Diseño y Valoración Control'!C169</f>
        <v>SUBDIRECCIÓN ADMINISTRATIVA Y FINANCIERA</v>
      </c>
      <c r="D169" s="120" t="str">
        <f>+'5 - Diseño y Valoración Control'!D169</f>
        <v>R 67</v>
      </c>
      <c r="E169" s="119" t="str">
        <f>+'5 - Diseño y Valoración Control'!E169</f>
        <v>Fallas en la ejecución de la reserva presupuestal constituida</v>
      </c>
      <c r="F169" s="119" t="str">
        <f>+'5 - Diseño y Valoración Control'!F169</f>
        <v>Afectación Económica o presupuestal</v>
      </c>
      <c r="G169" s="120"/>
      <c r="H169" s="120"/>
      <c r="I169" s="168"/>
      <c r="J169" s="169" t="e">
        <f t="shared" si="8"/>
        <v>#DIV/0!</v>
      </c>
      <c r="K169" s="169" t="e">
        <f t="shared" si="9"/>
        <v>#DIV/0!</v>
      </c>
      <c r="L169" s="120"/>
      <c r="M169" s="120"/>
      <c r="N169" s="120"/>
      <c r="O169" s="120"/>
      <c r="P169" s="170" t="e">
        <f t="shared" si="10"/>
        <v>#DIV/0!</v>
      </c>
      <c r="Q169" s="171">
        <f t="shared" si="11"/>
        <v>1</v>
      </c>
    </row>
    <row r="170" spans="2:17" s="96" customFormat="1" ht="28.3" x14ac:dyDescent="0.4">
      <c r="B170" s="119" t="str">
        <f>+'5 - Diseño y Valoración Control'!B170</f>
        <v>GESTIÓN FINANCIERA</v>
      </c>
      <c r="C170" s="119" t="str">
        <f>+'5 - Diseño y Valoración Control'!C170</f>
        <v>SUBDIRECCIÓN ADMINISTRATIVA Y FINANCIERA</v>
      </c>
      <c r="D170" s="120" t="str">
        <f>+'5 - Diseño y Valoración Control'!D170</f>
        <v>R 68</v>
      </c>
      <c r="E170" s="119" t="str">
        <f>+'5 - Diseño y Valoración Control'!E170</f>
        <v>Falla en la formulación del anteproyecto de presupuesto en el rubro de Funcionamiento</v>
      </c>
      <c r="F170" s="119" t="str">
        <f>+'5 - Diseño y Valoración Control'!F170</f>
        <v>Afectación Económica o presupuestal</v>
      </c>
      <c r="G170" s="120"/>
      <c r="H170" s="120"/>
      <c r="I170" s="168"/>
      <c r="J170" s="169" t="e">
        <f t="shared" si="8"/>
        <v>#DIV/0!</v>
      </c>
      <c r="K170" s="169" t="e">
        <f t="shared" si="9"/>
        <v>#DIV/0!</v>
      </c>
      <c r="L170" s="120"/>
      <c r="M170" s="120"/>
      <c r="N170" s="120"/>
      <c r="O170" s="120"/>
      <c r="P170" s="170" t="e">
        <f t="shared" si="10"/>
        <v>#DIV/0!</v>
      </c>
      <c r="Q170" s="171">
        <f t="shared" si="11"/>
        <v>1</v>
      </c>
    </row>
    <row r="171" spans="2:17" s="96" customFormat="1" ht="28.3" x14ac:dyDescent="0.4">
      <c r="B171" s="119" t="str">
        <f>+'5 - Diseño y Valoración Control'!B171</f>
        <v>GESTIÓN FINANCIERA</v>
      </c>
      <c r="C171" s="119" t="str">
        <f>+'5 - Diseño y Valoración Control'!C171</f>
        <v>SUBDIRECCIÓN ADMINISTRATIVA Y FINANCIERA</v>
      </c>
      <c r="D171" s="120" t="str">
        <f>+'5 - Diseño y Valoración Control'!D171</f>
        <v>R 68</v>
      </c>
      <c r="E171" s="119" t="str">
        <f>+'5 - Diseño y Valoración Control'!E171</f>
        <v>Falla en la formulación del anteproyecto de presupuesto en el rubro de Funcionamiento</v>
      </c>
      <c r="F171" s="119" t="str">
        <f>+'5 - Diseño y Valoración Control'!F171</f>
        <v>Afectación Económica o presupuestal</v>
      </c>
      <c r="G171" s="120"/>
      <c r="H171" s="120"/>
      <c r="I171" s="168"/>
      <c r="J171" s="169" t="e">
        <f t="shared" si="8"/>
        <v>#DIV/0!</v>
      </c>
      <c r="K171" s="169" t="e">
        <f t="shared" si="9"/>
        <v>#DIV/0!</v>
      </c>
      <c r="L171" s="120"/>
      <c r="M171" s="120"/>
      <c r="N171" s="120"/>
      <c r="O171" s="120"/>
      <c r="P171" s="170" t="e">
        <f t="shared" si="10"/>
        <v>#DIV/0!</v>
      </c>
      <c r="Q171" s="171">
        <f t="shared" si="11"/>
        <v>1</v>
      </c>
    </row>
    <row r="172" spans="2:17" s="96" customFormat="1" x14ac:dyDescent="0.4">
      <c r="B172" s="119" t="str">
        <f>+'5 - Diseño y Valoración Control'!B172</f>
        <v>GESTIÓN FINANCIERA</v>
      </c>
      <c r="C172" s="119" t="str">
        <f>+'5 - Diseño y Valoración Control'!C172</f>
        <v>SUBDIRECCIÓN ADMINISTRATIVA Y FINANCIERA</v>
      </c>
      <c r="D172" s="120" t="str">
        <f>+'5 - Diseño y Valoración Control'!D172</f>
        <v>R 69</v>
      </c>
      <c r="E172" s="119" t="str">
        <f>+'5 - Diseño y Valoración Control'!E172</f>
        <v>Falla en el registro de un Compromiso Presupuestal</v>
      </c>
      <c r="F172" s="119" t="str">
        <f>+'5 - Diseño y Valoración Control'!F172</f>
        <v>Afectación Económica o presupuestal</v>
      </c>
      <c r="G172" s="120"/>
      <c r="H172" s="120"/>
      <c r="I172" s="168"/>
      <c r="J172" s="169" t="e">
        <f t="shared" si="8"/>
        <v>#DIV/0!</v>
      </c>
      <c r="K172" s="169" t="e">
        <f t="shared" si="9"/>
        <v>#DIV/0!</v>
      </c>
      <c r="L172" s="120"/>
      <c r="M172" s="120"/>
      <c r="N172" s="120"/>
      <c r="O172" s="120"/>
      <c r="P172" s="170" t="e">
        <f t="shared" si="10"/>
        <v>#DIV/0!</v>
      </c>
      <c r="Q172" s="171">
        <f t="shared" si="11"/>
        <v>1</v>
      </c>
    </row>
    <row r="173" spans="2:17" s="96" customFormat="1" x14ac:dyDescent="0.4">
      <c r="B173" s="119" t="str">
        <f>+'5 - Diseño y Valoración Control'!B173</f>
        <v>GESTIÓN FINANCIERA</v>
      </c>
      <c r="C173" s="119" t="str">
        <f>+'5 - Diseño y Valoración Control'!C173</f>
        <v>SUBDIRECCIÓN ADMINISTRATIVA Y FINANCIERA</v>
      </c>
      <c r="D173" s="120" t="str">
        <f>+'5 - Diseño y Valoración Control'!D173</f>
        <v>R 69</v>
      </c>
      <c r="E173" s="119" t="str">
        <f>+'5 - Diseño y Valoración Control'!E173</f>
        <v>Falla en el registro de un Compromiso Presupuestal</v>
      </c>
      <c r="F173" s="119" t="str">
        <f>+'5 - Diseño y Valoración Control'!F173</f>
        <v>Afectación Económica o presupuestal</v>
      </c>
      <c r="G173" s="120"/>
      <c r="H173" s="120"/>
      <c r="I173" s="168"/>
      <c r="J173" s="169" t="e">
        <f t="shared" si="8"/>
        <v>#DIV/0!</v>
      </c>
      <c r="K173" s="169" t="e">
        <f t="shared" si="9"/>
        <v>#DIV/0!</v>
      </c>
      <c r="L173" s="120"/>
      <c r="M173" s="120"/>
      <c r="N173" s="120"/>
      <c r="O173" s="120"/>
      <c r="P173" s="170" t="e">
        <f t="shared" si="10"/>
        <v>#DIV/0!</v>
      </c>
      <c r="Q173" s="171">
        <f t="shared" si="11"/>
        <v>1</v>
      </c>
    </row>
    <row r="174" spans="2:17" s="96" customFormat="1" ht="28.3" x14ac:dyDescent="0.4">
      <c r="B174" s="119" t="str">
        <f>+'5 - Diseño y Valoración Control'!B174</f>
        <v>SEGUIMIENTO, EVALUACIÓN Y MEJORA</v>
      </c>
      <c r="C174" s="119" t="str">
        <f>+'5 - Diseño y Valoración Control'!C174</f>
        <v>OFICINA DE PLANEACIÓN</v>
      </c>
      <c r="D174" s="120" t="str">
        <f>+'5 - Diseño y Valoración Control'!D174</f>
        <v>R 70</v>
      </c>
      <c r="E174" s="119" t="str">
        <f>+'5 - Diseño y Valoración Control'!E174</f>
        <v xml:space="preserve">Incumplimiento y no conformidad de reportes e informes de avance de planes de acción y proyectos de inversión </v>
      </c>
      <c r="F174" s="119" t="str">
        <f>+'5 - Diseño y Valoración Control'!F174</f>
        <v>Pérdida Reputacional</v>
      </c>
      <c r="G174" s="120"/>
      <c r="H174" s="120"/>
      <c r="I174" s="168"/>
      <c r="J174" s="169" t="e">
        <f t="shared" si="8"/>
        <v>#DIV/0!</v>
      </c>
      <c r="K174" s="169" t="e">
        <f t="shared" si="9"/>
        <v>#DIV/0!</v>
      </c>
      <c r="L174" s="120"/>
      <c r="M174" s="120"/>
      <c r="N174" s="120"/>
      <c r="O174" s="120"/>
      <c r="P174" s="170" t="e">
        <f t="shared" si="10"/>
        <v>#DIV/0!</v>
      </c>
      <c r="Q174" s="171">
        <f t="shared" si="11"/>
        <v>1</v>
      </c>
    </row>
    <row r="175" spans="2:17" s="96" customFormat="1" ht="28.3" x14ac:dyDescent="0.4">
      <c r="B175" s="119" t="str">
        <f>+'5 - Diseño y Valoración Control'!B175</f>
        <v>SEGUIMIENTO, EVALUACIÓN Y MEJORA</v>
      </c>
      <c r="C175" s="119" t="str">
        <f>+'5 - Diseño y Valoración Control'!C175</f>
        <v>OFICINA DE PLANEACIÓN</v>
      </c>
      <c r="D175" s="120" t="str">
        <f>+'5 - Diseño y Valoración Control'!D175</f>
        <v>R 70</v>
      </c>
      <c r="E175" s="119" t="str">
        <f>+'5 - Diseño y Valoración Control'!E175</f>
        <v xml:space="preserve">Incumplimiento y no conformidad de reportes e informes de avance de planes de acción y proyectos de inversión </v>
      </c>
      <c r="F175" s="119" t="str">
        <f>+'5 - Diseño y Valoración Control'!F175</f>
        <v>Pérdida Reputacional</v>
      </c>
      <c r="G175" s="120"/>
      <c r="H175" s="120"/>
      <c r="I175" s="168"/>
      <c r="J175" s="169" t="e">
        <f t="shared" si="8"/>
        <v>#DIV/0!</v>
      </c>
      <c r="K175" s="169" t="e">
        <f t="shared" si="9"/>
        <v>#DIV/0!</v>
      </c>
      <c r="L175" s="120"/>
      <c r="M175" s="120"/>
      <c r="N175" s="120"/>
      <c r="O175" s="120"/>
      <c r="P175" s="170" t="e">
        <f t="shared" si="10"/>
        <v>#DIV/0!</v>
      </c>
      <c r="Q175" s="171">
        <f t="shared" si="11"/>
        <v>1</v>
      </c>
    </row>
    <row r="176" spans="2:17" s="96" customFormat="1" ht="28.3" x14ac:dyDescent="0.4">
      <c r="B176" s="119" t="str">
        <f>+'5 - Diseño y Valoración Control'!B176</f>
        <v>SEGUIMIENTO, EVALUACIÓN Y MEJORA</v>
      </c>
      <c r="C176" s="119">
        <f>+'5 - Diseño y Valoración Control'!C176</f>
        <v>0</v>
      </c>
      <c r="D176" s="120" t="str">
        <f>+'5 - Diseño y Valoración Control'!D176</f>
        <v>R 71</v>
      </c>
      <c r="E176" s="119">
        <f>+'5 - Diseño y Valoración Control'!E176</f>
        <v>0</v>
      </c>
      <c r="F176" s="119">
        <f>+'5 - Diseño y Valoración Control'!F176</f>
        <v>0</v>
      </c>
      <c r="G176" s="120"/>
      <c r="H176" s="120"/>
      <c r="I176" s="168"/>
      <c r="J176" s="169" t="e">
        <f t="shared" si="8"/>
        <v>#DIV/0!</v>
      </c>
      <c r="K176" s="169" t="e">
        <f t="shared" si="9"/>
        <v>#DIV/0!</v>
      </c>
      <c r="L176" s="120"/>
      <c r="M176" s="120"/>
      <c r="N176" s="120"/>
      <c r="O176" s="120"/>
      <c r="P176" s="170" t="e">
        <f t="shared" si="10"/>
        <v>#DIV/0!</v>
      </c>
      <c r="Q176" s="171">
        <f t="shared" si="11"/>
        <v>1</v>
      </c>
    </row>
    <row r="177" spans="2:17" s="96" customFormat="1" ht="28.3" x14ac:dyDescent="0.4">
      <c r="B177" s="119" t="str">
        <f>+'5 - Diseño y Valoración Control'!B177</f>
        <v>SEGUIMIENTO, EVALUACIÓN Y MEJORA</v>
      </c>
      <c r="C177" s="119" t="str">
        <f>+'5 - Diseño y Valoración Control'!C177</f>
        <v>OFICINA DE PLANEACIÓN</v>
      </c>
      <c r="D177" s="120" t="str">
        <f>+'5 - Diseño y Valoración Control'!D177</f>
        <v>R 72</v>
      </c>
      <c r="E177" s="119" t="str">
        <f>+'5 - Diseño y Valoración Control'!E177</f>
        <v>Incumplimiento en la ejecución de los planes y proyectos Institucionales</v>
      </c>
      <c r="F177" s="119" t="str">
        <f>+'5 - Diseño y Valoración Control'!F177</f>
        <v>Pérdida Reputacional</v>
      </c>
      <c r="G177" s="120"/>
      <c r="H177" s="120"/>
      <c r="I177" s="168"/>
      <c r="J177" s="169" t="e">
        <f t="shared" si="8"/>
        <v>#DIV/0!</v>
      </c>
      <c r="K177" s="169" t="e">
        <f t="shared" si="9"/>
        <v>#DIV/0!</v>
      </c>
      <c r="L177" s="120"/>
      <c r="M177" s="120"/>
      <c r="N177" s="120"/>
      <c r="O177" s="120"/>
      <c r="P177" s="170" t="e">
        <f t="shared" si="10"/>
        <v>#DIV/0!</v>
      </c>
      <c r="Q177" s="171">
        <f t="shared" si="11"/>
        <v>1</v>
      </c>
    </row>
    <row r="178" spans="2:17" s="96" customFormat="1" ht="28.3" x14ac:dyDescent="0.4">
      <c r="B178" s="119" t="str">
        <f>+'5 - Diseño y Valoración Control'!B178</f>
        <v>SEGUIMIENTO, EVALUACIÓN Y MEJORA</v>
      </c>
      <c r="C178" s="119" t="str">
        <f>+'5 - Diseño y Valoración Control'!C178</f>
        <v>OFICINA DE PLANEACIÓN</v>
      </c>
      <c r="D178" s="120" t="str">
        <f>+'5 - Diseño y Valoración Control'!D178</f>
        <v>R 72</v>
      </c>
      <c r="E178" s="119" t="str">
        <f>+'5 - Diseño y Valoración Control'!E178</f>
        <v>Incumplimiento en la ejecución de los planes y proyectos Institucionales</v>
      </c>
      <c r="F178" s="119" t="str">
        <f>+'5 - Diseño y Valoración Control'!F178</f>
        <v>Pérdida Reputacional</v>
      </c>
      <c r="G178" s="120"/>
      <c r="H178" s="120"/>
      <c r="I178" s="168"/>
      <c r="J178" s="169" t="e">
        <f t="shared" si="8"/>
        <v>#DIV/0!</v>
      </c>
      <c r="K178" s="169" t="e">
        <f t="shared" si="9"/>
        <v>#DIV/0!</v>
      </c>
      <c r="L178" s="120"/>
      <c r="M178" s="120"/>
      <c r="N178" s="120"/>
      <c r="O178" s="120"/>
      <c r="P178" s="170" t="e">
        <f t="shared" si="10"/>
        <v>#DIV/0!</v>
      </c>
      <c r="Q178" s="171">
        <f t="shared" si="11"/>
        <v>1</v>
      </c>
    </row>
    <row r="179" spans="2:17" s="96" customFormat="1" ht="28.3" x14ac:dyDescent="0.4">
      <c r="B179" s="119" t="str">
        <f>+'5 - Diseño y Valoración Control'!B179</f>
        <v>SEGUIMIENTO, EVALUACIÓN Y MEJORA</v>
      </c>
      <c r="C179" s="119" t="str">
        <f>+'5 - Diseño y Valoración Control'!C179</f>
        <v>OFICINA DE CONTROL INTERNO</v>
      </c>
      <c r="D179" s="120" t="str">
        <f>+'5 - Diseño y Valoración Control'!D179</f>
        <v>R 73</v>
      </c>
      <c r="E179" s="119" t="str">
        <f>+'5 - Diseño y Valoración Control'!E179</f>
        <v>Incumplimiento del Plan Anual de Auditoría Interna</v>
      </c>
      <c r="F179" s="119" t="str">
        <f>+'5 - Diseño y Valoración Control'!F179</f>
        <v>Pérdida Reputacional</v>
      </c>
      <c r="G179" s="120"/>
      <c r="H179" s="120"/>
      <c r="I179" s="168"/>
      <c r="J179" s="169" t="e">
        <f t="shared" si="8"/>
        <v>#DIV/0!</v>
      </c>
      <c r="K179" s="169" t="e">
        <f t="shared" si="9"/>
        <v>#DIV/0!</v>
      </c>
      <c r="L179" s="120"/>
      <c r="M179" s="120"/>
      <c r="N179" s="120"/>
      <c r="O179" s="120"/>
      <c r="P179" s="170" t="e">
        <f t="shared" si="10"/>
        <v>#DIV/0!</v>
      </c>
      <c r="Q179" s="171">
        <f t="shared" si="11"/>
        <v>1</v>
      </c>
    </row>
    <row r="180" spans="2:17" s="96" customFormat="1" ht="28.3" x14ac:dyDescent="0.4">
      <c r="B180" s="119" t="str">
        <f>+'5 - Diseño y Valoración Control'!B180</f>
        <v>SEGUIMIENTO, EVALUACIÓN Y MEJORA</v>
      </c>
      <c r="C180" s="119" t="str">
        <f>+'5 - Diseño y Valoración Control'!C180</f>
        <v>OFICINA DE CONTROL INTERNO</v>
      </c>
      <c r="D180" s="120" t="str">
        <f>+'5 - Diseño y Valoración Control'!D180</f>
        <v>R 73</v>
      </c>
      <c r="E180" s="119" t="str">
        <f>+'5 - Diseño y Valoración Control'!E180</f>
        <v>Incumplimiento del Plan Anual de Auditoría Interna</v>
      </c>
      <c r="F180" s="119" t="str">
        <f>+'5 - Diseño y Valoración Control'!F180</f>
        <v>Pérdida Reputacional</v>
      </c>
      <c r="G180" s="120"/>
      <c r="H180" s="120"/>
      <c r="I180" s="168"/>
      <c r="J180" s="169" t="e">
        <f t="shared" si="8"/>
        <v>#DIV/0!</v>
      </c>
      <c r="K180" s="169" t="e">
        <f t="shared" si="9"/>
        <v>#DIV/0!</v>
      </c>
      <c r="L180" s="120"/>
      <c r="M180" s="120"/>
      <c r="N180" s="120"/>
      <c r="O180" s="120"/>
      <c r="P180" s="170" t="e">
        <f t="shared" si="10"/>
        <v>#DIV/0!</v>
      </c>
      <c r="Q180" s="171">
        <f t="shared" si="11"/>
        <v>1</v>
      </c>
    </row>
    <row r="181" spans="2:17" s="96" customFormat="1" ht="28.3" x14ac:dyDescent="0.4">
      <c r="B181" s="119" t="str">
        <f>+'5 - Diseño y Valoración Control'!B181</f>
        <v>SEGUIMIENTO, EVALUACIÓN Y MEJORA</v>
      </c>
      <c r="C181" s="119" t="str">
        <f>+'5 - Diseño y Valoración Control'!C181</f>
        <v>OFICINA DE CONTROL INTERNO</v>
      </c>
      <c r="D181" s="120" t="str">
        <f>+'5 - Diseño y Valoración Control'!D181</f>
        <v>R 73</v>
      </c>
      <c r="E181" s="119" t="str">
        <f>+'5 - Diseño y Valoración Control'!E181</f>
        <v>Incumplimiento del Plan Anual de Auditoría Interna</v>
      </c>
      <c r="F181" s="119" t="str">
        <f>+'5 - Diseño y Valoración Control'!F181</f>
        <v>Pérdida Reputacional</v>
      </c>
      <c r="G181" s="120"/>
      <c r="H181" s="120"/>
      <c r="I181" s="168"/>
      <c r="J181" s="169" t="e">
        <f t="shared" si="8"/>
        <v>#DIV/0!</v>
      </c>
      <c r="K181" s="169" t="e">
        <f t="shared" si="9"/>
        <v>#DIV/0!</v>
      </c>
      <c r="L181" s="120"/>
      <c r="M181" s="120"/>
      <c r="N181" s="120"/>
      <c r="O181" s="120"/>
      <c r="P181" s="170" t="e">
        <f t="shared" si="10"/>
        <v>#DIV/0!</v>
      </c>
      <c r="Q181" s="171">
        <f t="shared" si="11"/>
        <v>1</v>
      </c>
    </row>
    <row r="182" spans="2:17" s="96" customFormat="1" ht="28.3" x14ac:dyDescent="0.4">
      <c r="B182" s="119" t="str">
        <f>+'5 - Diseño y Valoración Control'!B182</f>
        <v>SEGUIMIENTO, EVALUACIÓN Y MEJORA</v>
      </c>
      <c r="C182" s="119" t="str">
        <f>+'5 - Diseño y Valoración Control'!C182</f>
        <v>OFICINA DE CONTROL INTERNO</v>
      </c>
      <c r="D182" s="120" t="str">
        <f>+'5 - Diseño y Valoración Control'!D182</f>
        <v>R 73</v>
      </c>
      <c r="E182" s="119" t="str">
        <f>+'5 - Diseño y Valoración Control'!E182</f>
        <v>Incumplimiento del Plan Anual de Auditoría Interna</v>
      </c>
      <c r="F182" s="119" t="str">
        <f>+'5 - Diseño y Valoración Control'!F182</f>
        <v>Pérdida Reputacional</v>
      </c>
      <c r="G182" s="120"/>
      <c r="H182" s="120"/>
      <c r="I182" s="168"/>
      <c r="J182" s="169" t="e">
        <f t="shared" si="8"/>
        <v>#DIV/0!</v>
      </c>
      <c r="K182" s="169" t="e">
        <f t="shared" si="9"/>
        <v>#DIV/0!</v>
      </c>
      <c r="L182" s="120"/>
      <c r="M182" s="120"/>
      <c r="N182" s="120"/>
      <c r="O182" s="120"/>
      <c r="P182" s="170" t="e">
        <f t="shared" si="10"/>
        <v>#DIV/0!</v>
      </c>
      <c r="Q182" s="171">
        <f t="shared" si="11"/>
        <v>1</v>
      </c>
    </row>
    <row r="183" spans="2:17" s="96" customFormat="1" ht="28.3" x14ac:dyDescent="0.4">
      <c r="B183" s="119" t="str">
        <f>+'5 - Diseño y Valoración Control'!B183</f>
        <v>SEGUIMIENTO, EVALUACIÓN Y MEJORA</v>
      </c>
      <c r="C183" s="119" t="str">
        <f>+'5 - Diseño y Valoración Control'!C183</f>
        <v>OFICINA DE CONTROL INTERNO</v>
      </c>
      <c r="D183" s="120" t="str">
        <f>+'5 - Diseño y Valoración Control'!D183</f>
        <v>R 74</v>
      </c>
      <c r="E183" s="119" t="str">
        <f>+'5 - Diseño y Valoración Control'!E183</f>
        <v>Incumplimiento en la ejecución del cronograma de monitoreo de los planes de mejoramiento</v>
      </c>
      <c r="F183" s="119" t="str">
        <f>+'5 - Diseño y Valoración Control'!F183</f>
        <v>Pérdida Reputacional</v>
      </c>
      <c r="G183" s="120"/>
      <c r="H183" s="120"/>
      <c r="I183" s="168"/>
      <c r="J183" s="169" t="e">
        <f t="shared" si="8"/>
        <v>#DIV/0!</v>
      </c>
      <c r="K183" s="169" t="e">
        <f t="shared" si="9"/>
        <v>#DIV/0!</v>
      </c>
      <c r="L183" s="120"/>
      <c r="M183" s="120"/>
      <c r="N183" s="120"/>
      <c r="O183" s="120"/>
      <c r="P183" s="170" t="e">
        <f t="shared" si="10"/>
        <v>#DIV/0!</v>
      </c>
      <c r="Q183" s="171">
        <f t="shared" si="11"/>
        <v>1</v>
      </c>
    </row>
    <row r="184" spans="2:17" s="96" customFormat="1" ht="28.3" x14ac:dyDescent="0.4">
      <c r="B184" s="119" t="str">
        <f>+'5 - Diseño y Valoración Control'!B184</f>
        <v>SEGUIMIENTO, EVALUACIÓN Y MEJORA</v>
      </c>
      <c r="C184" s="119" t="str">
        <f>+'5 - Diseño y Valoración Control'!C184</f>
        <v>OFICINA DE CONTROL INTERNO</v>
      </c>
      <c r="D184" s="120" t="str">
        <f>+'5 - Diseño y Valoración Control'!D184</f>
        <v>R 74</v>
      </c>
      <c r="E184" s="119" t="str">
        <f>+'5 - Diseño y Valoración Control'!E184</f>
        <v>Incumplimiento en la ejecución del cronograma de monitoreo de los planes de mejoramiento</v>
      </c>
      <c r="F184" s="119" t="str">
        <f>+'5 - Diseño y Valoración Control'!F184</f>
        <v>Pérdida Reputacional</v>
      </c>
      <c r="G184" s="120"/>
      <c r="H184" s="120"/>
      <c r="I184" s="168"/>
      <c r="J184" s="169" t="e">
        <f t="shared" si="8"/>
        <v>#DIV/0!</v>
      </c>
      <c r="K184" s="169" t="e">
        <f t="shared" si="9"/>
        <v>#DIV/0!</v>
      </c>
      <c r="L184" s="120"/>
      <c r="M184" s="120"/>
      <c r="N184" s="120"/>
      <c r="O184" s="120"/>
      <c r="P184" s="170" t="e">
        <f t="shared" si="10"/>
        <v>#DIV/0!</v>
      </c>
      <c r="Q184" s="171">
        <f t="shared" si="11"/>
        <v>1</v>
      </c>
    </row>
    <row r="185" spans="2:17" s="96" customFormat="1" ht="28.3" x14ac:dyDescent="0.4">
      <c r="B185" s="119" t="str">
        <f>+'5 - Diseño y Valoración Control'!B185</f>
        <v>SEGUIMIENTO, EVALUACIÓN Y MEJORA</v>
      </c>
      <c r="C185" s="119" t="str">
        <f>+'5 - Diseño y Valoración Control'!C185</f>
        <v>OFICINA DE CONTROL INTERNO</v>
      </c>
      <c r="D185" s="120" t="str">
        <f>+'5 - Diseño y Valoración Control'!D185</f>
        <v>R 74</v>
      </c>
      <c r="E185" s="119" t="str">
        <f>+'5 - Diseño y Valoración Control'!E185</f>
        <v>Incumplimiento en la ejecución del cronograma de monitoreo de los planes de mejoramiento</v>
      </c>
      <c r="F185" s="119" t="str">
        <f>+'5 - Diseño y Valoración Control'!F185</f>
        <v>Pérdida Reputacional</v>
      </c>
      <c r="G185" s="120"/>
      <c r="H185" s="120"/>
      <c r="I185" s="168"/>
      <c r="J185" s="169" t="e">
        <f t="shared" si="8"/>
        <v>#DIV/0!</v>
      </c>
      <c r="K185" s="169" t="e">
        <f t="shared" si="9"/>
        <v>#DIV/0!</v>
      </c>
      <c r="L185" s="120"/>
      <c r="M185" s="120"/>
      <c r="N185" s="120"/>
      <c r="O185" s="120"/>
      <c r="P185" s="170" t="e">
        <f t="shared" si="10"/>
        <v>#DIV/0!</v>
      </c>
      <c r="Q185" s="171">
        <f t="shared" si="11"/>
        <v>1</v>
      </c>
    </row>
    <row r="186" spans="2:17" s="96" customFormat="1" ht="28.3" x14ac:dyDescent="0.4">
      <c r="B186" s="119" t="str">
        <f>+'5 - Diseño y Valoración Control'!B186</f>
        <v>ACCESO A LA PROPIEDAD DE LA TIERRA Y LOS TERRITORIOS</v>
      </c>
      <c r="C186" s="119" t="str">
        <f>+'5 - Diseño y Valoración Control'!C186</f>
        <v>SUBDIRECCIÓN DE ASUNTOS ÉTNICOS</v>
      </c>
      <c r="D186" s="120" t="str">
        <f>+'5 - Diseño y Valoración Control'!D186</f>
        <v>R 75</v>
      </c>
      <c r="E186" s="119" t="str">
        <f>+'5 - Diseño y Valoración Control'!E186</f>
        <v>Posible afectación en el impulso de los procesos de formalización delegados a las UGTS</v>
      </c>
      <c r="F186" s="119" t="str">
        <f>+'5 - Diseño y Valoración Control'!F186</f>
        <v>Pérdida Reputacional</v>
      </c>
      <c r="G186" s="120"/>
      <c r="H186" s="120"/>
      <c r="I186" s="168"/>
      <c r="J186" s="169" t="e">
        <f t="shared" si="8"/>
        <v>#DIV/0!</v>
      </c>
      <c r="K186" s="169" t="e">
        <f t="shared" si="9"/>
        <v>#DIV/0!</v>
      </c>
      <c r="L186" s="120"/>
      <c r="M186" s="120"/>
      <c r="N186" s="120"/>
      <c r="O186" s="120"/>
      <c r="P186" s="170" t="e">
        <f t="shared" si="10"/>
        <v>#DIV/0!</v>
      </c>
      <c r="Q186" s="171">
        <f t="shared" si="11"/>
        <v>1</v>
      </c>
    </row>
    <row r="187" spans="2:17" x14ac:dyDescent="0.4">
      <c r="B187" s="399"/>
      <c r="C187" s="400"/>
      <c r="D187" s="400"/>
      <c r="E187" s="400"/>
      <c r="F187" s="400"/>
      <c r="G187" s="400"/>
      <c r="H187" s="400"/>
      <c r="I187" s="400"/>
      <c r="J187" s="400"/>
      <c r="K187" s="400"/>
      <c r="L187" s="400"/>
      <c r="M187" s="400"/>
      <c r="N187" s="400"/>
      <c r="O187" s="400"/>
      <c r="P187" s="400"/>
      <c r="Q187" s="401"/>
    </row>
    <row r="188" spans="2:17" x14ac:dyDescent="0.4">
      <c r="B188" s="402"/>
      <c r="C188" s="403"/>
      <c r="D188" s="403"/>
      <c r="E188" s="403"/>
      <c r="F188" s="403"/>
      <c r="G188" s="403"/>
      <c r="H188" s="403"/>
      <c r="I188" s="403"/>
      <c r="J188" s="403"/>
      <c r="K188" s="403"/>
      <c r="L188" s="403"/>
      <c r="M188" s="403"/>
      <c r="N188" s="403"/>
      <c r="O188" s="403"/>
      <c r="P188" s="403"/>
      <c r="Q188" s="404"/>
    </row>
    <row r="189" spans="2:17" x14ac:dyDescent="0.4">
      <c r="B189" s="402"/>
      <c r="C189" s="403"/>
      <c r="D189" s="403"/>
      <c r="E189" s="403"/>
      <c r="F189" s="403"/>
      <c r="G189" s="403"/>
      <c r="H189" s="403"/>
      <c r="I189" s="403"/>
      <c r="J189" s="403"/>
      <c r="K189" s="403"/>
      <c r="L189" s="403"/>
      <c r="M189" s="403"/>
      <c r="N189" s="403"/>
      <c r="O189" s="403"/>
      <c r="P189" s="403"/>
      <c r="Q189" s="404"/>
    </row>
    <row r="190" spans="2:17" x14ac:dyDescent="0.4">
      <c r="B190" s="402"/>
      <c r="C190" s="403"/>
      <c r="D190" s="403"/>
      <c r="E190" s="403"/>
      <c r="F190" s="403"/>
      <c r="G190" s="403"/>
      <c r="H190" s="403"/>
      <c r="I190" s="403"/>
      <c r="J190" s="403"/>
      <c r="K190" s="403"/>
      <c r="L190" s="403"/>
      <c r="M190" s="403"/>
      <c r="N190" s="403"/>
      <c r="O190" s="403"/>
      <c r="P190" s="403"/>
      <c r="Q190" s="404"/>
    </row>
    <row r="191" spans="2:17" x14ac:dyDescent="0.4">
      <c r="B191" s="402"/>
      <c r="C191" s="403"/>
      <c r="D191" s="403"/>
      <c r="E191" s="403"/>
      <c r="F191" s="403"/>
      <c r="G191" s="403"/>
      <c r="H191" s="403"/>
      <c r="I191" s="403"/>
      <c r="J191" s="403"/>
      <c r="K191" s="403"/>
      <c r="L191" s="403"/>
      <c r="M191" s="403"/>
      <c r="N191" s="403"/>
      <c r="O191" s="403"/>
      <c r="P191" s="403"/>
      <c r="Q191" s="404"/>
    </row>
    <row r="192" spans="2:17" x14ac:dyDescent="0.4">
      <c r="B192" s="402"/>
      <c r="C192" s="403"/>
      <c r="D192" s="403"/>
      <c r="E192" s="403"/>
      <c r="F192" s="403"/>
      <c r="G192" s="403"/>
      <c r="H192" s="403"/>
      <c r="I192" s="403"/>
      <c r="J192" s="403"/>
      <c r="K192" s="403"/>
      <c r="L192" s="403"/>
      <c r="M192" s="403"/>
      <c r="N192" s="403"/>
      <c r="O192" s="403"/>
      <c r="P192" s="403"/>
      <c r="Q192" s="404"/>
    </row>
    <row r="193" spans="2:17" x14ac:dyDescent="0.4">
      <c r="B193" s="402"/>
      <c r="C193" s="403"/>
      <c r="D193" s="403"/>
      <c r="E193" s="403"/>
      <c r="F193" s="403"/>
      <c r="G193" s="403"/>
      <c r="H193" s="403"/>
      <c r="I193" s="403"/>
      <c r="J193" s="403"/>
      <c r="K193" s="403"/>
      <c r="L193" s="403"/>
      <c r="M193" s="403"/>
      <c r="N193" s="403"/>
      <c r="O193" s="403"/>
      <c r="P193" s="403"/>
      <c r="Q193" s="404"/>
    </row>
    <row r="194" spans="2:17" x14ac:dyDescent="0.4">
      <c r="B194" s="402"/>
      <c r="C194" s="403"/>
      <c r="D194" s="403"/>
      <c r="E194" s="403"/>
      <c r="F194" s="403"/>
      <c r="G194" s="403"/>
      <c r="H194" s="403"/>
      <c r="I194" s="403"/>
      <c r="J194" s="403"/>
      <c r="K194" s="403"/>
      <c r="L194" s="403"/>
      <c r="M194" s="403"/>
      <c r="N194" s="403"/>
      <c r="O194" s="403"/>
      <c r="P194" s="403"/>
      <c r="Q194" s="404"/>
    </row>
    <row r="195" spans="2:17" x14ac:dyDescent="0.4">
      <c r="B195" s="402"/>
      <c r="C195" s="403"/>
      <c r="D195" s="403"/>
      <c r="E195" s="403"/>
      <c r="F195" s="403"/>
      <c r="G195" s="403"/>
      <c r="H195" s="403"/>
      <c r="I195" s="403"/>
      <c r="J195" s="403"/>
      <c r="K195" s="403"/>
      <c r="L195" s="403"/>
      <c r="M195" s="403"/>
      <c r="N195" s="403"/>
      <c r="O195" s="403"/>
      <c r="P195" s="403"/>
      <c r="Q195" s="404"/>
    </row>
    <row r="196" spans="2:17" x14ac:dyDescent="0.4">
      <c r="B196" s="405"/>
      <c r="C196" s="406"/>
      <c r="D196" s="406"/>
      <c r="E196" s="406"/>
      <c r="F196" s="406"/>
      <c r="G196" s="406"/>
      <c r="H196" s="406"/>
      <c r="I196" s="406"/>
      <c r="J196" s="406"/>
      <c r="K196" s="406"/>
      <c r="L196" s="406"/>
      <c r="M196" s="406"/>
      <c r="N196" s="406"/>
      <c r="O196" s="406"/>
      <c r="P196" s="406"/>
      <c r="Q196" s="407"/>
    </row>
  </sheetData>
  <sheetProtection autoFilter="0" pivotTables="0"/>
  <autoFilter ref="G10:Q186" xr:uid="{69F78C7E-134C-482E-875B-EBE1A133AFCA}"/>
  <dataConsolidate/>
  <mergeCells count="21">
    <mergeCell ref="P2:Q2"/>
    <mergeCell ref="P3:Q3"/>
    <mergeCell ref="P4:Q4"/>
    <mergeCell ref="B7:Q7"/>
    <mergeCell ref="B8:Q8"/>
    <mergeCell ref="B6:Q6"/>
    <mergeCell ref="E2:M2"/>
    <mergeCell ref="E3:M3"/>
    <mergeCell ref="E4:M4"/>
    <mergeCell ref="N4:O4"/>
    <mergeCell ref="N3:O3"/>
    <mergeCell ref="N2:O2"/>
    <mergeCell ref="B2:C4"/>
    <mergeCell ref="B5:Q5"/>
    <mergeCell ref="B187:Q196"/>
    <mergeCell ref="B9:B10"/>
    <mergeCell ref="G9:P9"/>
    <mergeCell ref="C9:C10"/>
    <mergeCell ref="E9:E10"/>
    <mergeCell ref="F9:F10"/>
    <mergeCell ref="D9:D10"/>
  </mergeCells>
  <conditionalFormatting sqref="H11:H186">
    <cfRule type="cellIs" dxfId="995" priority="56" operator="notEqual">
      <formula>G11</formula>
    </cfRule>
  </conditionalFormatting>
  <conditionalFormatting sqref="K1:K4 K6:K9 K11:K186 K197:K1048576">
    <cfRule type="containsText" dxfId="994" priority="7" operator="containsText" text="Cambio">
      <formula>NOT(ISERROR(SEARCH("Cambio",K1)))</formula>
    </cfRule>
    <cfRule type="containsText" dxfId="993" priority="8" operator="containsText" text="Revisión de control">
      <formula>NOT(ISERROR(SEARCH("Revisión de control",K1)))</formula>
    </cfRule>
    <cfRule type="containsText" dxfId="992" priority="9" operator="containsText" text="Se mantiene">
      <formula>NOT(ISERROR(SEARCH("Se mantiene",K1)))</formula>
    </cfRule>
  </conditionalFormatting>
  <conditionalFormatting sqref="L11:L186">
    <cfRule type="cellIs" dxfId="991" priority="4" operator="notEqual">
      <formula>G11</formula>
    </cfRule>
  </conditionalFormatting>
  <conditionalFormatting sqref="M11:M186">
    <cfRule type="cellIs" dxfId="990" priority="3" operator="notEqual">
      <formula>G11</formula>
    </cfRule>
  </conditionalFormatting>
  <conditionalFormatting sqref="N11:N186">
    <cfRule type="cellIs" dxfId="989" priority="1" operator="notEqual">
      <formula>G11</formula>
    </cfRule>
  </conditionalFormatting>
  <conditionalFormatting sqref="O11:O186">
    <cfRule type="cellIs" dxfId="988" priority="2" operator="notEqual">
      <formula>G11</formula>
    </cfRule>
  </conditionalFormatting>
  <conditionalFormatting sqref="P11:P186">
    <cfRule type="notContainsBlanks" dxfId="987" priority="38">
      <formula>LEN(TRIM(P11))&gt;0</formula>
    </cfRule>
    <cfRule type="cellIs" dxfId="986" priority="51" operator="notEqual">
      <formula>G11</formula>
    </cfRule>
  </conditionalFormatting>
  <pageMargins left="0.7" right="0.7" top="0.75" bottom="0.75" header="0.3" footer="0.3"/>
  <pageSetup paperSize="14"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379947A-00BD-4EBE-9F78-04C7F63271E1}">
          <x14:formula1>
            <xm:f>Datos!$A$4</xm:f>
          </x14:formula1>
          <xm:sqref>G11:G186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7F7C9-992C-4FDD-8463-CDF22B307A13}">
  <sheetPr>
    <tabColor rgb="FF002060"/>
  </sheetPr>
  <dimension ref="B1:BC186"/>
  <sheetViews>
    <sheetView tabSelected="1" zoomScaleNormal="100" workbookViewId="0"/>
  </sheetViews>
  <sheetFormatPr baseColWidth="10" defaultColWidth="20.53515625" defaultRowHeight="14.15" x14ac:dyDescent="0.4"/>
  <cols>
    <col min="1" max="1" width="5.69140625" style="174" customWidth="1"/>
    <col min="2" max="2" width="30.53515625" style="172" customWidth="1"/>
    <col min="3" max="5" width="60.53515625" style="174" customWidth="1"/>
    <col min="6" max="6" width="20.53515625" style="172"/>
    <col min="7" max="7" width="60.53515625" style="172" customWidth="1"/>
    <col min="8" max="8" width="30.53515625" style="172" customWidth="1"/>
    <col min="9" max="9" width="120.53515625" style="174" customWidth="1"/>
    <col min="10" max="11" width="30.53515625" style="172" customWidth="1"/>
    <col min="12" max="12" width="30.53515625" style="174" customWidth="1"/>
    <col min="13" max="13" width="29.3828125" style="172" customWidth="1"/>
    <col min="14" max="14" width="30.53515625" style="172" customWidth="1"/>
    <col min="15" max="15" width="30.53515625" style="173" customWidth="1"/>
    <col min="16" max="17" width="30.53515625" style="172" customWidth="1"/>
    <col min="18" max="18" width="30.53515625" style="173" customWidth="1"/>
    <col min="19" max="19" width="30.53515625" style="172" customWidth="1"/>
    <col min="20" max="20" width="24.61328125" style="172" customWidth="1"/>
    <col min="21" max="21" width="30.53515625" style="172" customWidth="1"/>
    <col min="22" max="22" width="60.53515625" style="172" customWidth="1"/>
    <col min="23" max="23" width="120.53515625" style="174" customWidth="1"/>
    <col min="24" max="26" width="30.53515625" style="172" customWidth="1"/>
    <col min="27" max="27" width="30.53515625" style="173" customWidth="1"/>
    <col min="28" max="30" width="30.53515625" style="172" customWidth="1"/>
    <col min="31" max="31" width="30.53515625" style="173" customWidth="1"/>
    <col min="32" max="32" width="30.53515625" style="172" customWidth="1"/>
    <col min="33" max="33" width="30.53515625" style="173" customWidth="1"/>
    <col min="34" max="37" width="30.53515625" style="172" customWidth="1"/>
    <col min="38" max="40" width="60.53515625" style="174" customWidth="1"/>
    <col min="41" max="41" width="20.921875" style="172" customWidth="1"/>
    <col min="42" max="42" width="20.53515625" style="172" customWidth="1"/>
    <col min="43" max="43" width="20.53515625" style="173" customWidth="1"/>
    <col min="44" max="47" width="20.53515625" style="172" customWidth="1"/>
    <col min="48" max="49" width="60.53515625" style="172" customWidth="1"/>
    <col min="50" max="54" width="20.53515625" style="172" customWidth="1"/>
    <col min="55" max="55" width="46.53515625" style="173" customWidth="1"/>
    <col min="56" max="16384" width="20.53515625" style="174"/>
  </cols>
  <sheetData>
    <row r="1" spans="2:55" s="175" customFormat="1" x14ac:dyDescent="0.4">
      <c r="B1" s="172"/>
      <c r="C1" s="172"/>
      <c r="D1" s="172"/>
      <c r="E1" s="172"/>
      <c r="F1" s="172"/>
      <c r="G1" s="172"/>
      <c r="H1" s="172"/>
      <c r="I1" s="172"/>
      <c r="J1" s="172"/>
      <c r="K1" s="172"/>
      <c r="L1" s="172"/>
      <c r="M1" s="172"/>
      <c r="N1" s="172"/>
      <c r="O1" s="173"/>
      <c r="P1" s="172"/>
      <c r="Q1" s="172"/>
      <c r="R1" s="173"/>
      <c r="S1" s="172"/>
      <c r="T1" s="172"/>
      <c r="U1" s="172"/>
      <c r="V1" s="172"/>
      <c r="W1" s="174"/>
      <c r="X1" s="172"/>
      <c r="Y1" s="172"/>
      <c r="Z1" s="172"/>
      <c r="AA1" s="173"/>
      <c r="AB1" s="172"/>
      <c r="AC1" s="172"/>
      <c r="AD1" s="172"/>
      <c r="AE1" s="173"/>
      <c r="AF1" s="172"/>
      <c r="AG1" s="173"/>
      <c r="AH1" s="172"/>
      <c r="AI1" s="172"/>
      <c r="AJ1" s="172"/>
      <c r="AK1" s="172"/>
      <c r="AL1" s="174"/>
      <c r="AM1" s="174"/>
      <c r="AN1" s="174"/>
      <c r="AO1" s="172"/>
      <c r="AP1" s="172"/>
      <c r="AQ1" s="173"/>
      <c r="AR1" s="172"/>
      <c r="AS1" s="172"/>
      <c r="AT1" s="172"/>
      <c r="AU1" s="172"/>
      <c r="AV1" s="172"/>
      <c r="AW1" s="172"/>
      <c r="AX1" s="172"/>
      <c r="AY1" s="172"/>
      <c r="AZ1" s="172"/>
      <c r="BA1" s="172"/>
      <c r="BB1" s="172"/>
      <c r="BC1" s="173"/>
    </row>
    <row r="2" spans="2:55" s="175" customFormat="1" ht="30" customHeight="1" x14ac:dyDescent="0.4">
      <c r="B2" s="481"/>
      <c r="C2" s="10" t="s">
        <v>30</v>
      </c>
      <c r="D2" s="484" t="s">
        <v>75</v>
      </c>
      <c r="E2" s="484"/>
      <c r="F2" s="484"/>
      <c r="G2" s="484"/>
      <c r="H2" s="484"/>
      <c r="I2" s="484"/>
      <c r="J2" s="484"/>
      <c r="K2" s="484"/>
      <c r="L2" s="484"/>
      <c r="M2" s="484"/>
      <c r="N2" s="484"/>
      <c r="O2" s="484"/>
      <c r="P2" s="484"/>
      <c r="Q2" s="484"/>
      <c r="R2" s="484"/>
      <c r="S2" s="484"/>
      <c r="T2" s="484"/>
      <c r="U2" s="484"/>
      <c r="V2" s="484"/>
      <c r="W2" s="484"/>
      <c r="X2" s="484"/>
      <c r="Y2" s="484"/>
      <c r="Z2" s="484"/>
      <c r="AA2" s="484"/>
      <c r="AB2" s="484"/>
      <c r="AC2" s="484"/>
      <c r="AD2" s="484"/>
      <c r="AE2" s="484"/>
      <c r="AF2" s="484"/>
      <c r="AG2" s="484"/>
      <c r="AH2" s="484"/>
      <c r="AI2" s="484"/>
      <c r="AJ2" s="484"/>
      <c r="AK2" s="484"/>
      <c r="AL2" s="484"/>
      <c r="AM2" s="484"/>
      <c r="AN2" s="484"/>
      <c r="AO2" s="484"/>
      <c r="AP2" s="484"/>
      <c r="AQ2" s="484"/>
      <c r="AR2" s="484"/>
      <c r="AS2" s="484"/>
      <c r="AT2" s="484"/>
      <c r="AU2" s="484"/>
      <c r="AV2" s="484"/>
      <c r="AW2" s="484"/>
      <c r="AX2" s="484"/>
      <c r="AY2" s="484"/>
      <c r="AZ2" s="341" t="s">
        <v>31</v>
      </c>
      <c r="BA2" s="341"/>
      <c r="BB2" s="474" t="s">
        <v>78</v>
      </c>
      <c r="BC2" s="475"/>
    </row>
    <row r="3" spans="2:55" s="175" customFormat="1" ht="30" customHeight="1" x14ac:dyDescent="0.4">
      <c r="B3" s="482"/>
      <c r="C3" s="10" t="s">
        <v>32</v>
      </c>
      <c r="D3" s="346" t="s">
        <v>76</v>
      </c>
      <c r="E3" s="346"/>
      <c r="F3" s="346"/>
      <c r="G3" s="346"/>
      <c r="H3" s="346"/>
      <c r="I3" s="346"/>
      <c r="J3" s="346"/>
      <c r="K3" s="346"/>
      <c r="L3" s="346"/>
      <c r="M3" s="346"/>
      <c r="N3" s="346"/>
      <c r="O3" s="346"/>
      <c r="P3" s="346"/>
      <c r="Q3" s="346"/>
      <c r="R3" s="346"/>
      <c r="S3" s="346"/>
      <c r="T3" s="346"/>
      <c r="U3" s="346"/>
      <c r="V3" s="346"/>
      <c r="W3" s="346"/>
      <c r="X3" s="346"/>
      <c r="Y3" s="346"/>
      <c r="Z3" s="346"/>
      <c r="AA3" s="346"/>
      <c r="AB3" s="346"/>
      <c r="AC3" s="346"/>
      <c r="AD3" s="346"/>
      <c r="AE3" s="346"/>
      <c r="AF3" s="346"/>
      <c r="AG3" s="346"/>
      <c r="AH3" s="346"/>
      <c r="AI3" s="346"/>
      <c r="AJ3" s="346"/>
      <c r="AK3" s="346"/>
      <c r="AL3" s="346"/>
      <c r="AM3" s="346"/>
      <c r="AN3" s="346"/>
      <c r="AO3" s="346"/>
      <c r="AP3" s="346"/>
      <c r="AQ3" s="346"/>
      <c r="AR3" s="346"/>
      <c r="AS3" s="346"/>
      <c r="AT3" s="346"/>
      <c r="AU3" s="346"/>
      <c r="AV3" s="346"/>
      <c r="AW3" s="346"/>
      <c r="AX3" s="346"/>
      <c r="AY3" s="346"/>
      <c r="AZ3" s="341" t="s">
        <v>33</v>
      </c>
      <c r="BA3" s="341"/>
      <c r="BB3" s="339">
        <v>4</v>
      </c>
      <c r="BC3" s="340"/>
    </row>
    <row r="4" spans="2:55" s="175" customFormat="1" ht="30" customHeight="1" x14ac:dyDescent="0.4">
      <c r="B4" s="483"/>
      <c r="C4" s="10" t="s">
        <v>34</v>
      </c>
      <c r="D4" s="485" t="s">
        <v>77</v>
      </c>
      <c r="E4" s="485"/>
      <c r="F4" s="485"/>
      <c r="G4" s="485"/>
      <c r="H4" s="485"/>
      <c r="I4" s="485"/>
      <c r="J4" s="485"/>
      <c r="K4" s="485"/>
      <c r="L4" s="485"/>
      <c r="M4" s="485"/>
      <c r="N4" s="485"/>
      <c r="O4" s="485"/>
      <c r="P4" s="485"/>
      <c r="Q4" s="485"/>
      <c r="R4" s="485"/>
      <c r="S4" s="485"/>
      <c r="T4" s="485"/>
      <c r="U4" s="485"/>
      <c r="V4" s="485"/>
      <c r="W4" s="485"/>
      <c r="X4" s="485"/>
      <c r="Y4" s="485"/>
      <c r="Z4" s="485"/>
      <c r="AA4" s="485"/>
      <c r="AB4" s="485"/>
      <c r="AC4" s="485"/>
      <c r="AD4" s="485"/>
      <c r="AE4" s="485"/>
      <c r="AF4" s="485"/>
      <c r="AG4" s="485"/>
      <c r="AH4" s="485"/>
      <c r="AI4" s="485"/>
      <c r="AJ4" s="485"/>
      <c r="AK4" s="485"/>
      <c r="AL4" s="485"/>
      <c r="AM4" s="485"/>
      <c r="AN4" s="485"/>
      <c r="AO4" s="485"/>
      <c r="AP4" s="485"/>
      <c r="AQ4" s="485"/>
      <c r="AR4" s="485"/>
      <c r="AS4" s="485"/>
      <c r="AT4" s="485"/>
      <c r="AU4" s="485"/>
      <c r="AV4" s="485"/>
      <c r="AW4" s="485"/>
      <c r="AX4" s="485"/>
      <c r="AY4" s="485"/>
      <c r="AZ4" s="341" t="s">
        <v>104</v>
      </c>
      <c r="BA4" s="341"/>
      <c r="BB4" s="353">
        <v>44636</v>
      </c>
      <c r="BC4" s="354"/>
    </row>
    <row r="5" spans="2:55" s="175" customFormat="1" ht="30" customHeight="1" x14ac:dyDescent="0.4">
      <c r="B5" s="445"/>
      <c r="C5" s="446"/>
      <c r="D5" s="446"/>
      <c r="E5" s="446"/>
      <c r="F5" s="446"/>
      <c r="G5" s="446"/>
      <c r="H5" s="446"/>
      <c r="I5" s="446"/>
      <c r="J5" s="446"/>
      <c r="K5" s="446"/>
      <c r="L5" s="446"/>
      <c r="M5" s="446"/>
      <c r="N5" s="446"/>
      <c r="O5" s="446"/>
      <c r="P5" s="446"/>
      <c r="Q5" s="446"/>
      <c r="R5" s="446"/>
      <c r="S5" s="446"/>
      <c r="T5" s="446"/>
      <c r="U5" s="446"/>
      <c r="V5" s="446"/>
      <c r="W5" s="446"/>
      <c r="X5" s="446"/>
      <c r="Y5" s="446"/>
      <c r="Z5" s="446"/>
      <c r="AA5" s="446"/>
      <c r="AB5" s="446"/>
      <c r="AC5" s="446"/>
      <c r="AD5" s="446"/>
      <c r="AE5" s="446"/>
      <c r="AF5" s="446"/>
      <c r="AG5" s="446"/>
      <c r="AH5" s="446"/>
      <c r="AI5" s="446"/>
      <c r="AJ5" s="446"/>
      <c r="AK5" s="446"/>
      <c r="AL5" s="446"/>
      <c r="AM5" s="446"/>
      <c r="AN5" s="446"/>
      <c r="AO5" s="446"/>
      <c r="AP5" s="446"/>
      <c r="AQ5" s="446"/>
      <c r="AR5" s="446"/>
      <c r="AS5" s="446"/>
      <c r="AT5" s="446"/>
      <c r="AU5" s="446"/>
      <c r="AV5" s="446"/>
      <c r="AW5" s="446"/>
      <c r="AX5" s="446"/>
      <c r="AY5" s="446"/>
      <c r="AZ5" s="446"/>
      <c r="BA5" s="446"/>
      <c r="BB5" s="446"/>
      <c r="BC5" s="447"/>
    </row>
    <row r="6" spans="2:55" s="135" customFormat="1" ht="30" customHeight="1" x14ac:dyDescent="0.4">
      <c r="B6" s="359" t="s">
        <v>75</v>
      </c>
      <c r="C6" s="359"/>
      <c r="D6" s="359"/>
      <c r="E6" s="359"/>
      <c r="F6" s="359"/>
      <c r="G6" s="359"/>
      <c r="H6" s="359"/>
      <c r="I6" s="359"/>
      <c r="J6" s="359"/>
      <c r="K6" s="359"/>
      <c r="L6" s="359"/>
      <c r="M6" s="359"/>
      <c r="N6" s="359"/>
      <c r="O6" s="359"/>
      <c r="P6" s="359"/>
      <c r="Q6" s="359"/>
      <c r="R6" s="359"/>
      <c r="S6" s="359"/>
      <c r="T6" s="359"/>
      <c r="U6" s="359"/>
      <c r="V6" s="359"/>
      <c r="W6" s="359"/>
      <c r="X6" s="359"/>
      <c r="Y6" s="359"/>
      <c r="Z6" s="359"/>
      <c r="AA6" s="359"/>
      <c r="AB6" s="359"/>
      <c r="AC6" s="359"/>
      <c r="AD6" s="359"/>
      <c r="AE6" s="359"/>
      <c r="AF6" s="359"/>
      <c r="AG6" s="359"/>
      <c r="AH6" s="359"/>
      <c r="AI6" s="359"/>
      <c r="AJ6" s="359"/>
      <c r="AK6" s="359"/>
      <c r="AL6" s="359"/>
      <c r="AM6" s="359"/>
      <c r="AN6" s="359"/>
      <c r="AO6" s="359"/>
      <c r="AP6" s="359"/>
      <c r="AQ6" s="359"/>
      <c r="AR6" s="359"/>
      <c r="AS6" s="359"/>
      <c r="AT6" s="359"/>
      <c r="AU6" s="359"/>
      <c r="AV6" s="359"/>
      <c r="AW6" s="359"/>
      <c r="AX6" s="359"/>
      <c r="AY6" s="359"/>
      <c r="AZ6" s="359"/>
      <c r="BA6" s="359"/>
      <c r="BB6" s="359"/>
      <c r="BC6" s="359"/>
    </row>
    <row r="7" spans="2:55" s="135" customFormat="1" ht="30" customHeight="1" x14ac:dyDescent="0.4">
      <c r="B7" s="483"/>
      <c r="C7" s="487"/>
      <c r="D7" s="487"/>
      <c r="E7" s="487"/>
      <c r="F7" s="487"/>
      <c r="G7" s="487"/>
      <c r="H7" s="487"/>
      <c r="I7" s="487"/>
      <c r="J7" s="487"/>
      <c r="K7" s="487"/>
      <c r="L7" s="487"/>
      <c r="M7" s="487"/>
      <c r="N7" s="487"/>
      <c r="O7" s="487"/>
      <c r="P7" s="487"/>
      <c r="Q7" s="487"/>
      <c r="R7" s="487"/>
      <c r="S7" s="487"/>
      <c r="T7" s="487"/>
      <c r="U7" s="487"/>
      <c r="V7" s="487"/>
      <c r="W7" s="487"/>
      <c r="X7" s="487"/>
      <c r="Y7" s="487"/>
      <c r="Z7" s="487"/>
      <c r="AA7" s="487"/>
      <c r="AB7" s="487"/>
      <c r="AC7" s="487"/>
      <c r="AD7" s="487"/>
      <c r="AE7" s="487"/>
      <c r="AF7" s="487"/>
      <c r="AG7" s="487"/>
      <c r="AH7" s="487"/>
      <c r="AI7" s="487"/>
      <c r="AJ7" s="487"/>
      <c r="AK7" s="487"/>
      <c r="AL7" s="487"/>
      <c r="AM7" s="487"/>
      <c r="AN7" s="487"/>
      <c r="AO7" s="487"/>
      <c r="AP7" s="487"/>
      <c r="AQ7" s="487"/>
      <c r="AR7" s="487"/>
      <c r="AS7" s="487"/>
      <c r="AT7" s="487"/>
      <c r="AU7" s="487"/>
      <c r="AV7" s="487"/>
      <c r="AW7" s="487"/>
      <c r="AX7" s="487"/>
      <c r="AY7" s="487"/>
      <c r="AZ7" s="487"/>
      <c r="BA7" s="487"/>
      <c r="BB7" s="487"/>
      <c r="BC7" s="487"/>
    </row>
    <row r="8" spans="2:55" s="175" customFormat="1" ht="62.4" customHeight="1" x14ac:dyDescent="0.4">
      <c r="B8" s="435" t="s">
        <v>34</v>
      </c>
      <c r="C8" s="435" t="s">
        <v>62</v>
      </c>
      <c r="D8" s="435" t="s">
        <v>111</v>
      </c>
      <c r="E8" s="428" t="s">
        <v>1667</v>
      </c>
      <c r="F8" s="435" t="s">
        <v>137</v>
      </c>
      <c r="G8" s="435" t="s">
        <v>595</v>
      </c>
      <c r="H8" s="428" t="s">
        <v>155</v>
      </c>
      <c r="I8" s="428" t="s">
        <v>1534</v>
      </c>
      <c r="J8" s="479" t="s">
        <v>492</v>
      </c>
      <c r="K8" s="428" t="s">
        <v>883</v>
      </c>
      <c r="L8" s="428" t="s">
        <v>154</v>
      </c>
      <c r="M8" s="317" t="s">
        <v>688</v>
      </c>
      <c r="N8" s="427"/>
      <c r="O8" s="427"/>
      <c r="P8" s="427"/>
      <c r="Q8" s="427"/>
      <c r="R8" s="427"/>
      <c r="S8" s="427"/>
      <c r="T8" s="427"/>
      <c r="U8" s="476" t="s">
        <v>687</v>
      </c>
      <c r="V8" s="477"/>
      <c r="W8" s="478"/>
      <c r="X8" s="442" t="s">
        <v>686</v>
      </c>
      <c r="Y8" s="486"/>
      <c r="Z8" s="486"/>
      <c r="AA8" s="486"/>
      <c r="AB8" s="486"/>
      <c r="AC8" s="486"/>
      <c r="AD8" s="486"/>
      <c r="AE8" s="442" t="s">
        <v>1875</v>
      </c>
      <c r="AF8" s="443"/>
      <c r="AG8" s="443"/>
      <c r="AH8" s="443"/>
      <c r="AI8" s="443"/>
      <c r="AJ8" s="444"/>
      <c r="AK8" s="395" t="s">
        <v>102</v>
      </c>
      <c r="AL8" s="395"/>
      <c r="AM8" s="395"/>
      <c r="AN8" s="395"/>
      <c r="AO8" s="395"/>
      <c r="AP8" s="455" t="s">
        <v>1958</v>
      </c>
      <c r="AQ8" s="456"/>
      <c r="AR8" s="456"/>
      <c r="AS8" s="442" t="s">
        <v>685</v>
      </c>
      <c r="AT8" s="443"/>
      <c r="AU8" s="443"/>
      <c r="AV8" s="443"/>
      <c r="AW8" s="443"/>
      <c r="AX8" s="443"/>
      <c r="AY8" s="443"/>
      <c r="AZ8" s="443"/>
      <c r="BA8" s="443"/>
      <c r="BB8" s="443"/>
      <c r="BC8" s="176">
        <f>+'7 - Materialización del Riesgo'!Q9</f>
        <v>0.99772727272727268</v>
      </c>
    </row>
    <row r="9" spans="2:55" s="175" customFormat="1" ht="141.44999999999999" x14ac:dyDescent="0.4">
      <c r="B9" s="436"/>
      <c r="C9" s="436"/>
      <c r="D9" s="436"/>
      <c r="E9" s="429"/>
      <c r="F9" s="436"/>
      <c r="G9" s="436"/>
      <c r="H9" s="429"/>
      <c r="I9" s="429"/>
      <c r="J9" s="480"/>
      <c r="K9" s="429"/>
      <c r="L9" s="429"/>
      <c r="M9" s="177" t="s">
        <v>1871</v>
      </c>
      <c r="N9" s="177" t="s">
        <v>156</v>
      </c>
      <c r="O9" s="178" t="s">
        <v>166</v>
      </c>
      <c r="P9" s="177" t="s">
        <v>1872</v>
      </c>
      <c r="Q9" s="177" t="s">
        <v>157</v>
      </c>
      <c r="R9" s="178" t="s">
        <v>166</v>
      </c>
      <c r="S9" s="177" t="s">
        <v>167</v>
      </c>
      <c r="T9" s="63" t="s">
        <v>1873</v>
      </c>
      <c r="U9" s="63" t="s">
        <v>433</v>
      </c>
      <c r="V9" s="63" t="s">
        <v>1876</v>
      </c>
      <c r="W9" s="63" t="s">
        <v>624</v>
      </c>
      <c r="X9" s="63" t="s">
        <v>1895</v>
      </c>
      <c r="Y9" s="116" t="s">
        <v>1878</v>
      </c>
      <c r="Z9" s="116" t="s">
        <v>1896</v>
      </c>
      <c r="AA9" s="117" t="s">
        <v>684</v>
      </c>
      <c r="AB9" s="63" t="s">
        <v>1881</v>
      </c>
      <c r="AC9" s="116" t="s">
        <v>1882</v>
      </c>
      <c r="AD9" s="63" t="s">
        <v>1883</v>
      </c>
      <c r="AE9" s="117" t="s">
        <v>1884</v>
      </c>
      <c r="AF9" s="63" t="s">
        <v>164</v>
      </c>
      <c r="AG9" s="117" t="s">
        <v>1885</v>
      </c>
      <c r="AH9" s="63" t="s">
        <v>165</v>
      </c>
      <c r="AI9" s="63" t="s">
        <v>1886</v>
      </c>
      <c r="AJ9" s="63" t="s">
        <v>1873</v>
      </c>
      <c r="AK9" s="179" t="s">
        <v>470</v>
      </c>
      <c r="AL9" s="179" t="s">
        <v>451</v>
      </c>
      <c r="AM9" s="179" t="s">
        <v>452</v>
      </c>
      <c r="AN9" s="179" t="s">
        <v>453</v>
      </c>
      <c r="AO9" s="179" t="s">
        <v>454</v>
      </c>
      <c r="AP9" s="180" t="s">
        <v>455</v>
      </c>
      <c r="AQ9" s="181" t="s">
        <v>596</v>
      </c>
      <c r="AR9" s="182" t="s">
        <v>435</v>
      </c>
      <c r="AS9" s="103" t="s">
        <v>197</v>
      </c>
      <c r="AT9" s="103" t="s">
        <v>1891</v>
      </c>
      <c r="AU9" s="103" t="s">
        <v>1892</v>
      </c>
      <c r="AV9" s="103" t="s">
        <v>1897</v>
      </c>
      <c r="AW9" s="103" t="s">
        <v>1894</v>
      </c>
      <c r="AX9" s="103" t="s">
        <v>170</v>
      </c>
      <c r="AY9" s="103" t="s">
        <v>171</v>
      </c>
      <c r="AZ9" s="103" t="s">
        <v>491</v>
      </c>
      <c r="BA9" s="103" t="s">
        <v>493</v>
      </c>
      <c r="BB9" s="103" t="s">
        <v>198</v>
      </c>
      <c r="BC9" s="117" t="s">
        <v>172</v>
      </c>
    </row>
    <row r="10" spans="2:55" s="135" customFormat="1" ht="42.45" x14ac:dyDescent="0.4">
      <c r="B10" s="152" t="str">
        <f>+'3 - Identificación del Riesgo'!B10</f>
        <v>DIRECCIONAMIENTO ESTRATÉGICO</v>
      </c>
      <c r="C10" s="152" t="str">
        <f>+'3 - Identificación del Riesgo'!C10</f>
        <v>Establecer los lineamientos estratégicos y el esquema de operación de la Agencia Nacional de Tierras, asegurando la disponibilidad de los recursos necesarios para su aplicación</v>
      </c>
      <c r="D10" s="152" t="str">
        <f>+'3 - Identificación del Riesgo'!D10</f>
        <v>Desde la comprensión del contexto interno y externo, hasta la formulación de Planes, programas y proyectos relacionados con el cumplimiento de las funciones de la entidad</v>
      </c>
      <c r="E10" s="183" t="str">
        <f>+'3 - Identificación del Riesgo'!F10</f>
        <v>OFICINA DE PLANEACIÓN</v>
      </c>
      <c r="F10" s="153" t="str">
        <f>+'3 - Identificación del Riesgo'!G10</f>
        <v>R 1</v>
      </c>
      <c r="G10" s="183" t="str">
        <f>+'3 - Identificación del Riesgo'!H10</f>
        <v>Aprobar planes no pertinentes a la entidad</v>
      </c>
      <c r="H10" s="183" t="str">
        <f>+'3 - Identificación del Riesgo'!I10</f>
        <v>Afectación Económica o presupuestal</v>
      </c>
      <c r="I10" s="152" t="str">
        <f>+'3 - Identificación del Riesgo'!J10</f>
        <v>Posibilidad de afectación económica  por multa del ente de control debido al desconocimiento y/o interpretación inadecuada de la política pública para el sector rural, del contexto, del entorno y de la situación de la Agencia y de la normativa vigente relacionada con la Agencia</v>
      </c>
      <c r="J10" s="184">
        <f>+'3 - Identificación del Riesgo'!O10</f>
        <v>44701</v>
      </c>
      <c r="K10" s="184" t="str">
        <f>+'3 - Identificación del Riesgo'!K10</f>
        <v>ESTRATÉGICOS</v>
      </c>
      <c r="L10" s="185" t="str">
        <f>+'3 - Identificación del Riesgo'!N10</f>
        <v>Ejecución y administración de procesos</v>
      </c>
      <c r="M10" s="186">
        <f>+'4 - Valor del Riesgo Inherente'!H11</f>
        <v>1</v>
      </c>
      <c r="N10" s="109" t="str">
        <f>IF(M10&lt;=0,"",IF(M10&lt;=2,"Muy Baja",IF(M10&lt;=24,"Baja",IF(M10&lt;=500,"Media",IF(M10&lt;=5000,"Alta","Muy Alta")))))</f>
        <v>Muy Baja</v>
      </c>
      <c r="O10" s="110">
        <f>IF(N10="","",IF(N10="Muy Baja",0.2,IF(N10="Baja",0.4,IF(N10="Media",0.6,IF(N10="Alta",0.8,IF(N10="Muy Alta",1,))))))</f>
        <v>0.2</v>
      </c>
      <c r="P10" s="186" t="str">
        <f>+'4 - Valor del Riesgo Inherente'!K11</f>
        <v>Desde los 500 SMLMV</v>
      </c>
      <c r="Q10" s="109" t="str">
        <f>+'4 - Valor del Riesgo Inherente'!L11</f>
        <v>Catastrófico</v>
      </c>
      <c r="R10" s="110">
        <f>+'4 - Valor del Riesgo Inherente'!M11</f>
        <v>1</v>
      </c>
      <c r="S10" s="109" t="str">
        <f>+'4 - Valor del Riesgo Inherente'!N11</f>
        <v>Extremo</v>
      </c>
      <c r="T10" s="109" t="str">
        <f>+'4 - Valor del Riesgo Inherente'!O11</f>
        <v>Reducir</v>
      </c>
      <c r="U10" s="153" t="str">
        <f>+'5 - Diseño y Valoración Control'!H11</f>
        <v>C 1.1</v>
      </c>
      <c r="V10" s="152" t="str">
        <f>+'5 - Diseño y Valoración Control'!I11</f>
        <v>CONSEJO DIRECTIVO DE LA AGENCIA NACIONAL DE TIERRAS</v>
      </c>
      <c r="W10" s="152" t="str">
        <f>+'5 - Diseño y Valoración Control'!J11</f>
        <v>El Consejo Directivo de la Agencia Nacional de Tierras resuelve aprobar los Planes de Acción anuales y el Plan Estratégico cuatrienal presentado por las dependencias a través del acta de sesión ordinaria del Consejo Directivo de la Entidad donde verifican el cumplimiento de las necesidades para la misionalidad de la entidad</v>
      </c>
      <c r="X10" s="183" t="str">
        <f>+'5 - Diseño y Valoración Control'!K11</f>
        <v>Preventivo</v>
      </c>
      <c r="Y10" s="109" t="str">
        <f>+'5 - Diseño y Valoración Control'!L11</f>
        <v>Probabilidad</v>
      </c>
      <c r="Z10" s="183" t="str">
        <f>+'5 - Diseño y Valoración Control'!M11</f>
        <v>Manual</v>
      </c>
      <c r="AA10" s="109" t="str">
        <f>+'5 - Diseño y Valoración Control'!N11</f>
        <v>40%</v>
      </c>
      <c r="AB10" s="183" t="str">
        <f>+'5 - Diseño y Valoración Control'!O11</f>
        <v>Documentado</v>
      </c>
      <c r="AC10" s="183" t="str">
        <f>+'5 - Diseño y Valoración Control'!P11</f>
        <v>Continua</v>
      </c>
      <c r="AD10" s="183" t="str">
        <f>+'5 - Diseño y Valoración Control'!Q11</f>
        <v>Con registro</v>
      </c>
      <c r="AE10" s="110">
        <f>+'5 - Diseño y Valoración Control'!R11</f>
        <v>0.12</v>
      </c>
      <c r="AF10" s="109" t="str">
        <f>+'5 - Diseño y Valoración Control'!S11</f>
        <v>Muy Baja</v>
      </c>
      <c r="AG10" s="110">
        <f>+'5 - Diseño y Valoración Control'!T11</f>
        <v>1</v>
      </c>
      <c r="AH10" s="109" t="str">
        <f>+'5 - Diseño y Valoración Control'!U11</f>
        <v>Catastrófico</v>
      </c>
      <c r="AI10" s="109" t="str">
        <f>+'5 - Diseño y Valoración Control'!V11</f>
        <v>Extremo</v>
      </c>
      <c r="AJ10" s="109" t="str">
        <f>+'5 - Diseño y Valoración Control'!W11</f>
        <v>Reducir</v>
      </c>
      <c r="AK10" s="153" t="str">
        <f>+'6 - Plan de Acciones Preventiva'!F9</f>
        <v>P 1.1</v>
      </c>
      <c r="AL10" s="152" t="str">
        <f>+'6 - Plan de Acciones Preventiva'!G9</f>
        <v>Realizar socialización a  los Directores, Subdirectores, Secretaría General y Jefes de Oficina sobre el  procedimiento DEST-P-003 FORMULACIÓN DEL PLAN DE ACCIÓN INSTITUCIONAL</v>
      </c>
      <c r="AM10" s="153" t="str">
        <f>+'6 - Plan de Acciones Preventiva'!H9</f>
        <v>OFICINA DE PLANEACIÓN</v>
      </c>
      <c r="AN10" s="152" t="str">
        <f>+'6 - Plan de Acciones Preventiva'!I9</f>
        <v xml:space="preserve">Listados de asistencia </v>
      </c>
      <c r="AO10" s="187">
        <f>+'6 - Plan de Acciones Preventiva'!J9</f>
        <v>3</v>
      </c>
      <c r="AP10" s="187">
        <f>+'6 - Plan de Acciones Preventiva'!AI9</f>
        <v>0</v>
      </c>
      <c r="AQ10" s="252">
        <f>+'6 - Plan de Acciones Preventiva'!AJ9</f>
        <v>0</v>
      </c>
      <c r="AR10" s="187" t="str">
        <f>+'6 - Plan de Acciones Preventiva'!AK9</f>
        <v>En términos</v>
      </c>
      <c r="AS10" s="183">
        <f>+'7 - Materialización del Riesgo'!G11</f>
        <v>0</v>
      </c>
      <c r="AT10" s="183">
        <f>+'7 - Materialización del Riesgo'!H11</f>
        <v>0</v>
      </c>
      <c r="AU10" s="183">
        <f>+'7 - Materialización del Riesgo'!I11</f>
        <v>0</v>
      </c>
      <c r="AV10" s="183" t="e">
        <f>+'7 - Materialización del Riesgo'!J11</f>
        <v>#DIV/0!</v>
      </c>
      <c r="AW10" s="183" t="e">
        <f>+'7 - Materialización del Riesgo'!K11</f>
        <v>#DIV/0!</v>
      </c>
      <c r="AX10" s="183">
        <f>+'7 - Materialización del Riesgo'!L11</f>
        <v>0</v>
      </c>
      <c r="AY10" s="183">
        <f>+'7 - Materialización del Riesgo'!M11</f>
        <v>0</v>
      </c>
      <c r="AZ10" s="183">
        <f>+'7 - Materialización del Riesgo'!N11</f>
        <v>0</v>
      </c>
      <c r="BA10" s="183">
        <f>+'7 - Materialización del Riesgo'!O11</f>
        <v>0</v>
      </c>
      <c r="BB10" s="183" t="e">
        <f>+'7 - Materialización del Riesgo'!P11</f>
        <v>#DIV/0!</v>
      </c>
      <c r="BC10" s="188">
        <f>+'7 - Materialización del Riesgo'!Q11</f>
        <v>1</v>
      </c>
    </row>
    <row r="11" spans="2:55" s="175" customFormat="1" ht="42.45" x14ac:dyDescent="0.4">
      <c r="B11" s="152" t="str">
        <f>+'3 - Identificación del Riesgo'!B11</f>
        <v>DIRECCIONAMIENTO ESTRATÉGICO</v>
      </c>
      <c r="C11" s="152" t="str">
        <f>+'3 - Identificación del Riesgo'!C11</f>
        <v>Establecer los lineamientos estratégicos y el esquema de operación de la Agencia Nacional de Tierras, asegurando la disponibilidad de los recursos necesarios para su aplicación</v>
      </c>
      <c r="D11" s="152" t="str">
        <f>+'3 - Identificación del Riesgo'!D11</f>
        <v>Desde la comprensión del contexto interno y externo, hasta la formulación de Planes, programas y proyectos relacionados con el cumplimiento de las funciones de la entidad</v>
      </c>
      <c r="E11" s="183" t="str">
        <f>+'3 - Identificación del Riesgo'!F11</f>
        <v>OFICINA DE PLANEACIÓN</v>
      </c>
      <c r="F11" s="153" t="str">
        <f>+'3 - Identificación del Riesgo'!G11</f>
        <v>R 1</v>
      </c>
      <c r="G11" s="183" t="str">
        <f>+'3 - Identificación del Riesgo'!H11</f>
        <v>Aprobar planes no pertinentes a la entidad</v>
      </c>
      <c r="H11" s="183" t="str">
        <f>+'3 - Identificación del Riesgo'!I11</f>
        <v>Afectación Económica o presupuestal</v>
      </c>
      <c r="I11" s="152" t="str">
        <f>+'3 - Identificación del Riesgo'!J11</f>
        <v>Posibilidad de afectación económica  por multa del ente de control debido al desconocimiento y/o interpretación inadecuada de la política pública para el sector rural, del contexto, del entorno y de la situación de la Agencia y de la normativa vigente relacionada con la Agencia</v>
      </c>
      <c r="J11" s="184">
        <f>+'3 - Identificación del Riesgo'!O11</f>
        <v>44701</v>
      </c>
      <c r="K11" s="184" t="str">
        <f>+'3 - Identificación del Riesgo'!K11</f>
        <v>ESTRATÉGICOS</v>
      </c>
      <c r="L11" s="185" t="str">
        <f>+'3 - Identificación del Riesgo'!N11</f>
        <v>Ejecución y administración de procesos</v>
      </c>
      <c r="M11" s="186">
        <f>+'4 - Valor del Riesgo Inherente'!H12</f>
        <v>1</v>
      </c>
      <c r="N11" s="109" t="str">
        <f t="shared" ref="N11:N74" si="0">IF(M11&lt;=0,"",IF(M11&lt;=2,"Muy Baja",IF(M11&lt;=24,"Baja",IF(M11&lt;=500,"Media",IF(M11&lt;=5000,"Alta","Muy Alta")))))</f>
        <v>Muy Baja</v>
      </c>
      <c r="O11" s="110">
        <f t="shared" ref="O11:O74" si="1">IF(N11="","",IF(N11="Muy Baja",0.2,IF(N11="Baja",0.4,IF(N11="Media",0.6,IF(N11="Alta",0.8,IF(N11="Muy Alta",1,))))))</f>
        <v>0.2</v>
      </c>
      <c r="P11" s="186" t="str">
        <f>+'4 - Valor del Riesgo Inherente'!K12</f>
        <v>Desde los 500 SMLMV</v>
      </c>
      <c r="Q11" s="109" t="str">
        <f>+'4 - Valor del Riesgo Inherente'!L12</f>
        <v>Catastrófico</v>
      </c>
      <c r="R11" s="110">
        <f>+'4 - Valor del Riesgo Inherente'!M12</f>
        <v>1</v>
      </c>
      <c r="S11" s="109" t="str">
        <f>+'4 - Valor del Riesgo Inherente'!N12</f>
        <v>Extremo</v>
      </c>
      <c r="T11" s="109" t="str">
        <f>+'4 - Valor del Riesgo Inherente'!O12</f>
        <v>Reducir</v>
      </c>
      <c r="U11" s="153" t="str">
        <f>+'5 - Diseño y Valoración Control'!H12</f>
        <v>C 1.2</v>
      </c>
      <c r="V11" s="152" t="str">
        <f>+'5 - Diseño y Valoración Control'!I12</f>
        <v>OFICINA DE PLANEACIÓN</v>
      </c>
      <c r="W11" s="152" t="str">
        <f>+'5 - Diseño y Valoración Control'!J12</f>
        <v>La Oficina de Planeación reemplaza los planes que no fueron aprobados a través de los Planes de Acción anuales y/o el Plan Estratégico cuatrienal actualizados analizando las observaciones presentadas para cumplir con los objetivos misionales y presentarlos de nuevo a revisión y aprobación del Consejo Directivo de la ANT</v>
      </c>
      <c r="X11" s="183" t="str">
        <f>+'5 - Diseño y Valoración Control'!K12</f>
        <v>Correctivo</v>
      </c>
      <c r="Y11" s="109" t="str">
        <f>+'5 - Diseño y Valoración Control'!L12</f>
        <v>Impacto</v>
      </c>
      <c r="Z11" s="183" t="str">
        <f>+'5 - Diseño y Valoración Control'!M12</f>
        <v>Manual</v>
      </c>
      <c r="AA11" s="109" t="str">
        <f>+'5 - Diseño y Valoración Control'!N12</f>
        <v>25%</v>
      </c>
      <c r="AB11" s="183" t="str">
        <f>+'5 - Diseño y Valoración Control'!O12</f>
        <v>Documentado</v>
      </c>
      <c r="AC11" s="183" t="str">
        <f>+'5 - Diseño y Valoración Control'!P12</f>
        <v>Continua</v>
      </c>
      <c r="AD11" s="183" t="str">
        <f>+'5 - Diseño y Valoración Control'!Q12</f>
        <v>Con registro</v>
      </c>
      <c r="AE11" s="110">
        <f>+'5 - Diseño y Valoración Control'!R12</f>
        <v>0.12</v>
      </c>
      <c r="AF11" s="109" t="str">
        <f>+'5 - Diseño y Valoración Control'!S12</f>
        <v>Muy Baja</v>
      </c>
      <c r="AG11" s="110">
        <f>+'5 - Diseño y Valoración Control'!T12</f>
        <v>0.75</v>
      </c>
      <c r="AH11" s="109" t="str">
        <f>+'5 - Diseño y Valoración Control'!U12</f>
        <v>Mayor</v>
      </c>
      <c r="AI11" s="109" t="str">
        <f>+'5 - Diseño y Valoración Control'!V12</f>
        <v>Alto</v>
      </c>
      <c r="AJ11" s="109" t="str">
        <f>+'5 - Diseño y Valoración Control'!W12</f>
        <v>Reducir</v>
      </c>
      <c r="AK11" s="153" t="str">
        <f>+'6 - Plan de Acciones Preventiva'!F10</f>
        <v>P 1.2</v>
      </c>
      <c r="AL11" s="152">
        <f>+'6 - Plan de Acciones Preventiva'!G10</f>
        <v>0</v>
      </c>
      <c r="AM11" s="153" t="str">
        <f>+'6 - Plan de Acciones Preventiva'!H10</f>
        <v/>
      </c>
      <c r="AN11" s="152">
        <f>+'6 - Plan de Acciones Preventiva'!I10</f>
        <v>0</v>
      </c>
      <c r="AO11" s="187">
        <f>+'6 - Plan de Acciones Preventiva'!J10</f>
        <v>0</v>
      </c>
      <c r="AP11" s="187">
        <f>+'6 - Plan de Acciones Preventiva'!AI10</f>
        <v>0</v>
      </c>
      <c r="AQ11" s="252">
        <f>+'6 - Plan de Acciones Preventiva'!AJ10</f>
        <v>0</v>
      </c>
      <c r="AR11" s="187">
        <f>+'6 - Plan de Acciones Preventiva'!AK10</f>
        <v>0</v>
      </c>
      <c r="AS11" s="183">
        <f>+'7 - Materialización del Riesgo'!G12</f>
        <v>0</v>
      </c>
      <c r="AT11" s="183">
        <f>+'7 - Materialización del Riesgo'!H12</f>
        <v>0</v>
      </c>
      <c r="AU11" s="183">
        <f>+'7 - Materialización del Riesgo'!I12</f>
        <v>0</v>
      </c>
      <c r="AV11" s="183" t="e">
        <f>+'7 - Materialización del Riesgo'!J12</f>
        <v>#DIV/0!</v>
      </c>
      <c r="AW11" s="183" t="e">
        <f>+'7 - Materialización del Riesgo'!K12</f>
        <v>#DIV/0!</v>
      </c>
      <c r="AX11" s="183">
        <f>+'7 - Materialización del Riesgo'!L12</f>
        <v>0</v>
      </c>
      <c r="AY11" s="183">
        <f>+'7 - Materialización del Riesgo'!M12</f>
        <v>0</v>
      </c>
      <c r="AZ11" s="183">
        <f>+'7 - Materialización del Riesgo'!N12</f>
        <v>0</v>
      </c>
      <c r="BA11" s="183">
        <f>+'7 - Materialización del Riesgo'!O12</f>
        <v>0</v>
      </c>
      <c r="BB11" s="183" t="e">
        <f>+'7 - Materialización del Riesgo'!P12</f>
        <v>#DIV/0!</v>
      </c>
      <c r="BC11" s="188">
        <f>+'7 - Materialización del Riesgo'!Q12</f>
        <v>1</v>
      </c>
    </row>
    <row r="12" spans="2:55" s="175" customFormat="1" ht="56.6" x14ac:dyDescent="0.4">
      <c r="B12" s="152" t="str">
        <f>+'3 - Identificación del Riesgo'!B12</f>
        <v>DIRECCIONAMIENTO ESTRATÉGICO</v>
      </c>
      <c r="C12" s="152" t="str">
        <f>+'3 - Identificación del Riesgo'!C12</f>
        <v>Establecer los lineamientos estratégicos y el esquema de operación de la Agencia Nacional de Tierras, asegurando la disponibilidad de los recursos necesarios para su aplicación</v>
      </c>
      <c r="D12" s="152" t="str">
        <f>+'3 - Identificación del Riesgo'!D12</f>
        <v>Desde la comprensión del contexto interno y externo, hasta la formulación de Planes, programas y proyectos relacionados con el cumplimiento de las funciones de la entidad</v>
      </c>
      <c r="E12" s="183" t="str">
        <f>+'3 - Identificación del Riesgo'!F12</f>
        <v>OFICINA DE PLANEACIÓN</v>
      </c>
      <c r="F12" s="153" t="str">
        <f>+'3 - Identificación del Riesgo'!G12</f>
        <v>R 2</v>
      </c>
      <c r="G12" s="183" t="str">
        <f>+'3 - Identificación del Riesgo'!H12</f>
        <v>Inscribir proyectos de inversión no adecuados a las necesidades de la entidad</v>
      </c>
      <c r="H12" s="183" t="str">
        <f>+'3 - Identificación del Riesgo'!I12</f>
        <v>Afectación Económica o presupuestal</v>
      </c>
      <c r="I12" s="152" t="str">
        <f>+'3 - Identificación del Riesgo'!J12</f>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v>
      </c>
      <c r="J12" s="184">
        <f>+'3 - Identificación del Riesgo'!O12</f>
        <v>44701</v>
      </c>
      <c r="K12" s="184" t="str">
        <f>+'3 - Identificación del Riesgo'!K12</f>
        <v>GERENCIALES</v>
      </c>
      <c r="L12" s="185" t="str">
        <f>+'3 - Identificación del Riesgo'!N12</f>
        <v>Ejecución y administración de procesos</v>
      </c>
      <c r="M12" s="186">
        <f>+'4 - Valor del Riesgo Inherente'!H13</f>
        <v>1</v>
      </c>
      <c r="N12" s="109" t="str">
        <f t="shared" si="0"/>
        <v>Muy Baja</v>
      </c>
      <c r="O12" s="110">
        <f t="shared" si="1"/>
        <v>0.2</v>
      </c>
      <c r="P12" s="186" t="str">
        <f>+'4 - Valor del Riesgo Inherente'!K13</f>
        <v>Desde los 500 SMLMV</v>
      </c>
      <c r="Q12" s="109" t="str">
        <f>+'4 - Valor del Riesgo Inherente'!L13</f>
        <v>Catastrófico</v>
      </c>
      <c r="R12" s="110">
        <f>+'4 - Valor del Riesgo Inherente'!M13</f>
        <v>1</v>
      </c>
      <c r="S12" s="109" t="str">
        <f>+'4 - Valor del Riesgo Inherente'!N13</f>
        <v>Extremo</v>
      </c>
      <c r="T12" s="109" t="str">
        <f>+'4 - Valor del Riesgo Inherente'!O13</f>
        <v>Reducir</v>
      </c>
      <c r="U12" s="153" t="str">
        <f>+'5 - Diseño y Valoración Control'!H13</f>
        <v>C 2.1</v>
      </c>
      <c r="V12" s="152" t="str">
        <f>+'5 - Diseño y Valoración Control'!I13</f>
        <v>OFICINA DE PLANEACIÓN</v>
      </c>
      <c r="W12" s="152" t="str">
        <f>+'5 - Diseño y Valoración Control'!J13</f>
        <v>La Oficina de Planeación revisa la formulación de los proyectos de inversión a través del documento técnico que presenta la verificación de pertinencia y confiabilidad técnica, financiera, económica, legal, ambiental y metodológica del proyecto; en línea con la misión, objetivos, lineamientos y planes establecidos por parte de la entidad</v>
      </c>
      <c r="X12" s="183" t="str">
        <f>+'5 - Diseño y Valoración Control'!K13</f>
        <v>Preventivo</v>
      </c>
      <c r="Y12" s="109" t="str">
        <f>+'5 - Diseño y Valoración Control'!L13</f>
        <v>Probabilidad</v>
      </c>
      <c r="Z12" s="183" t="str">
        <f>+'5 - Diseño y Valoración Control'!M13</f>
        <v>Manual</v>
      </c>
      <c r="AA12" s="109" t="str">
        <f>+'5 - Diseño y Valoración Control'!N13</f>
        <v>40%</v>
      </c>
      <c r="AB12" s="183" t="str">
        <f>+'5 - Diseño y Valoración Control'!O13</f>
        <v>Documentado</v>
      </c>
      <c r="AC12" s="183" t="str">
        <f>+'5 - Diseño y Valoración Control'!P13</f>
        <v>Continua</v>
      </c>
      <c r="AD12" s="183" t="str">
        <f>+'5 - Diseño y Valoración Control'!Q13</f>
        <v>Con registro</v>
      </c>
      <c r="AE12" s="110">
        <f>+'5 - Diseño y Valoración Control'!R13</f>
        <v>0.12</v>
      </c>
      <c r="AF12" s="109" t="str">
        <f>+'5 - Diseño y Valoración Control'!S13</f>
        <v>Muy Baja</v>
      </c>
      <c r="AG12" s="110">
        <f>+'5 - Diseño y Valoración Control'!T13</f>
        <v>1</v>
      </c>
      <c r="AH12" s="109" t="str">
        <f>+'5 - Diseño y Valoración Control'!U13</f>
        <v>Catastrófico</v>
      </c>
      <c r="AI12" s="109" t="str">
        <f>+'5 - Diseño y Valoración Control'!V13</f>
        <v>Extremo</v>
      </c>
      <c r="AJ12" s="109" t="str">
        <f>+'5 - Diseño y Valoración Control'!W13</f>
        <v>Reducir</v>
      </c>
      <c r="AK12" s="153" t="str">
        <f>+'6 - Plan de Acciones Preventiva'!F11</f>
        <v>P 2.1</v>
      </c>
      <c r="AL12" s="152" t="str">
        <f>+'6 - Plan de Acciones Preventiva'!G11</f>
        <v>Realizar acompañamiento metodológico y control técnico a la formulación de proyectos de inversión</v>
      </c>
      <c r="AM12" s="153" t="str">
        <f>+'6 - Plan de Acciones Preventiva'!H11</f>
        <v>OFICINA DE PLANEACIÓN</v>
      </c>
      <c r="AN12" s="152" t="str">
        <f>+'6 - Plan de Acciones Preventiva'!I11</f>
        <v>Proyectos con viabilidad definitiva en PIIP</v>
      </c>
      <c r="AO12" s="187">
        <f>+'6 - Plan de Acciones Preventiva'!J11</f>
        <v>3</v>
      </c>
      <c r="AP12" s="187">
        <f>+'6 - Plan de Acciones Preventiva'!AI11</f>
        <v>0</v>
      </c>
      <c r="AQ12" s="252">
        <f>+'6 - Plan de Acciones Preventiva'!AJ11</f>
        <v>0</v>
      </c>
      <c r="AR12" s="187" t="str">
        <f>+'6 - Plan de Acciones Preventiva'!AK11</f>
        <v>En términos</v>
      </c>
      <c r="AS12" s="183">
        <f>+'7 - Materialización del Riesgo'!G13</f>
        <v>0</v>
      </c>
      <c r="AT12" s="183">
        <f>+'7 - Materialización del Riesgo'!H13</f>
        <v>0</v>
      </c>
      <c r="AU12" s="183">
        <f>+'7 - Materialización del Riesgo'!I13</f>
        <v>0</v>
      </c>
      <c r="AV12" s="183" t="e">
        <f>+'7 - Materialización del Riesgo'!J13</f>
        <v>#DIV/0!</v>
      </c>
      <c r="AW12" s="183" t="e">
        <f>+'7 - Materialización del Riesgo'!K13</f>
        <v>#DIV/0!</v>
      </c>
      <c r="AX12" s="183">
        <f>+'7 - Materialización del Riesgo'!L13</f>
        <v>0</v>
      </c>
      <c r="AY12" s="183">
        <f>+'7 - Materialización del Riesgo'!M13</f>
        <v>0</v>
      </c>
      <c r="AZ12" s="183">
        <f>+'7 - Materialización del Riesgo'!N13</f>
        <v>0</v>
      </c>
      <c r="BA12" s="183">
        <f>+'7 - Materialización del Riesgo'!O13</f>
        <v>0</v>
      </c>
      <c r="BB12" s="183" t="e">
        <f>+'7 - Materialización del Riesgo'!P13</f>
        <v>#DIV/0!</v>
      </c>
      <c r="BC12" s="188">
        <f>+'7 - Materialización del Riesgo'!Q13</f>
        <v>1</v>
      </c>
    </row>
    <row r="13" spans="2:55" s="175" customFormat="1" ht="56.6" x14ac:dyDescent="0.4">
      <c r="B13" s="152" t="str">
        <f>+'3 - Identificación del Riesgo'!B13</f>
        <v>DIRECCIONAMIENTO ESTRATÉGICO</v>
      </c>
      <c r="C13" s="152" t="str">
        <f>+'3 - Identificación del Riesgo'!C13</f>
        <v>Establecer los lineamientos estratégicos y el esquema de operación de la Agencia Nacional de Tierras, asegurando la disponibilidad de los recursos necesarios para su aplicación</v>
      </c>
      <c r="D13" s="152" t="str">
        <f>+'3 - Identificación del Riesgo'!D13</f>
        <v>Desde la comprensión del contexto interno y externo, hasta la formulación de Planes, programas y proyectos relacionados con el cumplimiento de las funciones de la entidad</v>
      </c>
      <c r="E13" s="183" t="str">
        <f>+'3 - Identificación del Riesgo'!F13</f>
        <v>OFICINA DE PLANEACIÓN</v>
      </c>
      <c r="F13" s="153" t="str">
        <f>+'3 - Identificación del Riesgo'!G13</f>
        <v>R 2</v>
      </c>
      <c r="G13" s="183" t="str">
        <f>+'3 - Identificación del Riesgo'!H13</f>
        <v>Inscribir proyectos de inversión no adecuados a las necesidades de la entidad</v>
      </c>
      <c r="H13" s="183" t="str">
        <f>+'3 - Identificación del Riesgo'!I13</f>
        <v>Afectación Económica o presupuestal</v>
      </c>
      <c r="I13" s="152" t="str">
        <f>+'3 - Identificación del Riesgo'!J13</f>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v>
      </c>
      <c r="J13" s="184">
        <f>+'3 - Identificación del Riesgo'!O13</f>
        <v>44701</v>
      </c>
      <c r="K13" s="184" t="str">
        <f>+'3 - Identificación del Riesgo'!K13</f>
        <v>GERENCIALES</v>
      </c>
      <c r="L13" s="185" t="str">
        <f>+'3 - Identificación del Riesgo'!N13</f>
        <v>Ejecución y administración de procesos</v>
      </c>
      <c r="M13" s="186">
        <f>+'4 - Valor del Riesgo Inherente'!H14</f>
        <v>1</v>
      </c>
      <c r="N13" s="109" t="str">
        <f t="shared" si="0"/>
        <v>Muy Baja</v>
      </c>
      <c r="O13" s="110">
        <f t="shared" si="1"/>
        <v>0.2</v>
      </c>
      <c r="P13" s="186" t="str">
        <f>+'4 - Valor del Riesgo Inherente'!K14</f>
        <v>Desde los 500 SMLMV</v>
      </c>
      <c r="Q13" s="109" t="str">
        <f>+'4 - Valor del Riesgo Inherente'!L14</f>
        <v>Catastrófico</v>
      </c>
      <c r="R13" s="110">
        <f>+'4 - Valor del Riesgo Inherente'!M14</f>
        <v>1</v>
      </c>
      <c r="S13" s="109" t="str">
        <f>+'4 - Valor del Riesgo Inherente'!N14</f>
        <v>Extremo</v>
      </c>
      <c r="T13" s="109" t="str">
        <f>+'4 - Valor del Riesgo Inherente'!O14</f>
        <v>Reducir</v>
      </c>
      <c r="U13" s="153" t="str">
        <f>+'5 - Diseño y Valoración Control'!H14</f>
        <v>C 2.2</v>
      </c>
      <c r="V13" s="152" t="str">
        <f>+'5 - Diseño y Valoración Control'!I14</f>
        <v>OFICINA DE PLANEACIÓN</v>
      </c>
      <c r="W13" s="152" t="str">
        <f>+'5 - Diseño y Valoración Control'!J14</f>
        <v>La Oficina de Planeación evalúa el cumplimiento de requisitos para la formulación de los proyectos de inversión a través de una lista de verificación cumpliendo con los criterios consignados en el artículo 12 del Decreto 2844 de 2010 por parte del rol Control de Formulación En caso de tener observaciones se devolverá el trámite a través del SUIFP o en caso de dar viabilidad, se procederá a integrar el comentario de aprobación y enviará el trámite al rol Entidad Jefe de Planeación</v>
      </c>
      <c r="X13" s="183" t="str">
        <f>+'5 - Diseño y Valoración Control'!K14</f>
        <v>Preventivo</v>
      </c>
      <c r="Y13" s="109" t="str">
        <f>+'5 - Diseño y Valoración Control'!L14</f>
        <v>Probabilidad</v>
      </c>
      <c r="Z13" s="183" t="str">
        <f>+'5 - Diseño y Valoración Control'!M14</f>
        <v>Manual</v>
      </c>
      <c r="AA13" s="109" t="str">
        <f>+'5 - Diseño y Valoración Control'!N14</f>
        <v>40%</v>
      </c>
      <c r="AB13" s="183" t="str">
        <f>+'5 - Diseño y Valoración Control'!O14</f>
        <v>Documentado</v>
      </c>
      <c r="AC13" s="183" t="str">
        <f>+'5 - Diseño y Valoración Control'!P14</f>
        <v>Continua</v>
      </c>
      <c r="AD13" s="183" t="str">
        <f>+'5 - Diseño y Valoración Control'!Q14</f>
        <v>Sin registro</v>
      </c>
      <c r="AE13" s="110">
        <f>+'5 - Diseño y Valoración Control'!R14</f>
        <v>7.1999999999999995E-2</v>
      </c>
      <c r="AF13" s="109" t="str">
        <f>+'5 - Diseño y Valoración Control'!S14</f>
        <v>Muy Baja</v>
      </c>
      <c r="AG13" s="110">
        <f>+'5 - Diseño y Valoración Control'!T14</f>
        <v>1</v>
      </c>
      <c r="AH13" s="109" t="str">
        <f>+'5 - Diseño y Valoración Control'!U14</f>
        <v>Catastrófico</v>
      </c>
      <c r="AI13" s="109" t="str">
        <f>+'5 - Diseño y Valoración Control'!V14</f>
        <v>Extremo</v>
      </c>
      <c r="AJ13" s="109" t="str">
        <f>+'5 - Diseño y Valoración Control'!W14</f>
        <v>Reducir</v>
      </c>
      <c r="AK13" s="153" t="str">
        <f>+'6 - Plan de Acciones Preventiva'!F12</f>
        <v>P 2.2</v>
      </c>
      <c r="AL13" s="152" t="str">
        <f>+'6 - Plan de Acciones Preventiva'!G12</f>
        <v>Actualizar integralmente los proyectos de inversión con base en los lineamientos y compromisos nacionales y sectoriales</v>
      </c>
      <c r="AM13" s="153" t="str">
        <f>+'6 - Plan de Acciones Preventiva'!H12</f>
        <v>OFICINA DE PLANEACIÓN</v>
      </c>
      <c r="AN13" s="152" t="str">
        <f>+'6 - Plan de Acciones Preventiva'!I12</f>
        <v>Proyectos de inversión actualizados en PIIP</v>
      </c>
      <c r="AO13" s="187">
        <f>+'6 - Plan de Acciones Preventiva'!J12</f>
        <v>8</v>
      </c>
      <c r="AP13" s="187">
        <f>+'6 - Plan de Acciones Preventiva'!AI12</f>
        <v>0</v>
      </c>
      <c r="AQ13" s="252">
        <f>+'6 - Plan de Acciones Preventiva'!AJ12</f>
        <v>0</v>
      </c>
      <c r="AR13" s="187" t="str">
        <f>+'6 - Plan de Acciones Preventiva'!AK12</f>
        <v>En términos</v>
      </c>
      <c r="AS13" s="183">
        <f>+'7 - Materialización del Riesgo'!G14</f>
        <v>0</v>
      </c>
      <c r="AT13" s="183">
        <f>+'7 - Materialización del Riesgo'!H14</f>
        <v>0</v>
      </c>
      <c r="AU13" s="183">
        <f>+'7 - Materialización del Riesgo'!I14</f>
        <v>0</v>
      </c>
      <c r="AV13" s="183" t="e">
        <f>+'7 - Materialización del Riesgo'!J14</f>
        <v>#DIV/0!</v>
      </c>
      <c r="AW13" s="183" t="e">
        <f>+'7 - Materialización del Riesgo'!K14</f>
        <v>#DIV/0!</v>
      </c>
      <c r="AX13" s="183">
        <f>+'7 - Materialización del Riesgo'!L14</f>
        <v>0</v>
      </c>
      <c r="AY13" s="183">
        <f>+'7 - Materialización del Riesgo'!M14</f>
        <v>0</v>
      </c>
      <c r="AZ13" s="183">
        <f>+'7 - Materialización del Riesgo'!N14</f>
        <v>0</v>
      </c>
      <c r="BA13" s="183">
        <f>+'7 - Materialización del Riesgo'!O14</f>
        <v>0</v>
      </c>
      <c r="BB13" s="183" t="e">
        <f>+'7 - Materialización del Riesgo'!P14</f>
        <v>#DIV/0!</v>
      </c>
      <c r="BC13" s="188">
        <f>+'7 - Materialización del Riesgo'!Q14</f>
        <v>1</v>
      </c>
    </row>
    <row r="14" spans="2:55" s="175" customFormat="1" ht="56.6" x14ac:dyDescent="0.4">
      <c r="B14" s="152" t="str">
        <f>+'3 - Identificación del Riesgo'!B14</f>
        <v>DIRECCIONAMIENTO ESTRATÉGICO</v>
      </c>
      <c r="C14" s="152" t="str">
        <f>+'3 - Identificación del Riesgo'!C14</f>
        <v>Establecer los lineamientos estratégicos y el esquema de operación de la Agencia Nacional de Tierras, asegurando la disponibilidad de los recursos necesarios para su aplicación</v>
      </c>
      <c r="D14" s="152" t="str">
        <f>+'3 - Identificación del Riesgo'!D14</f>
        <v>Desde la comprensión del contexto interno y externo, hasta la formulación de Planes, programas y proyectos relacionados con el cumplimiento de las funciones de la entidad</v>
      </c>
      <c r="E14" s="183" t="str">
        <f>+'3 - Identificación del Riesgo'!F14</f>
        <v>OFICINA DE PLANEACIÓN</v>
      </c>
      <c r="F14" s="153" t="str">
        <f>+'3 - Identificación del Riesgo'!G14</f>
        <v>R 2</v>
      </c>
      <c r="G14" s="183" t="str">
        <f>+'3 - Identificación del Riesgo'!H14</f>
        <v>Inscribir proyectos de inversión no adecuados a las necesidades de la entidad</v>
      </c>
      <c r="H14" s="183" t="str">
        <f>+'3 - Identificación del Riesgo'!I14</f>
        <v>Afectación Económica o presupuestal</v>
      </c>
      <c r="I14" s="152" t="str">
        <f>+'3 - Identificación del Riesgo'!J14</f>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v>
      </c>
      <c r="J14" s="184">
        <f>+'3 - Identificación del Riesgo'!O14</f>
        <v>44701</v>
      </c>
      <c r="K14" s="184" t="str">
        <f>+'3 - Identificación del Riesgo'!K14</f>
        <v>GERENCIALES</v>
      </c>
      <c r="L14" s="185" t="str">
        <f>+'3 - Identificación del Riesgo'!N14</f>
        <v>Ejecución y administración de procesos</v>
      </c>
      <c r="M14" s="186">
        <f>+'4 - Valor del Riesgo Inherente'!H15</f>
        <v>1</v>
      </c>
      <c r="N14" s="109" t="str">
        <f t="shared" si="0"/>
        <v>Muy Baja</v>
      </c>
      <c r="O14" s="110">
        <f t="shared" si="1"/>
        <v>0.2</v>
      </c>
      <c r="P14" s="186" t="str">
        <f>+'4 - Valor del Riesgo Inherente'!K15</f>
        <v>Desde los 500 SMLMV</v>
      </c>
      <c r="Q14" s="109" t="str">
        <f>+'4 - Valor del Riesgo Inherente'!L15</f>
        <v>Catastrófico</v>
      </c>
      <c r="R14" s="110">
        <f>+'4 - Valor del Riesgo Inherente'!M15</f>
        <v>1</v>
      </c>
      <c r="S14" s="109" t="str">
        <f>+'4 - Valor del Riesgo Inherente'!N15</f>
        <v>Extremo</v>
      </c>
      <c r="T14" s="109" t="str">
        <f>+'4 - Valor del Riesgo Inherente'!O15</f>
        <v>Reducir</v>
      </c>
      <c r="U14" s="153" t="str">
        <f>+'5 - Diseño y Valoración Control'!H15</f>
        <v>C 2.3</v>
      </c>
      <c r="V14" s="152" t="str">
        <f>+'5 - Diseño y Valoración Control'!I15</f>
        <v>OFICINA DE PLANEACIÓN</v>
      </c>
      <c r="W14" s="152" t="str">
        <f>+'5 - Diseño y Valoración Control'!J15</f>
        <v>La Oficina de Planeación reemplaza los Proyectos Inversión devueltos a través de la formulación actualizada de los Proyectos de Inversión con base a las observaciones presentadas para dar cumplimiento a los criterios consignados en el artículo 12 del Decreto 2844 de 2010 por parte del rol Control de Formulación</v>
      </c>
      <c r="X14" s="183" t="str">
        <f>+'5 - Diseño y Valoración Control'!K15</f>
        <v>Correctivo</v>
      </c>
      <c r="Y14" s="109" t="str">
        <f>+'5 - Diseño y Valoración Control'!L15</f>
        <v>Impacto</v>
      </c>
      <c r="Z14" s="183" t="str">
        <f>+'5 - Diseño y Valoración Control'!M15</f>
        <v>Manual</v>
      </c>
      <c r="AA14" s="109" t="str">
        <f>+'5 - Diseño y Valoración Control'!N15</f>
        <v>25%</v>
      </c>
      <c r="AB14" s="183" t="str">
        <f>+'5 - Diseño y Valoración Control'!O15</f>
        <v>Documentado</v>
      </c>
      <c r="AC14" s="183" t="str">
        <f>+'5 - Diseño y Valoración Control'!P15</f>
        <v>Continua</v>
      </c>
      <c r="AD14" s="183" t="str">
        <f>+'5 - Diseño y Valoración Control'!Q15</f>
        <v>Con registro</v>
      </c>
      <c r="AE14" s="110">
        <f>+'5 - Diseño y Valoración Control'!R15</f>
        <v>7.1999999999999995E-2</v>
      </c>
      <c r="AF14" s="109" t="str">
        <f>+'5 - Diseño y Valoración Control'!S15</f>
        <v>Muy Baja</v>
      </c>
      <c r="AG14" s="110">
        <f>+'5 - Diseño y Valoración Control'!T15</f>
        <v>0.75</v>
      </c>
      <c r="AH14" s="109" t="str">
        <f>+'5 - Diseño y Valoración Control'!U15</f>
        <v>Mayor</v>
      </c>
      <c r="AI14" s="109" t="str">
        <f>+'5 - Diseño y Valoración Control'!V15</f>
        <v>Alto</v>
      </c>
      <c r="AJ14" s="109" t="str">
        <f>+'5 - Diseño y Valoración Control'!W15</f>
        <v>Reducir</v>
      </c>
      <c r="AK14" s="153" t="str">
        <f>+'6 - Plan de Acciones Preventiva'!F13</f>
        <v>P 2.3</v>
      </c>
      <c r="AL14" s="152">
        <f>+'6 - Plan de Acciones Preventiva'!G13</f>
        <v>0</v>
      </c>
      <c r="AM14" s="153" t="str">
        <f>+'6 - Plan de Acciones Preventiva'!H13</f>
        <v/>
      </c>
      <c r="AN14" s="152">
        <f>+'6 - Plan de Acciones Preventiva'!I13</f>
        <v>0</v>
      </c>
      <c r="AO14" s="187">
        <f>+'6 - Plan de Acciones Preventiva'!J13</f>
        <v>0</v>
      </c>
      <c r="AP14" s="187">
        <f>+'6 - Plan de Acciones Preventiva'!AI13</f>
        <v>0</v>
      </c>
      <c r="AQ14" s="252">
        <f>+'6 - Plan de Acciones Preventiva'!AJ13</f>
        <v>0</v>
      </c>
      <c r="AR14" s="187">
        <f>+'6 - Plan de Acciones Preventiva'!AK13</f>
        <v>0</v>
      </c>
      <c r="AS14" s="183">
        <f>+'7 - Materialización del Riesgo'!G15</f>
        <v>0</v>
      </c>
      <c r="AT14" s="183">
        <f>+'7 - Materialización del Riesgo'!H15</f>
        <v>0</v>
      </c>
      <c r="AU14" s="183">
        <f>+'7 - Materialización del Riesgo'!I15</f>
        <v>0</v>
      </c>
      <c r="AV14" s="183" t="e">
        <f>+'7 - Materialización del Riesgo'!J15</f>
        <v>#DIV/0!</v>
      </c>
      <c r="AW14" s="183" t="e">
        <f>+'7 - Materialización del Riesgo'!K15</f>
        <v>#DIV/0!</v>
      </c>
      <c r="AX14" s="183">
        <f>+'7 - Materialización del Riesgo'!L15</f>
        <v>0</v>
      </c>
      <c r="AY14" s="183">
        <f>+'7 - Materialización del Riesgo'!M15</f>
        <v>0</v>
      </c>
      <c r="AZ14" s="183">
        <f>+'7 - Materialización del Riesgo'!N15</f>
        <v>0</v>
      </c>
      <c r="BA14" s="183">
        <f>+'7 - Materialización del Riesgo'!O15</f>
        <v>0</v>
      </c>
      <c r="BB14" s="183" t="e">
        <f>+'7 - Materialización del Riesgo'!P15</f>
        <v>#DIV/0!</v>
      </c>
      <c r="BC14" s="188">
        <f>+'7 - Materialización del Riesgo'!Q15</f>
        <v>1</v>
      </c>
    </row>
    <row r="15" spans="2:55" s="175" customFormat="1" ht="56.6" x14ac:dyDescent="0.4">
      <c r="B15" s="152" t="str">
        <f>+'3 - Identificación del Riesgo'!B15</f>
        <v>DIRECCIONAMIENTO ESTRATÉGICO</v>
      </c>
      <c r="C15" s="152" t="str">
        <f>+'3 - Identificación del Riesgo'!C15</f>
        <v>Establecer los lineamientos estratégicos y el esquema de operación de la Agencia Nacional de Tierras, asegurando la disponibilidad de los recursos necesarios para su aplicación</v>
      </c>
      <c r="D15" s="152" t="str">
        <f>+'3 - Identificación del Riesgo'!D15</f>
        <v>Desde la comprensión del contexto interno y externo, hasta la formulación de Planes, programas y proyectos relacionados con el cumplimiento de las funciones de la entidad</v>
      </c>
      <c r="E15" s="183" t="str">
        <f>+'3 - Identificación del Riesgo'!F15</f>
        <v>OFICINA DE PLANEACIÓN</v>
      </c>
      <c r="F15" s="153" t="str">
        <f>+'3 - Identificación del Riesgo'!G15</f>
        <v>R 3</v>
      </c>
      <c r="G15" s="183" t="str">
        <f>+'3 - Identificación del Riesgo'!H15</f>
        <v>Planeación inoportuna de cada vigencia</v>
      </c>
      <c r="H15" s="183" t="str">
        <f>+'3 - Identificación del Riesgo'!I15</f>
        <v>Pérdida Reputacional</v>
      </c>
      <c r="I15" s="152" t="str">
        <f>+'3 - Identificación del Riesgo'!J15</f>
        <v>Posibilidad de pérdida reputacional en la imagen institucional por falta de coordinación de la Oficina de Planeación con los responsables de la planeación en cada dependencia, generando documentación de referencia desactualizada, herramientas tecnológicas inadecuadas y diferencia en las interpretaciones de lineamientos; transmitiéndose en el retraso de las metas, compromisos institucionales y la ejecución de los proyectos</v>
      </c>
      <c r="J15" s="184">
        <f>+'3 - Identificación del Riesgo'!O15</f>
        <v>44701</v>
      </c>
      <c r="K15" s="184" t="str">
        <f>+'3 - Identificación del Riesgo'!K15</f>
        <v>GERENCIALES</v>
      </c>
      <c r="L15" s="185" t="str">
        <f>+'3 - Identificación del Riesgo'!N15</f>
        <v>Ejecución y administración de procesos</v>
      </c>
      <c r="M15" s="186">
        <f>+'4 - Valor del Riesgo Inherente'!H16</f>
        <v>1</v>
      </c>
      <c r="N15" s="109" t="str">
        <f t="shared" si="0"/>
        <v>Muy Baja</v>
      </c>
      <c r="O15" s="110">
        <f t="shared" si="1"/>
        <v>0.2</v>
      </c>
      <c r="P15" s="186" t="str">
        <f>+'4 - Valor del Riesgo Inherente'!K16</f>
        <v xml:space="preserve">     El riesgo afecta la imagen de la entidad con algunos usuarios de relevancia frente al logro de los objetivos</v>
      </c>
      <c r="Q15" s="109" t="str">
        <f>+'4 - Valor del Riesgo Inherente'!L16</f>
        <v>Moderado</v>
      </c>
      <c r="R15" s="110">
        <f>+'4 - Valor del Riesgo Inherente'!M16</f>
        <v>0.6</v>
      </c>
      <c r="S15" s="109" t="str">
        <f>+'4 - Valor del Riesgo Inherente'!N16</f>
        <v>Moderado</v>
      </c>
      <c r="T15" s="109" t="str">
        <f>+'4 - Valor del Riesgo Inherente'!O16</f>
        <v>Reducir</v>
      </c>
      <c r="U15" s="153" t="str">
        <f>+'5 - Diseño y Valoración Control'!H16</f>
        <v>C 3.1</v>
      </c>
      <c r="V15" s="152" t="str">
        <f>+'5 - Diseño y Valoración Control'!I16</f>
        <v>OFICINA DE PLANEACIÓN</v>
      </c>
      <c r="W15" s="152" t="str">
        <f>+'5 - Diseño y Valoración Control'!J16</f>
        <v>La Oficina de Planeación revisa el cumplimiento de los lineamientos para la elaboración de los Planes de Acción a través de una lista de verificación para conocer el nivel de cumplimiento con la pertinencia, suficiencia y coherencia en los objetivos, metas institucionales y con el presupuesto asignado basado en el Plan Estratégico Institucional</v>
      </c>
      <c r="X15" s="183" t="str">
        <f>+'5 - Diseño y Valoración Control'!K16</f>
        <v>Preventivo</v>
      </c>
      <c r="Y15" s="109" t="str">
        <f>+'5 - Diseño y Valoración Control'!L16</f>
        <v>Probabilidad</v>
      </c>
      <c r="Z15" s="183" t="str">
        <f>+'5 - Diseño y Valoración Control'!M16</f>
        <v>Manual</v>
      </c>
      <c r="AA15" s="109" t="str">
        <f>+'5 - Diseño y Valoración Control'!N16</f>
        <v>40%</v>
      </c>
      <c r="AB15" s="183" t="str">
        <f>+'5 - Diseño y Valoración Control'!O16</f>
        <v>Documentado</v>
      </c>
      <c r="AC15" s="183" t="str">
        <f>+'5 - Diseño y Valoración Control'!P16</f>
        <v>Continua</v>
      </c>
      <c r="AD15" s="183" t="str">
        <f>+'5 - Diseño y Valoración Control'!Q16</f>
        <v>Sin registro</v>
      </c>
      <c r="AE15" s="110">
        <f>+'5 - Diseño y Valoración Control'!R16</f>
        <v>0.12</v>
      </c>
      <c r="AF15" s="109" t="str">
        <f>+'5 - Diseño y Valoración Control'!S16</f>
        <v>Muy Baja</v>
      </c>
      <c r="AG15" s="110">
        <f>+'5 - Diseño y Valoración Control'!T16</f>
        <v>0.6</v>
      </c>
      <c r="AH15" s="109" t="str">
        <f>+'5 - Diseño y Valoración Control'!U16</f>
        <v>Moderado</v>
      </c>
      <c r="AI15" s="109" t="str">
        <f>+'5 - Diseño y Valoración Control'!V16</f>
        <v>Moderado</v>
      </c>
      <c r="AJ15" s="109" t="str">
        <f>+'5 - Diseño y Valoración Control'!W16</f>
        <v>Reducir</v>
      </c>
      <c r="AK15" s="153" t="str">
        <f>+'6 - Plan de Acciones Preventiva'!F14</f>
        <v>P 3.1</v>
      </c>
      <c r="AL15" s="152" t="str">
        <f>+'6 - Plan de Acciones Preventiva'!G14</f>
        <v>Realizar la jornada estratégica de planeación de la próxima vigencia donde se revisa con las dependencias las  propuestas del plan de acción.</v>
      </c>
      <c r="AM15" s="153" t="str">
        <f>+'6 - Plan de Acciones Preventiva'!H14</f>
        <v>OFICINA DE PLANEACIÓN</v>
      </c>
      <c r="AN15" s="152" t="str">
        <f>+'6 - Plan de Acciones Preventiva'!I14</f>
        <v>Listados de asistencia de capacitaciones</v>
      </c>
      <c r="AO15" s="187">
        <f>+'6 - Plan de Acciones Preventiva'!J14</f>
        <v>1</v>
      </c>
      <c r="AP15" s="187">
        <f>+'6 - Plan de Acciones Preventiva'!AI14</f>
        <v>0</v>
      </c>
      <c r="AQ15" s="252">
        <f>+'6 - Plan de Acciones Preventiva'!AJ14</f>
        <v>0</v>
      </c>
      <c r="AR15" s="187" t="str">
        <f>+'6 - Plan de Acciones Preventiva'!AK14</f>
        <v>En términos</v>
      </c>
      <c r="AS15" s="183">
        <f>+'7 - Materialización del Riesgo'!G16</f>
        <v>0</v>
      </c>
      <c r="AT15" s="183">
        <f>+'7 - Materialización del Riesgo'!H16</f>
        <v>0</v>
      </c>
      <c r="AU15" s="183">
        <f>+'7 - Materialización del Riesgo'!I16</f>
        <v>0</v>
      </c>
      <c r="AV15" s="183" t="e">
        <f>+'7 - Materialización del Riesgo'!J16</f>
        <v>#DIV/0!</v>
      </c>
      <c r="AW15" s="183" t="e">
        <f>+'7 - Materialización del Riesgo'!K16</f>
        <v>#DIV/0!</v>
      </c>
      <c r="AX15" s="183">
        <f>+'7 - Materialización del Riesgo'!L16</f>
        <v>0</v>
      </c>
      <c r="AY15" s="183">
        <f>+'7 - Materialización del Riesgo'!M16</f>
        <v>0</v>
      </c>
      <c r="AZ15" s="183">
        <f>+'7 - Materialización del Riesgo'!N16</f>
        <v>0</v>
      </c>
      <c r="BA15" s="183">
        <f>+'7 - Materialización del Riesgo'!O16</f>
        <v>0</v>
      </c>
      <c r="BB15" s="183" t="e">
        <f>+'7 - Materialización del Riesgo'!P16</f>
        <v>#DIV/0!</v>
      </c>
      <c r="BC15" s="188">
        <f>+'7 - Materialización del Riesgo'!Q16</f>
        <v>1</v>
      </c>
    </row>
    <row r="16" spans="2:55" s="175" customFormat="1" ht="56.6" x14ac:dyDescent="0.4">
      <c r="B16" s="152" t="str">
        <f>+'3 - Identificación del Riesgo'!B16</f>
        <v>DIRECCIONAMIENTO ESTRATÉGICO</v>
      </c>
      <c r="C16" s="152" t="str">
        <f>+'3 - Identificación del Riesgo'!C16</f>
        <v>Establecer los lineamientos estratégicos y el esquema de operación de la Agencia Nacional de Tierras, asegurando la disponibilidad de los recursos necesarios para su aplicación</v>
      </c>
      <c r="D16" s="152" t="str">
        <f>+'3 - Identificación del Riesgo'!D16</f>
        <v>Desde la comprensión del contexto interno y externo, hasta la formulación de Planes, programas y proyectos relacionados con el cumplimiento de las funciones de la entidad</v>
      </c>
      <c r="E16" s="183" t="str">
        <f>+'3 - Identificación del Riesgo'!F16</f>
        <v>OFICINA DE PLANEACIÓN</v>
      </c>
      <c r="F16" s="153" t="str">
        <f>+'3 - Identificación del Riesgo'!G16</f>
        <v>R 3</v>
      </c>
      <c r="G16" s="183" t="str">
        <f>+'3 - Identificación del Riesgo'!H16</f>
        <v>Planeación inoportuna de cada vigencia</v>
      </c>
      <c r="H16" s="183" t="str">
        <f>+'3 - Identificación del Riesgo'!I16</f>
        <v>Pérdida Reputacional</v>
      </c>
      <c r="I16" s="152" t="str">
        <f>+'3 - Identificación del Riesgo'!J16</f>
        <v>Posibilidad de pérdida reputacional en la imagen institucional por falta de coordinación de la Oficina de Planeación con los responsables de la planeación en cada dependencia, generando documentación de referencia desactualizada, herramientas tecnológicas inadecuadas y diferencia en las interpretaciones de lineamientos; transmitiéndose en el retraso de las metas, compromisos institucionales y la ejecución de los proyectos</v>
      </c>
      <c r="J16" s="184">
        <f>+'3 - Identificación del Riesgo'!O16</f>
        <v>44701</v>
      </c>
      <c r="K16" s="184" t="str">
        <f>+'3 - Identificación del Riesgo'!K16</f>
        <v>GERENCIALES</v>
      </c>
      <c r="L16" s="185" t="str">
        <f>+'3 - Identificación del Riesgo'!N16</f>
        <v>Ejecución y administración de procesos</v>
      </c>
      <c r="M16" s="186">
        <f>+'4 - Valor del Riesgo Inherente'!H17</f>
        <v>1</v>
      </c>
      <c r="N16" s="109" t="str">
        <f t="shared" si="0"/>
        <v>Muy Baja</v>
      </c>
      <c r="O16" s="110">
        <f t="shared" si="1"/>
        <v>0.2</v>
      </c>
      <c r="P16" s="186" t="str">
        <f>+'4 - Valor del Riesgo Inherente'!K17</f>
        <v xml:space="preserve">     El riesgo afecta la imagen de la entidad con algunos usuarios de relevancia frente al logro de los objetivos</v>
      </c>
      <c r="Q16" s="109" t="str">
        <f>+'4 - Valor del Riesgo Inherente'!L17</f>
        <v>Moderado</v>
      </c>
      <c r="R16" s="110">
        <f>+'4 - Valor del Riesgo Inherente'!M17</f>
        <v>0.6</v>
      </c>
      <c r="S16" s="109" t="str">
        <f>+'4 - Valor del Riesgo Inherente'!N17</f>
        <v>Moderado</v>
      </c>
      <c r="T16" s="109" t="str">
        <f>+'4 - Valor del Riesgo Inherente'!O17</f>
        <v>Reducir</v>
      </c>
      <c r="U16" s="153" t="str">
        <f>+'5 - Diseño y Valoración Control'!H17</f>
        <v>C 3.2</v>
      </c>
      <c r="V16" s="152" t="str">
        <f>+'5 - Diseño y Valoración Control'!I17</f>
        <v>OFICINA DE PLANEACIÓN</v>
      </c>
      <c r="W16" s="152" t="str">
        <f>+'5 - Diseño y Valoración Control'!J17</f>
        <v>La Oficina de Planeación verifica los Planes de Acción con observaciones a través de los Planes de Acción actualizados donde se da cumplimiento a las observaciones y recomendaciones a los Planes presentados por las dependencias, estén listos para ser pre aprobados por la Dirección General y presentar para aprobación del Consejo Directivo de la ANT</v>
      </c>
      <c r="X16" s="183" t="str">
        <f>+'5 - Diseño y Valoración Control'!K17</f>
        <v>Correctivo</v>
      </c>
      <c r="Y16" s="109" t="str">
        <f>+'5 - Diseño y Valoración Control'!L17</f>
        <v>Impacto</v>
      </c>
      <c r="Z16" s="183" t="str">
        <f>+'5 - Diseño y Valoración Control'!M17</f>
        <v>Manual</v>
      </c>
      <c r="AA16" s="109" t="str">
        <f>+'5 - Diseño y Valoración Control'!N17</f>
        <v>25%</v>
      </c>
      <c r="AB16" s="183" t="str">
        <f>+'5 - Diseño y Valoración Control'!O17</f>
        <v>Documentado</v>
      </c>
      <c r="AC16" s="183" t="str">
        <f>+'5 - Diseño y Valoración Control'!P17</f>
        <v>Continua</v>
      </c>
      <c r="AD16" s="183" t="str">
        <f>+'5 - Diseño y Valoración Control'!Q17</f>
        <v>Con registro</v>
      </c>
      <c r="AE16" s="110">
        <f>+'5 - Diseño y Valoración Control'!R17</f>
        <v>0.12</v>
      </c>
      <c r="AF16" s="109" t="str">
        <f>+'5 - Diseño y Valoración Control'!S17</f>
        <v>Muy Baja</v>
      </c>
      <c r="AG16" s="110">
        <f>+'5 - Diseño y Valoración Control'!T17</f>
        <v>0.44999999999999996</v>
      </c>
      <c r="AH16" s="109" t="str">
        <f>+'5 - Diseño y Valoración Control'!U17</f>
        <v>Moderado</v>
      </c>
      <c r="AI16" s="109" t="str">
        <f>+'5 - Diseño y Valoración Control'!V17</f>
        <v>Moderado</v>
      </c>
      <c r="AJ16" s="109" t="str">
        <f>+'5 - Diseño y Valoración Control'!W17</f>
        <v>Reducir</v>
      </c>
      <c r="AK16" s="153" t="str">
        <f>+'6 - Plan de Acciones Preventiva'!F15</f>
        <v>P 3.2</v>
      </c>
      <c r="AL16" s="152">
        <f>+'6 - Plan de Acciones Preventiva'!G15</f>
        <v>0</v>
      </c>
      <c r="AM16" s="153" t="str">
        <f>+'6 - Plan de Acciones Preventiva'!H15</f>
        <v/>
      </c>
      <c r="AN16" s="152">
        <f>+'6 - Plan de Acciones Preventiva'!I15</f>
        <v>0</v>
      </c>
      <c r="AO16" s="187">
        <f>+'6 - Plan de Acciones Preventiva'!J15</f>
        <v>0</v>
      </c>
      <c r="AP16" s="187">
        <f>+'6 - Plan de Acciones Preventiva'!AI15</f>
        <v>0</v>
      </c>
      <c r="AQ16" s="252">
        <f>+'6 - Plan de Acciones Preventiva'!AJ15</f>
        <v>0</v>
      </c>
      <c r="AR16" s="187">
        <f>+'6 - Plan de Acciones Preventiva'!AK15</f>
        <v>0</v>
      </c>
      <c r="AS16" s="183">
        <f>+'7 - Materialización del Riesgo'!G17</f>
        <v>0</v>
      </c>
      <c r="AT16" s="183">
        <f>+'7 - Materialización del Riesgo'!H17</f>
        <v>0</v>
      </c>
      <c r="AU16" s="183">
        <f>+'7 - Materialización del Riesgo'!I17</f>
        <v>0</v>
      </c>
      <c r="AV16" s="183" t="e">
        <f>+'7 - Materialización del Riesgo'!J17</f>
        <v>#DIV/0!</v>
      </c>
      <c r="AW16" s="183" t="e">
        <f>+'7 - Materialización del Riesgo'!K17</f>
        <v>#DIV/0!</v>
      </c>
      <c r="AX16" s="183">
        <f>+'7 - Materialización del Riesgo'!L17</f>
        <v>0</v>
      </c>
      <c r="AY16" s="183">
        <f>+'7 - Materialización del Riesgo'!M17</f>
        <v>0</v>
      </c>
      <c r="AZ16" s="183">
        <f>+'7 - Materialización del Riesgo'!N17</f>
        <v>0</v>
      </c>
      <c r="BA16" s="183">
        <f>+'7 - Materialización del Riesgo'!O17</f>
        <v>0</v>
      </c>
      <c r="BB16" s="183" t="e">
        <f>+'7 - Materialización del Riesgo'!P17</f>
        <v>#DIV/0!</v>
      </c>
      <c r="BC16" s="188">
        <f>+'7 - Materialización del Riesgo'!Q17</f>
        <v>1</v>
      </c>
    </row>
    <row r="17" spans="2:55" s="175" customFormat="1" ht="56.6" x14ac:dyDescent="0.4">
      <c r="B17" s="152" t="str">
        <f>+'3 - Identificación del Riesgo'!B17</f>
        <v>DIRECCIONAMIENTO ESTRATÉGICO</v>
      </c>
      <c r="C17" s="152" t="str">
        <f>+'3 - Identificación del Riesgo'!C17</f>
        <v>Establecer los lineamientos estratégicos y el esquema de operación de la Agencia Nacional de Tierras, asegurando la disponibilidad de los recursos necesarios para su aplicación</v>
      </c>
      <c r="D17" s="152" t="str">
        <f>+'3 - Identificación del Riesgo'!D17</f>
        <v>Desde la comprensión del contexto interno y externo, hasta la formulación de Planes, programas y proyectos relacionados con el cumplimiento de las funciones de la entidad</v>
      </c>
      <c r="E17" s="183" t="str">
        <f>+'3 - Identificación del Riesgo'!F17</f>
        <v>OFICINA DE PLANEACIÓN</v>
      </c>
      <c r="F17" s="153" t="str">
        <f>+'3 - Identificación del Riesgo'!G17</f>
        <v>R 4</v>
      </c>
      <c r="G17" s="183" t="str">
        <f>+'3 - Identificación del Riesgo'!H17</f>
        <v>Reporte de información no pertinente a las necesidades de la Dirección General</v>
      </c>
      <c r="H17" s="183" t="str">
        <f>+'3 - Identificación del Riesgo'!I17</f>
        <v>Pérdida Reputacional</v>
      </c>
      <c r="I17" s="152" t="str">
        <f>+'3 - Identificación del Riesgo'!J17</f>
        <v>Posibilidad de pérdida reputacional en la imagen institucional debido al desconocimiento de las dependencias en la metodología, roles, responsabilidades y los criterios explícitos para reporte de indicadores, y además tener los Sistemas de información no unificados</v>
      </c>
      <c r="J17" s="184">
        <f>+'3 - Identificación del Riesgo'!O17</f>
        <v>44701</v>
      </c>
      <c r="K17" s="184" t="str">
        <f>+'3 - Identificación del Riesgo'!K17</f>
        <v>GERENCIALES</v>
      </c>
      <c r="L17" s="185" t="str">
        <f>+'3 - Identificación del Riesgo'!N17</f>
        <v>Ejecución y administración de procesos</v>
      </c>
      <c r="M17" s="186">
        <f>+'4 - Valor del Riesgo Inherente'!H18</f>
        <v>365</v>
      </c>
      <c r="N17" s="109" t="str">
        <f t="shared" si="0"/>
        <v>Media</v>
      </c>
      <c r="O17" s="110">
        <f t="shared" si="1"/>
        <v>0.6</v>
      </c>
      <c r="P17" s="186" t="str">
        <f>+'4 - Valor del Riesgo Inherente'!K18</f>
        <v xml:space="preserve">     El riesgo afecta la imagen de la entidad con algunos usuarios de relevancia frente al logro de los objetivos</v>
      </c>
      <c r="Q17" s="109" t="str">
        <f>+'4 - Valor del Riesgo Inherente'!L18</f>
        <v>Moderado</v>
      </c>
      <c r="R17" s="110">
        <f>+'4 - Valor del Riesgo Inherente'!M18</f>
        <v>0.6</v>
      </c>
      <c r="S17" s="109" t="str">
        <f>+'4 - Valor del Riesgo Inherente'!N18</f>
        <v>Moderado</v>
      </c>
      <c r="T17" s="109" t="str">
        <f>+'4 - Valor del Riesgo Inherente'!O18</f>
        <v>Reducir</v>
      </c>
      <c r="U17" s="153" t="str">
        <f>+'5 - Diseño y Valoración Control'!H18</f>
        <v>C 4.1</v>
      </c>
      <c r="V17" s="152" t="str">
        <f>+'5 - Diseño y Valoración Control'!I18</f>
        <v>OFICINA DE PLANEACIÓN</v>
      </c>
      <c r="W17" s="152" t="str">
        <f>+'5 - Diseño y Valoración Control'!J18</f>
        <v>La Oficina de Planeación verifica los indicadores entregados por las dependencias a través de sus fichas de indicadores donde valida que los datos registrados sean coherentes con la ficha técnica del indicador y de cumplimiento a las necesidades de información de la Entidad</v>
      </c>
      <c r="X17" s="183" t="str">
        <f>+'5 - Diseño y Valoración Control'!K18</f>
        <v>Detectivo</v>
      </c>
      <c r="Y17" s="109" t="str">
        <f>+'5 - Diseño y Valoración Control'!L18</f>
        <v>Probabilidad</v>
      </c>
      <c r="Z17" s="183" t="str">
        <f>+'5 - Diseño y Valoración Control'!M18</f>
        <v>Manual</v>
      </c>
      <c r="AA17" s="109" t="str">
        <f>+'5 - Diseño y Valoración Control'!N18</f>
        <v>30%</v>
      </c>
      <c r="AB17" s="183" t="str">
        <f>+'5 - Diseño y Valoración Control'!O18</f>
        <v>Documentado</v>
      </c>
      <c r="AC17" s="183" t="str">
        <f>+'5 - Diseño y Valoración Control'!P18</f>
        <v>Continua</v>
      </c>
      <c r="AD17" s="183" t="str">
        <f>+'5 - Diseño y Valoración Control'!Q18</f>
        <v>Con registro</v>
      </c>
      <c r="AE17" s="110">
        <f>+'5 - Diseño y Valoración Control'!R18</f>
        <v>0.42</v>
      </c>
      <c r="AF17" s="109" t="str">
        <f>+'5 - Diseño y Valoración Control'!S18</f>
        <v>Media</v>
      </c>
      <c r="AG17" s="110">
        <f>+'5 - Diseño y Valoración Control'!T18</f>
        <v>0.6</v>
      </c>
      <c r="AH17" s="109" t="str">
        <f>+'5 - Diseño y Valoración Control'!U18</f>
        <v>Moderado</v>
      </c>
      <c r="AI17" s="109" t="str">
        <f>+'5 - Diseño y Valoración Control'!V18</f>
        <v>Moderado</v>
      </c>
      <c r="AJ17" s="109" t="str">
        <f>+'5 - Diseño y Valoración Control'!W18</f>
        <v>Reducir</v>
      </c>
      <c r="AK17" s="153" t="str">
        <f>+'6 - Plan de Acciones Preventiva'!F16</f>
        <v>P 4.1</v>
      </c>
      <c r="AL17" s="152" t="str">
        <f>+'6 - Plan de Acciones Preventiva'!G16</f>
        <v>Actualizar el procedimiento que permita establecer con información oportuna, veraz y robusta sobre el estado y evolución de las principales metas de la Agencia Nacional de Tierras.</v>
      </c>
      <c r="AM17" s="153" t="str">
        <f>+'6 - Plan de Acciones Preventiva'!H16</f>
        <v>OFICINA DE PLANEACIÓN</v>
      </c>
      <c r="AN17" s="152" t="str">
        <f>+'6 - Plan de Acciones Preventiva'!I16</f>
        <v>Procedimiento publicado SEYM-P-006</v>
      </c>
      <c r="AO17" s="187">
        <f>+'6 - Plan de Acciones Preventiva'!J16</f>
        <v>1</v>
      </c>
      <c r="AP17" s="187">
        <f>+'6 - Plan de Acciones Preventiva'!AI16</f>
        <v>0</v>
      </c>
      <c r="AQ17" s="252">
        <f>+'6 - Plan de Acciones Preventiva'!AJ16</f>
        <v>0</v>
      </c>
      <c r="AR17" s="187" t="str">
        <f>+'6 - Plan de Acciones Preventiva'!AK16</f>
        <v>En términos</v>
      </c>
      <c r="AS17" s="183">
        <f>+'7 - Materialización del Riesgo'!G18</f>
        <v>0</v>
      </c>
      <c r="AT17" s="183">
        <f>+'7 - Materialización del Riesgo'!H18</f>
        <v>0</v>
      </c>
      <c r="AU17" s="183">
        <f>+'7 - Materialización del Riesgo'!I18</f>
        <v>0</v>
      </c>
      <c r="AV17" s="183" t="e">
        <f>+'7 - Materialización del Riesgo'!J18</f>
        <v>#DIV/0!</v>
      </c>
      <c r="AW17" s="183" t="e">
        <f>+'7 - Materialización del Riesgo'!K18</f>
        <v>#DIV/0!</v>
      </c>
      <c r="AX17" s="183">
        <f>+'7 - Materialización del Riesgo'!L18</f>
        <v>0</v>
      </c>
      <c r="AY17" s="183">
        <f>+'7 - Materialización del Riesgo'!M18</f>
        <v>0</v>
      </c>
      <c r="AZ17" s="183">
        <f>+'7 - Materialización del Riesgo'!N18</f>
        <v>0</v>
      </c>
      <c r="BA17" s="183">
        <f>+'7 - Materialización del Riesgo'!O18</f>
        <v>0</v>
      </c>
      <c r="BB17" s="183" t="e">
        <f>+'7 - Materialización del Riesgo'!P18</f>
        <v>#DIV/0!</v>
      </c>
      <c r="BC17" s="188">
        <f>+'7 - Materialización del Riesgo'!Q18</f>
        <v>1</v>
      </c>
    </row>
    <row r="18" spans="2:55" s="175" customFormat="1" ht="56.6" x14ac:dyDescent="0.4">
      <c r="B18" s="152" t="str">
        <f>+'3 - Identificación del Riesgo'!B18</f>
        <v>DIRECCIONAMIENTO ESTRATÉGICO</v>
      </c>
      <c r="C18" s="152" t="str">
        <f>+'3 - Identificación del Riesgo'!C18</f>
        <v>Establecer los lineamientos estratégicos y el esquema de operación de la Agencia Nacional de Tierras, asegurando la disponibilidad de los recursos necesarios para su aplicación</v>
      </c>
      <c r="D18" s="152" t="str">
        <f>+'3 - Identificación del Riesgo'!D18</f>
        <v>Desde la comprensión del contexto interno y externo, hasta la formulación de Planes, programas y proyectos relacionados con el cumplimiento de las funciones de la entidad</v>
      </c>
      <c r="E18" s="183" t="str">
        <f>+'3 - Identificación del Riesgo'!F18</f>
        <v>OFICINA DE PLANEACIÓN</v>
      </c>
      <c r="F18" s="153" t="str">
        <f>+'3 - Identificación del Riesgo'!G18</f>
        <v>R 4</v>
      </c>
      <c r="G18" s="183" t="str">
        <f>+'3 - Identificación del Riesgo'!H18</f>
        <v>Reporte de información no pertinente a las necesidades de la Dirección General</v>
      </c>
      <c r="H18" s="183" t="str">
        <f>+'3 - Identificación del Riesgo'!I18</f>
        <v>Pérdida Reputacional</v>
      </c>
      <c r="I18" s="152" t="str">
        <f>+'3 - Identificación del Riesgo'!J18</f>
        <v>Posibilidad de pérdida reputacional en la imagen institucional debido al desconocimiento de las dependencias en la metodología, roles, responsabilidades y los criterios explícitos para reporte de indicadores, y además tener los Sistemas de información no unificados</v>
      </c>
      <c r="J18" s="184">
        <f>+'3 - Identificación del Riesgo'!O18</f>
        <v>44701</v>
      </c>
      <c r="K18" s="184" t="str">
        <f>+'3 - Identificación del Riesgo'!K18</f>
        <v>GERENCIALES</v>
      </c>
      <c r="L18" s="185" t="str">
        <f>+'3 - Identificación del Riesgo'!N18</f>
        <v>Ejecución y administración de procesos</v>
      </c>
      <c r="M18" s="186">
        <f>+'4 - Valor del Riesgo Inherente'!H19</f>
        <v>365</v>
      </c>
      <c r="N18" s="109" t="str">
        <f t="shared" si="0"/>
        <v>Media</v>
      </c>
      <c r="O18" s="110">
        <f t="shared" si="1"/>
        <v>0.6</v>
      </c>
      <c r="P18" s="186" t="str">
        <f>+'4 - Valor del Riesgo Inherente'!K19</f>
        <v xml:space="preserve">     El riesgo afecta la imagen de la entidad con algunos usuarios de relevancia frente al logro de los objetivos</v>
      </c>
      <c r="Q18" s="109" t="str">
        <f>+'4 - Valor del Riesgo Inherente'!L19</f>
        <v>Moderado</v>
      </c>
      <c r="R18" s="110">
        <f>+'4 - Valor del Riesgo Inherente'!M19</f>
        <v>0.6</v>
      </c>
      <c r="S18" s="109" t="str">
        <f>+'4 - Valor del Riesgo Inherente'!N19</f>
        <v>Moderado</v>
      </c>
      <c r="T18" s="109" t="str">
        <f>+'4 - Valor del Riesgo Inherente'!O19</f>
        <v>Reducir</v>
      </c>
      <c r="U18" s="153" t="str">
        <f>+'5 - Diseño y Valoración Control'!H19</f>
        <v>C 4.2</v>
      </c>
      <c r="V18" s="152" t="str">
        <f>+'5 - Diseño y Valoración Control'!I19</f>
        <v>OFICINA DE PLANEACIÓN</v>
      </c>
      <c r="W18" s="152" t="str">
        <f>+'5 - Diseño y Valoración Control'!J19</f>
        <v>La Oficina de Planeación realiza acompañamiento a la(s) dependencia(s) para generar la información veraz a través de la ficha técnica del indicador donde se actualiza la información que presenta observaciones y que debe ser reportada a la Dirección General</v>
      </c>
      <c r="X18" s="183" t="str">
        <f>+'5 - Diseño y Valoración Control'!K19</f>
        <v>Correctivo</v>
      </c>
      <c r="Y18" s="109" t="str">
        <f>+'5 - Diseño y Valoración Control'!L19</f>
        <v>Impacto</v>
      </c>
      <c r="Z18" s="183" t="str">
        <f>+'5 - Diseño y Valoración Control'!M19</f>
        <v>Manual</v>
      </c>
      <c r="AA18" s="109" t="str">
        <f>+'5 - Diseño y Valoración Control'!N19</f>
        <v>25%</v>
      </c>
      <c r="AB18" s="183" t="str">
        <f>+'5 - Diseño y Valoración Control'!O19</f>
        <v>Documentado</v>
      </c>
      <c r="AC18" s="183" t="str">
        <f>+'5 - Diseño y Valoración Control'!P19</f>
        <v>Continua</v>
      </c>
      <c r="AD18" s="183" t="str">
        <f>+'5 - Diseño y Valoración Control'!Q19</f>
        <v>Sin registro</v>
      </c>
      <c r="AE18" s="110">
        <f>+'5 - Diseño y Valoración Control'!R19</f>
        <v>0.42</v>
      </c>
      <c r="AF18" s="109" t="str">
        <f>+'5 - Diseño y Valoración Control'!S19</f>
        <v>Media</v>
      </c>
      <c r="AG18" s="110">
        <f>+'5 - Diseño y Valoración Control'!T19</f>
        <v>0.44999999999999996</v>
      </c>
      <c r="AH18" s="109" t="str">
        <f>+'5 - Diseño y Valoración Control'!U19</f>
        <v>Moderado</v>
      </c>
      <c r="AI18" s="109" t="str">
        <f>+'5 - Diseño y Valoración Control'!V19</f>
        <v>Moderado</v>
      </c>
      <c r="AJ18" s="109" t="str">
        <f>+'5 - Diseño y Valoración Control'!W19</f>
        <v>Reducir</v>
      </c>
      <c r="AK18" s="153" t="str">
        <f>+'6 - Plan de Acciones Preventiva'!F17</f>
        <v>P 4.2</v>
      </c>
      <c r="AL18" s="152">
        <f>+'6 - Plan de Acciones Preventiva'!G17</f>
        <v>0</v>
      </c>
      <c r="AM18" s="153" t="str">
        <f>+'6 - Plan de Acciones Preventiva'!H17</f>
        <v/>
      </c>
      <c r="AN18" s="152">
        <f>+'6 - Plan de Acciones Preventiva'!I17</f>
        <v>0</v>
      </c>
      <c r="AO18" s="187">
        <f>+'6 - Plan de Acciones Preventiva'!J17</f>
        <v>0</v>
      </c>
      <c r="AP18" s="187">
        <f>+'6 - Plan de Acciones Preventiva'!AI17</f>
        <v>0</v>
      </c>
      <c r="AQ18" s="252">
        <f>+'6 - Plan de Acciones Preventiva'!AJ17</f>
        <v>0</v>
      </c>
      <c r="AR18" s="187">
        <f>+'6 - Plan de Acciones Preventiva'!AK17</f>
        <v>0</v>
      </c>
      <c r="AS18" s="183">
        <f>+'7 - Materialización del Riesgo'!G19</f>
        <v>0</v>
      </c>
      <c r="AT18" s="183">
        <f>+'7 - Materialización del Riesgo'!H19</f>
        <v>0</v>
      </c>
      <c r="AU18" s="183">
        <f>+'7 - Materialización del Riesgo'!I19</f>
        <v>0</v>
      </c>
      <c r="AV18" s="183" t="e">
        <f>+'7 - Materialización del Riesgo'!J19</f>
        <v>#DIV/0!</v>
      </c>
      <c r="AW18" s="183" t="e">
        <f>+'7 - Materialización del Riesgo'!K19</f>
        <v>#DIV/0!</v>
      </c>
      <c r="AX18" s="183">
        <f>+'7 - Materialización del Riesgo'!L19</f>
        <v>0</v>
      </c>
      <c r="AY18" s="183">
        <f>+'7 - Materialización del Riesgo'!M19</f>
        <v>0</v>
      </c>
      <c r="AZ18" s="183">
        <f>+'7 - Materialización del Riesgo'!N19</f>
        <v>0</v>
      </c>
      <c r="BA18" s="183">
        <f>+'7 - Materialización del Riesgo'!O19</f>
        <v>0</v>
      </c>
      <c r="BB18" s="183" t="e">
        <f>+'7 - Materialización del Riesgo'!P19</f>
        <v>#DIV/0!</v>
      </c>
      <c r="BC18" s="188">
        <f>+'7 - Materialización del Riesgo'!Q19</f>
        <v>1</v>
      </c>
    </row>
    <row r="19" spans="2:55" s="175" customFormat="1" ht="56.6" x14ac:dyDescent="0.4">
      <c r="B19" s="152" t="str">
        <f>+'3 - Identificación del Riesgo'!B19</f>
        <v>DIRECCIONAMIENTO ESTRATÉGICO</v>
      </c>
      <c r="C19" s="152" t="str">
        <f>+'3 - Identificación del Riesgo'!C19</f>
        <v>Establecer los lineamientos estratégicos y el esquema de operación de la Agencia Nacional de Tierras, asegurando la disponibilidad de los recursos necesarios para su aplicación</v>
      </c>
      <c r="D19" s="152" t="str">
        <f>+'3 - Identificación del Riesgo'!D19</f>
        <v>Desde la comprensión del contexto interno y externo, hasta la formulación de Planes, programas y proyectos relacionados con el cumplimiento de las funciones de la entidad</v>
      </c>
      <c r="E19" s="183" t="str">
        <f>+'3 - Identificación del Riesgo'!F19</f>
        <v>OFICINA DE PLANEACIÓN</v>
      </c>
      <c r="F19" s="153" t="str">
        <f>+'3 - Identificación del Riesgo'!G19</f>
        <v>R 5</v>
      </c>
      <c r="G19" s="183" t="str">
        <f>+'3 - Identificación del Riesgo'!H19</f>
        <v>Planeación y gestión de procesos con inadecuada valoración de riesgos y oportunidades</v>
      </c>
      <c r="H19" s="183" t="str">
        <f>+'3 - Identificación del Riesgo'!I19</f>
        <v>Pérdida Reputacional</v>
      </c>
      <c r="I19" s="152" t="str">
        <f>+'3 - Identificación del Riesgo'!J19</f>
        <v>Posibilidad de pérdida reputacional en la imagen institucional por la inadecuada identificación y control de riesgos que afectan los procesos de la entidad</v>
      </c>
      <c r="J19" s="184">
        <f>+'3 - Identificación del Riesgo'!O19</f>
        <v>44701</v>
      </c>
      <c r="K19" s="184" t="str">
        <f>+'3 - Identificación del Riesgo'!K19</f>
        <v>GERENCIALES</v>
      </c>
      <c r="L19" s="185" t="str">
        <f>+'3 - Identificación del Riesgo'!N19</f>
        <v>Ejecución y administración de procesos</v>
      </c>
      <c r="M19" s="186">
        <f>+'4 - Valor del Riesgo Inherente'!H20</f>
        <v>365</v>
      </c>
      <c r="N19" s="109" t="str">
        <f t="shared" si="0"/>
        <v>Media</v>
      </c>
      <c r="O19" s="110">
        <f t="shared" si="1"/>
        <v>0.6</v>
      </c>
      <c r="P19" s="186" t="str">
        <f>+'4 - Valor del Riesgo Inherente'!K20</f>
        <v xml:space="preserve">     El riesgo afecta la imagen de la entidad con algunos usuarios de relevancia frente al logro de los objetivos</v>
      </c>
      <c r="Q19" s="109" t="str">
        <f>+'4 - Valor del Riesgo Inherente'!L20</f>
        <v>Moderado</v>
      </c>
      <c r="R19" s="110">
        <f>+'4 - Valor del Riesgo Inherente'!M20</f>
        <v>0.6</v>
      </c>
      <c r="S19" s="109" t="str">
        <f>+'4 - Valor del Riesgo Inherente'!N20</f>
        <v>Moderado</v>
      </c>
      <c r="T19" s="109" t="str">
        <f>+'4 - Valor del Riesgo Inherente'!O20</f>
        <v>Reducir</v>
      </c>
      <c r="U19" s="153" t="str">
        <f>+'5 - Diseño y Valoración Control'!H20</f>
        <v>C 5.1</v>
      </c>
      <c r="V19" s="152" t="str">
        <f>+'5 - Diseño y Valoración Control'!I20</f>
        <v>OFICINA DE PLANEACIÓN</v>
      </c>
      <c r="W19" s="152" t="str">
        <f>+'5 - Diseño y Valoración Control'!J20</f>
        <v>La Oficina de Planeación revisa la pertinencia de los riesgos a los procesos a través de la forma MAPA DE RIESGOS DE GESTIÓN DEST-F-001 donde se evidencia que los responsables de los riesgos, han realizado un identificación correcta y su evaluación al mismo, para reconocer el nivel de exposición que tiene este frente al proceso</v>
      </c>
      <c r="X19" s="183" t="str">
        <f>+'5 - Diseño y Valoración Control'!K20</f>
        <v>Detectivo</v>
      </c>
      <c r="Y19" s="109" t="str">
        <f>+'5 - Diseño y Valoración Control'!L20</f>
        <v>Probabilidad</v>
      </c>
      <c r="Z19" s="183" t="str">
        <f>+'5 - Diseño y Valoración Control'!M20</f>
        <v>Manual</v>
      </c>
      <c r="AA19" s="109" t="str">
        <f>+'5 - Diseño y Valoración Control'!N20</f>
        <v>30%</v>
      </c>
      <c r="AB19" s="183" t="str">
        <f>+'5 - Diseño y Valoración Control'!O20</f>
        <v>Documentado</v>
      </c>
      <c r="AC19" s="183" t="str">
        <f>+'5 - Diseño y Valoración Control'!P20</f>
        <v>Continua</v>
      </c>
      <c r="AD19" s="183" t="str">
        <f>+'5 - Diseño y Valoración Control'!Q20</f>
        <v>Con registro</v>
      </c>
      <c r="AE19" s="110">
        <f>+'5 - Diseño y Valoración Control'!R20</f>
        <v>0.42</v>
      </c>
      <c r="AF19" s="109" t="str">
        <f>+'5 - Diseño y Valoración Control'!S20</f>
        <v>Media</v>
      </c>
      <c r="AG19" s="110">
        <f>+'5 - Diseño y Valoración Control'!T20</f>
        <v>0.6</v>
      </c>
      <c r="AH19" s="109" t="str">
        <f>+'5 - Diseño y Valoración Control'!U20</f>
        <v>Moderado</v>
      </c>
      <c r="AI19" s="109" t="str">
        <f>+'5 - Diseño y Valoración Control'!V20</f>
        <v>Moderado</v>
      </c>
      <c r="AJ19" s="109" t="str">
        <f>+'5 - Diseño y Valoración Control'!W20</f>
        <v>Reducir</v>
      </c>
      <c r="AK19" s="153" t="str">
        <f>+'6 - Plan de Acciones Preventiva'!F18</f>
        <v>P 5.1</v>
      </c>
      <c r="AL19" s="152" t="str">
        <f>+'6 - Plan de Acciones Preventiva'!G18</f>
        <v>Actualizar el procedimiento de Administración de Riesgos de Gestión DEST-P-001</v>
      </c>
      <c r="AM19" s="153" t="str">
        <f>+'6 - Plan de Acciones Preventiva'!H18</f>
        <v>OFICINA DE PLANEACIÓN</v>
      </c>
      <c r="AN19" s="152" t="str">
        <f>+'6 - Plan de Acciones Preventiva'!I18</f>
        <v>Procedimiento DEST-P-001 publicado</v>
      </c>
      <c r="AO19" s="187">
        <f>+'6 - Plan de Acciones Preventiva'!J18</f>
        <v>1</v>
      </c>
      <c r="AP19" s="187">
        <f>+'6 - Plan de Acciones Preventiva'!AI18</f>
        <v>1</v>
      </c>
      <c r="AQ19" s="252">
        <f>+'6 - Plan de Acciones Preventiva'!AJ18</f>
        <v>1</v>
      </c>
      <c r="AR19" s="187" t="str">
        <f>+'6 - Plan de Acciones Preventiva'!AK18</f>
        <v>Finalizado</v>
      </c>
      <c r="AS19" s="183">
        <f>+'7 - Materialización del Riesgo'!G20</f>
        <v>0</v>
      </c>
      <c r="AT19" s="183">
        <f>+'7 - Materialización del Riesgo'!H20</f>
        <v>0</v>
      </c>
      <c r="AU19" s="183">
        <f>+'7 - Materialización del Riesgo'!I20</f>
        <v>0</v>
      </c>
      <c r="AV19" s="183" t="e">
        <f>+'7 - Materialización del Riesgo'!J20</f>
        <v>#DIV/0!</v>
      </c>
      <c r="AW19" s="183" t="e">
        <f>+'7 - Materialización del Riesgo'!K20</f>
        <v>#DIV/0!</v>
      </c>
      <c r="AX19" s="183">
        <f>+'7 - Materialización del Riesgo'!L20</f>
        <v>0</v>
      </c>
      <c r="AY19" s="183">
        <f>+'7 - Materialización del Riesgo'!M20</f>
        <v>0</v>
      </c>
      <c r="AZ19" s="183">
        <f>+'7 - Materialización del Riesgo'!N20</f>
        <v>0</v>
      </c>
      <c r="BA19" s="183">
        <f>+'7 - Materialización del Riesgo'!O20</f>
        <v>0</v>
      </c>
      <c r="BB19" s="183" t="e">
        <f>+'7 - Materialización del Riesgo'!P20</f>
        <v>#DIV/0!</v>
      </c>
      <c r="BC19" s="188">
        <f>+'7 - Materialización del Riesgo'!Q20</f>
        <v>1</v>
      </c>
    </row>
    <row r="20" spans="2:55" s="175" customFormat="1" ht="56.6" x14ac:dyDescent="0.4">
      <c r="B20" s="152" t="str">
        <f>+'3 - Identificación del Riesgo'!B20</f>
        <v>DIRECCIONAMIENTO ESTRATÉGICO</v>
      </c>
      <c r="C20" s="152" t="str">
        <f>+'3 - Identificación del Riesgo'!C20</f>
        <v>Establecer los lineamientos estratégicos y el esquema de operación de la Agencia Nacional de Tierras, asegurando la disponibilidad de los recursos necesarios para su aplicación</v>
      </c>
      <c r="D20" s="152" t="str">
        <f>+'3 - Identificación del Riesgo'!D20</f>
        <v>Desde la comprensión del contexto interno y externo, hasta la formulación de Planes, programas y proyectos relacionados con el cumplimiento de las funciones de la entidad</v>
      </c>
      <c r="E20" s="183" t="str">
        <f>+'3 - Identificación del Riesgo'!F20</f>
        <v>OFICINA DE PLANEACIÓN</v>
      </c>
      <c r="F20" s="153" t="str">
        <f>+'3 - Identificación del Riesgo'!G20</f>
        <v>R 5</v>
      </c>
      <c r="G20" s="183" t="str">
        <f>+'3 - Identificación del Riesgo'!H20</f>
        <v>Planeación y gestión de procesos con inadecuada valoración de riesgos y oportunidades</v>
      </c>
      <c r="H20" s="183" t="str">
        <f>+'3 - Identificación del Riesgo'!I20</f>
        <v>Pérdida Reputacional</v>
      </c>
      <c r="I20" s="152" t="str">
        <f>+'3 - Identificación del Riesgo'!J20</f>
        <v>Posibilidad de pérdida reputacional en la imagen institucional por la inadecuada identificación y control de riesgos que afectan los procesos de la entidad</v>
      </c>
      <c r="J20" s="184">
        <f>+'3 - Identificación del Riesgo'!O20</f>
        <v>44701</v>
      </c>
      <c r="K20" s="184" t="str">
        <f>+'3 - Identificación del Riesgo'!K20</f>
        <v>GERENCIALES</v>
      </c>
      <c r="L20" s="185" t="str">
        <f>+'3 - Identificación del Riesgo'!N20</f>
        <v>Ejecución y administración de procesos</v>
      </c>
      <c r="M20" s="186">
        <f>+'4 - Valor del Riesgo Inherente'!H21</f>
        <v>365</v>
      </c>
      <c r="N20" s="109" t="str">
        <f t="shared" si="0"/>
        <v>Media</v>
      </c>
      <c r="O20" s="110">
        <f t="shared" si="1"/>
        <v>0.6</v>
      </c>
      <c r="P20" s="186" t="str">
        <f>+'4 - Valor del Riesgo Inherente'!K21</f>
        <v xml:space="preserve">     El riesgo afecta la imagen de la entidad con algunos usuarios de relevancia frente al logro de los objetivos</v>
      </c>
      <c r="Q20" s="109" t="str">
        <f>+'4 - Valor del Riesgo Inherente'!L21</f>
        <v>Moderado</v>
      </c>
      <c r="R20" s="110">
        <f>+'4 - Valor del Riesgo Inherente'!M21</f>
        <v>0.6</v>
      </c>
      <c r="S20" s="109" t="str">
        <f>+'4 - Valor del Riesgo Inherente'!N21</f>
        <v>Moderado</v>
      </c>
      <c r="T20" s="109" t="str">
        <f>+'4 - Valor del Riesgo Inherente'!O21</f>
        <v>Reducir</v>
      </c>
      <c r="U20" s="153" t="str">
        <f>+'5 - Diseño y Valoración Control'!H21</f>
        <v>C 5.2</v>
      </c>
      <c r="V20" s="152" t="str">
        <f>+'5 - Diseño y Valoración Control'!I21</f>
        <v>OFICINA DE PLANEACIÓN</v>
      </c>
      <c r="W20" s="152" t="str">
        <f>+'5 - Diseño y Valoración Control'!J21</f>
        <v>La Oficina de Planeación realiza los ajustes que hayan a lugar en compañía de los responsables de los riesgos a través del anexo de modificaciones a la forma MAPA DE RIESGOS DE GESTIÓN DEST-F001 para actualizar las actividades de control y/o plan de acciones preventivas que deben ejecutar los responsables de los riesgos y así procurar por la no materialización del riesgo en el proceso</v>
      </c>
      <c r="X20" s="183" t="str">
        <f>+'5 - Diseño y Valoración Control'!K21</f>
        <v>Correctivo</v>
      </c>
      <c r="Y20" s="109" t="str">
        <f>+'5 - Diseño y Valoración Control'!L21</f>
        <v>Impacto</v>
      </c>
      <c r="Z20" s="183" t="str">
        <f>+'5 - Diseño y Valoración Control'!M21</f>
        <v>Manual</v>
      </c>
      <c r="AA20" s="109" t="str">
        <f>+'5 - Diseño y Valoración Control'!N21</f>
        <v>25%</v>
      </c>
      <c r="AB20" s="183" t="str">
        <f>+'5 - Diseño y Valoración Control'!O21</f>
        <v>Documentado</v>
      </c>
      <c r="AC20" s="183" t="str">
        <f>+'5 - Diseño y Valoración Control'!P21</f>
        <v>Continua</v>
      </c>
      <c r="AD20" s="183" t="str">
        <f>+'5 - Diseño y Valoración Control'!Q21</f>
        <v>Con registro</v>
      </c>
      <c r="AE20" s="110">
        <f>+'5 - Diseño y Valoración Control'!R21</f>
        <v>0.42</v>
      </c>
      <c r="AF20" s="109" t="str">
        <f>+'5 - Diseño y Valoración Control'!S21</f>
        <v>Media</v>
      </c>
      <c r="AG20" s="110">
        <f>+'5 - Diseño y Valoración Control'!T21</f>
        <v>0.44999999999999996</v>
      </c>
      <c r="AH20" s="109" t="str">
        <f>+'5 - Diseño y Valoración Control'!U21</f>
        <v>Moderado</v>
      </c>
      <c r="AI20" s="109" t="str">
        <f>+'5 - Diseño y Valoración Control'!V21</f>
        <v>Moderado</v>
      </c>
      <c r="AJ20" s="109" t="str">
        <f>+'5 - Diseño y Valoración Control'!W21</f>
        <v>Reducir</v>
      </c>
      <c r="AK20" s="153" t="str">
        <f>+'6 - Plan de Acciones Preventiva'!F19</f>
        <v>P 5.2</v>
      </c>
      <c r="AL20" s="152" t="str">
        <f>+'6 - Plan de Acciones Preventiva'!G19</f>
        <v>Realizar seguimiento a la gestión del Plan de Acción (acciones preventivas) del Mapa de Riesgos de Gestión DEST-F-001</v>
      </c>
      <c r="AM20" s="153" t="str">
        <f>+'6 - Plan de Acciones Preventiva'!H19</f>
        <v>OFICINA DE PLANEACIÓN</v>
      </c>
      <c r="AN20" s="152" t="str">
        <f>+'6 - Plan de Acciones Preventiva'!I19</f>
        <v>Informe de seguimiento al Mapa de Riesgos de Gestión DEST-F-001</v>
      </c>
      <c r="AO20" s="187">
        <f>+'6 - Plan de Acciones Preventiva'!J19</f>
        <v>3</v>
      </c>
      <c r="AP20" s="187">
        <f>+'6 - Plan de Acciones Preventiva'!AI19</f>
        <v>2</v>
      </c>
      <c r="AQ20" s="252">
        <f>+'6 - Plan de Acciones Preventiva'!AJ19</f>
        <v>0.66666666666666663</v>
      </c>
      <c r="AR20" s="187" t="str">
        <f>+'6 - Plan de Acciones Preventiva'!AK19</f>
        <v>En términos</v>
      </c>
      <c r="AS20" s="183">
        <f>+'7 - Materialización del Riesgo'!G21</f>
        <v>0</v>
      </c>
      <c r="AT20" s="183">
        <f>+'7 - Materialización del Riesgo'!H21</f>
        <v>0</v>
      </c>
      <c r="AU20" s="183">
        <f>+'7 - Materialización del Riesgo'!I21</f>
        <v>0</v>
      </c>
      <c r="AV20" s="183" t="e">
        <f>+'7 - Materialización del Riesgo'!J21</f>
        <v>#DIV/0!</v>
      </c>
      <c r="AW20" s="183" t="e">
        <f>+'7 - Materialización del Riesgo'!K21</f>
        <v>#DIV/0!</v>
      </c>
      <c r="AX20" s="183">
        <f>+'7 - Materialización del Riesgo'!L21</f>
        <v>0</v>
      </c>
      <c r="AY20" s="183">
        <f>+'7 - Materialización del Riesgo'!M21</f>
        <v>0</v>
      </c>
      <c r="AZ20" s="183">
        <f>+'7 - Materialización del Riesgo'!N21</f>
        <v>0</v>
      </c>
      <c r="BA20" s="183">
        <f>+'7 - Materialización del Riesgo'!O21</f>
        <v>0</v>
      </c>
      <c r="BB20" s="183" t="e">
        <f>+'7 - Materialización del Riesgo'!P21</f>
        <v>#DIV/0!</v>
      </c>
      <c r="BC20" s="188">
        <f>+'7 - Materialización del Riesgo'!Q21</f>
        <v>1</v>
      </c>
    </row>
    <row r="21" spans="2:55" s="175" customFormat="1" ht="56.6" x14ac:dyDescent="0.4">
      <c r="B21" s="152" t="str">
        <f>+'3 - Identificación del Riesgo'!B21</f>
        <v>COMUNICACIÓN Y GESTIÓN CON GRUPOS DE INTERÉS</v>
      </c>
      <c r="C21" s="152" t="str">
        <f>+'3 - Identificación del Riesgo'!C21</f>
        <v>Establecer lineamientos para la comunicación y coordinación intra e interinstitucional, que proporcione a los grupos de interés información veraz, objetiva y oportuna de la misión, objetivos y gestión de la Agencia Nacional de Tierras.</v>
      </c>
      <c r="D21" s="152" t="str">
        <f>+'3 - Identificación del Riesgo'!D21</f>
        <v>Desde la formulación de lineamientos de comunicación interna y externa, hasta la articulación con los grupos de interés y organismos de control.</v>
      </c>
      <c r="E21" s="183" t="str">
        <f>+'3 - Identificación del Riesgo'!F21</f>
        <v>DIRECCIÓN GENERAL (EQUIPO DE COMUNICACIONES)</v>
      </c>
      <c r="F21" s="153" t="str">
        <f>+'3 - Identificación del Riesgo'!G21</f>
        <v>R 6</v>
      </c>
      <c r="G21" s="183" t="str">
        <f>+'3 - Identificación del Riesgo'!H21</f>
        <v>Dar información imprecisa o errónea a la ciudadanía a través de cualquier medio de comunicación por parte de  personas autorizadas y NO autorizadas</v>
      </c>
      <c r="H21" s="183" t="str">
        <f>+'3 - Identificación del Riesgo'!I21</f>
        <v>Pérdida Reputacional</v>
      </c>
      <c r="I21" s="152" t="str">
        <f>+'3 - Identificación del Riesgo'!J21</f>
        <v>Posibilidad de pérdida reputacional en la credibilidad y mala imagen institucional por deficiencia en la información interna y externa de la entidad</v>
      </c>
      <c r="J21" s="184">
        <f>+'3 - Identificación del Riesgo'!O21</f>
        <v>44701</v>
      </c>
      <c r="K21" s="184" t="str">
        <f>+'3 - Identificación del Riesgo'!K21</f>
        <v>DE IMAGEN O REPUTACIONAL</v>
      </c>
      <c r="L21" s="185" t="str">
        <f>+'3 - Identificación del Riesgo'!N21</f>
        <v>Usuarios, productos y prácticas</v>
      </c>
      <c r="M21" s="186">
        <f>+'4 - Valor del Riesgo Inherente'!H22</f>
        <v>8760</v>
      </c>
      <c r="N21" s="109" t="str">
        <f t="shared" si="0"/>
        <v>Muy Alta</v>
      </c>
      <c r="O21" s="110">
        <f t="shared" si="1"/>
        <v>1</v>
      </c>
      <c r="P21" s="186" t="str">
        <f>+'4 - Valor del Riesgo Inherente'!K22</f>
        <v xml:space="preserve">     El riesgo afecta la imagen de la entidad a nivel nacional, con efecto publicitarios sostenible a nivel país</v>
      </c>
      <c r="Q21" s="109" t="str">
        <f>+'4 - Valor del Riesgo Inherente'!L22</f>
        <v>Catastrófico</v>
      </c>
      <c r="R21" s="110">
        <f>+'4 - Valor del Riesgo Inherente'!M22</f>
        <v>1</v>
      </c>
      <c r="S21" s="109" t="str">
        <f>+'4 - Valor del Riesgo Inherente'!N22</f>
        <v>Extremo</v>
      </c>
      <c r="T21" s="109" t="str">
        <f>+'4 - Valor del Riesgo Inherente'!O22</f>
        <v>Reducir</v>
      </c>
      <c r="U21" s="153" t="str">
        <f>+'5 - Diseño y Valoración Control'!H22</f>
        <v>C 6.1</v>
      </c>
      <c r="V21" s="152" t="str">
        <f>+'5 - Diseño y Valoración Control'!I22</f>
        <v>EQUIPO DE COMUNICACIONES</v>
      </c>
      <c r="W21" s="152" t="str">
        <f>+'5 - Diseño y Valoración Control'!J22</f>
        <v>Equipo de comunicaciones revisa para aprobar los mensajes y boletines de prensa a través de un modelismo de comunicación (cualquier forma de comunicación) en el cual verifica el tipo de información, alcance y usuario final para determinar si cumple con los lineamientos en comunicación interna y externa</v>
      </c>
      <c r="X21" s="183" t="str">
        <f>+'5 - Diseño y Valoración Control'!K22</f>
        <v>Preventivo</v>
      </c>
      <c r="Y21" s="109" t="str">
        <f>+'5 - Diseño y Valoración Control'!L22</f>
        <v>Probabilidad</v>
      </c>
      <c r="Z21" s="183" t="str">
        <f>+'5 - Diseño y Valoración Control'!M22</f>
        <v>Manual</v>
      </c>
      <c r="AA21" s="109" t="str">
        <f>+'5 - Diseño y Valoración Control'!N22</f>
        <v>40%</v>
      </c>
      <c r="AB21" s="183" t="str">
        <f>+'5 - Diseño y Valoración Control'!O22</f>
        <v>Sin documentar</v>
      </c>
      <c r="AC21" s="183" t="str">
        <f>+'5 - Diseño y Valoración Control'!P22</f>
        <v>Aleatoria</v>
      </c>
      <c r="AD21" s="183" t="str">
        <f>+'5 - Diseño y Valoración Control'!Q22</f>
        <v>Con registro</v>
      </c>
      <c r="AE21" s="110">
        <f>+'5 - Diseño y Valoración Control'!R22</f>
        <v>0.6</v>
      </c>
      <c r="AF21" s="109" t="str">
        <f>+'5 - Diseño y Valoración Control'!S22</f>
        <v>Media</v>
      </c>
      <c r="AG21" s="110">
        <f>+'5 - Diseño y Valoración Control'!T22</f>
        <v>1</v>
      </c>
      <c r="AH21" s="109" t="str">
        <f>+'5 - Diseño y Valoración Control'!U22</f>
        <v>Catastrófico</v>
      </c>
      <c r="AI21" s="109" t="str">
        <f>+'5 - Diseño y Valoración Control'!V22</f>
        <v>Extremo</v>
      </c>
      <c r="AJ21" s="109" t="str">
        <f>+'5 - Diseño y Valoración Control'!W22</f>
        <v>Reducir</v>
      </c>
      <c r="AK21" s="153" t="str">
        <f>+'6 - Plan de Acciones Preventiva'!F20</f>
        <v>P 6.1</v>
      </c>
      <c r="AL21" s="152" t="str">
        <f>+'6 - Plan de Acciones Preventiva'!G20</f>
        <v>Validación de mensajes y boletines de prensa</v>
      </c>
      <c r="AM21" s="153" t="str">
        <f>+'6 - Plan de Acciones Preventiva'!H20</f>
        <v>DIRECCIÓN GENERAL - EQUIPO DE COMUNICACIONES</v>
      </c>
      <c r="AN21" s="152" t="str">
        <f>+'6 - Plan de Acciones Preventiva'!I20</f>
        <v>Solicitud de comunicación de mensajes o boletines generados por las dependencias de la ANT</v>
      </c>
      <c r="AO21" s="187">
        <f>+'6 - Plan de Acciones Preventiva'!J20</f>
        <v>48</v>
      </c>
      <c r="AP21" s="187">
        <f>+'6 - Plan de Acciones Preventiva'!AI20</f>
        <v>28</v>
      </c>
      <c r="AQ21" s="252">
        <f>+'6 - Plan de Acciones Preventiva'!AJ20</f>
        <v>0.58333333333333337</v>
      </c>
      <c r="AR21" s="187" t="str">
        <f>+'6 - Plan de Acciones Preventiva'!AK20</f>
        <v>En términos</v>
      </c>
      <c r="AS21" s="183">
        <f>+'7 - Materialización del Riesgo'!G22</f>
        <v>0</v>
      </c>
      <c r="AT21" s="183">
        <f>+'7 - Materialización del Riesgo'!H22</f>
        <v>0</v>
      </c>
      <c r="AU21" s="183">
        <f>+'7 - Materialización del Riesgo'!I22</f>
        <v>0</v>
      </c>
      <c r="AV21" s="183" t="e">
        <f>+'7 - Materialización del Riesgo'!J22</f>
        <v>#DIV/0!</v>
      </c>
      <c r="AW21" s="183" t="e">
        <f>+'7 - Materialización del Riesgo'!K22</f>
        <v>#DIV/0!</v>
      </c>
      <c r="AX21" s="183">
        <f>+'7 - Materialización del Riesgo'!L22</f>
        <v>0</v>
      </c>
      <c r="AY21" s="183">
        <f>+'7 - Materialización del Riesgo'!M22</f>
        <v>0</v>
      </c>
      <c r="AZ21" s="183">
        <f>+'7 - Materialización del Riesgo'!N22</f>
        <v>0</v>
      </c>
      <c r="BA21" s="183">
        <f>+'7 - Materialización del Riesgo'!O22</f>
        <v>0</v>
      </c>
      <c r="BB21" s="183" t="e">
        <f>+'7 - Materialización del Riesgo'!P22</f>
        <v>#DIV/0!</v>
      </c>
      <c r="BC21" s="188">
        <f>+'7 - Materialización del Riesgo'!Q22</f>
        <v>1</v>
      </c>
    </row>
    <row r="22" spans="2:55" s="175" customFormat="1" ht="56.6" x14ac:dyDescent="0.4">
      <c r="B22" s="152" t="str">
        <f>+'3 - Identificación del Riesgo'!B22</f>
        <v>COMUNICACIÓN Y GESTIÓN CON GRUPOS DE INTERÉS</v>
      </c>
      <c r="C22" s="152" t="str">
        <f>+'3 - Identificación del Riesgo'!C22</f>
        <v>Establecer lineamientos para la comunicación y coordinación intra e interinstitucional, que proporcione a los grupos de interés información veraz, objetiva y oportuna de la misión, objetivos y gestión de la Agencia Nacional de Tierras.</v>
      </c>
      <c r="D22" s="152" t="str">
        <f>+'3 - Identificación del Riesgo'!D22</f>
        <v>Desde la formulación de lineamientos de comunicación interna y externa, hasta la articulación con los grupos de interés y organismos de control.</v>
      </c>
      <c r="E22" s="183" t="str">
        <f>+'3 - Identificación del Riesgo'!F22</f>
        <v>DIRECCIÓN GENERAL (EQUIPO DE COMUNICACIONES)</v>
      </c>
      <c r="F22" s="153" t="str">
        <f>+'3 - Identificación del Riesgo'!G22</f>
        <v>R 6</v>
      </c>
      <c r="G22" s="183" t="str">
        <f>+'3 - Identificación del Riesgo'!H22</f>
        <v>Dar información imprecisa o errónea a la ciudadanía a través de cualquier medio de comunicación por parte de  personas autorizadas y NO autorizadas</v>
      </c>
      <c r="H22" s="183" t="str">
        <f>+'3 - Identificación del Riesgo'!I22</f>
        <v>Pérdida Reputacional</v>
      </c>
      <c r="I22" s="152" t="str">
        <f>+'3 - Identificación del Riesgo'!J22</f>
        <v>Posibilidad de pérdida reputacional en la credibilidad y mala imagen institucional por deficiencia en la información interna y externa de la entidad</v>
      </c>
      <c r="J22" s="184">
        <f>+'3 - Identificación del Riesgo'!O22</f>
        <v>44701</v>
      </c>
      <c r="K22" s="184" t="str">
        <f>+'3 - Identificación del Riesgo'!K22</f>
        <v>DE IMAGEN O REPUTACIONAL</v>
      </c>
      <c r="L22" s="185" t="str">
        <f>+'3 - Identificación del Riesgo'!N22</f>
        <v>Usuarios, productos y prácticas</v>
      </c>
      <c r="M22" s="186">
        <f>+'4 - Valor del Riesgo Inherente'!H23</f>
        <v>8760</v>
      </c>
      <c r="N22" s="109" t="str">
        <f t="shared" si="0"/>
        <v>Muy Alta</v>
      </c>
      <c r="O22" s="110">
        <f t="shared" si="1"/>
        <v>1</v>
      </c>
      <c r="P22" s="186" t="str">
        <f>+'4 - Valor del Riesgo Inherente'!K23</f>
        <v xml:space="preserve">     El riesgo afecta la imagen de la entidad a nivel nacional, con efecto publicitarios sostenible a nivel país</v>
      </c>
      <c r="Q22" s="109" t="str">
        <f>+'4 - Valor del Riesgo Inherente'!L23</f>
        <v>Catastrófico</v>
      </c>
      <c r="R22" s="110">
        <f>+'4 - Valor del Riesgo Inherente'!M23</f>
        <v>1</v>
      </c>
      <c r="S22" s="109" t="str">
        <f>+'4 - Valor del Riesgo Inherente'!N23</f>
        <v>Extremo</v>
      </c>
      <c r="T22" s="109" t="str">
        <f>+'4 - Valor del Riesgo Inherente'!O23</f>
        <v>Reducir</v>
      </c>
      <c r="U22" s="153" t="str">
        <f>+'5 - Diseño y Valoración Control'!H23</f>
        <v>C 6.2</v>
      </c>
      <c r="V22" s="152" t="str">
        <f>+'5 - Diseño y Valoración Control'!I23</f>
        <v>EQUIPO DE COMUNICACIONES</v>
      </c>
      <c r="W22" s="152" t="str">
        <f>+'5 - Diseño y Valoración Control'!J23</f>
        <v>Equipo de comunicaciones emite nuevo mensaje a través de los diferentes medios de comunicación con aclaraciones por parte del Director General o jefe de oficina correspondiente</v>
      </c>
      <c r="X22" s="183" t="str">
        <f>+'5 - Diseño y Valoración Control'!K23</f>
        <v>Correctivo</v>
      </c>
      <c r="Y22" s="109" t="str">
        <f>+'5 - Diseño y Valoración Control'!L23</f>
        <v>Impacto</v>
      </c>
      <c r="Z22" s="183" t="str">
        <f>+'5 - Diseño y Valoración Control'!M23</f>
        <v>Manual</v>
      </c>
      <c r="AA22" s="109" t="str">
        <f>+'5 - Diseño y Valoración Control'!N23</f>
        <v>25%</v>
      </c>
      <c r="AB22" s="183" t="str">
        <f>+'5 - Diseño y Valoración Control'!O23</f>
        <v>Sin documentar</v>
      </c>
      <c r="AC22" s="183" t="str">
        <f>+'5 - Diseño y Valoración Control'!P23</f>
        <v>Continua</v>
      </c>
      <c r="AD22" s="183" t="str">
        <f>+'5 - Diseño y Valoración Control'!Q23</f>
        <v>Con registro</v>
      </c>
      <c r="AE22" s="110">
        <f>+'5 - Diseño y Valoración Control'!R23</f>
        <v>0.6</v>
      </c>
      <c r="AF22" s="109" t="str">
        <f>+'5 - Diseño y Valoración Control'!S23</f>
        <v>Media</v>
      </c>
      <c r="AG22" s="110">
        <f>+'5 - Diseño y Valoración Control'!T23</f>
        <v>0.75</v>
      </c>
      <c r="AH22" s="109" t="str">
        <f>+'5 - Diseño y Valoración Control'!U23</f>
        <v>Mayor</v>
      </c>
      <c r="AI22" s="109" t="str">
        <f>+'5 - Diseño y Valoración Control'!V23</f>
        <v>Alto</v>
      </c>
      <c r="AJ22" s="109" t="str">
        <f>+'5 - Diseño y Valoración Control'!W23</f>
        <v>Reducir</v>
      </c>
      <c r="AK22" s="153" t="str">
        <f>+'6 - Plan de Acciones Preventiva'!F21</f>
        <v>P 6.2</v>
      </c>
      <c r="AL22" s="152" t="str">
        <f>+'6 - Plan de Acciones Preventiva'!G21</f>
        <v>Socialización de la Política de Comunicación Interna y Externa con el fin dar lineamientos específicos a los canales de comunicación autorizados por la Entidad</v>
      </c>
      <c r="AM22" s="153" t="str">
        <f>+'6 - Plan de Acciones Preventiva'!H21</f>
        <v>DIRECCIÓN GENERAL - EQUIPO DE COMUNICACIONES</v>
      </c>
      <c r="AN22" s="152" t="str">
        <f>+'6 - Plan de Acciones Preventiva'!I21</f>
        <v>Socialización de la política de comunicaciones</v>
      </c>
      <c r="AO22" s="187">
        <f>+'6 - Plan de Acciones Preventiva'!J21</f>
        <v>1</v>
      </c>
      <c r="AP22" s="187">
        <f>+'6 - Plan de Acciones Preventiva'!AI21</f>
        <v>2</v>
      </c>
      <c r="AQ22" s="252">
        <f>+'6 - Plan de Acciones Preventiva'!AJ21</f>
        <v>1</v>
      </c>
      <c r="AR22" s="187" t="str">
        <f>+'6 - Plan de Acciones Preventiva'!AK21</f>
        <v>Finalizado</v>
      </c>
      <c r="AS22" s="183">
        <f>+'7 - Materialización del Riesgo'!G23</f>
        <v>0</v>
      </c>
      <c r="AT22" s="183">
        <f>+'7 - Materialización del Riesgo'!H23</f>
        <v>0</v>
      </c>
      <c r="AU22" s="183">
        <f>+'7 - Materialización del Riesgo'!I23</f>
        <v>0</v>
      </c>
      <c r="AV22" s="183" t="e">
        <f>+'7 - Materialización del Riesgo'!J23</f>
        <v>#DIV/0!</v>
      </c>
      <c r="AW22" s="183" t="e">
        <f>+'7 - Materialización del Riesgo'!K23</f>
        <v>#DIV/0!</v>
      </c>
      <c r="AX22" s="183">
        <f>+'7 - Materialización del Riesgo'!L23</f>
        <v>0</v>
      </c>
      <c r="AY22" s="183">
        <f>+'7 - Materialización del Riesgo'!M23</f>
        <v>0</v>
      </c>
      <c r="AZ22" s="183">
        <f>+'7 - Materialización del Riesgo'!N23</f>
        <v>0</v>
      </c>
      <c r="BA22" s="183">
        <f>+'7 - Materialización del Riesgo'!O23</f>
        <v>0</v>
      </c>
      <c r="BB22" s="183" t="e">
        <f>+'7 - Materialización del Riesgo'!P23</f>
        <v>#DIV/0!</v>
      </c>
      <c r="BC22" s="188">
        <f>+'7 - Materialización del Riesgo'!Q23</f>
        <v>1</v>
      </c>
    </row>
    <row r="23" spans="2:55" s="175" customFormat="1" ht="56.6" x14ac:dyDescent="0.4">
      <c r="B23" s="152" t="str">
        <f>+'3 - Identificación del Riesgo'!B23</f>
        <v>COMUNICACIÓN Y GESTIÓN CON GRUPOS DE INTERÉS</v>
      </c>
      <c r="C23" s="152" t="str">
        <f>+'3 - Identificación del Riesgo'!C23</f>
        <v>Establecer lineamientos para la comunicación y coordinación intra e interinstitucional, que proporcione a los grupos de interés información veraz, objetiva y oportuna de la misión, objetivos y gestión de la Agencia Nacional de Tierras.</v>
      </c>
      <c r="D23" s="152" t="str">
        <f>+'3 - Identificación del Riesgo'!D23</f>
        <v>Desde la formulación de lineamientos de comunicación interna y externa, hasta la articulación con los grupos de interés y organismos de control.</v>
      </c>
      <c r="E23" s="183" t="str">
        <f>+'3 - Identificación del Riesgo'!F23</f>
        <v>DIRECCIÓN GENERAL (EQUIPO DE COMUNICACIONES)</v>
      </c>
      <c r="F23" s="153" t="str">
        <f>+'3 - Identificación del Riesgo'!G23</f>
        <v>R 6</v>
      </c>
      <c r="G23" s="183" t="str">
        <f>+'3 - Identificación del Riesgo'!H23</f>
        <v>Dar información imprecisa o errónea a la ciudadanía a través de cualquier medio de comunicación por parte de  personas autorizadas y NO autorizadas</v>
      </c>
      <c r="H23" s="183" t="str">
        <f>+'3 - Identificación del Riesgo'!I23</f>
        <v>Pérdida Reputacional</v>
      </c>
      <c r="I23" s="152" t="str">
        <f>+'3 - Identificación del Riesgo'!J23</f>
        <v>Posibilidad de pérdida reputacional en la credibilidad y mala imagen institucional por deficiencia en la información interna y externa de la entidad</v>
      </c>
      <c r="J23" s="184">
        <f>+'3 - Identificación del Riesgo'!O23</f>
        <v>44701</v>
      </c>
      <c r="K23" s="184" t="str">
        <f>+'3 - Identificación del Riesgo'!K23</f>
        <v>DE IMAGEN O REPUTACIONAL</v>
      </c>
      <c r="L23" s="185" t="str">
        <f>+'3 - Identificación del Riesgo'!N23</f>
        <v>Usuarios, productos y prácticas</v>
      </c>
      <c r="M23" s="186">
        <f>+'4 - Valor del Riesgo Inherente'!H24</f>
        <v>8760</v>
      </c>
      <c r="N23" s="109" t="str">
        <f t="shared" si="0"/>
        <v>Muy Alta</v>
      </c>
      <c r="O23" s="110">
        <f t="shared" si="1"/>
        <v>1</v>
      </c>
      <c r="P23" s="186" t="str">
        <f>+'4 - Valor del Riesgo Inherente'!K24</f>
        <v xml:space="preserve">     El riesgo afecta la imagen de la entidad a nivel nacional, con efecto publicitarios sostenible a nivel país</v>
      </c>
      <c r="Q23" s="109" t="str">
        <f>+'4 - Valor del Riesgo Inherente'!L24</f>
        <v>Catastrófico</v>
      </c>
      <c r="R23" s="110">
        <f>+'4 - Valor del Riesgo Inherente'!M24</f>
        <v>1</v>
      </c>
      <c r="S23" s="109" t="str">
        <f>+'4 - Valor del Riesgo Inherente'!N24</f>
        <v>Extremo</v>
      </c>
      <c r="T23" s="109" t="str">
        <f>+'4 - Valor del Riesgo Inherente'!O24</f>
        <v>Reducir</v>
      </c>
      <c r="U23" s="153" t="str">
        <f>+'5 - Diseño y Valoración Control'!H24</f>
        <v>C 6.3</v>
      </c>
      <c r="V23" s="152" t="str">
        <f>+'5 - Diseño y Valoración Control'!I24</f>
        <v/>
      </c>
      <c r="W23" s="152">
        <f>+'5 - Diseño y Valoración Control'!J24</f>
        <v>0</v>
      </c>
      <c r="X23" s="183">
        <f>+'5 - Diseño y Valoración Control'!K24</f>
        <v>0</v>
      </c>
      <c r="Y23" s="109" t="str">
        <f>+'5 - Diseño y Valoración Control'!L24</f>
        <v/>
      </c>
      <c r="Z23" s="183">
        <f>+'5 - Diseño y Valoración Control'!M24</f>
        <v>0</v>
      </c>
      <c r="AA23" s="109" t="str">
        <f>+'5 - Diseño y Valoración Control'!N24</f>
        <v/>
      </c>
      <c r="AB23" s="183">
        <f>+'5 - Diseño y Valoración Control'!O24</f>
        <v>0</v>
      </c>
      <c r="AC23" s="183">
        <f>+'5 - Diseño y Valoración Control'!P24</f>
        <v>0</v>
      </c>
      <c r="AD23" s="183">
        <f>+'5 - Diseño y Valoración Control'!Q24</f>
        <v>0</v>
      </c>
      <c r="AE23" s="110" t="str">
        <f>+'5 - Diseño y Valoración Control'!R24</f>
        <v/>
      </c>
      <c r="AF23" s="109" t="str">
        <f>+'5 - Diseño y Valoración Control'!S24</f>
        <v/>
      </c>
      <c r="AG23" s="110" t="str">
        <f>+'5 - Diseño y Valoración Control'!T24</f>
        <v/>
      </c>
      <c r="AH23" s="109" t="str">
        <f>+'5 - Diseño y Valoración Control'!U24</f>
        <v/>
      </c>
      <c r="AI23" s="109" t="str">
        <f>+'5 - Diseño y Valoración Control'!V24</f>
        <v/>
      </c>
      <c r="AJ23" s="109" t="e">
        <f>+'5 - Diseño y Valoración Control'!W24</f>
        <v>#N/A</v>
      </c>
      <c r="AK23" s="153" t="str">
        <f>+'6 - Plan de Acciones Preventiva'!F22</f>
        <v>P 6.3</v>
      </c>
      <c r="AL23" s="152" t="str">
        <f>+'6 - Plan de Acciones Preventiva'!G22</f>
        <v>Socialización de la estrategia de comunicaciones donde se encuentra contenida la información de los voceros autorizados por la Entidad</v>
      </c>
      <c r="AM23" s="153" t="str">
        <f>+'6 - Plan de Acciones Preventiva'!H22</f>
        <v>DIRECCIÓN GENERAL - EQUIPO DE COMUNICACIONES</v>
      </c>
      <c r="AN23" s="152" t="str">
        <f>+'6 - Plan de Acciones Preventiva'!I22</f>
        <v>Socialización de la estrategia de comunicaciones</v>
      </c>
      <c r="AO23" s="187">
        <f>+'6 - Plan de Acciones Preventiva'!J22</f>
        <v>1</v>
      </c>
      <c r="AP23" s="187">
        <f>+'6 - Plan de Acciones Preventiva'!AI22</f>
        <v>0</v>
      </c>
      <c r="AQ23" s="252">
        <f>+'6 - Plan de Acciones Preventiva'!AJ22</f>
        <v>0</v>
      </c>
      <c r="AR23" s="187" t="str">
        <f>+'6 - Plan de Acciones Preventiva'!AK22</f>
        <v>En términos</v>
      </c>
      <c r="AS23" s="183">
        <f>+'7 - Materialización del Riesgo'!G24</f>
        <v>0</v>
      </c>
      <c r="AT23" s="183">
        <f>+'7 - Materialización del Riesgo'!H24</f>
        <v>0</v>
      </c>
      <c r="AU23" s="183">
        <f>+'7 - Materialización del Riesgo'!I24</f>
        <v>0</v>
      </c>
      <c r="AV23" s="183" t="e">
        <f>+'7 - Materialización del Riesgo'!J24</f>
        <v>#DIV/0!</v>
      </c>
      <c r="AW23" s="183" t="e">
        <f>+'7 - Materialización del Riesgo'!K24</f>
        <v>#DIV/0!</v>
      </c>
      <c r="AX23" s="183">
        <f>+'7 - Materialización del Riesgo'!L24</f>
        <v>0</v>
      </c>
      <c r="AY23" s="183">
        <f>+'7 - Materialización del Riesgo'!M24</f>
        <v>0</v>
      </c>
      <c r="AZ23" s="183">
        <f>+'7 - Materialización del Riesgo'!N24</f>
        <v>0</v>
      </c>
      <c r="BA23" s="183">
        <f>+'7 - Materialización del Riesgo'!O24</f>
        <v>0</v>
      </c>
      <c r="BB23" s="183" t="e">
        <f>+'7 - Materialización del Riesgo'!P24</f>
        <v>#DIV/0!</v>
      </c>
      <c r="BC23" s="188">
        <f>+'7 - Materialización del Riesgo'!Q24</f>
        <v>1</v>
      </c>
    </row>
    <row r="24" spans="2:55" s="175" customFormat="1" ht="56.6" x14ac:dyDescent="0.4">
      <c r="B24" s="152" t="str">
        <f>+'3 - Identificación del Riesgo'!B24</f>
        <v>COMUNICACIÓN Y GESTIÓN CON GRUPOS DE INTERÉS</v>
      </c>
      <c r="C24" s="152" t="str">
        <f>+'3 - Identificación del Riesgo'!C24</f>
        <v>Establecer lineamientos para la comunicación y coordinación intra e interinstitucional, que proporcione a los grupos de interés información veraz, objetiva y oportuna de la misión, objetivos y gestión de la Agencia Nacional de Tierras.</v>
      </c>
      <c r="D24" s="152" t="str">
        <f>+'3 - Identificación del Riesgo'!D24</f>
        <v>Desde la formulación de lineamientos de comunicación interna y externa, hasta la articulación con los grupos de interés y organismos de control.</v>
      </c>
      <c r="E24" s="183" t="str">
        <f>+'3 - Identificación del Riesgo'!F24</f>
        <v>DIRECCIÓN GENERAL (EQUIPO DE COMUNICACIONES)</v>
      </c>
      <c r="F24" s="153" t="str">
        <f>+'3 - Identificación del Riesgo'!G24</f>
        <v>R 7</v>
      </c>
      <c r="G24" s="183" t="str">
        <f>+'3 - Identificación del Riesgo'!H24</f>
        <v>Inadecuada utilización de la imagen institucional</v>
      </c>
      <c r="H24" s="183" t="str">
        <f>+'3 - Identificación del Riesgo'!I24</f>
        <v>Pérdida Reputacional</v>
      </c>
      <c r="I24" s="152" t="str">
        <f>+'3 - Identificación del Riesgo'!J24</f>
        <v>Posibilidad de pérdida reputacional en la imagen institucional por el manejo inadecuado de la imagen institucional (símbolos, nombre, colores, manual de imagen, entre otros)</v>
      </c>
      <c r="J24" s="184">
        <f>+'3 - Identificación del Riesgo'!O24</f>
        <v>44701</v>
      </c>
      <c r="K24" s="184" t="str">
        <f>+'3 - Identificación del Riesgo'!K24</f>
        <v>DE IMAGEN O REPUTACIONAL</v>
      </c>
      <c r="L24" s="185" t="str">
        <f>+'3 - Identificación del Riesgo'!N24</f>
        <v>Usuarios, productos y prácticas</v>
      </c>
      <c r="M24" s="186">
        <f>+'4 - Valor del Riesgo Inherente'!H25</f>
        <v>8760</v>
      </c>
      <c r="N24" s="109" t="str">
        <f t="shared" si="0"/>
        <v>Muy Alta</v>
      </c>
      <c r="O24" s="110">
        <f t="shared" si="1"/>
        <v>1</v>
      </c>
      <c r="P24" s="186" t="str">
        <f>+'4 - Valor del Riesgo Inherente'!K25</f>
        <v xml:space="preserve">     El riesgo afecta la imagen de la entidad con algunos usuarios de relevancia frente al logro de los objetivos</v>
      </c>
      <c r="Q24" s="109" t="str">
        <f>+'4 - Valor del Riesgo Inherente'!L25</f>
        <v>Moderado</v>
      </c>
      <c r="R24" s="110">
        <f>+'4 - Valor del Riesgo Inherente'!M25</f>
        <v>0.6</v>
      </c>
      <c r="S24" s="109" t="str">
        <f>+'4 - Valor del Riesgo Inherente'!N25</f>
        <v>Alto</v>
      </c>
      <c r="T24" s="109" t="str">
        <f>+'4 - Valor del Riesgo Inherente'!O25</f>
        <v>Reducir</v>
      </c>
      <c r="U24" s="153" t="str">
        <f>+'5 - Diseño y Valoración Control'!H25</f>
        <v>C 7.1</v>
      </c>
      <c r="V24" s="152" t="str">
        <f>+'5 - Diseño y Valoración Control'!I25</f>
        <v>EQUIPO DE COMUNICACIONES</v>
      </c>
      <c r="W24" s="152" t="str">
        <f>+'5 - Diseño y Valoración Control'!J25</f>
        <v>Equipo de comunicaciones verifica el uso de la imagen institucional a través de los instrumentos que se generan para el utilizarse en los diferentes medios, eventos e implementos que requiera la ANT</v>
      </c>
      <c r="X24" s="183" t="str">
        <f>+'5 - Diseño y Valoración Control'!K25</f>
        <v>Preventivo</v>
      </c>
      <c r="Y24" s="109" t="str">
        <f>+'5 - Diseño y Valoración Control'!L25</f>
        <v>Probabilidad</v>
      </c>
      <c r="Z24" s="183" t="str">
        <f>+'5 - Diseño y Valoración Control'!M25</f>
        <v>Manual</v>
      </c>
      <c r="AA24" s="109" t="str">
        <f>+'5 - Diseño y Valoración Control'!N25</f>
        <v>40%</v>
      </c>
      <c r="AB24" s="183" t="str">
        <f>+'5 - Diseño y Valoración Control'!O25</f>
        <v>Documentado</v>
      </c>
      <c r="AC24" s="183" t="str">
        <f>+'5 - Diseño y Valoración Control'!P25</f>
        <v>Continua</v>
      </c>
      <c r="AD24" s="183" t="str">
        <f>+'5 - Diseño y Valoración Control'!Q25</f>
        <v>Con registro</v>
      </c>
      <c r="AE24" s="110">
        <f>+'5 - Diseño y Valoración Control'!R25</f>
        <v>0.6</v>
      </c>
      <c r="AF24" s="109" t="str">
        <f>+'5 - Diseño y Valoración Control'!S25</f>
        <v>Media</v>
      </c>
      <c r="AG24" s="110">
        <f>+'5 - Diseño y Valoración Control'!T25</f>
        <v>0.6</v>
      </c>
      <c r="AH24" s="109" t="str">
        <f>+'5 - Diseño y Valoración Control'!U25</f>
        <v>Moderado</v>
      </c>
      <c r="AI24" s="109" t="str">
        <f>+'5 - Diseño y Valoración Control'!V25</f>
        <v>Moderado</v>
      </c>
      <c r="AJ24" s="109" t="str">
        <f>+'5 - Diseño y Valoración Control'!W25</f>
        <v>Reducir</v>
      </c>
      <c r="AK24" s="153" t="str">
        <f>+'6 - Plan de Acciones Preventiva'!F23</f>
        <v>P 7.1</v>
      </c>
      <c r="AL24" s="152" t="str">
        <f>+'6 - Plan de Acciones Preventiva'!G23</f>
        <v>Revisión del manual de imagen de la Entidad</v>
      </c>
      <c r="AM24" s="153" t="str">
        <f>+'6 - Plan de Acciones Preventiva'!H23</f>
        <v>DIRECCIÓN GENERAL - EQUIPO DE COMUNICACIONES</v>
      </c>
      <c r="AN24" s="152" t="str">
        <f>+'6 - Plan de Acciones Preventiva'!I23</f>
        <v>Manual de imagen revisado</v>
      </c>
      <c r="AO24" s="187">
        <f>+'6 - Plan de Acciones Preventiva'!J23</f>
        <v>1</v>
      </c>
      <c r="AP24" s="187">
        <f>+'6 - Plan de Acciones Preventiva'!AI23</f>
        <v>0</v>
      </c>
      <c r="AQ24" s="252">
        <f>+'6 - Plan de Acciones Preventiva'!AJ23</f>
        <v>0</v>
      </c>
      <c r="AR24" s="187" t="str">
        <f>+'6 - Plan de Acciones Preventiva'!AK23</f>
        <v>En términos</v>
      </c>
      <c r="AS24" s="183">
        <f>+'7 - Materialización del Riesgo'!G25</f>
        <v>0</v>
      </c>
      <c r="AT24" s="183">
        <f>+'7 - Materialización del Riesgo'!H25</f>
        <v>0</v>
      </c>
      <c r="AU24" s="183">
        <f>+'7 - Materialización del Riesgo'!I25</f>
        <v>0</v>
      </c>
      <c r="AV24" s="183" t="e">
        <f>+'7 - Materialización del Riesgo'!J25</f>
        <v>#DIV/0!</v>
      </c>
      <c r="AW24" s="183" t="e">
        <f>+'7 - Materialización del Riesgo'!K25</f>
        <v>#DIV/0!</v>
      </c>
      <c r="AX24" s="183">
        <f>+'7 - Materialización del Riesgo'!L25</f>
        <v>0</v>
      </c>
      <c r="AY24" s="183">
        <f>+'7 - Materialización del Riesgo'!M25</f>
        <v>0</v>
      </c>
      <c r="AZ24" s="183">
        <f>+'7 - Materialización del Riesgo'!N25</f>
        <v>0</v>
      </c>
      <c r="BA24" s="183">
        <f>+'7 - Materialización del Riesgo'!O25</f>
        <v>0</v>
      </c>
      <c r="BB24" s="183" t="e">
        <f>+'7 - Materialización del Riesgo'!P25</f>
        <v>#DIV/0!</v>
      </c>
      <c r="BC24" s="188">
        <f>+'7 - Materialización del Riesgo'!Q25</f>
        <v>1</v>
      </c>
    </row>
    <row r="25" spans="2:55" s="175" customFormat="1" ht="56.6" x14ac:dyDescent="0.4">
      <c r="B25" s="152" t="str">
        <f>+'3 - Identificación del Riesgo'!B25</f>
        <v>COMUNICACIÓN Y GESTIÓN CON GRUPOS DE INTERÉS</v>
      </c>
      <c r="C25" s="152" t="str">
        <f>+'3 - Identificación del Riesgo'!C25</f>
        <v>Establecer lineamientos para la comunicación y coordinación intra e interinstitucional, que proporcione a los grupos de interés información veraz, objetiva y oportuna de la misión, objetivos y gestión de la Agencia Nacional de Tierras.</v>
      </c>
      <c r="D25" s="152" t="str">
        <f>+'3 - Identificación del Riesgo'!D25</f>
        <v>Desde la formulación de lineamientos de comunicación interna y externa, hasta la articulación con los grupos de interés y organismos de control.</v>
      </c>
      <c r="E25" s="183" t="str">
        <f>+'3 - Identificación del Riesgo'!F25</f>
        <v>DIRECCIÓN GENERAL (EQUIPO DE COMUNICACIONES)</v>
      </c>
      <c r="F25" s="153" t="str">
        <f>+'3 - Identificación del Riesgo'!G25</f>
        <v>R 7</v>
      </c>
      <c r="G25" s="183" t="str">
        <f>+'3 - Identificación del Riesgo'!H25</f>
        <v>Inadecuada utilización de la imagen institucional</v>
      </c>
      <c r="H25" s="183" t="str">
        <f>+'3 - Identificación del Riesgo'!I25</f>
        <v>Pérdida Reputacional</v>
      </c>
      <c r="I25" s="152" t="str">
        <f>+'3 - Identificación del Riesgo'!J25</f>
        <v>Posibilidad de pérdida reputacional en la imagen institucional por el manejo inadecuado de la imagen institucional (símbolos, nombre, colores, manual de imagen, entre otros)</v>
      </c>
      <c r="J25" s="184">
        <f>+'3 - Identificación del Riesgo'!O25</f>
        <v>44701</v>
      </c>
      <c r="K25" s="184" t="str">
        <f>+'3 - Identificación del Riesgo'!K25</f>
        <v>DE IMAGEN O REPUTACIONAL</v>
      </c>
      <c r="L25" s="185" t="str">
        <f>+'3 - Identificación del Riesgo'!N25</f>
        <v>Usuarios, productos y prácticas</v>
      </c>
      <c r="M25" s="186">
        <f>+'4 - Valor del Riesgo Inherente'!H26</f>
        <v>8760</v>
      </c>
      <c r="N25" s="109" t="str">
        <f t="shared" si="0"/>
        <v>Muy Alta</v>
      </c>
      <c r="O25" s="110">
        <f t="shared" si="1"/>
        <v>1</v>
      </c>
      <c r="P25" s="186" t="str">
        <f>+'4 - Valor del Riesgo Inherente'!K26</f>
        <v xml:space="preserve">     El riesgo afecta la imagen de la entidad con algunos usuarios de relevancia frente al logro de los objetivos</v>
      </c>
      <c r="Q25" s="109" t="str">
        <f>+'4 - Valor del Riesgo Inherente'!L26</f>
        <v>Moderado</v>
      </c>
      <c r="R25" s="110">
        <f>+'4 - Valor del Riesgo Inherente'!M26</f>
        <v>0.6</v>
      </c>
      <c r="S25" s="109" t="str">
        <f>+'4 - Valor del Riesgo Inherente'!N26</f>
        <v>Alto</v>
      </c>
      <c r="T25" s="109" t="str">
        <f>+'4 - Valor del Riesgo Inherente'!O26</f>
        <v>Reducir</v>
      </c>
      <c r="U25" s="153" t="str">
        <f>+'5 - Diseño y Valoración Control'!H26</f>
        <v>C 7.2</v>
      </c>
      <c r="V25" s="152" t="str">
        <f>+'5 - Diseño y Valoración Control'!I26</f>
        <v>EQUIPO DE COMUNICACIONES</v>
      </c>
      <c r="W25" s="152" t="str">
        <f>+'5 - Diseño y Valoración Control'!J26</f>
        <v>Equipo de comunicaciones rediseñar a través de la actualización de los diseños en los instrumentos que se utilizan en los diferentes medios, eventos e implementos que requiera la ANT</v>
      </c>
      <c r="X25" s="183" t="str">
        <f>+'5 - Diseño y Valoración Control'!K26</f>
        <v>Correctivo</v>
      </c>
      <c r="Y25" s="109" t="str">
        <f>+'5 - Diseño y Valoración Control'!L26</f>
        <v>Impacto</v>
      </c>
      <c r="Z25" s="183" t="str">
        <f>+'5 - Diseño y Valoración Control'!M26</f>
        <v>Manual</v>
      </c>
      <c r="AA25" s="109" t="str">
        <f>+'5 - Diseño y Valoración Control'!N26</f>
        <v>25%</v>
      </c>
      <c r="AB25" s="183" t="str">
        <f>+'5 - Diseño y Valoración Control'!O26</f>
        <v>Sin documentar</v>
      </c>
      <c r="AC25" s="183" t="str">
        <f>+'5 - Diseño y Valoración Control'!P26</f>
        <v>Continua</v>
      </c>
      <c r="AD25" s="183" t="str">
        <f>+'5 - Diseño y Valoración Control'!Q26</f>
        <v>Con registro</v>
      </c>
      <c r="AE25" s="110">
        <f>+'5 - Diseño y Valoración Control'!R26</f>
        <v>0.6</v>
      </c>
      <c r="AF25" s="109" t="str">
        <f>+'5 - Diseño y Valoración Control'!S26</f>
        <v>Media</v>
      </c>
      <c r="AG25" s="110">
        <f>+'5 - Diseño y Valoración Control'!T26</f>
        <v>0.44999999999999996</v>
      </c>
      <c r="AH25" s="109" t="str">
        <f>+'5 - Diseño y Valoración Control'!U26</f>
        <v>Moderado</v>
      </c>
      <c r="AI25" s="109" t="str">
        <f>+'5 - Diseño y Valoración Control'!V26</f>
        <v>Moderado</v>
      </c>
      <c r="AJ25" s="109" t="str">
        <f>+'5 - Diseño y Valoración Control'!W26</f>
        <v>Reducir</v>
      </c>
      <c r="AK25" s="153" t="str">
        <f>+'6 - Plan de Acciones Preventiva'!F24</f>
        <v>P 7.2</v>
      </c>
      <c r="AL25" s="152" t="str">
        <f>+'6 - Plan de Acciones Preventiva'!G24</f>
        <v>Socialización del manual de imagen de la Entidad</v>
      </c>
      <c r="AM25" s="153" t="str">
        <f>+'6 - Plan de Acciones Preventiva'!H24</f>
        <v>DIRECCIÓN GENERAL - EQUIPO DE COMUNICACIONES</v>
      </c>
      <c r="AN25" s="152" t="str">
        <f>+'6 - Plan de Acciones Preventiva'!I24</f>
        <v>Socialización del manual de imagen mediante mailings.</v>
      </c>
      <c r="AO25" s="187">
        <f>+'6 - Plan de Acciones Preventiva'!J24</f>
        <v>1</v>
      </c>
      <c r="AP25" s="187">
        <f>+'6 - Plan de Acciones Preventiva'!AI24</f>
        <v>0</v>
      </c>
      <c r="AQ25" s="252">
        <f>+'6 - Plan de Acciones Preventiva'!AJ24</f>
        <v>0</v>
      </c>
      <c r="AR25" s="187" t="str">
        <f>+'6 - Plan de Acciones Preventiva'!AK24</f>
        <v>En términos</v>
      </c>
      <c r="AS25" s="183">
        <f>+'7 - Materialización del Riesgo'!G26</f>
        <v>0</v>
      </c>
      <c r="AT25" s="183">
        <f>+'7 - Materialización del Riesgo'!H26</f>
        <v>0</v>
      </c>
      <c r="AU25" s="183">
        <f>+'7 - Materialización del Riesgo'!I26</f>
        <v>0</v>
      </c>
      <c r="AV25" s="183" t="e">
        <f>+'7 - Materialización del Riesgo'!J26</f>
        <v>#DIV/0!</v>
      </c>
      <c r="AW25" s="183" t="e">
        <f>+'7 - Materialización del Riesgo'!K26</f>
        <v>#DIV/0!</v>
      </c>
      <c r="AX25" s="183">
        <f>+'7 - Materialización del Riesgo'!L26</f>
        <v>0</v>
      </c>
      <c r="AY25" s="183">
        <f>+'7 - Materialización del Riesgo'!M26</f>
        <v>0</v>
      </c>
      <c r="AZ25" s="183">
        <f>+'7 - Materialización del Riesgo'!N26</f>
        <v>0</v>
      </c>
      <c r="BA25" s="183">
        <f>+'7 - Materialización del Riesgo'!O26</f>
        <v>0</v>
      </c>
      <c r="BB25" s="183" t="e">
        <f>+'7 - Materialización del Riesgo'!P26</f>
        <v>#DIV/0!</v>
      </c>
      <c r="BC25" s="188">
        <f>+'7 - Materialización del Riesgo'!Q26</f>
        <v>1</v>
      </c>
    </row>
    <row r="26" spans="2:55" s="175" customFormat="1" ht="56.6" x14ac:dyDescent="0.4">
      <c r="B26" s="152" t="str">
        <f>+'3 - Identificación del Riesgo'!B26</f>
        <v>COMUNICACIÓN Y GESTIÓN CON GRUPOS DE INTERÉS</v>
      </c>
      <c r="C26" s="152" t="str">
        <f>+'3 - Identificación del Riesgo'!C26</f>
        <v>Establecer lineamientos para la comunicación y coordinación intra e interinstitucional, que proporcione a los grupos de interés información veraz, objetiva y oportuna de la misión, objetivos y gestión de la Agencia Nacional de Tierras.</v>
      </c>
      <c r="D26" s="152" t="str">
        <f>+'3 - Identificación del Riesgo'!D26</f>
        <v>Desde la formulación de lineamientos de comunicación interna y externa, hasta la articulación con los grupos de interés y organismos de control.</v>
      </c>
      <c r="E26" s="183" t="str">
        <f>+'3 - Identificación del Riesgo'!F26</f>
        <v>DIRECCIÓN GENERAL (EQUIPO DE COMUNICACIONES)</v>
      </c>
      <c r="F26" s="153" t="str">
        <f>+'3 - Identificación del Riesgo'!G26</f>
        <v>R 8</v>
      </c>
      <c r="G26" s="183" t="str">
        <f>+'3 - Identificación del Riesgo'!H26</f>
        <v>Información de la ANT no llega al público objetivo</v>
      </c>
      <c r="H26" s="183" t="str">
        <f>+'3 - Identificación del Riesgo'!I26</f>
        <v>Pérdida Reputacional</v>
      </c>
      <c r="I26" s="152" t="str">
        <f>+'3 - Identificación del Riesgo'!J26</f>
        <v>Posibilidad de pérdida reputacional en la imagen institucional en los grupo de interés por que los canales de comunicación no son efectivos y su es limitado</v>
      </c>
      <c r="J26" s="184">
        <f>+'3 - Identificación del Riesgo'!O26</f>
        <v>44701</v>
      </c>
      <c r="K26" s="184" t="str">
        <f>+'3 - Identificación del Riesgo'!K26</f>
        <v>DE IMAGEN O REPUTACIONAL</v>
      </c>
      <c r="L26" s="185" t="str">
        <f>+'3 - Identificación del Riesgo'!N26</f>
        <v>Usuarios, productos y prácticas</v>
      </c>
      <c r="M26" s="186">
        <f>+'4 - Valor del Riesgo Inherente'!H27</f>
        <v>8760</v>
      </c>
      <c r="N26" s="109" t="str">
        <f t="shared" si="0"/>
        <v>Muy Alta</v>
      </c>
      <c r="O26" s="110">
        <f t="shared" si="1"/>
        <v>1</v>
      </c>
      <c r="P26" s="186" t="str">
        <f>+'4 - Valor del Riesgo Inherente'!K27</f>
        <v xml:space="preserve">     El riesgo afecta la imagen de la entidad a nivel nacional, con efecto publicitarios sostenible a nivel país</v>
      </c>
      <c r="Q26" s="109" t="str">
        <f>+'4 - Valor del Riesgo Inherente'!L27</f>
        <v>Catastrófico</v>
      </c>
      <c r="R26" s="110">
        <f>+'4 - Valor del Riesgo Inherente'!M27</f>
        <v>1</v>
      </c>
      <c r="S26" s="109" t="str">
        <f>+'4 - Valor del Riesgo Inherente'!N27</f>
        <v>Extremo</v>
      </c>
      <c r="T26" s="109" t="str">
        <f>+'4 - Valor del Riesgo Inherente'!O27</f>
        <v>Reducir</v>
      </c>
      <c r="U26" s="153" t="str">
        <f>+'5 - Diseño y Valoración Control'!H27</f>
        <v>C 8.1</v>
      </c>
      <c r="V26" s="152" t="str">
        <f>+'5 - Diseño y Valoración Control'!I27</f>
        <v>DIRECCIÓN GENERAL</v>
      </c>
      <c r="W26" s="152" t="str">
        <f>+'5 - Diseño y Valoración Control'!J27</f>
        <v>Dirección General revisa y aprueba la estrategia de comunicaciones a través de un oficio de aprobación donde verifica el cumplimiento de los lineamientos para desarrollar la estrategia de comunicación de la entidad</v>
      </c>
      <c r="X26" s="183" t="str">
        <f>+'5 - Diseño y Valoración Control'!K27</f>
        <v>Preventivo</v>
      </c>
      <c r="Y26" s="109" t="str">
        <f>+'5 - Diseño y Valoración Control'!L27</f>
        <v>Probabilidad</v>
      </c>
      <c r="Z26" s="183" t="str">
        <f>+'5 - Diseño y Valoración Control'!M27</f>
        <v>Manual</v>
      </c>
      <c r="AA26" s="109" t="str">
        <f>+'5 - Diseño y Valoración Control'!N27</f>
        <v>40%</v>
      </c>
      <c r="AB26" s="183" t="str">
        <f>+'5 - Diseño y Valoración Control'!O27</f>
        <v>Documentado</v>
      </c>
      <c r="AC26" s="183" t="str">
        <f>+'5 - Diseño y Valoración Control'!P27</f>
        <v>Continua</v>
      </c>
      <c r="AD26" s="183" t="str">
        <f>+'5 - Diseño y Valoración Control'!Q27</f>
        <v>Con registro</v>
      </c>
      <c r="AE26" s="110">
        <f>+'5 - Diseño y Valoración Control'!R27</f>
        <v>0.6</v>
      </c>
      <c r="AF26" s="109" t="str">
        <f>+'5 - Diseño y Valoración Control'!S27</f>
        <v>Media</v>
      </c>
      <c r="AG26" s="110">
        <f>+'5 - Diseño y Valoración Control'!T27</f>
        <v>1</v>
      </c>
      <c r="AH26" s="109" t="str">
        <f>+'5 - Diseño y Valoración Control'!U27</f>
        <v>Catastrófico</v>
      </c>
      <c r="AI26" s="109" t="str">
        <f>+'5 - Diseño y Valoración Control'!V27</f>
        <v>Extremo</v>
      </c>
      <c r="AJ26" s="109" t="str">
        <f>+'5 - Diseño y Valoración Control'!W27</f>
        <v>Reducir</v>
      </c>
      <c r="AK26" s="153" t="str">
        <f>+'6 - Plan de Acciones Preventiva'!F25</f>
        <v>P 8.1</v>
      </c>
      <c r="AL26" s="152" t="str">
        <f>+'6 - Plan de Acciones Preventiva'!G25</f>
        <v>Divulgación de Boletines (comunicados de prensa, audios y fotografías a nivel nacional y regional)</v>
      </c>
      <c r="AM26" s="153" t="str">
        <f>+'6 - Plan de Acciones Preventiva'!H25</f>
        <v>DIRECCIÓN GENERAL - EQUIPO DE COMUNICACIONES</v>
      </c>
      <c r="AN26" s="152" t="str">
        <f>+'6 - Plan de Acciones Preventiva'!I25</f>
        <v>Envío de Boletines</v>
      </c>
      <c r="AO26" s="187">
        <f>+'6 - Plan de Acciones Preventiva'!J25</f>
        <v>12</v>
      </c>
      <c r="AP26" s="187">
        <f>+'6 - Plan de Acciones Preventiva'!AI25</f>
        <v>0</v>
      </c>
      <c r="AQ26" s="252">
        <f>+'6 - Plan de Acciones Preventiva'!AJ25</f>
        <v>0</v>
      </c>
      <c r="AR26" s="187" t="str">
        <f>+'6 - Plan de Acciones Preventiva'!AK25</f>
        <v>En términos</v>
      </c>
      <c r="AS26" s="183">
        <f>+'7 - Materialización del Riesgo'!G27</f>
        <v>0</v>
      </c>
      <c r="AT26" s="183">
        <f>+'7 - Materialización del Riesgo'!H27</f>
        <v>0</v>
      </c>
      <c r="AU26" s="183">
        <f>+'7 - Materialización del Riesgo'!I27</f>
        <v>0</v>
      </c>
      <c r="AV26" s="183" t="e">
        <f>+'7 - Materialización del Riesgo'!J27</f>
        <v>#DIV/0!</v>
      </c>
      <c r="AW26" s="183" t="e">
        <f>+'7 - Materialización del Riesgo'!K27</f>
        <v>#DIV/0!</v>
      </c>
      <c r="AX26" s="183">
        <f>+'7 - Materialización del Riesgo'!L27</f>
        <v>0</v>
      </c>
      <c r="AY26" s="183">
        <f>+'7 - Materialización del Riesgo'!M27</f>
        <v>0</v>
      </c>
      <c r="AZ26" s="183">
        <f>+'7 - Materialización del Riesgo'!N27</f>
        <v>0</v>
      </c>
      <c r="BA26" s="183">
        <f>+'7 - Materialización del Riesgo'!O27</f>
        <v>0</v>
      </c>
      <c r="BB26" s="183" t="e">
        <f>+'7 - Materialización del Riesgo'!P27</f>
        <v>#DIV/0!</v>
      </c>
      <c r="BC26" s="188">
        <f>+'7 - Materialización del Riesgo'!Q27</f>
        <v>1</v>
      </c>
    </row>
    <row r="27" spans="2:55" s="175" customFormat="1" ht="56.6" x14ac:dyDescent="0.4">
      <c r="B27" s="152" t="str">
        <f>+'3 - Identificación del Riesgo'!B27</f>
        <v>COMUNICACIÓN Y GESTIÓN CON GRUPOS DE INTERÉS</v>
      </c>
      <c r="C27" s="152" t="str">
        <f>+'3 - Identificación del Riesgo'!C27</f>
        <v>Establecer lineamientos para la comunicación y coordinación intra e interinstitucional, que proporcione a los grupos de interés información veraz, objetiva y oportuna de la misión, objetivos y gestión de la Agencia Nacional de Tierras.</v>
      </c>
      <c r="D27" s="152" t="str">
        <f>+'3 - Identificación del Riesgo'!D27</f>
        <v>Desde la formulación de lineamientos de comunicación interna y externa, hasta la articulación con los grupos de interés y organismos de control.</v>
      </c>
      <c r="E27" s="183" t="str">
        <f>+'3 - Identificación del Riesgo'!F27</f>
        <v>DIRECCIÓN GENERAL (EQUIPO DE COMUNICACIONES)</v>
      </c>
      <c r="F27" s="153" t="str">
        <f>+'3 - Identificación del Riesgo'!G27</f>
        <v>R 8</v>
      </c>
      <c r="G27" s="183" t="str">
        <f>+'3 - Identificación del Riesgo'!H27</f>
        <v>Información de la ANT no llega al público objetivo</v>
      </c>
      <c r="H27" s="183" t="str">
        <f>+'3 - Identificación del Riesgo'!I27</f>
        <v>Pérdida Reputacional</v>
      </c>
      <c r="I27" s="152" t="str">
        <f>+'3 - Identificación del Riesgo'!J27</f>
        <v>Posibilidad de pérdida reputacional en la imagen institucional en los grupo de interés por que los canales de comunicación no son efectivos y su es limitado</v>
      </c>
      <c r="J27" s="184">
        <f>+'3 - Identificación del Riesgo'!O27</f>
        <v>44701</v>
      </c>
      <c r="K27" s="184" t="str">
        <f>+'3 - Identificación del Riesgo'!K27</f>
        <v>DE IMAGEN O REPUTACIONAL</v>
      </c>
      <c r="L27" s="185" t="str">
        <f>+'3 - Identificación del Riesgo'!N27</f>
        <v>Usuarios, productos y prácticas</v>
      </c>
      <c r="M27" s="186">
        <f>+'4 - Valor del Riesgo Inherente'!H28</f>
        <v>8760</v>
      </c>
      <c r="N27" s="109" t="str">
        <f t="shared" si="0"/>
        <v>Muy Alta</v>
      </c>
      <c r="O27" s="110">
        <f t="shared" si="1"/>
        <v>1</v>
      </c>
      <c r="P27" s="186" t="str">
        <f>+'4 - Valor del Riesgo Inherente'!K28</f>
        <v xml:space="preserve">     El riesgo afecta la imagen de la entidad a nivel nacional, con efecto publicitarios sostenible a nivel país</v>
      </c>
      <c r="Q27" s="109" t="str">
        <f>+'4 - Valor del Riesgo Inherente'!L28</f>
        <v>Catastrófico</v>
      </c>
      <c r="R27" s="110">
        <f>+'4 - Valor del Riesgo Inherente'!M28</f>
        <v>1</v>
      </c>
      <c r="S27" s="109" t="str">
        <f>+'4 - Valor del Riesgo Inherente'!N28</f>
        <v>Extremo</v>
      </c>
      <c r="T27" s="109" t="str">
        <f>+'4 - Valor del Riesgo Inherente'!O28</f>
        <v>Reducir</v>
      </c>
      <c r="U27" s="153" t="str">
        <f>+'5 - Diseño y Valoración Control'!H28</f>
        <v>C 8.2</v>
      </c>
      <c r="V27" s="152" t="str">
        <f>+'5 - Diseño y Valoración Control'!I28</f>
        <v>EQUIPO DE COMUNICACIONES</v>
      </c>
      <c r="W27" s="152" t="str">
        <f>+'5 - Diseño y Valoración Control'!J28</f>
        <v>Equipo de comunicaciones realiza monitoreo de la estrategia de comunicación a través de la recolección de información que se presenta en los diferentes medios de comunicación, validando que cumpla con los lineamientos</v>
      </c>
      <c r="X27" s="183" t="str">
        <f>+'5 - Diseño y Valoración Control'!K28</f>
        <v>Detectivo</v>
      </c>
      <c r="Y27" s="109" t="str">
        <f>+'5 - Diseño y Valoración Control'!L28</f>
        <v>Probabilidad</v>
      </c>
      <c r="Z27" s="183" t="str">
        <f>+'5 - Diseño y Valoración Control'!M28</f>
        <v>Manual</v>
      </c>
      <c r="AA27" s="109" t="str">
        <f>+'5 - Diseño y Valoración Control'!N28</f>
        <v>30%</v>
      </c>
      <c r="AB27" s="183" t="str">
        <f>+'5 - Diseño y Valoración Control'!O28</f>
        <v>Sin documentar</v>
      </c>
      <c r="AC27" s="183" t="str">
        <f>+'5 - Diseño y Valoración Control'!P28</f>
        <v>Aleatoria</v>
      </c>
      <c r="AD27" s="183" t="str">
        <f>+'5 - Diseño y Valoración Control'!Q28</f>
        <v>Sin registro</v>
      </c>
      <c r="AE27" s="110">
        <f>+'5 - Diseño y Valoración Control'!R28</f>
        <v>0.42</v>
      </c>
      <c r="AF27" s="109" t="str">
        <f>+'5 - Diseño y Valoración Control'!S28</f>
        <v>Media</v>
      </c>
      <c r="AG27" s="110">
        <f>+'5 - Diseño y Valoración Control'!T28</f>
        <v>1</v>
      </c>
      <c r="AH27" s="109" t="str">
        <f>+'5 - Diseño y Valoración Control'!U28</f>
        <v>Catastrófico</v>
      </c>
      <c r="AI27" s="109" t="str">
        <f>+'5 - Diseño y Valoración Control'!V28</f>
        <v>Extremo</v>
      </c>
      <c r="AJ27" s="109" t="str">
        <f>+'5 - Diseño y Valoración Control'!W28</f>
        <v>Reducir</v>
      </c>
      <c r="AK27" s="153" t="str">
        <f>+'6 - Plan de Acciones Preventiva'!F26</f>
        <v>P 8.2</v>
      </c>
      <c r="AL27" s="152" t="str">
        <f>+'6 - Plan de Acciones Preventiva'!G26</f>
        <v>Envío de información relevante a todos los colaboradores de la ANT mediante "El Vocero"</v>
      </c>
      <c r="AM27" s="153" t="str">
        <f>+'6 - Plan de Acciones Preventiva'!H26</f>
        <v>DIRECCIÓN GENERAL - EQUIPO DE COMUNICACIONES</v>
      </c>
      <c r="AN27" s="152" t="str">
        <f>+'6 - Plan de Acciones Preventiva'!I26</f>
        <v>Envío de "El Vocero"</v>
      </c>
      <c r="AO27" s="187">
        <f>+'6 - Plan de Acciones Preventiva'!J26</f>
        <v>12</v>
      </c>
      <c r="AP27" s="187">
        <f>+'6 - Plan de Acciones Preventiva'!AI26</f>
        <v>0</v>
      </c>
      <c r="AQ27" s="252">
        <f>+'6 - Plan de Acciones Preventiva'!AJ26</f>
        <v>0</v>
      </c>
      <c r="AR27" s="187" t="str">
        <f>+'6 - Plan de Acciones Preventiva'!AK26</f>
        <v>En términos</v>
      </c>
      <c r="AS27" s="183">
        <f>+'7 - Materialización del Riesgo'!G28</f>
        <v>0</v>
      </c>
      <c r="AT27" s="183">
        <f>+'7 - Materialización del Riesgo'!H28</f>
        <v>0</v>
      </c>
      <c r="AU27" s="183">
        <f>+'7 - Materialización del Riesgo'!I28</f>
        <v>0</v>
      </c>
      <c r="AV27" s="183" t="e">
        <f>+'7 - Materialización del Riesgo'!J28</f>
        <v>#DIV/0!</v>
      </c>
      <c r="AW27" s="183" t="e">
        <f>+'7 - Materialización del Riesgo'!K28</f>
        <v>#DIV/0!</v>
      </c>
      <c r="AX27" s="183">
        <f>+'7 - Materialización del Riesgo'!L28</f>
        <v>0</v>
      </c>
      <c r="AY27" s="183">
        <f>+'7 - Materialización del Riesgo'!M28</f>
        <v>0</v>
      </c>
      <c r="AZ27" s="183">
        <f>+'7 - Materialización del Riesgo'!N28</f>
        <v>0</v>
      </c>
      <c r="BA27" s="183">
        <f>+'7 - Materialización del Riesgo'!O28</f>
        <v>0</v>
      </c>
      <c r="BB27" s="183" t="e">
        <f>+'7 - Materialización del Riesgo'!P28</f>
        <v>#DIV/0!</v>
      </c>
      <c r="BC27" s="188">
        <f>+'7 - Materialización del Riesgo'!Q28</f>
        <v>1</v>
      </c>
    </row>
    <row r="28" spans="2:55" s="175" customFormat="1" ht="56.6" x14ac:dyDescent="0.4">
      <c r="B28" s="152" t="str">
        <f>+'3 - Identificación del Riesgo'!B28</f>
        <v>COMUNICACIÓN Y GESTIÓN CON GRUPOS DE INTERÉS</v>
      </c>
      <c r="C28" s="152" t="str">
        <f>+'3 - Identificación del Riesgo'!C28</f>
        <v>Establecer lineamientos para la comunicación y coordinación intra e interinstitucional, que proporcione a los grupos de interés información veraz, objetiva y oportuna de la misión, objetivos y gestión de la Agencia Nacional de Tierras.</v>
      </c>
      <c r="D28" s="152" t="str">
        <f>+'3 - Identificación del Riesgo'!D28</f>
        <v>Desde la formulación de lineamientos de comunicación interna y externa, hasta la articulación con los grupos de interés y organismos de control.</v>
      </c>
      <c r="E28" s="183" t="str">
        <f>+'3 - Identificación del Riesgo'!F28</f>
        <v>DIRECCIÓN GENERAL (EQUIPO DE COMUNICACIONES)</v>
      </c>
      <c r="F28" s="153" t="str">
        <f>+'3 - Identificación del Riesgo'!G28</f>
        <v>R 8</v>
      </c>
      <c r="G28" s="183" t="str">
        <f>+'3 - Identificación del Riesgo'!H28</f>
        <v>Información de la ANT no llega al público objetivo</v>
      </c>
      <c r="H28" s="183" t="str">
        <f>+'3 - Identificación del Riesgo'!I28</f>
        <v>Pérdida Reputacional</v>
      </c>
      <c r="I28" s="152" t="str">
        <f>+'3 - Identificación del Riesgo'!J28</f>
        <v>Posibilidad de pérdida reputacional en la imagen institucional en los grupo de interés por que los canales de comunicación no son efectivos y su es limitado</v>
      </c>
      <c r="J28" s="184">
        <f>+'3 - Identificación del Riesgo'!O28</f>
        <v>44701</v>
      </c>
      <c r="K28" s="184" t="str">
        <f>+'3 - Identificación del Riesgo'!K28</f>
        <v>DE IMAGEN O REPUTACIONAL</v>
      </c>
      <c r="L28" s="185" t="str">
        <f>+'3 - Identificación del Riesgo'!N28</f>
        <v>Usuarios, productos y prácticas</v>
      </c>
      <c r="M28" s="186">
        <f>+'4 - Valor del Riesgo Inherente'!H29</f>
        <v>8760</v>
      </c>
      <c r="N28" s="109" t="str">
        <f t="shared" si="0"/>
        <v>Muy Alta</v>
      </c>
      <c r="O28" s="110">
        <f t="shared" si="1"/>
        <v>1</v>
      </c>
      <c r="P28" s="186" t="str">
        <f>+'4 - Valor del Riesgo Inherente'!K29</f>
        <v xml:space="preserve">     El riesgo afecta la imagen de la entidad a nivel nacional, con efecto publicitarios sostenible a nivel país</v>
      </c>
      <c r="Q28" s="109" t="str">
        <f>+'4 - Valor del Riesgo Inherente'!L29</f>
        <v>Catastrófico</v>
      </c>
      <c r="R28" s="110">
        <f>+'4 - Valor del Riesgo Inherente'!M29</f>
        <v>1</v>
      </c>
      <c r="S28" s="109" t="str">
        <f>+'4 - Valor del Riesgo Inherente'!N29</f>
        <v>Extremo</v>
      </c>
      <c r="T28" s="109" t="str">
        <f>+'4 - Valor del Riesgo Inherente'!O29</f>
        <v>Reducir</v>
      </c>
      <c r="U28" s="153" t="str">
        <f>+'5 - Diseño y Valoración Control'!H29</f>
        <v>C 8.3</v>
      </c>
      <c r="V28" s="152" t="str">
        <f>+'5 - Diseño y Valoración Control'!I29</f>
        <v>EQUIPO DE COMUNICACIONES</v>
      </c>
      <c r="W28" s="152" t="str">
        <f>+'5 - Diseño y Valoración Control'!J29</f>
        <v>Equipo de comunicaciones reformular la estrategia de comunicación a través de la actualización del Plan de Comunicación para generar un mayor alcance a los grupos de interés a los cuales la información no les llega</v>
      </c>
      <c r="X28" s="183" t="str">
        <f>+'5 - Diseño y Valoración Control'!K29</f>
        <v>Correctivo</v>
      </c>
      <c r="Y28" s="109" t="str">
        <f>+'5 - Diseño y Valoración Control'!L29</f>
        <v>Impacto</v>
      </c>
      <c r="Z28" s="183" t="str">
        <f>+'5 - Diseño y Valoración Control'!M29</f>
        <v>Manual</v>
      </c>
      <c r="AA28" s="109" t="str">
        <f>+'5 - Diseño y Valoración Control'!N29</f>
        <v>25%</v>
      </c>
      <c r="AB28" s="183" t="str">
        <f>+'5 - Diseño y Valoración Control'!O29</f>
        <v>Documentado</v>
      </c>
      <c r="AC28" s="183" t="str">
        <f>+'5 - Diseño y Valoración Control'!P29</f>
        <v>Continua</v>
      </c>
      <c r="AD28" s="183" t="str">
        <f>+'5 - Diseño y Valoración Control'!Q29</f>
        <v>Con registro</v>
      </c>
      <c r="AE28" s="110">
        <f>+'5 - Diseño y Valoración Control'!R29</f>
        <v>0.42</v>
      </c>
      <c r="AF28" s="109" t="str">
        <f>+'5 - Diseño y Valoración Control'!S29</f>
        <v>Media</v>
      </c>
      <c r="AG28" s="110">
        <f>+'5 - Diseño y Valoración Control'!T29</f>
        <v>0.75</v>
      </c>
      <c r="AH28" s="109" t="str">
        <f>+'5 - Diseño y Valoración Control'!U29</f>
        <v>Mayor</v>
      </c>
      <c r="AI28" s="109" t="str">
        <f>+'5 - Diseño y Valoración Control'!V29</f>
        <v>Alto</v>
      </c>
      <c r="AJ28" s="109" t="str">
        <f>+'5 - Diseño y Valoración Control'!W29</f>
        <v>Reducir</v>
      </c>
      <c r="AK28" s="153" t="str">
        <f>+'6 - Plan de Acciones Preventiva'!F27</f>
        <v>P 8.3</v>
      </c>
      <c r="AL28" s="152" t="str">
        <f>+'6 - Plan de Acciones Preventiva'!G27</f>
        <v>Divulgación de contenido a través de campañas en redes sociales</v>
      </c>
      <c r="AM28" s="153" t="str">
        <f>+'6 - Plan de Acciones Preventiva'!H27</f>
        <v>DIRECCIÓN GENERAL - EQUIPO DE COMUNICACIONES</v>
      </c>
      <c r="AN28" s="152" t="str">
        <f>+'6 - Plan de Acciones Preventiva'!I27</f>
        <v>Campañas en redes sociales</v>
      </c>
      <c r="AO28" s="187">
        <f>+'6 - Plan de Acciones Preventiva'!J27</f>
        <v>12</v>
      </c>
      <c r="AP28" s="187">
        <f>+'6 - Plan de Acciones Preventiva'!AI27</f>
        <v>0</v>
      </c>
      <c r="AQ28" s="252">
        <f>+'6 - Plan de Acciones Preventiva'!AJ27</f>
        <v>0</v>
      </c>
      <c r="AR28" s="187" t="str">
        <f>+'6 - Plan de Acciones Preventiva'!AK27</f>
        <v>En términos</v>
      </c>
      <c r="AS28" s="183">
        <f>+'7 - Materialización del Riesgo'!G29</f>
        <v>0</v>
      </c>
      <c r="AT28" s="183">
        <f>+'7 - Materialización del Riesgo'!H29</f>
        <v>0</v>
      </c>
      <c r="AU28" s="183">
        <f>+'7 - Materialización del Riesgo'!I29</f>
        <v>0</v>
      </c>
      <c r="AV28" s="183" t="e">
        <f>+'7 - Materialización del Riesgo'!J29</f>
        <v>#DIV/0!</v>
      </c>
      <c r="AW28" s="183" t="e">
        <f>+'7 - Materialización del Riesgo'!K29</f>
        <v>#DIV/0!</v>
      </c>
      <c r="AX28" s="183">
        <f>+'7 - Materialización del Riesgo'!L29</f>
        <v>0</v>
      </c>
      <c r="AY28" s="183">
        <f>+'7 - Materialización del Riesgo'!M29</f>
        <v>0</v>
      </c>
      <c r="AZ28" s="183">
        <f>+'7 - Materialización del Riesgo'!N29</f>
        <v>0</v>
      </c>
      <c r="BA28" s="183">
        <f>+'7 - Materialización del Riesgo'!O29</f>
        <v>0</v>
      </c>
      <c r="BB28" s="183" t="e">
        <f>+'7 - Materialización del Riesgo'!P29</f>
        <v>#DIV/0!</v>
      </c>
      <c r="BC28" s="188">
        <f>+'7 - Materialización del Riesgo'!Q29</f>
        <v>1</v>
      </c>
    </row>
    <row r="29" spans="2:55" s="175" customFormat="1" ht="84.9" x14ac:dyDescent="0.4">
      <c r="B29" s="152" t="str">
        <f>+'3 - Identificación del Riesgo'!B29</f>
        <v>COMUNICACIÓN Y GESTIÓN CON GRUPOS DE INTERÉS</v>
      </c>
      <c r="C29" s="152" t="str">
        <f>+'3 - Identificación del Riesgo'!C29</f>
        <v>Establecer lineamientos para la comunicación y coordinación intra e interinstitucional, que proporcione a los grupos de interés información veraz, objetiva y oportuna de la misión, objetivos y gestión de la Agencia Nacional de Tierras.</v>
      </c>
      <c r="D29" s="152" t="str">
        <f>+'3 - Identificación del Riesgo'!D29</f>
        <v>Desde la formulación de lineamientos de comunicación interna y externa, hasta la articulación con los grupos de interés y organismos de control.</v>
      </c>
      <c r="E29" s="183" t="str">
        <f>+'3 - Identificación del Riesgo'!F29</f>
        <v>OFICINA DEL INSPECTOR DE LA GESTIÓN DE TIERRAS</v>
      </c>
      <c r="F29" s="153" t="str">
        <f>+'3 - Identificación del Riesgo'!G29</f>
        <v>R 9</v>
      </c>
      <c r="G29" s="183" t="str">
        <f>+'3 - Identificación del Riesgo'!H29</f>
        <v>Omitir la gestión y/o respuesta  a las denuncias por posibles hechos de corrupción</v>
      </c>
      <c r="H29" s="183" t="str">
        <f>+'3 - Identificación del Riesgo'!I29</f>
        <v>Pérdida Reputacional</v>
      </c>
      <c r="I29" s="152" t="str">
        <f>+'3 - Identificación del Riesgo'!J29</f>
        <v>Posibilidad de pérdida reputacional en la imagen institucional por el desconocimiento en el registro, gestión y tramite de denuncias</v>
      </c>
      <c r="J29" s="184">
        <f>+'3 - Identificación del Riesgo'!O29</f>
        <v>44701</v>
      </c>
      <c r="K29" s="184" t="str">
        <f>+'3 - Identificación del Riesgo'!K29</f>
        <v>OPERATIVOS</v>
      </c>
      <c r="L29" s="185" t="str">
        <f>+'3 - Identificación del Riesgo'!N29</f>
        <v>Usuarios, productos y prácticas</v>
      </c>
      <c r="M29" s="186">
        <f>+'4 - Valor del Riesgo Inherente'!H30</f>
        <v>637</v>
      </c>
      <c r="N29" s="109" t="str">
        <f t="shared" si="0"/>
        <v>Alta</v>
      </c>
      <c r="O29" s="110">
        <f t="shared" si="1"/>
        <v>0.8</v>
      </c>
      <c r="P29" s="186" t="str">
        <f>+'4 - Valor del Riesgo Inherente'!K30</f>
        <v xml:space="preserve">     El riesgo afecta la imagen de la entidad a nivel nacional, con efecto publicitarios sostenible a nivel país</v>
      </c>
      <c r="Q29" s="109" t="str">
        <f>+'4 - Valor del Riesgo Inherente'!L30</f>
        <v>Catastrófico</v>
      </c>
      <c r="R29" s="110">
        <f>+'4 - Valor del Riesgo Inherente'!M30</f>
        <v>1</v>
      </c>
      <c r="S29" s="109" t="str">
        <f>+'4 - Valor del Riesgo Inherente'!N30</f>
        <v>Extremo</v>
      </c>
      <c r="T29" s="109" t="str">
        <f>+'4 - Valor del Riesgo Inherente'!O30</f>
        <v>Reducir</v>
      </c>
      <c r="U29" s="153" t="str">
        <f>+'5 - Diseño y Valoración Control'!H30</f>
        <v>C 9.1</v>
      </c>
      <c r="V29" s="152" t="str">
        <f>+'5 - Diseño y Valoración Control'!I30</f>
        <v>COLABORADOR DE LA OFICINA DEL INSPECTOR DE LA GESTIÓN DE TIERRAS</v>
      </c>
      <c r="W29" s="152" t="str">
        <f>+'5 - Diseño y Valoración Control'!J30</f>
        <v>Colaborador de la Oficina del Inspector de la Gestión de Tierras comunica cuatrimestralmente el diagnóstico y análisis de las denuncias recibidas en la entidad  a través de la publicación del informe de denuncias en la página web de la entidad detallando el número de denuncias recibidas en el periodo de análisis, así como la relación de la gestión realizada y la clasificación de las denuncias.</v>
      </c>
      <c r="X29" s="183" t="str">
        <f>+'5 - Diseño y Valoración Control'!K30</f>
        <v>Preventivo</v>
      </c>
      <c r="Y29" s="109" t="str">
        <f>+'5 - Diseño y Valoración Control'!L30</f>
        <v>Probabilidad</v>
      </c>
      <c r="Z29" s="183" t="str">
        <f>+'5 - Diseño y Valoración Control'!M30</f>
        <v>Manual</v>
      </c>
      <c r="AA29" s="109" t="str">
        <f>+'5 - Diseño y Valoración Control'!N30</f>
        <v>40%</v>
      </c>
      <c r="AB29" s="183" t="str">
        <f>+'5 - Diseño y Valoración Control'!O30</f>
        <v>Documentado</v>
      </c>
      <c r="AC29" s="183" t="str">
        <f>+'5 - Diseño y Valoración Control'!P30</f>
        <v>Continua</v>
      </c>
      <c r="AD29" s="183" t="str">
        <f>+'5 - Diseño y Valoración Control'!Q30</f>
        <v>Con registro</v>
      </c>
      <c r="AE29" s="110">
        <f>+'5 - Diseño y Valoración Control'!R30</f>
        <v>0.48</v>
      </c>
      <c r="AF29" s="109" t="str">
        <f>+'5 - Diseño y Valoración Control'!S30</f>
        <v>Media</v>
      </c>
      <c r="AG29" s="110">
        <f>+'5 - Diseño y Valoración Control'!T30</f>
        <v>1</v>
      </c>
      <c r="AH29" s="109" t="str">
        <f>+'5 - Diseño y Valoración Control'!U30</f>
        <v>Catastrófico</v>
      </c>
      <c r="AI29" s="109" t="str">
        <f>+'5 - Diseño y Valoración Control'!V30</f>
        <v>Extremo</v>
      </c>
      <c r="AJ29" s="109" t="str">
        <f>+'5 - Diseño y Valoración Control'!W30</f>
        <v>Reducir</v>
      </c>
      <c r="AK29" s="153" t="str">
        <f>+'6 - Plan de Acciones Preventiva'!F28</f>
        <v>P 9.1</v>
      </c>
      <c r="AL29" s="152" t="str">
        <f>+'6 - Plan de Acciones Preventiva'!G28</f>
        <v>Identificar mensualmente el estado del tramite y gestión de las denuncias de corrupción asignadas en Orfeo, reportándolo como parte de las metas del plan de acción de la Oficina. En caso que se identifiquen denuncias sin tramitar se enviará correo electrónico al colaborador responsable para avanzar en la gestión de la denuncia y actualización de la información. La información se consolidará en un archivo Excel de relación de denuncias.</v>
      </c>
      <c r="AM29" s="153" t="str">
        <f>+'6 - Plan de Acciones Preventiva'!H28</f>
        <v>PROFESIONAL DESIGNADO, OFICINA DEL INSPECTOR DE LA GESTIÓN DE TIERRAS</v>
      </c>
      <c r="AN29" s="152" t="str">
        <f>+'6 - Plan de Acciones Preventiva'!I28</f>
        <v>Reportes mensuales de gestión de denuncias en Plan de Acción de la Oficina del Inspector de la Gestión de Tierras</v>
      </c>
      <c r="AO29" s="187">
        <f>+'6 - Plan de Acciones Preventiva'!J28</f>
        <v>12</v>
      </c>
      <c r="AP29" s="187">
        <f>+'6 - Plan de Acciones Preventiva'!AI28</f>
        <v>10</v>
      </c>
      <c r="AQ29" s="252">
        <f>+'6 - Plan de Acciones Preventiva'!AJ28</f>
        <v>0.83333333333333337</v>
      </c>
      <c r="AR29" s="187" t="str">
        <f>+'6 - Plan de Acciones Preventiva'!AK28</f>
        <v>En términos</v>
      </c>
      <c r="AS29" s="183">
        <f>+'7 - Materialización del Riesgo'!G30</f>
        <v>0</v>
      </c>
      <c r="AT29" s="183">
        <f>+'7 - Materialización del Riesgo'!H30</f>
        <v>0</v>
      </c>
      <c r="AU29" s="183">
        <f>+'7 - Materialización del Riesgo'!I30</f>
        <v>0</v>
      </c>
      <c r="AV29" s="183" t="e">
        <f>+'7 - Materialización del Riesgo'!J30</f>
        <v>#DIV/0!</v>
      </c>
      <c r="AW29" s="183" t="e">
        <f>+'7 - Materialización del Riesgo'!K30</f>
        <v>#DIV/0!</v>
      </c>
      <c r="AX29" s="183">
        <f>+'7 - Materialización del Riesgo'!L30</f>
        <v>0</v>
      </c>
      <c r="AY29" s="183">
        <f>+'7 - Materialización del Riesgo'!M30</f>
        <v>0</v>
      </c>
      <c r="AZ29" s="183">
        <f>+'7 - Materialización del Riesgo'!N30</f>
        <v>0</v>
      </c>
      <c r="BA29" s="183">
        <f>+'7 - Materialización del Riesgo'!O30</f>
        <v>0</v>
      </c>
      <c r="BB29" s="183" t="e">
        <f>+'7 - Materialización del Riesgo'!P30</f>
        <v>#DIV/0!</v>
      </c>
      <c r="BC29" s="188">
        <f>+'7 - Materialización del Riesgo'!Q30</f>
        <v>1</v>
      </c>
    </row>
    <row r="30" spans="2:55" s="175" customFormat="1" ht="56.6" x14ac:dyDescent="0.4">
      <c r="B30" s="152" t="str">
        <f>+'3 - Identificación del Riesgo'!B30</f>
        <v>COMUNICACIÓN Y GESTIÓN CON GRUPOS DE INTERÉS</v>
      </c>
      <c r="C30" s="152" t="str">
        <f>+'3 - Identificación del Riesgo'!C30</f>
        <v>Establecer lineamientos para la comunicación y coordinación intra e interinstitucional, que proporcione a los grupos de interés información veraz, objetiva y oportuna de la misión, objetivos y gestión de la Agencia Nacional de Tierras.</v>
      </c>
      <c r="D30" s="152" t="str">
        <f>+'3 - Identificación del Riesgo'!D30</f>
        <v>Desde la formulación de lineamientos de comunicación interna y externa, hasta la articulación con los grupos de interés y organismos de control.</v>
      </c>
      <c r="E30" s="183" t="str">
        <f>+'3 - Identificación del Riesgo'!F30</f>
        <v>OFICINA DEL INSPECTOR DE LA GESTIÓN DE TIERRAS</v>
      </c>
      <c r="F30" s="153" t="str">
        <f>+'3 - Identificación del Riesgo'!G30</f>
        <v>R 9</v>
      </c>
      <c r="G30" s="183" t="str">
        <f>+'3 - Identificación del Riesgo'!H30</f>
        <v>Omitir la gestión y/o respuesta  a las denuncias por posibles hechos de corrupción</v>
      </c>
      <c r="H30" s="183" t="str">
        <f>+'3 - Identificación del Riesgo'!I30</f>
        <v>Pérdida Reputacional</v>
      </c>
      <c r="I30" s="152" t="str">
        <f>+'3 - Identificación del Riesgo'!J30</f>
        <v>Posibilidad de pérdida reputacional en la imagen institucional por el desconocimiento en el registro, gestión y tramite de denuncias</v>
      </c>
      <c r="J30" s="184">
        <f>+'3 - Identificación del Riesgo'!O30</f>
        <v>44701</v>
      </c>
      <c r="K30" s="184" t="str">
        <f>+'3 - Identificación del Riesgo'!K30</f>
        <v>OPERATIVOS</v>
      </c>
      <c r="L30" s="185" t="str">
        <f>+'3 - Identificación del Riesgo'!N30</f>
        <v>Usuarios, productos y prácticas</v>
      </c>
      <c r="M30" s="186">
        <f>+'4 - Valor del Riesgo Inherente'!H31</f>
        <v>637</v>
      </c>
      <c r="N30" s="109" t="str">
        <f t="shared" si="0"/>
        <v>Alta</v>
      </c>
      <c r="O30" s="110">
        <f t="shared" si="1"/>
        <v>0.8</v>
      </c>
      <c r="P30" s="186" t="str">
        <f>+'4 - Valor del Riesgo Inherente'!K31</f>
        <v xml:space="preserve">     El riesgo afecta la imagen de la entidad a nivel nacional, con efecto publicitarios sostenible a nivel país</v>
      </c>
      <c r="Q30" s="109" t="str">
        <f>+'4 - Valor del Riesgo Inherente'!L31</f>
        <v>Catastrófico</v>
      </c>
      <c r="R30" s="110">
        <f>+'4 - Valor del Riesgo Inherente'!M31</f>
        <v>1</v>
      </c>
      <c r="S30" s="109" t="str">
        <f>+'4 - Valor del Riesgo Inherente'!N31</f>
        <v>Extremo</v>
      </c>
      <c r="T30" s="109" t="str">
        <f>+'4 - Valor del Riesgo Inherente'!O31</f>
        <v>Reducir</v>
      </c>
      <c r="U30" s="153" t="str">
        <f>+'5 - Diseño y Valoración Control'!H31</f>
        <v>C 9.2</v>
      </c>
      <c r="V30" s="152" t="str">
        <f>+'5 - Diseño y Valoración Control'!I31</f>
        <v>COLABORADOR DE LA OFICINA DEL INSPECTOR DE LA GESTIÓN DE TIERRAS</v>
      </c>
      <c r="W30" s="152" t="str">
        <f>+'5 - Diseño y Valoración Control'!J31</f>
        <v>Colaborador de la Oficina del Inspector de la Gestión de Tierras prioriza el tramite a través del Gestor Documental ORFEO para la subsanación y respuesta inmediata de la denuncia</v>
      </c>
      <c r="X30" s="183" t="str">
        <f>+'5 - Diseño y Valoración Control'!K31</f>
        <v>Correctivo</v>
      </c>
      <c r="Y30" s="109" t="str">
        <f>+'5 - Diseño y Valoración Control'!L31</f>
        <v>Impacto</v>
      </c>
      <c r="Z30" s="183" t="str">
        <f>+'5 - Diseño y Valoración Control'!M31</f>
        <v>Manual</v>
      </c>
      <c r="AA30" s="109" t="str">
        <f>+'5 - Diseño y Valoración Control'!N31</f>
        <v>25%</v>
      </c>
      <c r="AB30" s="183" t="str">
        <f>+'5 - Diseño y Valoración Control'!O31</f>
        <v>Documentado</v>
      </c>
      <c r="AC30" s="183" t="str">
        <f>+'5 - Diseño y Valoración Control'!P31</f>
        <v>Continua</v>
      </c>
      <c r="AD30" s="183" t="str">
        <f>+'5 - Diseño y Valoración Control'!Q31</f>
        <v>Con registro</v>
      </c>
      <c r="AE30" s="110">
        <f>+'5 - Diseño y Valoración Control'!R31</f>
        <v>0.48</v>
      </c>
      <c r="AF30" s="109" t="str">
        <f>+'5 - Diseño y Valoración Control'!S31</f>
        <v>Media</v>
      </c>
      <c r="AG30" s="110">
        <f>+'5 - Diseño y Valoración Control'!T31</f>
        <v>0.75</v>
      </c>
      <c r="AH30" s="109" t="str">
        <f>+'5 - Diseño y Valoración Control'!U31</f>
        <v>Mayor</v>
      </c>
      <c r="AI30" s="109" t="str">
        <f>+'5 - Diseño y Valoración Control'!V31</f>
        <v>Alto</v>
      </c>
      <c r="AJ30" s="109" t="str">
        <f>+'5 - Diseño y Valoración Control'!W31</f>
        <v>Reducir</v>
      </c>
      <c r="AK30" s="153" t="str">
        <f>+'6 - Plan de Acciones Preventiva'!F29</f>
        <v>P 9.2</v>
      </c>
      <c r="AL30" s="152">
        <f>+'6 - Plan de Acciones Preventiva'!G29</f>
        <v>0</v>
      </c>
      <c r="AM30" s="153" t="str">
        <f>+'6 - Plan de Acciones Preventiva'!H29</f>
        <v/>
      </c>
      <c r="AN30" s="152">
        <f>+'6 - Plan de Acciones Preventiva'!I29</f>
        <v>0</v>
      </c>
      <c r="AO30" s="187">
        <f>+'6 - Plan de Acciones Preventiva'!J29</f>
        <v>0</v>
      </c>
      <c r="AP30" s="187">
        <f>+'6 - Plan de Acciones Preventiva'!AI29</f>
        <v>0</v>
      </c>
      <c r="AQ30" s="252">
        <f>+'6 - Plan de Acciones Preventiva'!AJ29</f>
        <v>0</v>
      </c>
      <c r="AR30" s="187">
        <f>+'6 - Plan de Acciones Preventiva'!AK29</f>
        <v>0</v>
      </c>
      <c r="AS30" s="183">
        <f>+'7 - Materialización del Riesgo'!G31</f>
        <v>0</v>
      </c>
      <c r="AT30" s="183">
        <f>+'7 - Materialización del Riesgo'!H31</f>
        <v>0</v>
      </c>
      <c r="AU30" s="183">
        <f>+'7 - Materialización del Riesgo'!I31</f>
        <v>0</v>
      </c>
      <c r="AV30" s="183" t="e">
        <f>+'7 - Materialización del Riesgo'!J31</f>
        <v>#DIV/0!</v>
      </c>
      <c r="AW30" s="183" t="e">
        <f>+'7 - Materialización del Riesgo'!K31</f>
        <v>#DIV/0!</v>
      </c>
      <c r="AX30" s="183">
        <f>+'7 - Materialización del Riesgo'!L31</f>
        <v>0</v>
      </c>
      <c r="AY30" s="183">
        <f>+'7 - Materialización del Riesgo'!M31</f>
        <v>0</v>
      </c>
      <c r="AZ30" s="183">
        <f>+'7 - Materialización del Riesgo'!N31</f>
        <v>0</v>
      </c>
      <c r="BA30" s="183">
        <f>+'7 - Materialización del Riesgo'!O31</f>
        <v>0</v>
      </c>
      <c r="BB30" s="183" t="e">
        <f>+'7 - Materialización del Riesgo'!P31</f>
        <v>#DIV/0!</v>
      </c>
      <c r="BC30" s="188">
        <f>+'7 - Materialización del Riesgo'!Q31</f>
        <v>1</v>
      </c>
    </row>
    <row r="31" spans="2:55" s="175" customFormat="1" ht="84.9" x14ac:dyDescent="0.4">
      <c r="B31" s="152" t="str">
        <f>+'3 - Identificación del Riesgo'!B31</f>
        <v>INTELIGENCIA DE LA INFORMACIÓN</v>
      </c>
      <c r="C31" s="152" t="str">
        <f>+'3 - Identificación del Riesgo'!C31</f>
        <v>Definir e implementar políticas, lineamientos, modelos y estándares de gestión, manejo, control y análisis de la Información, asegurando su confiabilidad y alineación de los objetivos estratégicos de TI con los objetivos estratégicos institucionales y sectoriales para el logro del ordenamiento social de la propiedad rural.</v>
      </c>
      <c r="D31" s="152" t="str">
        <f>+'3 - Identificación del Riesgo'!D31</f>
        <v>Desde el entendimiento estratégico (planes de acción GEL e Institucional PETIC),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v>
      </c>
      <c r="E31" s="183" t="str">
        <f>+'3 - Identificación del Riesgo'!F31</f>
        <v>OFICINA DE PLANEACIÓN</v>
      </c>
      <c r="F31" s="153" t="str">
        <f>+'3 - Identificación del Riesgo'!G31</f>
        <v>R 10</v>
      </c>
      <c r="G31" s="183" t="str">
        <f>+'3 - Identificación del Riesgo'!H31</f>
        <v>Aprobación y publicación de información documentada no pertinente a los Procesos de la entidad</v>
      </c>
      <c r="H31" s="183" t="str">
        <f>+'3 - Identificación del Riesgo'!I31</f>
        <v>Pérdida Reputacional</v>
      </c>
      <c r="I31" s="152" t="str">
        <f>+'3 - Identificación del Riesgo'!J31</f>
        <v>Posibilidad de pérdida reputacional en la imagen institucional debido al desconocimiento del procedimiento establecido para controlar la aprobación, actualización y publicación de la información documentada oficial de la entidad, dispuesta para apoyar la operación de los procesos</v>
      </c>
      <c r="J31" s="184">
        <f>+'3 - Identificación del Riesgo'!O31</f>
        <v>44701</v>
      </c>
      <c r="K31" s="184" t="str">
        <f>+'3 - Identificación del Riesgo'!K31</f>
        <v>GERENCIALES</v>
      </c>
      <c r="L31" s="185" t="str">
        <f>+'3 - Identificación del Riesgo'!N31</f>
        <v>Ejecución y administración de procesos</v>
      </c>
      <c r="M31" s="186">
        <f>+'4 - Valor del Riesgo Inherente'!H32</f>
        <v>365</v>
      </c>
      <c r="N31" s="109" t="str">
        <f t="shared" si="0"/>
        <v>Media</v>
      </c>
      <c r="O31" s="110">
        <f t="shared" si="1"/>
        <v>0.6</v>
      </c>
      <c r="P31" s="186" t="str">
        <f>+'4 - Valor del Riesgo Inherente'!K32</f>
        <v xml:space="preserve">     El riesgo afecta la imagen de la entidad con algunos usuarios de relevancia frente al logro de los objetivos</v>
      </c>
      <c r="Q31" s="109" t="str">
        <f>+'4 - Valor del Riesgo Inherente'!L32</f>
        <v>Moderado</v>
      </c>
      <c r="R31" s="110">
        <f>+'4 - Valor del Riesgo Inherente'!M32</f>
        <v>0.6</v>
      </c>
      <c r="S31" s="109" t="str">
        <f>+'4 - Valor del Riesgo Inherente'!N32</f>
        <v>Moderado</v>
      </c>
      <c r="T31" s="109" t="str">
        <f>+'4 - Valor del Riesgo Inherente'!O32</f>
        <v>Reducir</v>
      </c>
      <c r="U31" s="153" t="str">
        <f>+'5 - Diseño y Valoración Control'!H32</f>
        <v>C 10.1</v>
      </c>
      <c r="V31" s="152" t="str">
        <f>+'5 - Diseño y Valoración Control'!I32</f>
        <v>OFICINA DE PLANEACIÓN</v>
      </c>
      <c r="W31" s="152" t="str">
        <f>+'5 - Diseño y Valoración Control'!J32</f>
        <v xml:space="preserve">La Oficina de Planeación Evalúa la pertinencia de la solicitud de elaboración o actualización de información documentada a través de la forma SOLICITUD DE ELABORACIÓN O MODIFICACIÓN DE DOCUMENTOS INTI-F-007 donde se verifica el tipo de solicitud, el criterio de la solicitud y si es pertinente con base a la necesidad y el cumplimiento del Sistema Integrado de Gestión </v>
      </c>
      <c r="X31" s="183" t="str">
        <f>+'5 - Diseño y Valoración Control'!K32</f>
        <v>Preventivo</v>
      </c>
      <c r="Y31" s="109" t="str">
        <f>+'5 - Diseño y Valoración Control'!L32</f>
        <v>Probabilidad</v>
      </c>
      <c r="Z31" s="183" t="str">
        <f>+'5 - Diseño y Valoración Control'!M32</f>
        <v>Manual</v>
      </c>
      <c r="AA31" s="109" t="str">
        <f>+'5 - Diseño y Valoración Control'!N32</f>
        <v>40%</v>
      </c>
      <c r="AB31" s="183" t="str">
        <f>+'5 - Diseño y Valoración Control'!O32</f>
        <v>Documentado</v>
      </c>
      <c r="AC31" s="183" t="str">
        <f>+'5 - Diseño y Valoración Control'!P32</f>
        <v>Continua</v>
      </c>
      <c r="AD31" s="183" t="str">
        <f>+'5 - Diseño y Valoración Control'!Q32</f>
        <v>Con registro</v>
      </c>
      <c r="AE31" s="110">
        <f>+'5 - Diseño y Valoración Control'!R32</f>
        <v>0.36</v>
      </c>
      <c r="AF31" s="109" t="str">
        <f>+'5 - Diseño y Valoración Control'!S32</f>
        <v>Baja</v>
      </c>
      <c r="AG31" s="110">
        <f>+'5 - Diseño y Valoración Control'!T32</f>
        <v>0.6</v>
      </c>
      <c r="AH31" s="109" t="str">
        <f>+'5 - Diseño y Valoración Control'!U32</f>
        <v>Moderado</v>
      </c>
      <c r="AI31" s="109" t="str">
        <f>+'5 - Diseño y Valoración Control'!V32</f>
        <v>Moderado</v>
      </c>
      <c r="AJ31" s="109" t="str">
        <f>+'5 - Diseño y Valoración Control'!W32</f>
        <v>Reducir</v>
      </c>
      <c r="AK31" s="153" t="str">
        <f>+'6 - Plan de Acciones Preventiva'!F30</f>
        <v>P 10.1</v>
      </c>
      <c r="AL31" s="152" t="str">
        <f>+'6 - Plan de Acciones Preventiva'!G30</f>
        <v>Realizar la actualización de las herramientas del control de documentos:
Forma INTI-F-002
Forma INTI -F-007</v>
      </c>
      <c r="AM31" s="153" t="str">
        <f>+'6 - Plan de Acciones Preventiva'!H30</f>
        <v>OFICINA DE PLANEACIÓN</v>
      </c>
      <c r="AN31" s="152" t="str">
        <f>+'6 - Plan de Acciones Preventiva'!I30</f>
        <v>Documentos actualizados 
Forma INTI-F-002
Forma INTI -F-007</v>
      </c>
      <c r="AO31" s="187">
        <f>+'6 - Plan de Acciones Preventiva'!J30</f>
        <v>1</v>
      </c>
      <c r="AP31" s="187">
        <f>+'6 - Plan de Acciones Preventiva'!AI30</f>
        <v>1</v>
      </c>
      <c r="AQ31" s="252">
        <f>+'6 - Plan de Acciones Preventiva'!AJ30</f>
        <v>1</v>
      </c>
      <c r="AR31" s="187" t="str">
        <f>+'6 - Plan de Acciones Preventiva'!AK30</f>
        <v>Finalizado</v>
      </c>
      <c r="AS31" s="183">
        <f>+'7 - Materialización del Riesgo'!G32</f>
        <v>0</v>
      </c>
      <c r="AT31" s="183">
        <f>+'7 - Materialización del Riesgo'!H32</f>
        <v>0</v>
      </c>
      <c r="AU31" s="183">
        <f>+'7 - Materialización del Riesgo'!I32</f>
        <v>0</v>
      </c>
      <c r="AV31" s="183" t="e">
        <f>+'7 - Materialización del Riesgo'!J32</f>
        <v>#DIV/0!</v>
      </c>
      <c r="AW31" s="183" t="e">
        <f>+'7 - Materialización del Riesgo'!K32</f>
        <v>#DIV/0!</v>
      </c>
      <c r="AX31" s="183">
        <f>+'7 - Materialización del Riesgo'!L32</f>
        <v>0</v>
      </c>
      <c r="AY31" s="183">
        <f>+'7 - Materialización del Riesgo'!M32</f>
        <v>0</v>
      </c>
      <c r="AZ31" s="183">
        <f>+'7 - Materialización del Riesgo'!N32</f>
        <v>0</v>
      </c>
      <c r="BA31" s="183">
        <f>+'7 - Materialización del Riesgo'!O32</f>
        <v>0</v>
      </c>
      <c r="BB31" s="183" t="e">
        <f>+'7 - Materialización del Riesgo'!P32</f>
        <v>#DIV/0!</v>
      </c>
      <c r="BC31" s="188">
        <f>+'7 - Materialización del Riesgo'!Q32</f>
        <v>1</v>
      </c>
    </row>
    <row r="32" spans="2:55" s="175" customFormat="1" ht="84.9" x14ac:dyDescent="0.4">
      <c r="B32" s="152" t="str">
        <f>+'3 - Identificación del Riesgo'!B32</f>
        <v>INTELIGENCIA DE LA INFORMACIÓN</v>
      </c>
      <c r="C32" s="152" t="str">
        <f>+'3 - Identificación del Riesgo'!C32</f>
        <v>Definir e implementar políticas, lineamientos, modelos y estándares de gestión, manejo, control y análisis de la Información, asegurando su confiabilidad y alineación de los objetivos estratégicos de TI con los objetivos estratégicos institucionales y sectoriales para el logro del ordenamiento social de la propiedad rural.</v>
      </c>
      <c r="D32" s="152" t="str">
        <f>+'3 - Identificación del Riesgo'!D32</f>
        <v>Desde el entendimiento estratégico (planes de acción GEL e Institucional PETIC),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v>
      </c>
      <c r="E32" s="183" t="str">
        <f>+'3 - Identificación del Riesgo'!F32</f>
        <v>OFICINA DE PLANEACIÓN</v>
      </c>
      <c r="F32" s="153" t="str">
        <f>+'3 - Identificación del Riesgo'!G32</f>
        <v>R 10</v>
      </c>
      <c r="G32" s="183" t="str">
        <f>+'3 - Identificación del Riesgo'!H32</f>
        <v>Aprobación y publicación de información documentada no pertinente a los Procesos de la entidad</v>
      </c>
      <c r="H32" s="183" t="str">
        <f>+'3 - Identificación del Riesgo'!I32</f>
        <v>Pérdida Reputacional</v>
      </c>
      <c r="I32" s="152" t="str">
        <f>+'3 - Identificación del Riesgo'!J32</f>
        <v>Posibilidad de pérdida reputacional en la imagen institucional debido al desconocimiento del procedimiento establecido para controlar la aprobación, actualización y publicación de la información documentada oficial de la entidad, dispuesta para apoyar la operación de los procesos</v>
      </c>
      <c r="J32" s="184">
        <f>+'3 - Identificación del Riesgo'!O32</f>
        <v>44701</v>
      </c>
      <c r="K32" s="184" t="str">
        <f>+'3 - Identificación del Riesgo'!K32</f>
        <v>GERENCIALES</v>
      </c>
      <c r="L32" s="185" t="str">
        <f>+'3 - Identificación del Riesgo'!N32</f>
        <v>Ejecución y administración de procesos</v>
      </c>
      <c r="M32" s="186">
        <f>+'4 - Valor del Riesgo Inherente'!H33</f>
        <v>365</v>
      </c>
      <c r="N32" s="109" t="str">
        <f t="shared" si="0"/>
        <v>Media</v>
      </c>
      <c r="O32" s="110">
        <f t="shared" si="1"/>
        <v>0.6</v>
      </c>
      <c r="P32" s="186" t="str">
        <f>+'4 - Valor del Riesgo Inherente'!K33</f>
        <v xml:space="preserve">     El riesgo afecta la imagen de la entidad con algunos usuarios de relevancia frente al logro de los objetivos</v>
      </c>
      <c r="Q32" s="109" t="str">
        <f>+'4 - Valor del Riesgo Inherente'!L33</f>
        <v>Moderado</v>
      </c>
      <c r="R32" s="110">
        <f>+'4 - Valor del Riesgo Inherente'!M33</f>
        <v>0.6</v>
      </c>
      <c r="S32" s="109" t="str">
        <f>+'4 - Valor del Riesgo Inherente'!N33</f>
        <v>Moderado</v>
      </c>
      <c r="T32" s="109" t="str">
        <f>+'4 - Valor del Riesgo Inherente'!O33</f>
        <v>Reducir</v>
      </c>
      <c r="U32" s="153" t="str">
        <f>+'5 - Diseño y Valoración Control'!H33</f>
        <v>C 10.2</v>
      </c>
      <c r="V32" s="152" t="str">
        <f>+'5 - Diseño y Valoración Control'!I33</f>
        <v>OFICINA DE PLANEACIÓN</v>
      </c>
      <c r="W32" s="152" t="str">
        <f>+'5 - Diseño y Valoración Control'!J33</f>
        <v>La Oficina de Planeación informa a la dependencia responsable del documento a través de una comunicación por correo electrónico las observaciones encontradas y solicitando la actualización inmediata de este, creando una solicitud de elaboración o modificación del documento</v>
      </c>
      <c r="X32" s="183" t="str">
        <f>+'5 - Diseño y Valoración Control'!K33</f>
        <v>Correctivo</v>
      </c>
      <c r="Y32" s="109" t="str">
        <f>+'5 - Diseño y Valoración Control'!L33</f>
        <v>Impacto</v>
      </c>
      <c r="Z32" s="183" t="str">
        <f>+'5 - Diseño y Valoración Control'!M33</f>
        <v>Manual</v>
      </c>
      <c r="AA32" s="109" t="str">
        <f>+'5 - Diseño y Valoración Control'!N33</f>
        <v>25%</v>
      </c>
      <c r="AB32" s="183" t="str">
        <f>+'5 - Diseño y Valoración Control'!O33</f>
        <v>Documentado</v>
      </c>
      <c r="AC32" s="183" t="str">
        <f>+'5 - Diseño y Valoración Control'!P33</f>
        <v>Continua</v>
      </c>
      <c r="AD32" s="183" t="str">
        <f>+'5 - Diseño y Valoración Control'!Q33</f>
        <v>Con registro</v>
      </c>
      <c r="AE32" s="110">
        <f>+'5 - Diseño y Valoración Control'!R33</f>
        <v>0.36</v>
      </c>
      <c r="AF32" s="109" t="str">
        <f>+'5 - Diseño y Valoración Control'!S33</f>
        <v>Baja</v>
      </c>
      <c r="AG32" s="110">
        <f>+'5 - Diseño y Valoración Control'!T33</f>
        <v>0.44999999999999996</v>
      </c>
      <c r="AH32" s="109" t="str">
        <f>+'5 - Diseño y Valoración Control'!U33</f>
        <v>Moderado</v>
      </c>
      <c r="AI32" s="109" t="str">
        <f>+'5 - Diseño y Valoración Control'!V33</f>
        <v>Moderado</v>
      </c>
      <c r="AJ32" s="109" t="str">
        <f>+'5 - Diseño y Valoración Control'!W33</f>
        <v>Reducir</v>
      </c>
      <c r="AK32" s="153" t="str">
        <f>+'6 - Plan de Acciones Preventiva'!F31</f>
        <v>P 10.2</v>
      </c>
      <c r="AL32" s="152" t="str">
        <f>+'6 - Plan de Acciones Preventiva'!G31</f>
        <v>Forma INTI-F-002</v>
      </c>
      <c r="AM32" s="153" t="str">
        <f>+'6 - Plan de Acciones Preventiva'!H31</f>
        <v/>
      </c>
      <c r="AN32" s="152">
        <f>+'6 - Plan de Acciones Preventiva'!I31</f>
        <v>0</v>
      </c>
      <c r="AO32" s="187">
        <f>+'6 - Plan de Acciones Preventiva'!J31</f>
        <v>0</v>
      </c>
      <c r="AP32" s="187">
        <f>+'6 - Plan de Acciones Preventiva'!AI31</f>
        <v>0</v>
      </c>
      <c r="AQ32" s="252">
        <f>+'6 - Plan de Acciones Preventiva'!AJ31</f>
        <v>0</v>
      </c>
      <c r="AR32" s="187">
        <f>+'6 - Plan de Acciones Preventiva'!AK31</f>
        <v>0</v>
      </c>
      <c r="AS32" s="183">
        <f>+'7 - Materialización del Riesgo'!G33</f>
        <v>0</v>
      </c>
      <c r="AT32" s="183">
        <f>+'7 - Materialización del Riesgo'!H33</f>
        <v>0</v>
      </c>
      <c r="AU32" s="183">
        <f>+'7 - Materialización del Riesgo'!I33</f>
        <v>0</v>
      </c>
      <c r="AV32" s="183" t="e">
        <f>+'7 - Materialización del Riesgo'!J33</f>
        <v>#DIV/0!</v>
      </c>
      <c r="AW32" s="183" t="e">
        <f>+'7 - Materialización del Riesgo'!K33</f>
        <v>#DIV/0!</v>
      </c>
      <c r="AX32" s="183">
        <f>+'7 - Materialización del Riesgo'!L33</f>
        <v>0</v>
      </c>
      <c r="AY32" s="183">
        <f>+'7 - Materialización del Riesgo'!M33</f>
        <v>0</v>
      </c>
      <c r="AZ32" s="183">
        <f>+'7 - Materialización del Riesgo'!N33</f>
        <v>0</v>
      </c>
      <c r="BA32" s="183">
        <f>+'7 - Materialización del Riesgo'!O33</f>
        <v>0</v>
      </c>
      <c r="BB32" s="183" t="e">
        <f>+'7 - Materialización del Riesgo'!P33</f>
        <v>#DIV/0!</v>
      </c>
      <c r="BC32" s="188">
        <f>+'7 - Materialización del Riesgo'!Q33</f>
        <v>1</v>
      </c>
    </row>
    <row r="33" spans="2:55" s="175" customFormat="1" ht="84.9" x14ac:dyDescent="0.4">
      <c r="B33" s="152" t="str">
        <f>+'3 - Identificación del Riesgo'!B33</f>
        <v>INTELIGENCIA DE LA INFORMACIÓN</v>
      </c>
      <c r="C33" s="152" t="str">
        <f>+'3 - Identificación del Riesgo'!C33</f>
        <v>Definir e implementar políticas, lineamientos, modelos y estándares de gestión, manejo, control y análisis de la Información, asegurando su confiabilidad y alineación de los objetivos estratégicos de TI con los objetivos estratégicos institucionales y sectoriales para el logro del ordenamiento social de la propiedad rural.</v>
      </c>
      <c r="D33" s="152" t="str">
        <f>+'3 - Identificación del Riesgo'!D33</f>
        <v>Desde el entendimiento estratégico (planes de acción GEL e Institucional PETIC),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v>
      </c>
      <c r="E33" s="183" t="str">
        <f>+'3 - Identificación del Riesgo'!F33</f>
        <v>DIRECCIÓN GENERAL / GESTIÓN DEL CONOCIMIENTO</v>
      </c>
      <c r="F33" s="153" t="str">
        <f>+'3 - Identificación del Riesgo'!G33</f>
        <v>R 11</v>
      </c>
      <c r="G33" s="183" t="str">
        <f>+'3 - Identificación del Riesgo'!H33</f>
        <v>Fuga parcial o completa del conocimiento tácito o explicito de la Entidad</v>
      </c>
      <c r="H33" s="183" t="str">
        <f>+'3 - Identificación del Riesgo'!I33</f>
        <v>Pérdida Reputacional</v>
      </c>
      <c r="I33" s="152" t="str">
        <f>+'3 - Identificación del Riesgo'!J33</f>
        <v>Posibilidad de pérdida reputacional en la desaparición del conocimiento organizacional por falta de mecanismos que permitan retener el conocimiento tácito y explícito tanto individual como grupal u organizacional</v>
      </c>
      <c r="J33" s="184">
        <f>+'3 - Identificación del Riesgo'!O33</f>
        <v>44701</v>
      </c>
      <c r="K33" s="184" t="str">
        <f>+'3 - Identificación del Riesgo'!K33</f>
        <v>ESTRATÉGICOS</v>
      </c>
      <c r="L33" s="185" t="str">
        <f>+'3 - Identificación del Riesgo'!N33</f>
        <v>Ejecución y administración de procesos</v>
      </c>
      <c r="M33" s="186">
        <f>+'4 - Valor del Riesgo Inherente'!H34</f>
        <v>8760</v>
      </c>
      <c r="N33" s="109" t="str">
        <f t="shared" si="0"/>
        <v>Muy Alta</v>
      </c>
      <c r="O33" s="110">
        <f t="shared" si="1"/>
        <v>1</v>
      </c>
      <c r="P33" s="186" t="str">
        <f>+'4 - Valor del Riesgo Inherente'!K34</f>
        <v xml:space="preserve">     El riesgo afecta la imagen de la entidad a nivel nacional, con efecto publicitarios sostenible a nivel país</v>
      </c>
      <c r="Q33" s="109" t="str">
        <f>+'4 - Valor del Riesgo Inherente'!L34</f>
        <v>Catastrófico</v>
      </c>
      <c r="R33" s="110">
        <f>+'4 - Valor del Riesgo Inherente'!M34</f>
        <v>1</v>
      </c>
      <c r="S33" s="109" t="str">
        <f>+'4 - Valor del Riesgo Inherente'!N34</f>
        <v>Extremo</v>
      </c>
      <c r="T33" s="109" t="str">
        <f>+'4 - Valor del Riesgo Inherente'!O34</f>
        <v>Reducir</v>
      </c>
      <c r="U33" s="153" t="str">
        <f>+'5 - Diseño y Valoración Control'!H34</f>
        <v>C 11.1</v>
      </c>
      <c r="V33" s="152" t="str">
        <f>+'5 - Diseño y Valoración Control'!I34</f>
        <v>ASESOR DE GESTIÓN DEL CONOCIMIENTO / DIRECCIÓN GENERAL</v>
      </c>
      <c r="W33" s="152" t="str">
        <f>+'5 - Diseño y Valoración Control'!J34</f>
        <v>Asesor de Gestión del Conocimiento / Dirección General revisa el autodiagnóstico de MIPG para la dimensión de Gestión del conocimiento a través de la recolección y/o confirmación de los aportes que brinda cada dependencia a la Gestión del Conocimiento y la mitigación en la fuga de conocimiento de la entidad mediante reuniones con los enlaces de Gestión del Conocimiento de las dependencias o la actualización por parte del equipo asesor a partir de la información resultante sobre la identificación y revisión de insumos potencialmente reportables dentro de la dimensión ya mencionada</v>
      </c>
      <c r="X33" s="183" t="str">
        <f>+'5 - Diseño y Valoración Control'!K34</f>
        <v>Detectivo</v>
      </c>
      <c r="Y33" s="109" t="str">
        <f>+'5 - Diseño y Valoración Control'!L34</f>
        <v>Probabilidad</v>
      </c>
      <c r="Z33" s="183" t="str">
        <f>+'5 - Diseño y Valoración Control'!M34</f>
        <v>Manual</v>
      </c>
      <c r="AA33" s="109" t="str">
        <f>+'5 - Diseño y Valoración Control'!N34</f>
        <v>30%</v>
      </c>
      <c r="AB33" s="183" t="str">
        <f>+'5 - Diseño y Valoración Control'!O34</f>
        <v>Documentado</v>
      </c>
      <c r="AC33" s="183" t="str">
        <f>+'5 - Diseño y Valoración Control'!P34</f>
        <v>Continuo</v>
      </c>
      <c r="AD33" s="183" t="str">
        <f>+'5 - Diseño y Valoración Control'!Q34</f>
        <v>Con registro</v>
      </c>
      <c r="AE33" s="110">
        <f>+'5 - Diseño y Valoración Control'!R34</f>
        <v>0.7</v>
      </c>
      <c r="AF33" s="109" t="str">
        <f>+'5 - Diseño y Valoración Control'!S34</f>
        <v>Alta</v>
      </c>
      <c r="AG33" s="110">
        <f>+'5 - Diseño y Valoración Control'!T34</f>
        <v>1</v>
      </c>
      <c r="AH33" s="109" t="str">
        <f>+'5 - Diseño y Valoración Control'!U34</f>
        <v>Catastrófico</v>
      </c>
      <c r="AI33" s="109" t="str">
        <f>+'5 - Diseño y Valoración Control'!V34</f>
        <v>Extremo</v>
      </c>
      <c r="AJ33" s="109" t="str">
        <f>+'5 - Diseño y Valoración Control'!W34</f>
        <v>Reducir</v>
      </c>
      <c r="AK33" s="153" t="str">
        <f>+'6 - Plan de Acciones Preventiva'!F32</f>
        <v>P 11.1</v>
      </c>
      <c r="AL33" s="152" t="str">
        <f>+'6 - Plan de Acciones Preventiva'!G32</f>
        <v xml:space="preserve">Realizar  reuniones con las areas para identificar la gestión de la información en cada dependencia y documentarlas </v>
      </c>
      <c r="AM33" s="153" t="str">
        <f>+'6 - Plan de Acciones Preventiva'!H32</f>
        <v>SUBDIRECCIÓN DE TALENTO HUMANO</v>
      </c>
      <c r="AN33" s="152" t="str">
        <f>+'6 - Plan de Acciones Preventiva'!I32</f>
        <v xml:space="preserve">Acta de reunión </v>
      </c>
      <c r="AO33" s="187">
        <f>+'6 - Plan de Acciones Preventiva'!J32</f>
        <v>12</v>
      </c>
      <c r="AP33" s="187">
        <f>+'6 - Plan de Acciones Preventiva'!AI32</f>
        <v>12</v>
      </c>
      <c r="AQ33" s="252">
        <f>+'6 - Plan de Acciones Preventiva'!AJ32</f>
        <v>1</v>
      </c>
      <c r="AR33" s="187" t="str">
        <f>+'6 - Plan de Acciones Preventiva'!AK32</f>
        <v>Finalizado</v>
      </c>
      <c r="AS33" s="183">
        <f>+'7 - Materialización del Riesgo'!G34</f>
        <v>0</v>
      </c>
      <c r="AT33" s="183">
        <f>+'7 - Materialización del Riesgo'!H34</f>
        <v>0</v>
      </c>
      <c r="AU33" s="183">
        <f>+'7 - Materialización del Riesgo'!I34</f>
        <v>0</v>
      </c>
      <c r="AV33" s="183" t="e">
        <f>+'7 - Materialización del Riesgo'!J34</f>
        <v>#DIV/0!</v>
      </c>
      <c r="AW33" s="183" t="e">
        <f>+'7 - Materialización del Riesgo'!K34</f>
        <v>#DIV/0!</v>
      </c>
      <c r="AX33" s="183">
        <f>+'7 - Materialización del Riesgo'!L34</f>
        <v>0</v>
      </c>
      <c r="AY33" s="183">
        <f>+'7 - Materialización del Riesgo'!M34</f>
        <v>0</v>
      </c>
      <c r="AZ33" s="183">
        <f>+'7 - Materialización del Riesgo'!N34</f>
        <v>0</v>
      </c>
      <c r="BA33" s="183">
        <f>+'7 - Materialización del Riesgo'!O34</f>
        <v>0</v>
      </c>
      <c r="BB33" s="183" t="e">
        <f>+'7 - Materialización del Riesgo'!P34</f>
        <v>#DIV/0!</v>
      </c>
      <c r="BC33" s="188">
        <f>+'7 - Materialización del Riesgo'!Q34</f>
        <v>1</v>
      </c>
    </row>
    <row r="34" spans="2:55" s="175" customFormat="1" ht="84.9" x14ac:dyDescent="0.4">
      <c r="B34" s="152" t="str">
        <f>+'3 - Identificación del Riesgo'!B34</f>
        <v>INTELIGENCIA DE LA INFORMACIÓN</v>
      </c>
      <c r="C34" s="152" t="str">
        <f>+'3 - Identificación del Riesgo'!C34</f>
        <v>Definir e implementar políticas, lineamientos, modelos y estándares de gestión, manejo, control y análisis de la Información, asegurando su confiabilidad y alineación de los objetivos estratégicos de TI con los objetivos estratégicos institucionales y sectoriales para el logro del ordenamiento social de la propiedad rural.</v>
      </c>
      <c r="D34" s="152" t="str">
        <f>+'3 - Identificación del Riesgo'!D34</f>
        <v>Desde el entendimiento estratégico (planes de acción GEL e Institucional PETIC),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v>
      </c>
      <c r="E34" s="183" t="str">
        <f>+'3 - Identificación del Riesgo'!F34</f>
        <v>DIRECCIÓN GENERAL / GESTIÓN DEL CONOCIMIENTO</v>
      </c>
      <c r="F34" s="153" t="str">
        <f>+'3 - Identificación del Riesgo'!G34</f>
        <v>R 11</v>
      </c>
      <c r="G34" s="183" t="str">
        <f>+'3 - Identificación del Riesgo'!H34</f>
        <v>Fuga parcial o completa del conocimiento tácito o explicito de la Entidad</v>
      </c>
      <c r="H34" s="183" t="str">
        <f>+'3 - Identificación del Riesgo'!I34</f>
        <v>Pérdida Reputacional</v>
      </c>
      <c r="I34" s="152" t="str">
        <f>+'3 - Identificación del Riesgo'!J34</f>
        <v>Posibilidad de pérdida reputacional en la desaparición del conocimiento organizacional por falta de mecanismos que permitan retener el conocimiento tácito y explícito tanto individual como grupal u organizacional</v>
      </c>
      <c r="J34" s="184">
        <f>+'3 - Identificación del Riesgo'!O34</f>
        <v>44701</v>
      </c>
      <c r="K34" s="184" t="str">
        <f>+'3 - Identificación del Riesgo'!K34</f>
        <v>ESTRATÉGICOS</v>
      </c>
      <c r="L34" s="185" t="str">
        <f>+'3 - Identificación del Riesgo'!N34</f>
        <v>Ejecución y administración de procesos</v>
      </c>
      <c r="M34" s="186">
        <f>+'4 - Valor del Riesgo Inherente'!H35</f>
        <v>8760</v>
      </c>
      <c r="N34" s="109" t="str">
        <f t="shared" si="0"/>
        <v>Muy Alta</v>
      </c>
      <c r="O34" s="110">
        <f t="shared" si="1"/>
        <v>1</v>
      </c>
      <c r="P34" s="186" t="str">
        <f>+'4 - Valor del Riesgo Inherente'!K35</f>
        <v xml:space="preserve">     El riesgo afecta la imagen de la entidad a nivel nacional, con efecto publicitarios sostenible a nivel país</v>
      </c>
      <c r="Q34" s="109" t="str">
        <f>+'4 - Valor del Riesgo Inherente'!L35</f>
        <v>Catastrófico</v>
      </c>
      <c r="R34" s="110">
        <f>+'4 - Valor del Riesgo Inherente'!M35</f>
        <v>1</v>
      </c>
      <c r="S34" s="109" t="str">
        <f>+'4 - Valor del Riesgo Inherente'!N35</f>
        <v>Extremo</v>
      </c>
      <c r="T34" s="109" t="str">
        <f>+'4 - Valor del Riesgo Inherente'!O35</f>
        <v>Reducir</v>
      </c>
      <c r="U34" s="153" t="str">
        <f>+'5 - Diseño y Valoración Control'!H35</f>
        <v>C 11.2</v>
      </c>
      <c r="V34" s="152" t="str">
        <f>+'5 - Diseño y Valoración Control'!I35</f>
        <v>EQUIPO DE GESTIÓN DEL CONOCIMIENTO</v>
      </c>
      <c r="W34" s="152" t="str">
        <f>+'5 - Diseño y Valoración Control'!J35</f>
        <v>Equipo de Gestión del conocimiento actualiza el inventario de documentos vigentes cargados en el Sistema Integrado de Gestión - SIG a través de una lista de chequeo mensual de los documentos aprobados en el mes por medio de reuniones programadas a los cinco (5) días hábiles máximo del mes siguiente para revalidar la verificación</v>
      </c>
      <c r="X34" s="183" t="str">
        <f>+'5 - Diseño y Valoración Control'!K35</f>
        <v>Correctivo</v>
      </c>
      <c r="Y34" s="109" t="str">
        <f>+'5 - Diseño y Valoración Control'!L35</f>
        <v>Impacto</v>
      </c>
      <c r="Z34" s="183" t="str">
        <f>+'5 - Diseño y Valoración Control'!M35</f>
        <v>Manual</v>
      </c>
      <c r="AA34" s="109" t="str">
        <f>+'5 - Diseño y Valoración Control'!N35</f>
        <v>25%</v>
      </c>
      <c r="AB34" s="183" t="str">
        <f>+'5 - Diseño y Valoración Control'!O35</f>
        <v>Sin documentar</v>
      </c>
      <c r="AC34" s="183" t="str">
        <f>+'5 - Diseño y Valoración Control'!P35</f>
        <v>Continuo</v>
      </c>
      <c r="AD34" s="183" t="str">
        <f>+'5 - Diseño y Valoración Control'!Q35</f>
        <v>Con registro</v>
      </c>
      <c r="AE34" s="110">
        <f>+'5 - Diseño y Valoración Control'!R35</f>
        <v>0.7</v>
      </c>
      <c r="AF34" s="109" t="str">
        <f>+'5 - Diseño y Valoración Control'!S35</f>
        <v>Alta</v>
      </c>
      <c r="AG34" s="110">
        <f>+'5 - Diseño y Valoración Control'!T35</f>
        <v>0.75</v>
      </c>
      <c r="AH34" s="109" t="str">
        <f>+'5 - Diseño y Valoración Control'!U35</f>
        <v>Mayor</v>
      </c>
      <c r="AI34" s="109" t="str">
        <f>+'5 - Diseño y Valoración Control'!V35</f>
        <v>Alto</v>
      </c>
      <c r="AJ34" s="109" t="str">
        <f>+'5 - Diseño y Valoración Control'!W35</f>
        <v>Reducir</v>
      </c>
      <c r="AK34" s="153" t="str">
        <f>+'6 - Plan de Acciones Preventiva'!F33</f>
        <v>P 11.2</v>
      </c>
      <c r="AL34" s="152" t="str">
        <f>+'6 - Plan de Acciones Preventiva'!G33</f>
        <v xml:space="preserve">Crear y socializar el repositorio con la información  tácita y explícita disponible en la ANT </v>
      </c>
      <c r="AM34" s="153" t="str">
        <f>+'6 - Plan de Acciones Preventiva'!H33</f>
        <v>SUBDIRECCIÓN DE TALENTO HUMANO</v>
      </c>
      <c r="AN34" s="152" t="str">
        <f>+'6 - Plan de Acciones Preventiva'!I33</f>
        <v xml:space="preserve">Repositorio de Sharepoint a cargo de la Subdirección de Talento humano </v>
      </c>
      <c r="AO34" s="187">
        <f>+'6 - Plan de Acciones Preventiva'!J33</f>
        <v>1</v>
      </c>
      <c r="AP34" s="187">
        <f>+'6 - Plan de Acciones Preventiva'!AI33</f>
        <v>1</v>
      </c>
      <c r="AQ34" s="252">
        <f>+'6 - Plan de Acciones Preventiva'!AJ33</f>
        <v>1</v>
      </c>
      <c r="AR34" s="187" t="str">
        <f>+'6 - Plan de Acciones Preventiva'!AK33</f>
        <v>Finalizado</v>
      </c>
      <c r="AS34" s="183">
        <f>+'7 - Materialización del Riesgo'!G35</f>
        <v>0</v>
      </c>
      <c r="AT34" s="183">
        <f>+'7 - Materialización del Riesgo'!H35</f>
        <v>0</v>
      </c>
      <c r="AU34" s="183">
        <f>+'7 - Materialización del Riesgo'!I35</f>
        <v>0</v>
      </c>
      <c r="AV34" s="183" t="e">
        <f>+'7 - Materialización del Riesgo'!J35</f>
        <v>#DIV/0!</v>
      </c>
      <c r="AW34" s="183" t="e">
        <f>+'7 - Materialización del Riesgo'!K35</f>
        <v>#DIV/0!</v>
      </c>
      <c r="AX34" s="183">
        <f>+'7 - Materialización del Riesgo'!L35</f>
        <v>0</v>
      </c>
      <c r="AY34" s="183">
        <f>+'7 - Materialización del Riesgo'!M35</f>
        <v>0</v>
      </c>
      <c r="AZ34" s="183">
        <f>+'7 - Materialización del Riesgo'!N35</f>
        <v>0</v>
      </c>
      <c r="BA34" s="183">
        <f>+'7 - Materialización del Riesgo'!O35</f>
        <v>0</v>
      </c>
      <c r="BB34" s="183" t="e">
        <f>+'7 - Materialización del Riesgo'!P35</f>
        <v>#DIV/0!</v>
      </c>
      <c r="BC34" s="188">
        <f>+'7 - Materialización del Riesgo'!Q35</f>
        <v>1</v>
      </c>
    </row>
    <row r="35" spans="2:55" s="175" customFormat="1" ht="84.9" x14ac:dyDescent="0.4">
      <c r="B35" s="152" t="str">
        <f>+'3 - Identificación del Riesgo'!B35</f>
        <v>INTELIGENCIA DE LA INFORMACIÓN</v>
      </c>
      <c r="C35" s="152" t="str">
        <f>+'3 - Identificación del Riesgo'!C35</f>
        <v>Definir e implementar políticas, lineamientos, modelos y estándares de gestión, manejo, control y análisis de la Información, asegurando su confiabilidad y alineación de los objetivos estratégicos de TI con los objetivos estratégicos institucionales y sectoriales para el logro del ordenamiento social de la propiedad rural.</v>
      </c>
      <c r="D35" s="152" t="str">
        <f>+'3 - Identificación del Riesgo'!D35</f>
        <v>Desde el entendimiento estratégico (planes de acción GEL e Institucional PETIC),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v>
      </c>
      <c r="E35" s="183" t="str">
        <f>+'3 - Identificación del Riesgo'!F35</f>
        <v>SUBDIRECCIÓN DE SISTEMAS DE INFORMACIÓN DE TIERRAS</v>
      </c>
      <c r="F35" s="153" t="str">
        <f>+'3 - Identificación del Riesgo'!G35</f>
        <v>R 12</v>
      </c>
      <c r="G35" s="183" t="str">
        <f>+'3 - Identificación del Riesgo'!H35</f>
        <v>Incumplimiento en la implementación del PETI</v>
      </c>
      <c r="H35" s="183" t="str">
        <f>+'3 - Identificación del Riesgo'!I35</f>
        <v>Afectación Económica o presupuestal</v>
      </c>
      <c r="I35" s="152" t="str">
        <f>+'3 - Identificación del Riesgo'!J35</f>
        <v>Posibilidad de afectación económica en los costos de la ejecución de las actividades de la política de gobierno digital y arquitectura de TI  de la entidad por una ejecución inadecuada debido a inconsistencias presupuestales en la planeación de los proyectos PETI</v>
      </c>
      <c r="J35" s="184">
        <f>+'3 - Identificación del Riesgo'!O35</f>
        <v>44701</v>
      </c>
      <c r="K35" s="184" t="str">
        <f>+'3 - Identificación del Riesgo'!K35</f>
        <v>ESTRATÉGICOS</v>
      </c>
      <c r="L35" s="185" t="str">
        <f>+'3 - Identificación del Riesgo'!N35</f>
        <v>Ejecución y administración de procesos</v>
      </c>
      <c r="M35" s="186">
        <f>+'4 - Valor del Riesgo Inherente'!H36</f>
        <v>1</v>
      </c>
      <c r="N35" s="109" t="str">
        <f t="shared" si="0"/>
        <v>Muy Baja</v>
      </c>
      <c r="O35" s="110">
        <f t="shared" si="1"/>
        <v>0.2</v>
      </c>
      <c r="P35" s="186" t="str">
        <f>+'4 - Valor del Riesgo Inherente'!K36</f>
        <v>Desde los 500 SMLMV</v>
      </c>
      <c r="Q35" s="109" t="str">
        <f>+'4 - Valor del Riesgo Inherente'!L36</f>
        <v>Catastrófico</v>
      </c>
      <c r="R35" s="110">
        <f>+'4 - Valor del Riesgo Inherente'!M36</f>
        <v>1</v>
      </c>
      <c r="S35" s="109" t="str">
        <f>+'4 - Valor del Riesgo Inherente'!N36</f>
        <v>Extremo</v>
      </c>
      <c r="T35" s="109" t="str">
        <f>+'4 - Valor del Riesgo Inherente'!O36</f>
        <v>Reducir</v>
      </c>
      <c r="U35" s="153" t="str">
        <f>+'5 - Diseño y Valoración Control'!H36</f>
        <v>C 12.1</v>
      </c>
      <c r="V35" s="152" t="str">
        <f>+'5 - Diseño y Valoración Control'!I36</f>
        <v>SUBDIRECCIÓN SISTEMAS INFORMACIÓN DE TIERRAS</v>
      </c>
      <c r="W35" s="152" t="str">
        <f>+'5 - Diseño y Valoración Control'!J36</f>
        <v>Subdirección Sistemas Información de Tierras Verifica la implementación del PETI a través del cuadro de mando integral del PETI  Donde revisan la información resultante de la gestión incluyendo ajustes y/o actualizaciones requeridos por adaptación, innovación o cambio de estrategia</v>
      </c>
      <c r="X35" s="183" t="str">
        <f>+'5 - Diseño y Valoración Control'!K36</f>
        <v>Detectivo</v>
      </c>
      <c r="Y35" s="109" t="str">
        <f>+'5 - Diseño y Valoración Control'!L36</f>
        <v>Probabilidad</v>
      </c>
      <c r="Z35" s="183" t="str">
        <f>+'5 - Diseño y Valoración Control'!M36</f>
        <v>Manual</v>
      </c>
      <c r="AA35" s="109" t="str">
        <f>+'5 - Diseño y Valoración Control'!N36</f>
        <v>30%</v>
      </c>
      <c r="AB35" s="183" t="str">
        <f>+'5 - Diseño y Valoración Control'!O36</f>
        <v>Documentado</v>
      </c>
      <c r="AC35" s="183" t="str">
        <f>+'5 - Diseño y Valoración Control'!P36</f>
        <v>Continua</v>
      </c>
      <c r="AD35" s="183" t="str">
        <f>+'5 - Diseño y Valoración Control'!Q36</f>
        <v>Con registro</v>
      </c>
      <c r="AE35" s="110">
        <f>+'5 - Diseño y Valoración Control'!R36</f>
        <v>0.14000000000000001</v>
      </c>
      <c r="AF35" s="109" t="str">
        <f>+'5 - Diseño y Valoración Control'!S36</f>
        <v>Muy Baja</v>
      </c>
      <c r="AG35" s="110">
        <f>+'5 - Diseño y Valoración Control'!T36</f>
        <v>1</v>
      </c>
      <c r="AH35" s="109" t="str">
        <f>+'5 - Diseño y Valoración Control'!U36</f>
        <v>Catastrófico</v>
      </c>
      <c r="AI35" s="109" t="str">
        <f>+'5 - Diseño y Valoración Control'!V36</f>
        <v>Extremo</v>
      </c>
      <c r="AJ35" s="109" t="str">
        <f>+'5 - Diseño y Valoración Control'!W36</f>
        <v>Reducir</v>
      </c>
      <c r="AK35" s="153" t="str">
        <f>+'6 - Plan de Acciones Preventiva'!F34</f>
        <v>P 12.1</v>
      </c>
      <c r="AL35" s="152" t="str">
        <f>+'6 - Plan de Acciones Preventiva'!G34</f>
        <v>Realizar mesas de Seguimiento a la Implementación Proyectos PETI</v>
      </c>
      <c r="AM35" s="153" t="str">
        <f>+'6 - Plan de Acciones Preventiva'!H34</f>
        <v>SUBDIRECCIÓN DE SISTEMAS DE INFORMACIÓN DE TIERRAS</v>
      </c>
      <c r="AN35" s="152" t="str">
        <f>+'6 - Plan de Acciones Preventiva'!I34</f>
        <v>Informe de seguimiento periódico a la ejecución del PETI</v>
      </c>
      <c r="AO35" s="187">
        <f>+'6 - Plan de Acciones Preventiva'!J34</f>
        <v>4</v>
      </c>
      <c r="AP35" s="187">
        <f>+'6 - Plan de Acciones Preventiva'!AI34</f>
        <v>2</v>
      </c>
      <c r="AQ35" s="252">
        <f>+'6 - Plan de Acciones Preventiva'!AJ34</f>
        <v>0.5</v>
      </c>
      <c r="AR35" s="187" t="str">
        <f>+'6 - Plan de Acciones Preventiva'!AK34</f>
        <v>En términos</v>
      </c>
      <c r="AS35" s="183">
        <f>+'7 - Materialización del Riesgo'!G36</f>
        <v>0</v>
      </c>
      <c r="AT35" s="183">
        <f>+'7 - Materialización del Riesgo'!H36</f>
        <v>0</v>
      </c>
      <c r="AU35" s="183">
        <f>+'7 - Materialización del Riesgo'!I36</f>
        <v>0</v>
      </c>
      <c r="AV35" s="183" t="e">
        <f>+'7 - Materialización del Riesgo'!J36</f>
        <v>#DIV/0!</v>
      </c>
      <c r="AW35" s="183" t="e">
        <f>+'7 - Materialización del Riesgo'!K36</f>
        <v>#DIV/0!</v>
      </c>
      <c r="AX35" s="183">
        <f>+'7 - Materialización del Riesgo'!L36</f>
        <v>0</v>
      </c>
      <c r="AY35" s="183">
        <f>+'7 - Materialización del Riesgo'!M36</f>
        <v>0</v>
      </c>
      <c r="AZ35" s="183">
        <f>+'7 - Materialización del Riesgo'!N36</f>
        <v>0</v>
      </c>
      <c r="BA35" s="183">
        <f>+'7 - Materialización del Riesgo'!O36</f>
        <v>0</v>
      </c>
      <c r="BB35" s="183" t="e">
        <f>+'7 - Materialización del Riesgo'!P36</f>
        <v>#DIV/0!</v>
      </c>
      <c r="BC35" s="188">
        <f>+'7 - Materialización del Riesgo'!Q36</f>
        <v>1</v>
      </c>
    </row>
    <row r="36" spans="2:55" s="175" customFormat="1" ht="84.9" x14ac:dyDescent="0.4">
      <c r="B36" s="152" t="str">
        <f>+'3 - Identificación del Riesgo'!B36</f>
        <v>INTELIGENCIA DE LA INFORMACIÓN</v>
      </c>
      <c r="C36" s="152" t="str">
        <f>+'3 - Identificación del Riesgo'!C36</f>
        <v>Definir e implementar políticas, lineamientos, modelos y estándares de gestión, manejo, control y análisis de la Información, asegurando su confiabilidad y alineación de los objetivos estratégicos de TI con los objetivos estratégicos institucionales y sectoriales para el logro del ordenamiento social de la propiedad rural.</v>
      </c>
      <c r="D36" s="152" t="str">
        <f>+'3 - Identificación del Riesgo'!D36</f>
        <v>Desde el entendimiento estratégico (planes de acción GEL e Institucional PETIC),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v>
      </c>
      <c r="E36" s="183" t="str">
        <f>+'3 - Identificación del Riesgo'!F36</f>
        <v>SUBDIRECCIÓN DE SISTEMAS DE INFORMACIÓN DE TIERRAS</v>
      </c>
      <c r="F36" s="153" t="str">
        <f>+'3 - Identificación del Riesgo'!G36</f>
        <v>R 12</v>
      </c>
      <c r="G36" s="183" t="str">
        <f>+'3 - Identificación del Riesgo'!H36</f>
        <v>Incumplimiento en la implementación del PETI</v>
      </c>
      <c r="H36" s="183" t="str">
        <f>+'3 - Identificación del Riesgo'!I36</f>
        <v>Afectación Económica o presupuestal</v>
      </c>
      <c r="I36" s="152" t="str">
        <f>+'3 - Identificación del Riesgo'!J36</f>
        <v>Posibilidad de afectación económica en los costos de la ejecución de las actividades de la política de gobierno digital y arquitectura de TI  de la entidad por una ejecución inadecuada debido a inconsistencias presupuestales en la planeación de los proyectos PETI</v>
      </c>
      <c r="J36" s="184">
        <f>+'3 - Identificación del Riesgo'!O36</f>
        <v>44701</v>
      </c>
      <c r="K36" s="184" t="str">
        <f>+'3 - Identificación del Riesgo'!K36</f>
        <v>ESTRATÉGICOS</v>
      </c>
      <c r="L36" s="185" t="str">
        <f>+'3 - Identificación del Riesgo'!N36</f>
        <v>Ejecución y administración de procesos</v>
      </c>
      <c r="M36" s="186">
        <f>+'4 - Valor del Riesgo Inherente'!H37</f>
        <v>1</v>
      </c>
      <c r="N36" s="109" t="str">
        <f t="shared" si="0"/>
        <v>Muy Baja</v>
      </c>
      <c r="O36" s="110">
        <f t="shared" si="1"/>
        <v>0.2</v>
      </c>
      <c r="P36" s="186" t="str">
        <f>+'4 - Valor del Riesgo Inherente'!K37</f>
        <v>Desde los 500 SMLMV</v>
      </c>
      <c r="Q36" s="109" t="str">
        <f>+'4 - Valor del Riesgo Inherente'!L37</f>
        <v>Catastrófico</v>
      </c>
      <c r="R36" s="110">
        <f>+'4 - Valor del Riesgo Inherente'!M37</f>
        <v>1</v>
      </c>
      <c r="S36" s="109" t="str">
        <f>+'4 - Valor del Riesgo Inherente'!N37</f>
        <v>Extremo</v>
      </c>
      <c r="T36" s="109" t="str">
        <f>+'4 - Valor del Riesgo Inherente'!O37</f>
        <v>Reducir</v>
      </c>
      <c r="U36" s="153" t="str">
        <f>+'5 - Diseño y Valoración Control'!H37</f>
        <v>C 12.2</v>
      </c>
      <c r="V36" s="152" t="str">
        <f>+'5 - Diseño y Valoración Control'!I37</f>
        <v>SUBDIRECCIÓN SISTEMAS INFORMACIÓN DE TIERRAS</v>
      </c>
      <c r="W36" s="152" t="str">
        <f>+'5 - Diseño y Valoración Control'!J37</f>
        <v>Subdirección Sistemas Información de Tierras Reformula la estrategia de TI de la Entidad a través del PETI actualizado  Realizando los ajustes necesarios a los proyectos que se identificaron con incumplimiento en el seguimiento</v>
      </c>
      <c r="X36" s="183" t="str">
        <f>+'5 - Diseño y Valoración Control'!K37</f>
        <v>Correctivo</v>
      </c>
      <c r="Y36" s="109" t="str">
        <f>+'5 - Diseño y Valoración Control'!L37</f>
        <v>Impacto</v>
      </c>
      <c r="Z36" s="183" t="str">
        <f>+'5 - Diseño y Valoración Control'!M37</f>
        <v>Manual</v>
      </c>
      <c r="AA36" s="109" t="str">
        <f>+'5 - Diseño y Valoración Control'!N37</f>
        <v>25%</v>
      </c>
      <c r="AB36" s="183" t="str">
        <f>+'5 - Diseño y Valoración Control'!O37</f>
        <v>Documentado</v>
      </c>
      <c r="AC36" s="183" t="str">
        <f>+'5 - Diseño y Valoración Control'!P37</f>
        <v>Continua</v>
      </c>
      <c r="AD36" s="183" t="str">
        <f>+'5 - Diseño y Valoración Control'!Q37</f>
        <v>Con registro</v>
      </c>
      <c r="AE36" s="110">
        <f>+'5 - Diseño y Valoración Control'!R37</f>
        <v>0.14000000000000001</v>
      </c>
      <c r="AF36" s="109" t="str">
        <f>+'5 - Diseño y Valoración Control'!S37</f>
        <v>Muy Baja</v>
      </c>
      <c r="AG36" s="110">
        <f>+'5 - Diseño y Valoración Control'!T37</f>
        <v>0.75</v>
      </c>
      <c r="AH36" s="109" t="str">
        <f>+'5 - Diseño y Valoración Control'!U37</f>
        <v>Mayor</v>
      </c>
      <c r="AI36" s="109" t="str">
        <f>+'5 - Diseño y Valoración Control'!V37</f>
        <v>Alto</v>
      </c>
      <c r="AJ36" s="109" t="str">
        <f>+'5 - Diseño y Valoración Control'!W37</f>
        <v>Reducir</v>
      </c>
      <c r="AK36" s="153" t="str">
        <f>+'6 - Plan de Acciones Preventiva'!F35</f>
        <v>P 12.2</v>
      </c>
      <c r="AL36" s="152">
        <f>+'6 - Plan de Acciones Preventiva'!G35</f>
        <v>0</v>
      </c>
      <c r="AM36" s="153" t="str">
        <f>+'6 - Plan de Acciones Preventiva'!H35</f>
        <v/>
      </c>
      <c r="AN36" s="152">
        <f>+'6 - Plan de Acciones Preventiva'!I35</f>
        <v>0</v>
      </c>
      <c r="AO36" s="187">
        <f>+'6 - Plan de Acciones Preventiva'!J35</f>
        <v>0</v>
      </c>
      <c r="AP36" s="187">
        <f>+'6 - Plan de Acciones Preventiva'!AI35</f>
        <v>0</v>
      </c>
      <c r="AQ36" s="252">
        <f>+'6 - Plan de Acciones Preventiva'!AJ35</f>
        <v>0</v>
      </c>
      <c r="AR36" s="187">
        <f>+'6 - Plan de Acciones Preventiva'!AK35</f>
        <v>0</v>
      </c>
      <c r="AS36" s="183">
        <f>+'7 - Materialización del Riesgo'!G37</f>
        <v>0</v>
      </c>
      <c r="AT36" s="183">
        <f>+'7 - Materialización del Riesgo'!H37</f>
        <v>0</v>
      </c>
      <c r="AU36" s="183">
        <f>+'7 - Materialización del Riesgo'!I37</f>
        <v>0</v>
      </c>
      <c r="AV36" s="183" t="e">
        <f>+'7 - Materialización del Riesgo'!J37</f>
        <v>#DIV/0!</v>
      </c>
      <c r="AW36" s="183" t="e">
        <f>+'7 - Materialización del Riesgo'!K37</f>
        <v>#DIV/0!</v>
      </c>
      <c r="AX36" s="183">
        <f>+'7 - Materialización del Riesgo'!L37</f>
        <v>0</v>
      </c>
      <c r="AY36" s="183">
        <f>+'7 - Materialización del Riesgo'!M37</f>
        <v>0</v>
      </c>
      <c r="AZ36" s="183">
        <f>+'7 - Materialización del Riesgo'!N37</f>
        <v>0</v>
      </c>
      <c r="BA36" s="183">
        <f>+'7 - Materialización del Riesgo'!O37</f>
        <v>0</v>
      </c>
      <c r="BB36" s="183" t="e">
        <f>+'7 - Materialización del Riesgo'!P37</f>
        <v>#DIV/0!</v>
      </c>
      <c r="BC36" s="188">
        <f>+'7 - Materialización del Riesgo'!Q37</f>
        <v>1</v>
      </c>
    </row>
    <row r="37" spans="2:55" s="175" customFormat="1" ht="84.9" x14ac:dyDescent="0.4">
      <c r="B37" s="152" t="str">
        <f>+'3 - Identificación del Riesgo'!B37</f>
        <v>INTELIGENCIA DE LA INFORMACIÓN</v>
      </c>
      <c r="C37" s="152" t="str">
        <f>+'3 - Identificación del Riesgo'!C37</f>
        <v>Definir e implementar políticas, lineamientos, modelos y estándares de gestión, manejo, control y análisis de la Información, asegurando su confiabilidad y alineación de los objetivos estratégicos de TI con los objetivos estratégicos institucionales y sectoriales para el logro del ordenamiento social de la propiedad rural.</v>
      </c>
      <c r="D37" s="152" t="str">
        <f>+'3 - Identificación del Riesgo'!D37</f>
        <v>Desde el entendimiento estratégico (planes de acción GEL e Institucional PETIC),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v>
      </c>
      <c r="E37" s="183" t="str">
        <f>+'3 - Identificación del Riesgo'!F37</f>
        <v>SUBDIRECCIÓN DE SISTEMAS DE INFORMACIÓN DE TIERRAS</v>
      </c>
      <c r="F37" s="153" t="str">
        <f>+'3 - Identificación del Riesgo'!G37</f>
        <v>R 13</v>
      </c>
      <c r="G37" s="183" t="str">
        <f>+'3 - Identificación del Riesgo'!H37</f>
        <v>Definición y evolución de la arquitectura empresarial de TI que no responda a las necesidades de la entidad</v>
      </c>
      <c r="H37" s="183" t="str">
        <f>+'3 - Identificación del Riesgo'!I37</f>
        <v>Pérdida Reputacional</v>
      </c>
      <c r="I37" s="152" t="str">
        <f>+'3 - Identificación del Riesgo'!J37</f>
        <v>Posibilidad de pérdida reputacional en la imagen institucional para los usuarios dado el incumplimiento en la misión y visión, afectando la prestación de los servicios debido a un diagnóstico equivocado e incompleto de las necesidades de la entidad y su entorno</v>
      </c>
      <c r="J37" s="184">
        <f>+'3 - Identificación del Riesgo'!O37</f>
        <v>44701</v>
      </c>
      <c r="K37" s="184" t="str">
        <f>+'3 - Identificación del Riesgo'!K37</f>
        <v>ESTRATÉGICOS</v>
      </c>
      <c r="L37" s="185" t="str">
        <f>+'3 - Identificación del Riesgo'!N37</f>
        <v>Ejecución y administración de procesos</v>
      </c>
      <c r="M37" s="186">
        <f>+'4 - Valor del Riesgo Inherente'!H38</f>
        <v>2080</v>
      </c>
      <c r="N37" s="109" t="str">
        <f t="shared" si="0"/>
        <v>Alta</v>
      </c>
      <c r="O37" s="110">
        <f t="shared" si="1"/>
        <v>0.8</v>
      </c>
      <c r="P37" s="186" t="str">
        <f>+'4 - Valor del Riesgo Inherente'!K38</f>
        <v xml:space="preserve">     El riesgo afecta la imagen de la entidad con algunos usuarios de relevancia frente al logro de los objetivos</v>
      </c>
      <c r="Q37" s="109" t="str">
        <f>+'4 - Valor del Riesgo Inherente'!L38</f>
        <v>Moderado</v>
      </c>
      <c r="R37" s="110">
        <f>+'4 - Valor del Riesgo Inherente'!M38</f>
        <v>0.6</v>
      </c>
      <c r="S37" s="109" t="str">
        <f>+'4 - Valor del Riesgo Inherente'!N38</f>
        <v>Alto</v>
      </c>
      <c r="T37" s="109" t="str">
        <f>+'4 - Valor del Riesgo Inherente'!O38</f>
        <v>Reducir</v>
      </c>
      <c r="U37" s="153" t="str">
        <f>+'5 - Diseño y Valoración Control'!H38</f>
        <v>C 13.1</v>
      </c>
      <c r="V37" s="152" t="str">
        <f>+'5 - Diseño y Valoración Control'!I38</f>
        <v>SUBDIRECCIÓN SISTEMAS INFORMACIÓN DE TIERRAS</v>
      </c>
      <c r="W37" s="152" t="str">
        <f>+'5 - Diseño y Valoración Control'!J38</f>
        <v>Subdirección Sistemas Información de Tierras Implementa y gobierna la Arquitectura empresarial de TI definida para la ANT a través del diagnóstico o estado actual (AS IS) de TI  Verificando que se hayan realizado todas las definiciones requeridas para el establecimiento de la Arquitectura de TI para la entidad</v>
      </c>
      <c r="X37" s="183" t="str">
        <f>+'5 - Diseño y Valoración Control'!K38</f>
        <v>Preventivo</v>
      </c>
      <c r="Y37" s="109" t="str">
        <f>+'5 - Diseño y Valoración Control'!L38</f>
        <v>Probabilidad</v>
      </c>
      <c r="Z37" s="183" t="str">
        <f>+'5 - Diseño y Valoración Control'!M38</f>
        <v>Manual</v>
      </c>
      <c r="AA37" s="109" t="str">
        <f>+'5 - Diseño y Valoración Control'!N38</f>
        <v>40%</v>
      </c>
      <c r="AB37" s="183" t="str">
        <f>+'5 - Diseño y Valoración Control'!O38</f>
        <v>Documentado</v>
      </c>
      <c r="AC37" s="183" t="str">
        <f>+'5 - Diseño y Valoración Control'!P38</f>
        <v>Continua</v>
      </c>
      <c r="AD37" s="183" t="str">
        <f>+'5 - Diseño y Valoración Control'!Q38</f>
        <v>Con registro</v>
      </c>
      <c r="AE37" s="110">
        <f>+'5 - Diseño y Valoración Control'!R38</f>
        <v>0.48</v>
      </c>
      <c r="AF37" s="109" t="str">
        <f>+'5 - Diseño y Valoración Control'!S38</f>
        <v>Media</v>
      </c>
      <c r="AG37" s="110">
        <f>+'5 - Diseño y Valoración Control'!T38</f>
        <v>0.6</v>
      </c>
      <c r="AH37" s="109" t="str">
        <f>+'5 - Diseño y Valoración Control'!U38</f>
        <v>Moderado</v>
      </c>
      <c r="AI37" s="109" t="str">
        <f>+'5 - Diseño y Valoración Control'!V38</f>
        <v>Moderado</v>
      </c>
      <c r="AJ37" s="109" t="str">
        <f>+'5 - Diseño y Valoración Control'!W38</f>
        <v>Reducir</v>
      </c>
      <c r="AK37" s="153" t="str">
        <f>+'6 - Plan de Acciones Preventiva'!F36</f>
        <v>P 13.1</v>
      </c>
      <c r="AL37" s="152" t="str">
        <f>+'6 - Plan de Acciones Preventiva'!G36</f>
        <v>Actualización Modelo de Arquitectura de la ANT frente al marco de referencia del MINTIC</v>
      </c>
      <c r="AM37" s="153" t="str">
        <f>+'6 - Plan de Acciones Preventiva'!H36</f>
        <v>SUBDIRECCIÓN DE SISTEMAS DE INFORMACIÓN DE TIERRAS</v>
      </c>
      <c r="AN37" s="152" t="str">
        <f>+'6 - Plan de Acciones Preventiva'!I36</f>
        <v>Informe de actualización del modelo de arquitectura de TI</v>
      </c>
      <c r="AO37" s="187">
        <f>+'6 - Plan de Acciones Preventiva'!J36</f>
        <v>1</v>
      </c>
      <c r="AP37" s="187">
        <f>+'6 - Plan de Acciones Preventiva'!AI36</f>
        <v>1</v>
      </c>
      <c r="AQ37" s="252">
        <f>+'6 - Plan de Acciones Preventiva'!AJ36</f>
        <v>1</v>
      </c>
      <c r="AR37" s="187" t="str">
        <f>+'6 - Plan de Acciones Preventiva'!AK36</f>
        <v>Finalizado</v>
      </c>
      <c r="AS37" s="183">
        <f>+'7 - Materialización del Riesgo'!G38</f>
        <v>0</v>
      </c>
      <c r="AT37" s="183">
        <f>+'7 - Materialización del Riesgo'!H38</f>
        <v>0</v>
      </c>
      <c r="AU37" s="183">
        <f>+'7 - Materialización del Riesgo'!I38</f>
        <v>0</v>
      </c>
      <c r="AV37" s="183" t="e">
        <f>+'7 - Materialización del Riesgo'!J38</f>
        <v>#DIV/0!</v>
      </c>
      <c r="AW37" s="183" t="e">
        <f>+'7 - Materialización del Riesgo'!K38</f>
        <v>#DIV/0!</v>
      </c>
      <c r="AX37" s="183">
        <f>+'7 - Materialización del Riesgo'!L38</f>
        <v>0</v>
      </c>
      <c r="AY37" s="183">
        <f>+'7 - Materialización del Riesgo'!M38</f>
        <v>0</v>
      </c>
      <c r="AZ37" s="183">
        <f>+'7 - Materialización del Riesgo'!N38</f>
        <v>0</v>
      </c>
      <c r="BA37" s="183">
        <f>+'7 - Materialización del Riesgo'!O38</f>
        <v>0</v>
      </c>
      <c r="BB37" s="183" t="e">
        <f>+'7 - Materialización del Riesgo'!P38</f>
        <v>#DIV/0!</v>
      </c>
      <c r="BC37" s="188">
        <f>+'7 - Materialización del Riesgo'!Q38</f>
        <v>1</v>
      </c>
    </row>
    <row r="38" spans="2:55" s="175" customFormat="1" ht="84.9" x14ac:dyDescent="0.4">
      <c r="B38" s="152" t="str">
        <f>+'3 - Identificación del Riesgo'!B38</f>
        <v>INTELIGENCIA DE LA INFORMACIÓN</v>
      </c>
      <c r="C38" s="152" t="str">
        <f>+'3 - Identificación del Riesgo'!C38</f>
        <v>Definir e implementar políticas, lineamientos, modelos y estándares de gestión, manejo, control y análisis de la Información, asegurando su confiabilidad y alineación de los objetivos estratégicos de TI con los objetivos estratégicos institucionales y sectoriales para el logro del ordenamiento social de la propiedad rural.</v>
      </c>
      <c r="D38" s="152" t="str">
        <f>+'3 - Identificación del Riesgo'!D38</f>
        <v>Desde el entendimiento estratégico (planes de acción GEL e Institucional PETIC),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v>
      </c>
      <c r="E38" s="183" t="str">
        <f>+'3 - Identificación del Riesgo'!F38</f>
        <v>SUBDIRECCIÓN DE SISTEMAS DE INFORMACIÓN DE TIERRAS</v>
      </c>
      <c r="F38" s="153" t="str">
        <f>+'3 - Identificación del Riesgo'!G38</f>
        <v>R 13</v>
      </c>
      <c r="G38" s="183" t="str">
        <f>+'3 - Identificación del Riesgo'!H38</f>
        <v>Definición y evolución de la arquitectura empresarial de TI que no responda a las necesidades de la entidad</v>
      </c>
      <c r="H38" s="183" t="str">
        <f>+'3 - Identificación del Riesgo'!I38</f>
        <v>Pérdida Reputacional</v>
      </c>
      <c r="I38" s="152" t="str">
        <f>+'3 - Identificación del Riesgo'!J38</f>
        <v>Posibilidad de pérdida reputacional en la imagen institucional para los usuarios dado el incumplimiento en la misión y visión, afectando la prestación de los servicios debido a un diagnóstico equivocado e incompleto de las necesidades de la entidad y su entorno</v>
      </c>
      <c r="J38" s="184">
        <f>+'3 - Identificación del Riesgo'!O38</f>
        <v>44701</v>
      </c>
      <c r="K38" s="184" t="str">
        <f>+'3 - Identificación del Riesgo'!K38</f>
        <v>ESTRATÉGICOS</v>
      </c>
      <c r="L38" s="185" t="str">
        <f>+'3 - Identificación del Riesgo'!N38</f>
        <v>Ejecución y administración de procesos</v>
      </c>
      <c r="M38" s="186">
        <f>+'4 - Valor del Riesgo Inherente'!H39</f>
        <v>2080</v>
      </c>
      <c r="N38" s="109" t="str">
        <f t="shared" si="0"/>
        <v>Alta</v>
      </c>
      <c r="O38" s="110">
        <f t="shared" si="1"/>
        <v>0.8</v>
      </c>
      <c r="P38" s="186" t="str">
        <f>+'4 - Valor del Riesgo Inherente'!K39</f>
        <v xml:space="preserve">     El riesgo afecta la imagen de la entidad con algunos usuarios de relevancia frente al logro de los objetivos</v>
      </c>
      <c r="Q38" s="109" t="str">
        <f>+'4 - Valor del Riesgo Inherente'!L39</f>
        <v>Moderado</v>
      </c>
      <c r="R38" s="110">
        <f>+'4 - Valor del Riesgo Inherente'!M39</f>
        <v>0.6</v>
      </c>
      <c r="S38" s="109" t="str">
        <f>+'4 - Valor del Riesgo Inherente'!N39</f>
        <v>Alto</v>
      </c>
      <c r="T38" s="109" t="str">
        <f>+'4 - Valor del Riesgo Inherente'!O39</f>
        <v>Reducir</v>
      </c>
      <c r="U38" s="153" t="str">
        <f>+'5 - Diseño y Valoración Control'!H39</f>
        <v>C 13.2</v>
      </c>
      <c r="V38" s="152" t="str">
        <f>+'5 - Diseño y Valoración Control'!I39</f>
        <v>SUBDIRECCIÓN SISTEMAS INFORMACIÓN DE TIERRAS</v>
      </c>
      <c r="W38" s="152" t="str">
        <f>+'5 - Diseño y Valoración Control'!J39</f>
        <v xml:space="preserve">Subdirección Sistemas Información de Tierras Realiza seguimiento y mantenimiento de la arquitectura empresarial a través de informes de seguimiento a los ejercicios de arquitectura empresarial de TI adelantados en la entidad Verificando que se hayan aplicado los lineamientos establecidos por el MINTIC para el desarrollo de la arquitectura de TI </v>
      </c>
      <c r="X38" s="183" t="str">
        <f>+'5 - Diseño y Valoración Control'!K39</f>
        <v>Detectivo</v>
      </c>
      <c r="Y38" s="109" t="str">
        <f>+'5 - Diseño y Valoración Control'!L39</f>
        <v>Probabilidad</v>
      </c>
      <c r="Z38" s="183" t="str">
        <f>+'5 - Diseño y Valoración Control'!M39</f>
        <v>Manual</v>
      </c>
      <c r="AA38" s="109" t="str">
        <f>+'5 - Diseño y Valoración Control'!N39</f>
        <v>30%</v>
      </c>
      <c r="AB38" s="183" t="str">
        <f>+'5 - Diseño y Valoración Control'!O39</f>
        <v>Documentado</v>
      </c>
      <c r="AC38" s="183" t="str">
        <f>+'5 - Diseño y Valoración Control'!P39</f>
        <v>Continua</v>
      </c>
      <c r="AD38" s="183" t="str">
        <f>+'5 - Diseño y Valoración Control'!Q39</f>
        <v>Con registro</v>
      </c>
      <c r="AE38" s="110">
        <f>+'5 - Diseño y Valoración Control'!R39</f>
        <v>0.33599999999999997</v>
      </c>
      <c r="AF38" s="109" t="str">
        <f>+'5 - Diseño y Valoración Control'!S39</f>
        <v>Baja</v>
      </c>
      <c r="AG38" s="110">
        <f>+'5 - Diseño y Valoración Control'!T39</f>
        <v>0.6</v>
      </c>
      <c r="AH38" s="109" t="str">
        <f>+'5 - Diseño y Valoración Control'!U39</f>
        <v>Moderado</v>
      </c>
      <c r="AI38" s="109" t="str">
        <f>+'5 - Diseño y Valoración Control'!V39</f>
        <v>Moderado</v>
      </c>
      <c r="AJ38" s="109" t="str">
        <f>+'5 - Diseño y Valoración Control'!W39</f>
        <v>Reducir</v>
      </c>
      <c r="AK38" s="153" t="str">
        <f>+'6 - Plan de Acciones Preventiva'!F37</f>
        <v>P 13.2</v>
      </c>
      <c r="AL38" s="152">
        <f>+'6 - Plan de Acciones Preventiva'!G37</f>
        <v>0</v>
      </c>
      <c r="AM38" s="153" t="str">
        <f>+'6 - Plan de Acciones Preventiva'!H37</f>
        <v/>
      </c>
      <c r="AN38" s="152">
        <f>+'6 - Plan de Acciones Preventiva'!I37</f>
        <v>0</v>
      </c>
      <c r="AO38" s="187">
        <f>+'6 - Plan de Acciones Preventiva'!J37</f>
        <v>0</v>
      </c>
      <c r="AP38" s="187">
        <f>+'6 - Plan de Acciones Preventiva'!AI37</f>
        <v>0</v>
      </c>
      <c r="AQ38" s="252">
        <f>+'6 - Plan de Acciones Preventiva'!AJ37</f>
        <v>0</v>
      </c>
      <c r="AR38" s="187">
        <f>+'6 - Plan de Acciones Preventiva'!AK37</f>
        <v>0</v>
      </c>
      <c r="AS38" s="183">
        <f>+'7 - Materialización del Riesgo'!G39</f>
        <v>0</v>
      </c>
      <c r="AT38" s="183">
        <f>+'7 - Materialización del Riesgo'!H39</f>
        <v>0</v>
      </c>
      <c r="AU38" s="183">
        <f>+'7 - Materialización del Riesgo'!I39</f>
        <v>0</v>
      </c>
      <c r="AV38" s="183" t="e">
        <f>+'7 - Materialización del Riesgo'!J39</f>
        <v>#DIV/0!</v>
      </c>
      <c r="AW38" s="183" t="e">
        <f>+'7 - Materialización del Riesgo'!K39</f>
        <v>#DIV/0!</v>
      </c>
      <c r="AX38" s="183">
        <f>+'7 - Materialización del Riesgo'!L39</f>
        <v>0</v>
      </c>
      <c r="AY38" s="183">
        <f>+'7 - Materialización del Riesgo'!M39</f>
        <v>0</v>
      </c>
      <c r="AZ38" s="183">
        <f>+'7 - Materialización del Riesgo'!N39</f>
        <v>0</v>
      </c>
      <c r="BA38" s="183">
        <f>+'7 - Materialización del Riesgo'!O39</f>
        <v>0</v>
      </c>
      <c r="BB38" s="183" t="e">
        <f>+'7 - Materialización del Riesgo'!P39</f>
        <v>#DIV/0!</v>
      </c>
      <c r="BC38" s="188">
        <f>+'7 - Materialización del Riesgo'!Q39</f>
        <v>1</v>
      </c>
    </row>
    <row r="39" spans="2:55" s="175" customFormat="1" ht="84.9" x14ac:dyDescent="0.4">
      <c r="B39" s="152" t="str">
        <f>+'3 - Identificación del Riesgo'!B39</f>
        <v>INTELIGENCIA DE LA INFORMACIÓN</v>
      </c>
      <c r="C39" s="152" t="str">
        <f>+'3 - Identificación del Riesgo'!C39</f>
        <v>Definir e implementar políticas, lineamientos, modelos y estándares de gestión, manejo, control y análisis de la Información, asegurando su confiabilidad y alineación de los objetivos estratégicos de TI con los objetivos estratégicos institucionales y sectoriales para el logro del ordenamiento social de la propiedad rural.</v>
      </c>
      <c r="D39" s="152" t="str">
        <f>+'3 - Identificación del Riesgo'!D39</f>
        <v>Desde el entendimiento estratégico (planes de acción GEL e Institucional PETIC),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v>
      </c>
      <c r="E39" s="183" t="str">
        <f>+'3 - Identificación del Riesgo'!F39</f>
        <v>SUBDIRECCIÓN DE SISTEMAS DE INFORMACIÓN DE TIERRAS</v>
      </c>
      <c r="F39" s="153" t="str">
        <f>+'3 - Identificación del Riesgo'!G39</f>
        <v>R 13</v>
      </c>
      <c r="G39" s="183" t="str">
        <f>+'3 - Identificación del Riesgo'!H39</f>
        <v>Definición y evolución de la arquitectura empresarial de TI que no responda a las necesidades de la entidad</v>
      </c>
      <c r="H39" s="183" t="str">
        <f>+'3 - Identificación del Riesgo'!I39</f>
        <v>Pérdida Reputacional</v>
      </c>
      <c r="I39" s="152" t="str">
        <f>+'3 - Identificación del Riesgo'!J39</f>
        <v>Posibilidad de pérdida reputacional en la imagen institucional para los usuarios dado el incumplimiento en la misión y visión, afectando la prestación de los servicios debido a un diagnóstico equivocado e incompleto de las necesidades de la entidad y su entorno</v>
      </c>
      <c r="J39" s="184">
        <f>+'3 - Identificación del Riesgo'!O39</f>
        <v>44701</v>
      </c>
      <c r="K39" s="184" t="str">
        <f>+'3 - Identificación del Riesgo'!K39</f>
        <v>ESTRATÉGICOS</v>
      </c>
      <c r="L39" s="185" t="str">
        <f>+'3 - Identificación del Riesgo'!N39</f>
        <v>Ejecución y administración de procesos</v>
      </c>
      <c r="M39" s="186">
        <f>+'4 - Valor del Riesgo Inherente'!H40</f>
        <v>2080</v>
      </c>
      <c r="N39" s="109" t="str">
        <f t="shared" si="0"/>
        <v>Alta</v>
      </c>
      <c r="O39" s="110">
        <f t="shared" si="1"/>
        <v>0.8</v>
      </c>
      <c r="P39" s="186" t="str">
        <f>+'4 - Valor del Riesgo Inherente'!K40</f>
        <v xml:space="preserve">     El riesgo afecta la imagen de la entidad con algunos usuarios de relevancia frente al logro de los objetivos</v>
      </c>
      <c r="Q39" s="109" t="str">
        <f>+'4 - Valor del Riesgo Inherente'!L40</f>
        <v>Moderado</v>
      </c>
      <c r="R39" s="110">
        <f>+'4 - Valor del Riesgo Inherente'!M40</f>
        <v>0.6</v>
      </c>
      <c r="S39" s="109" t="str">
        <f>+'4 - Valor del Riesgo Inherente'!N40</f>
        <v>Alto</v>
      </c>
      <c r="T39" s="109" t="str">
        <f>+'4 - Valor del Riesgo Inherente'!O40</f>
        <v>Reducir</v>
      </c>
      <c r="U39" s="153" t="str">
        <f>+'5 - Diseño y Valoración Control'!H40</f>
        <v>C 13.3</v>
      </c>
      <c r="V39" s="152" t="str">
        <f>+'5 - Diseño y Valoración Control'!I40</f>
        <v>SUBDIRECCIÓN SISTEMAS INFORMACIÓN DE TIERRAS</v>
      </c>
      <c r="W39" s="152" t="str">
        <f>+'5 - Diseño y Valoración Control'!J40</f>
        <v xml:space="preserve">Subdirección Sistemas Información de Tierras Actualiza la estrategia de TI de la Entidad a través de la actualización del PETI Ajustando la Arquitectura objetivo (TO-BE) de los dominios que no cumplieron con las necesidades de la entidad </v>
      </c>
      <c r="X39" s="183" t="str">
        <f>+'5 - Diseño y Valoración Control'!K40</f>
        <v>Correctivo</v>
      </c>
      <c r="Y39" s="109" t="str">
        <f>+'5 - Diseño y Valoración Control'!L40</f>
        <v>Impacto</v>
      </c>
      <c r="Z39" s="183" t="str">
        <f>+'5 - Diseño y Valoración Control'!M40</f>
        <v>Manual</v>
      </c>
      <c r="AA39" s="109" t="str">
        <f>+'5 - Diseño y Valoración Control'!N40</f>
        <v>25%</v>
      </c>
      <c r="AB39" s="183" t="str">
        <f>+'5 - Diseño y Valoración Control'!O40</f>
        <v>Documentado</v>
      </c>
      <c r="AC39" s="183" t="str">
        <f>+'5 - Diseño y Valoración Control'!P40</f>
        <v>Continua</v>
      </c>
      <c r="AD39" s="183" t="str">
        <f>+'5 - Diseño y Valoración Control'!Q40</f>
        <v>Con registro</v>
      </c>
      <c r="AE39" s="110">
        <f>+'5 - Diseño y Valoración Control'!R40</f>
        <v>0.33599999999999997</v>
      </c>
      <c r="AF39" s="109" t="str">
        <f>+'5 - Diseño y Valoración Control'!S40</f>
        <v>Baja</v>
      </c>
      <c r="AG39" s="110">
        <f>+'5 - Diseño y Valoración Control'!T40</f>
        <v>0.44999999999999996</v>
      </c>
      <c r="AH39" s="109" t="str">
        <f>+'5 - Diseño y Valoración Control'!U40</f>
        <v>Moderado</v>
      </c>
      <c r="AI39" s="109" t="str">
        <f>+'5 - Diseño y Valoración Control'!V40</f>
        <v>Moderado</v>
      </c>
      <c r="AJ39" s="109" t="str">
        <f>+'5 - Diseño y Valoración Control'!W40</f>
        <v>Reducir</v>
      </c>
      <c r="AK39" s="153" t="str">
        <f>+'6 - Plan de Acciones Preventiva'!F38</f>
        <v>P 13.3</v>
      </c>
      <c r="AL39" s="152">
        <f>+'6 - Plan de Acciones Preventiva'!G38</f>
        <v>0</v>
      </c>
      <c r="AM39" s="153" t="str">
        <f>+'6 - Plan de Acciones Preventiva'!H38</f>
        <v/>
      </c>
      <c r="AN39" s="152">
        <f>+'6 - Plan de Acciones Preventiva'!I38</f>
        <v>0</v>
      </c>
      <c r="AO39" s="187">
        <f>+'6 - Plan de Acciones Preventiva'!J38</f>
        <v>0</v>
      </c>
      <c r="AP39" s="187">
        <f>+'6 - Plan de Acciones Preventiva'!AI38</f>
        <v>0</v>
      </c>
      <c r="AQ39" s="252">
        <f>+'6 - Plan de Acciones Preventiva'!AJ38</f>
        <v>0</v>
      </c>
      <c r="AR39" s="187">
        <f>+'6 - Plan de Acciones Preventiva'!AK38</f>
        <v>0</v>
      </c>
      <c r="AS39" s="183">
        <f>+'7 - Materialización del Riesgo'!G40</f>
        <v>0</v>
      </c>
      <c r="AT39" s="183">
        <f>+'7 - Materialización del Riesgo'!H40</f>
        <v>0</v>
      </c>
      <c r="AU39" s="183">
        <f>+'7 - Materialización del Riesgo'!I40</f>
        <v>0</v>
      </c>
      <c r="AV39" s="183" t="e">
        <f>+'7 - Materialización del Riesgo'!J40</f>
        <v>#DIV/0!</v>
      </c>
      <c r="AW39" s="183" t="e">
        <f>+'7 - Materialización del Riesgo'!K40</f>
        <v>#DIV/0!</v>
      </c>
      <c r="AX39" s="183">
        <f>+'7 - Materialización del Riesgo'!L40</f>
        <v>0</v>
      </c>
      <c r="AY39" s="183">
        <f>+'7 - Materialización del Riesgo'!M40</f>
        <v>0</v>
      </c>
      <c r="AZ39" s="183">
        <f>+'7 - Materialización del Riesgo'!N40</f>
        <v>0</v>
      </c>
      <c r="BA39" s="183">
        <f>+'7 - Materialización del Riesgo'!O40</f>
        <v>0</v>
      </c>
      <c r="BB39" s="183" t="e">
        <f>+'7 - Materialización del Riesgo'!P40</f>
        <v>#DIV/0!</v>
      </c>
      <c r="BC39" s="188">
        <f>+'7 - Materialización del Riesgo'!Q40</f>
        <v>1</v>
      </c>
    </row>
    <row r="40" spans="2:55" s="175" customFormat="1" ht="84.9" x14ac:dyDescent="0.4">
      <c r="B40" s="152" t="str">
        <f>+'3 - Identificación del Riesgo'!B40</f>
        <v>INTELIGENCIA DE LA INFORMACIÓN</v>
      </c>
      <c r="C40" s="152" t="str">
        <f>+'3 - Identificación del Riesgo'!C40</f>
        <v>Definir e implementar políticas, lineamientos, modelos y estándares de gestión, manejo, control y análisis de la Información, asegurando su confiabilidad y alineación de los objetivos estratégicos de TI con los objetivos estratégicos institucionales y sectoriales para el logro del ordenamiento social de la propiedad rural.</v>
      </c>
      <c r="D40" s="152" t="str">
        <f>+'3 - Identificación del Riesgo'!D40</f>
        <v>Desde el entendimiento estratégico (planes de acción GEL e Institucional PETIC),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v>
      </c>
      <c r="E40" s="183" t="str">
        <f>+'3 - Identificación del Riesgo'!F40</f>
        <v>SUBDIRECCIÓN DE SISTEMAS DE INFORMACIÓN DE TIERRAS</v>
      </c>
      <c r="F40" s="153" t="str">
        <f>+'3 - Identificación del Riesgo'!G40</f>
        <v>R 14</v>
      </c>
      <c r="G40" s="183" t="str">
        <f>+'3 - Identificación del Riesgo'!H40</f>
        <v>Incumplimiento en la implementación del Modelo de Seguridad y Privacidad  de la información de la estrategia de Gobierno Digital</v>
      </c>
      <c r="H40" s="183" t="str">
        <f>+'3 - Identificación del Riesgo'!I40</f>
        <v>Pérdida Reputacional</v>
      </c>
      <c r="I40" s="152" t="str">
        <f>+'3 - Identificación del Riesgo'!J40</f>
        <v>Posibilidad de pérdida reputacional en la imagen institucional debido a la inadecuada priorización de las tareas necesarias para planificar e implementar el componente de seguridad digital de la estrategia de gobierno digital</v>
      </c>
      <c r="J40" s="184">
        <f>+'3 - Identificación del Riesgo'!O40</f>
        <v>44701</v>
      </c>
      <c r="K40" s="184" t="str">
        <f>+'3 - Identificación del Riesgo'!K40</f>
        <v>ESTRATÉGICOS</v>
      </c>
      <c r="L40" s="185" t="str">
        <f>+'3 - Identificación del Riesgo'!N40</f>
        <v>Ejecución y administración de procesos</v>
      </c>
      <c r="M40" s="186">
        <f>+'4 - Valor del Riesgo Inherente'!H41</f>
        <v>8760</v>
      </c>
      <c r="N40" s="109" t="str">
        <f t="shared" si="0"/>
        <v>Muy Alta</v>
      </c>
      <c r="O40" s="110">
        <f t="shared" si="1"/>
        <v>1</v>
      </c>
      <c r="P40" s="186" t="str">
        <f>+'4 - Valor del Riesgo Inherente'!K41</f>
        <v xml:space="preserve">     El riesgo afecta la imagen de  la entidad con efecto publicitario sostenido a nivel de sector administrativo, nivel departamental o municipal</v>
      </c>
      <c r="Q40" s="109" t="str">
        <f>+'4 - Valor del Riesgo Inherente'!L41</f>
        <v>Mayor</v>
      </c>
      <c r="R40" s="110">
        <f>+'4 - Valor del Riesgo Inherente'!M41</f>
        <v>0.8</v>
      </c>
      <c r="S40" s="109" t="str">
        <f>+'4 - Valor del Riesgo Inherente'!N41</f>
        <v>Alto</v>
      </c>
      <c r="T40" s="109" t="str">
        <f>+'4 - Valor del Riesgo Inherente'!O41</f>
        <v>Reducir</v>
      </c>
      <c r="U40" s="153" t="str">
        <f>+'5 - Diseño y Valoración Control'!H41</f>
        <v>C 14.1</v>
      </c>
      <c r="V40" s="152" t="str">
        <f>+'5 - Diseño y Valoración Control'!I41</f>
        <v>SUBDIRECCIÓN SISTEMAS INFORMACIÓN DE TIERRAS</v>
      </c>
      <c r="W40" s="152" t="str">
        <f>+'5 - Diseño y Valoración Control'!J41</f>
        <v xml:space="preserve">Subdirección Sistemas Información de Tierras Verifica el cumplimiento de las Políticas de Seguridad y Privacidad INTI-Política-001 POLÍTICA GENERAL DE SEGURIDAD DE LA INFORMACIÓN, TRATAMIENTO Y PROTECCIÓN DE DATOS PERSONALES, Numeral 5,3 a través del informe de verificación anual  mediante el autodiagnóstico del MSPI dispuesto por MINTIC </v>
      </c>
      <c r="X40" s="183" t="str">
        <f>+'5 - Diseño y Valoración Control'!K41</f>
        <v>Detectivo</v>
      </c>
      <c r="Y40" s="109" t="str">
        <f>+'5 - Diseño y Valoración Control'!L41</f>
        <v>Probabilidad</v>
      </c>
      <c r="Z40" s="183" t="str">
        <f>+'5 - Diseño y Valoración Control'!M41</f>
        <v>Manual</v>
      </c>
      <c r="AA40" s="109" t="str">
        <f>+'5 - Diseño y Valoración Control'!N41</f>
        <v>30%</v>
      </c>
      <c r="AB40" s="183" t="str">
        <f>+'5 - Diseño y Valoración Control'!O41</f>
        <v>Documentado</v>
      </c>
      <c r="AC40" s="183" t="str">
        <f>+'5 - Diseño y Valoración Control'!P41</f>
        <v>Continua</v>
      </c>
      <c r="AD40" s="183" t="str">
        <f>+'5 - Diseño y Valoración Control'!Q41</f>
        <v>Con registro</v>
      </c>
      <c r="AE40" s="110">
        <f>+'5 - Diseño y Valoración Control'!R41</f>
        <v>0.7</v>
      </c>
      <c r="AF40" s="109" t="str">
        <f>+'5 - Diseño y Valoración Control'!S41</f>
        <v>Alta</v>
      </c>
      <c r="AG40" s="110">
        <f>+'5 - Diseño y Valoración Control'!T41</f>
        <v>0.8</v>
      </c>
      <c r="AH40" s="109" t="str">
        <f>+'5 - Diseño y Valoración Control'!U41</f>
        <v>Mayor</v>
      </c>
      <c r="AI40" s="109" t="str">
        <f>+'5 - Diseño y Valoración Control'!V41</f>
        <v>Alto</v>
      </c>
      <c r="AJ40" s="109" t="str">
        <f>+'5 - Diseño y Valoración Control'!W41</f>
        <v>Reducir</v>
      </c>
      <c r="AK40" s="153" t="str">
        <f>+'6 - Plan de Acciones Preventiva'!F39</f>
        <v>P 14.1</v>
      </c>
      <c r="AL40" s="152" t="str">
        <f>+'6 - Plan de Acciones Preventiva'!G39</f>
        <v xml:space="preserve">Informe de Avance implementación  modelo de seguridad y privacidad de la Información </v>
      </c>
      <c r="AM40" s="153" t="str">
        <f>+'6 - Plan de Acciones Preventiva'!H39</f>
        <v>SUBDIRECCIÓN DE SISTEMAS DE INFORMACIÓN DE TIERRAS</v>
      </c>
      <c r="AN40" s="152" t="str">
        <f>+'6 - Plan de Acciones Preventiva'!I39</f>
        <v>Informe de avance MSPI</v>
      </c>
      <c r="AO40" s="187">
        <f>+'6 - Plan de Acciones Preventiva'!J39</f>
        <v>1</v>
      </c>
      <c r="AP40" s="187">
        <f>+'6 - Plan de Acciones Preventiva'!AI39</f>
        <v>1</v>
      </c>
      <c r="AQ40" s="252">
        <f>+'6 - Plan de Acciones Preventiva'!AJ39</f>
        <v>1</v>
      </c>
      <c r="AR40" s="187" t="str">
        <f>+'6 - Plan de Acciones Preventiva'!AK39</f>
        <v>Finalizado</v>
      </c>
      <c r="AS40" s="183">
        <f>+'7 - Materialización del Riesgo'!G41</f>
        <v>0</v>
      </c>
      <c r="AT40" s="183">
        <f>+'7 - Materialización del Riesgo'!H41</f>
        <v>0</v>
      </c>
      <c r="AU40" s="183">
        <f>+'7 - Materialización del Riesgo'!I41</f>
        <v>0</v>
      </c>
      <c r="AV40" s="183" t="e">
        <f>+'7 - Materialización del Riesgo'!J41</f>
        <v>#DIV/0!</v>
      </c>
      <c r="AW40" s="183" t="e">
        <f>+'7 - Materialización del Riesgo'!K41</f>
        <v>#DIV/0!</v>
      </c>
      <c r="AX40" s="183">
        <f>+'7 - Materialización del Riesgo'!L41</f>
        <v>0</v>
      </c>
      <c r="AY40" s="183">
        <f>+'7 - Materialización del Riesgo'!M41</f>
        <v>0</v>
      </c>
      <c r="AZ40" s="183">
        <f>+'7 - Materialización del Riesgo'!N41</f>
        <v>0</v>
      </c>
      <c r="BA40" s="183">
        <f>+'7 - Materialización del Riesgo'!O41</f>
        <v>0</v>
      </c>
      <c r="BB40" s="183" t="e">
        <f>+'7 - Materialización del Riesgo'!P41</f>
        <v>#DIV/0!</v>
      </c>
      <c r="BC40" s="188">
        <f>+'7 - Materialización del Riesgo'!Q41</f>
        <v>1</v>
      </c>
    </row>
    <row r="41" spans="2:55" s="175" customFormat="1" ht="84.9" x14ac:dyDescent="0.4">
      <c r="B41" s="152" t="str">
        <f>+'3 - Identificación del Riesgo'!B41</f>
        <v>INTELIGENCIA DE LA INFORMACIÓN</v>
      </c>
      <c r="C41" s="152" t="str">
        <f>+'3 - Identificación del Riesgo'!C41</f>
        <v>Definir e implementar políticas, lineamientos, modelos y estándares de gestión, manejo, control y análisis de la Información, asegurando su confiabilidad y alineación de los objetivos estratégicos de TI con los objetivos estratégicos institucionales y sectoriales para el logro del ordenamiento social de la propiedad rural.</v>
      </c>
      <c r="D41" s="152" t="str">
        <f>+'3 - Identificación del Riesgo'!D41</f>
        <v>Desde el entendimiento estratégico (planes de acción GEL e Institucional PETIC),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v>
      </c>
      <c r="E41" s="183" t="str">
        <f>+'3 - Identificación del Riesgo'!F41</f>
        <v>SUBDIRECCIÓN DE SISTEMAS DE INFORMACIÓN DE TIERRAS</v>
      </c>
      <c r="F41" s="153" t="str">
        <f>+'3 - Identificación del Riesgo'!G41</f>
        <v>R 14</v>
      </c>
      <c r="G41" s="183" t="str">
        <f>+'3 - Identificación del Riesgo'!H41</f>
        <v>Incumplimiento en la implementación del Modelo de Seguridad y Privacidad  de la información de la estrategia de Gobierno Digital</v>
      </c>
      <c r="H41" s="183" t="str">
        <f>+'3 - Identificación del Riesgo'!I41</f>
        <v>Pérdida Reputacional</v>
      </c>
      <c r="I41" s="152" t="str">
        <f>+'3 - Identificación del Riesgo'!J41</f>
        <v>Posibilidad de pérdida reputacional en la imagen institucional debido a la inadecuada priorización de las tareas necesarias para planificar e implementar el componente de seguridad digital de la estrategia de gobierno digital</v>
      </c>
      <c r="J41" s="184">
        <f>+'3 - Identificación del Riesgo'!O41</f>
        <v>44701</v>
      </c>
      <c r="K41" s="184" t="str">
        <f>+'3 - Identificación del Riesgo'!K41</f>
        <v>ESTRATÉGICOS</v>
      </c>
      <c r="L41" s="185" t="str">
        <f>+'3 - Identificación del Riesgo'!N41</f>
        <v>Ejecución y administración de procesos</v>
      </c>
      <c r="M41" s="186">
        <f>+'4 - Valor del Riesgo Inherente'!H42</f>
        <v>8760</v>
      </c>
      <c r="N41" s="109" t="str">
        <f t="shared" si="0"/>
        <v>Muy Alta</v>
      </c>
      <c r="O41" s="110">
        <f t="shared" si="1"/>
        <v>1</v>
      </c>
      <c r="P41" s="186" t="str">
        <f>+'4 - Valor del Riesgo Inherente'!K42</f>
        <v xml:space="preserve">     El riesgo afecta la imagen de  la entidad con efecto publicitario sostenido a nivel de sector administrativo, nivel departamental o municipal</v>
      </c>
      <c r="Q41" s="109" t="str">
        <f>+'4 - Valor del Riesgo Inherente'!L42</f>
        <v>Mayor</v>
      </c>
      <c r="R41" s="110">
        <f>+'4 - Valor del Riesgo Inherente'!M42</f>
        <v>0.8</v>
      </c>
      <c r="S41" s="109" t="str">
        <f>+'4 - Valor del Riesgo Inherente'!N42</f>
        <v>Alto</v>
      </c>
      <c r="T41" s="109" t="str">
        <f>+'4 - Valor del Riesgo Inherente'!O42</f>
        <v>Reducir</v>
      </c>
      <c r="U41" s="153" t="str">
        <f>+'5 - Diseño y Valoración Control'!H42</f>
        <v>C 14.2</v>
      </c>
      <c r="V41" s="152" t="str">
        <f>+'5 - Diseño y Valoración Control'!I42</f>
        <v>SUBDIRECCIÓN SISTEMAS INFORMACIÓN DE TIERRAS</v>
      </c>
      <c r="W41" s="152" t="str">
        <f>+'5 - Diseño y Valoración Control'!J42</f>
        <v>Subdirección Sistemas Información de Tierras Actualiza el proceso de implementación del MSPI  a través del cronograma establecido para la actualización del modelo de Seguridad y Privacidad de la Información Teniendo en cuentas las prioridades identificadas con las áreas impactadas</v>
      </c>
      <c r="X41" s="183" t="str">
        <f>+'5 - Diseño y Valoración Control'!K42</f>
        <v>Correctivo</v>
      </c>
      <c r="Y41" s="109" t="str">
        <f>+'5 - Diseño y Valoración Control'!L42</f>
        <v>Impacto</v>
      </c>
      <c r="Z41" s="183" t="str">
        <f>+'5 - Diseño y Valoración Control'!M42</f>
        <v>Manual</v>
      </c>
      <c r="AA41" s="109" t="str">
        <f>+'5 - Diseño y Valoración Control'!N42</f>
        <v>25%</v>
      </c>
      <c r="AB41" s="183" t="str">
        <f>+'5 - Diseño y Valoración Control'!O42</f>
        <v>Sin Documentar</v>
      </c>
      <c r="AC41" s="183" t="str">
        <f>+'5 - Diseño y Valoración Control'!P42</f>
        <v>Continua</v>
      </c>
      <c r="AD41" s="183" t="str">
        <f>+'5 - Diseño y Valoración Control'!Q42</f>
        <v>Con registro</v>
      </c>
      <c r="AE41" s="110">
        <f>+'5 - Diseño y Valoración Control'!R42</f>
        <v>0.7</v>
      </c>
      <c r="AF41" s="109" t="str">
        <f>+'5 - Diseño y Valoración Control'!S42</f>
        <v>Alta</v>
      </c>
      <c r="AG41" s="110">
        <f>+'5 - Diseño y Valoración Control'!T42</f>
        <v>0.60000000000000009</v>
      </c>
      <c r="AH41" s="109" t="str">
        <f>+'5 - Diseño y Valoración Control'!U42</f>
        <v>Moderado</v>
      </c>
      <c r="AI41" s="109" t="str">
        <f>+'5 - Diseño y Valoración Control'!V42</f>
        <v>Alto</v>
      </c>
      <c r="AJ41" s="109" t="str">
        <f>+'5 - Diseño y Valoración Control'!W42</f>
        <v>Reducir</v>
      </c>
      <c r="AK41" s="153" t="str">
        <f>+'6 - Plan de Acciones Preventiva'!F40</f>
        <v>P 14.2</v>
      </c>
      <c r="AL41" s="152" t="str">
        <f>+'6 - Plan de Acciones Preventiva'!G40</f>
        <v>Actualización del INTI P004 Gobierno TIC</v>
      </c>
      <c r="AM41" s="153" t="str">
        <f>+'6 - Plan de Acciones Preventiva'!H40</f>
        <v>SUBDIRECCIÓN DE SISTEMAS DE INFORMACIÓN DE TIERRAS</v>
      </c>
      <c r="AN41" s="152" t="str">
        <f>+'6 - Plan de Acciones Preventiva'!I40</f>
        <v>INTI P004 Gobierno TIC actualizado</v>
      </c>
      <c r="AO41" s="187">
        <f>+'6 - Plan de Acciones Preventiva'!J40</f>
        <v>1</v>
      </c>
      <c r="AP41" s="187">
        <f>+'6 - Plan de Acciones Preventiva'!AI40</f>
        <v>1</v>
      </c>
      <c r="AQ41" s="252">
        <f>+'6 - Plan de Acciones Preventiva'!AJ40</f>
        <v>1</v>
      </c>
      <c r="AR41" s="187" t="str">
        <f>+'6 - Plan de Acciones Preventiva'!AK40</f>
        <v>Finalizado</v>
      </c>
      <c r="AS41" s="183">
        <f>+'7 - Materialización del Riesgo'!G42</f>
        <v>0</v>
      </c>
      <c r="AT41" s="183">
        <f>+'7 - Materialización del Riesgo'!H42</f>
        <v>0</v>
      </c>
      <c r="AU41" s="183">
        <f>+'7 - Materialización del Riesgo'!I42</f>
        <v>0</v>
      </c>
      <c r="AV41" s="183" t="e">
        <f>+'7 - Materialización del Riesgo'!J42</f>
        <v>#DIV/0!</v>
      </c>
      <c r="AW41" s="183" t="e">
        <f>+'7 - Materialización del Riesgo'!K42</f>
        <v>#DIV/0!</v>
      </c>
      <c r="AX41" s="183">
        <f>+'7 - Materialización del Riesgo'!L42</f>
        <v>0</v>
      </c>
      <c r="AY41" s="183">
        <f>+'7 - Materialización del Riesgo'!M42</f>
        <v>0</v>
      </c>
      <c r="AZ41" s="183">
        <f>+'7 - Materialización del Riesgo'!N42</f>
        <v>0</v>
      </c>
      <c r="BA41" s="183">
        <f>+'7 - Materialización del Riesgo'!O42</f>
        <v>0</v>
      </c>
      <c r="BB41" s="183" t="e">
        <f>+'7 - Materialización del Riesgo'!P42</f>
        <v>#DIV/0!</v>
      </c>
      <c r="BC41" s="188">
        <f>+'7 - Materialización del Riesgo'!Q42</f>
        <v>1</v>
      </c>
    </row>
    <row r="42" spans="2:55" s="175" customFormat="1" ht="42.45" x14ac:dyDescent="0.4">
      <c r="B42" s="152" t="str">
        <f>+'3 - Identificación del Riesgo'!B42</f>
        <v>GESTIÓN DEL MODELO DE ATENCIÓN</v>
      </c>
      <c r="C42" s="152" t="str">
        <f>+'3 - Identificación del Riesgo'!C42</f>
        <v>Asegurar la atención al ciudadano, mediante los modelos de atención por oferta, demanda y descongestión, que permita detectar las necesidades de ordenamiento social de la propiedad rural</v>
      </c>
      <c r="D42" s="152" t="str">
        <f>+'3 - Identificación del Riesgo'!D42</f>
        <v>Inicia con la recepción del rezago documental y finaliza con la identificación y respuesta de las Peticiones, Quejas, Reclamos, Denuncias y Felicitaciones que recibe la Agencia Nacional de Tierras</v>
      </c>
      <c r="E42" s="183" t="str">
        <f>+'3 - Identificación del Riesgo'!F42</f>
        <v>DIRECCIÓN DE GESTIÓN DEL ORDENAMIENTO SOCIAL DE LA PROPIEDAD</v>
      </c>
      <c r="F42" s="153" t="str">
        <f>+'3 - Identificación del Riesgo'!G42</f>
        <v>R 15</v>
      </c>
      <c r="G42" s="183" t="str">
        <f>+'3 - Identificación del Riesgo'!H42</f>
        <v>Programar municipios que posteriormente presenten limitantes para su intervención</v>
      </c>
      <c r="H42" s="183" t="str">
        <f>+'3 - Identificación del Riesgo'!I42</f>
        <v>Afectación Económica o presupuestal</v>
      </c>
      <c r="I42" s="152" t="str">
        <f>+'3 - Identificación del Riesgo'!J42</f>
        <v>Posibilidad de afectación económica en los sobrecostos de la operación debido a las Inconsistencias de la información considerada para la programación de los municipios frente a la situación real del territorio</v>
      </c>
      <c r="J42" s="184">
        <f>+'3 - Identificación del Riesgo'!O42</f>
        <v>44701</v>
      </c>
      <c r="K42" s="184" t="str">
        <f>+'3 - Identificación del Riesgo'!K42</f>
        <v>OPERATIVOS</v>
      </c>
      <c r="L42" s="185" t="str">
        <f>+'3 - Identificación del Riesgo'!N42</f>
        <v>Ejecución y administración de procesos</v>
      </c>
      <c r="M42" s="186">
        <f>+'4 - Valor del Riesgo Inherente'!H43</f>
        <v>1</v>
      </c>
      <c r="N42" s="109" t="str">
        <f t="shared" si="0"/>
        <v>Muy Baja</v>
      </c>
      <c r="O42" s="110">
        <f t="shared" si="1"/>
        <v>0.2</v>
      </c>
      <c r="P42" s="186" t="str">
        <f>+'4 - Valor del Riesgo Inherente'!K43</f>
        <v>Desde los 500 SMLMV</v>
      </c>
      <c r="Q42" s="109" t="str">
        <f>+'4 - Valor del Riesgo Inherente'!L43</f>
        <v>Catastrófico</v>
      </c>
      <c r="R42" s="110">
        <f>+'4 - Valor del Riesgo Inherente'!M43</f>
        <v>1</v>
      </c>
      <c r="S42" s="109" t="str">
        <f>+'4 - Valor del Riesgo Inherente'!N43</f>
        <v>Extremo</v>
      </c>
      <c r="T42" s="109" t="str">
        <f>+'4 - Valor del Riesgo Inherente'!O43</f>
        <v>Reducir</v>
      </c>
      <c r="U42" s="153" t="str">
        <f>+'5 - Diseño y Valoración Control'!H43</f>
        <v>C 15.1</v>
      </c>
      <c r="V42" s="152" t="str">
        <f>+'5 - Diseño y Valoración Control'!I43</f>
        <v>DIRECCIÓN DE GESTIÓN DEL ORDENAMIENTO SOCIAL DE LA PROPIEDAD</v>
      </c>
      <c r="W42" s="152" t="str">
        <f>+'5 - Diseño y Valoración Control'!J43</f>
        <v>Dirección de Gestión del Ordenamiento Social de la Propiedad Aprueba el POSPR operativo a través de la resolución de aprobación de POSPR Determinando la viabilidad de la implementación del POSPR, bajo el modelo de gestión por oferta y se comunica a las dependencias misionales respectivas y entes territoriales para su conocimiento</v>
      </c>
      <c r="X42" s="183" t="str">
        <f>+'5 - Diseño y Valoración Control'!K43</f>
        <v>Preventivo</v>
      </c>
      <c r="Y42" s="109" t="str">
        <f>+'5 - Diseño y Valoración Control'!L43</f>
        <v>Probabilidad</v>
      </c>
      <c r="Z42" s="183" t="str">
        <f>+'5 - Diseño y Valoración Control'!M43</f>
        <v>Manual</v>
      </c>
      <c r="AA42" s="109" t="str">
        <f>+'5 - Diseño y Valoración Control'!N43</f>
        <v>40%</v>
      </c>
      <c r="AB42" s="183" t="str">
        <f>+'5 - Diseño y Valoración Control'!O43</f>
        <v>Documentado</v>
      </c>
      <c r="AC42" s="183" t="str">
        <f>+'5 - Diseño y Valoración Control'!P43</f>
        <v>Continua</v>
      </c>
      <c r="AD42" s="183" t="str">
        <f>+'5 - Diseño y Valoración Control'!Q43</f>
        <v>Con registro</v>
      </c>
      <c r="AE42" s="110">
        <f>+'5 - Diseño y Valoración Control'!R43</f>
        <v>0.12</v>
      </c>
      <c r="AF42" s="109" t="str">
        <f>+'5 - Diseño y Valoración Control'!S43</f>
        <v>Muy Baja</v>
      </c>
      <c r="AG42" s="110">
        <f>+'5 - Diseño y Valoración Control'!T43</f>
        <v>1</v>
      </c>
      <c r="AH42" s="109" t="str">
        <f>+'5 - Diseño y Valoración Control'!U43</f>
        <v>Catastrófico</v>
      </c>
      <c r="AI42" s="109" t="str">
        <f>+'5 - Diseño y Valoración Control'!V43</f>
        <v>Extremo</v>
      </c>
      <c r="AJ42" s="109" t="str">
        <f>+'5 - Diseño y Valoración Control'!W43</f>
        <v>Reducir</v>
      </c>
      <c r="AK42" s="153" t="str">
        <f>+'6 - Plan de Acciones Preventiva'!F41</f>
        <v>P 15.1</v>
      </c>
      <c r="AL42" s="152" t="str">
        <f>+'6 - Plan de Acciones Preventiva'!G41</f>
        <v>Validar el Plan de Ordenamiento Social de la Propiedad Rural POSPR Operativo con las subdirecciones de oferta previo a su aprobación y viabilización</v>
      </c>
      <c r="AM42" s="153" t="str">
        <f>+'6 - Plan de Acciones Preventiva'!H41</f>
        <v>SUBDIRECCIÓN DE PLANEACIÓN OPERATIVA</v>
      </c>
      <c r="AN42" s="152" t="str">
        <f>+'6 - Plan de Acciones Preventiva'!I41</f>
        <v>Correos de las áreas misionales con el plan validado</v>
      </c>
      <c r="AO42" s="187">
        <f>+'6 - Plan de Acciones Preventiva'!J41</f>
        <v>1</v>
      </c>
      <c r="AP42" s="187">
        <f>+'6 - Plan de Acciones Preventiva'!AI41</f>
        <v>0</v>
      </c>
      <c r="AQ42" s="252">
        <f>+'6 - Plan de Acciones Preventiva'!AJ41</f>
        <v>0</v>
      </c>
      <c r="AR42" s="187" t="str">
        <f>+'6 - Plan de Acciones Preventiva'!AK41</f>
        <v>En términos</v>
      </c>
      <c r="AS42" s="183">
        <f>+'7 - Materialización del Riesgo'!G43</f>
        <v>0</v>
      </c>
      <c r="AT42" s="183">
        <f>+'7 - Materialización del Riesgo'!H43</f>
        <v>0</v>
      </c>
      <c r="AU42" s="183">
        <f>+'7 - Materialización del Riesgo'!I43</f>
        <v>0</v>
      </c>
      <c r="AV42" s="183" t="e">
        <f>+'7 - Materialización del Riesgo'!J43</f>
        <v>#DIV/0!</v>
      </c>
      <c r="AW42" s="183" t="e">
        <f>+'7 - Materialización del Riesgo'!K43</f>
        <v>#DIV/0!</v>
      </c>
      <c r="AX42" s="183">
        <f>+'7 - Materialización del Riesgo'!L43</f>
        <v>0</v>
      </c>
      <c r="AY42" s="183">
        <f>+'7 - Materialización del Riesgo'!M43</f>
        <v>0</v>
      </c>
      <c r="AZ42" s="183">
        <f>+'7 - Materialización del Riesgo'!N43</f>
        <v>0</v>
      </c>
      <c r="BA42" s="183">
        <f>+'7 - Materialización del Riesgo'!O43</f>
        <v>0</v>
      </c>
      <c r="BB42" s="183" t="e">
        <f>+'7 - Materialización del Riesgo'!P43</f>
        <v>#DIV/0!</v>
      </c>
      <c r="BC42" s="188">
        <f>+'7 - Materialización del Riesgo'!Q43</f>
        <v>1</v>
      </c>
    </row>
    <row r="43" spans="2:55" s="175" customFormat="1" ht="42.45" x14ac:dyDescent="0.4">
      <c r="B43" s="152" t="str">
        <f>+'3 - Identificación del Riesgo'!B43</f>
        <v>GESTIÓN DEL MODELO DE ATENCIÓN</v>
      </c>
      <c r="C43" s="152" t="str">
        <f>+'3 - Identificación del Riesgo'!C43</f>
        <v>Asegurar la atención al ciudadano, mediante los modelos de atención por oferta, demanda y descongestión, que permita detectar las necesidades de ordenamiento social de la propiedad rural</v>
      </c>
      <c r="D43" s="152" t="str">
        <f>+'3 - Identificación del Riesgo'!D43</f>
        <v>Inicia con la recepción del rezago documental y finaliza con la identificación y respuesta de las Peticiones, Quejas, Reclamos, Denuncias y Felicitaciones que recibe la Agencia Nacional de Tierras</v>
      </c>
      <c r="E43" s="183" t="str">
        <f>+'3 - Identificación del Riesgo'!F43</f>
        <v>DIRECCIÓN DE GESTIÓN DEL ORDENAMIENTO SOCIAL DE LA PROPIEDAD</v>
      </c>
      <c r="F43" s="153" t="str">
        <f>+'3 - Identificación del Riesgo'!G43</f>
        <v>R 15</v>
      </c>
      <c r="G43" s="183" t="str">
        <f>+'3 - Identificación del Riesgo'!H43</f>
        <v>Programar municipios que posteriormente presenten limitantes para su intervención</v>
      </c>
      <c r="H43" s="183" t="str">
        <f>+'3 - Identificación del Riesgo'!I43</f>
        <v>Afectación Económica o presupuestal</v>
      </c>
      <c r="I43" s="152" t="str">
        <f>+'3 - Identificación del Riesgo'!J43</f>
        <v>Posibilidad de afectación económica en los sobrecostos de la operación debido a las Inconsistencias de la información considerada para la programación de los municipios frente a la situación real del territorio</v>
      </c>
      <c r="J43" s="184">
        <f>+'3 - Identificación del Riesgo'!O43</f>
        <v>44701</v>
      </c>
      <c r="K43" s="184" t="str">
        <f>+'3 - Identificación del Riesgo'!K43</f>
        <v>OPERATIVOS</v>
      </c>
      <c r="L43" s="185" t="str">
        <f>+'3 - Identificación del Riesgo'!N43</f>
        <v>Ejecución y administración de procesos</v>
      </c>
      <c r="M43" s="186">
        <f>+'4 - Valor del Riesgo Inherente'!H44</f>
        <v>1</v>
      </c>
      <c r="N43" s="109" t="str">
        <f t="shared" si="0"/>
        <v>Muy Baja</v>
      </c>
      <c r="O43" s="110">
        <f t="shared" si="1"/>
        <v>0.2</v>
      </c>
      <c r="P43" s="186" t="str">
        <f>+'4 - Valor del Riesgo Inherente'!K44</f>
        <v>Desde los 500 SMLMV</v>
      </c>
      <c r="Q43" s="109" t="str">
        <f>+'4 - Valor del Riesgo Inherente'!L44</f>
        <v>Catastrófico</v>
      </c>
      <c r="R43" s="110">
        <f>+'4 - Valor del Riesgo Inherente'!M44</f>
        <v>1</v>
      </c>
      <c r="S43" s="109" t="str">
        <f>+'4 - Valor del Riesgo Inherente'!N44</f>
        <v>Extremo</v>
      </c>
      <c r="T43" s="109" t="str">
        <f>+'4 - Valor del Riesgo Inherente'!O44</f>
        <v>Reducir</v>
      </c>
      <c r="U43" s="153" t="str">
        <f>+'5 - Diseño y Valoración Control'!H44</f>
        <v>C 15.2</v>
      </c>
      <c r="V43" s="152" t="str">
        <f>+'5 - Diseño y Valoración Control'!I44</f>
        <v>DIRECCIÓN DE GESTIÓN DEL ORDENAMIENTO SOCIAL DE LA PROPIEDAD</v>
      </c>
      <c r="W43" s="152" t="str">
        <f>+'5 - Diseño y Valoración Control'!J44</f>
        <v>Dirección de Gestión del Ordenamiento Social de la Propiedad Determinan la necesidad de suspender o desprogramar la intervención en el municipio A través del Acta de la Mesa de Ordenamiento de la ANT Donde se revisa la  proposición realizada por la DGOSP, definiendo que acción se toma con relación a la desprogramación o suspensión</v>
      </c>
      <c r="X43" s="183" t="str">
        <f>+'5 - Diseño y Valoración Control'!K44</f>
        <v>Correctivo</v>
      </c>
      <c r="Y43" s="109" t="str">
        <f>+'5 - Diseño y Valoración Control'!L44</f>
        <v>Impacto</v>
      </c>
      <c r="Z43" s="183" t="str">
        <f>+'5 - Diseño y Valoración Control'!M44</f>
        <v>Manual</v>
      </c>
      <c r="AA43" s="109" t="str">
        <f>+'5 - Diseño y Valoración Control'!N44</f>
        <v>25%</v>
      </c>
      <c r="AB43" s="183" t="str">
        <f>+'5 - Diseño y Valoración Control'!O44</f>
        <v>Documentado</v>
      </c>
      <c r="AC43" s="183" t="str">
        <f>+'5 - Diseño y Valoración Control'!P44</f>
        <v>Continua</v>
      </c>
      <c r="AD43" s="183" t="str">
        <f>+'5 - Diseño y Valoración Control'!Q44</f>
        <v>Con registro</v>
      </c>
      <c r="AE43" s="110">
        <f>+'5 - Diseño y Valoración Control'!R44</f>
        <v>0.12</v>
      </c>
      <c r="AF43" s="109" t="str">
        <f>+'5 - Diseño y Valoración Control'!S44</f>
        <v>Muy Baja</v>
      </c>
      <c r="AG43" s="110">
        <f>+'5 - Diseño y Valoración Control'!T44</f>
        <v>0.75</v>
      </c>
      <c r="AH43" s="109" t="str">
        <f>+'5 - Diseño y Valoración Control'!U44</f>
        <v>Mayor</v>
      </c>
      <c r="AI43" s="109" t="str">
        <f>+'5 - Diseño y Valoración Control'!V44</f>
        <v>Alto</v>
      </c>
      <c r="AJ43" s="109" t="str">
        <f>+'5 - Diseño y Valoración Control'!W44</f>
        <v>Reducir</v>
      </c>
      <c r="AK43" s="153" t="str">
        <f>+'6 - Plan de Acciones Preventiva'!F42</f>
        <v>P 15.2</v>
      </c>
      <c r="AL43" s="152">
        <f>+'6 - Plan de Acciones Preventiva'!G42</f>
        <v>0</v>
      </c>
      <c r="AM43" s="153" t="str">
        <f>+'6 - Plan de Acciones Preventiva'!H42</f>
        <v/>
      </c>
      <c r="AN43" s="152">
        <f>+'6 - Plan de Acciones Preventiva'!I42</f>
        <v>0</v>
      </c>
      <c r="AO43" s="187">
        <f>+'6 - Plan de Acciones Preventiva'!J42</f>
        <v>0</v>
      </c>
      <c r="AP43" s="187">
        <f>+'6 - Plan de Acciones Preventiva'!AI42</f>
        <v>0</v>
      </c>
      <c r="AQ43" s="252">
        <f>+'6 - Plan de Acciones Preventiva'!AJ42</f>
        <v>0</v>
      </c>
      <c r="AR43" s="187">
        <f>+'6 - Plan de Acciones Preventiva'!AK42</f>
        <v>0</v>
      </c>
      <c r="AS43" s="183">
        <f>+'7 - Materialización del Riesgo'!G44</f>
        <v>0</v>
      </c>
      <c r="AT43" s="183">
        <f>+'7 - Materialización del Riesgo'!H44</f>
        <v>0</v>
      </c>
      <c r="AU43" s="183">
        <f>+'7 - Materialización del Riesgo'!I44</f>
        <v>0</v>
      </c>
      <c r="AV43" s="183" t="e">
        <f>+'7 - Materialización del Riesgo'!J44</f>
        <v>#DIV/0!</v>
      </c>
      <c r="AW43" s="183" t="e">
        <f>+'7 - Materialización del Riesgo'!K44</f>
        <v>#DIV/0!</v>
      </c>
      <c r="AX43" s="183">
        <f>+'7 - Materialización del Riesgo'!L44</f>
        <v>0</v>
      </c>
      <c r="AY43" s="183">
        <f>+'7 - Materialización del Riesgo'!M44</f>
        <v>0</v>
      </c>
      <c r="AZ43" s="183">
        <f>+'7 - Materialización del Riesgo'!N44</f>
        <v>0</v>
      </c>
      <c r="BA43" s="183">
        <f>+'7 - Materialización del Riesgo'!O44</f>
        <v>0</v>
      </c>
      <c r="BB43" s="183" t="e">
        <f>+'7 - Materialización del Riesgo'!P44</f>
        <v>#DIV/0!</v>
      </c>
      <c r="BC43" s="188">
        <f>+'7 - Materialización del Riesgo'!Q44</f>
        <v>1</v>
      </c>
    </row>
    <row r="44" spans="2:55" s="175" customFormat="1" ht="42.45" x14ac:dyDescent="0.4">
      <c r="B44" s="152" t="str">
        <f>+'3 - Identificación del Riesgo'!B44</f>
        <v>GESTIÓN DEL MODELO DE ATENCIÓN</v>
      </c>
      <c r="C44" s="152" t="str">
        <f>+'3 - Identificación del Riesgo'!C44</f>
        <v>Asegurar la atención al ciudadano, mediante los modelos de atención por oferta, demanda y descongestión, que permita detectar las necesidades de ordenamiento social de la propiedad rural</v>
      </c>
      <c r="D44" s="152" t="str">
        <f>+'3 - Identificación del Riesgo'!D44</f>
        <v>Inicia con la recepción del rezago documental y finaliza con la identificación y respuesta de las Peticiones, Quejas, Reclamos, Denuncias y Felicitaciones que recibe la Agencia Nacional de Tierras</v>
      </c>
      <c r="E44" s="183" t="str">
        <f>+'3 - Identificación del Riesgo'!F44</f>
        <v>SECRETARÍA GENERAL</v>
      </c>
      <c r="F44" s="153" t="str">
        <f>+'3 - Identificación del Riesgo'!G44</f>
        <v>R 16</v>
      </c>
      <c r="G44" s="183" t="str">
        <f>+'3 - Identificación del Riesgo'!H44</f>
        <v>Respuesta inoportuna a las PQRSD</v>
      </c>
      <c r="H44" s="183" t="str">
        <f>+'3 - Identificación del Riesgo'!I44</f>
        <v>Pérdida Reputacional</v>
      </c>
      <c r="I44" s="152" t="str">
        <f>+'3 - Identificación del Riesgo'!J44</f>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v>
      </c>
      <c r="J44" s="184">
        <f>+'3 - Identificación del Riesgo'!O44</f>
        <v>44701</v>
      </c>
      <c r="K44" s="184" t="str">
        <f>+'3 - Identificación del Riesgo'!K44</f>
        <v>DE CUMPLIMIENTO</v>
      </c>
      <c r="L44" s="185" t="str">
        <f>+'3 - Identificación del Riesgo'!N44</f>
        <v>Usuarios, productos y prácticas</v>
      </c>
      <c r="M44" s="186">
        <f>+'4 - Valor del Riesgo Inherente'!H45</f>
        <v>156000</v>
      </c>
      <c r="N44" s="109" t="str">
        <f t="shared" si="0"/>
        <v>Muy Alta</v>
      </c>
      <c r="O44" s="110">
        <f t="shared" si="1"/>
        <v>1</v>
      </c>
      <c r="P44" s="186" t="str">
        <f>+'4 - Valor del Riesgo Inherente'!K45</f>
        <v xml:space="preserve">     El riesgo afecta la imagen de la entidad a nivel nacional, con efecto publicitarios sostenible a nivel país</v>
      </c>
      <c r="Q44" s="109" t="str">
        <f>+'4 - Valor del Riesgo Inherente'!L45</f>
        <v>Catastrófico</v>
      </c>
      <c r="R44" s="110">
        <f>+'4 - Valor del Riesgo Inherente'!M45</f>
        <v>1</v>
      </c>
      <c r="S44" s="109" t="str">
        <f>+'4 - Valor del Riesgo Inherente'!N45</f>
        <v>Extremo</v>
      </c>
      <c r="T44" s="109" t="str">
        <f>+'4 - Valor del Riesgo Inherente'!O45</f>
        <v>Reducir</v>
      </c>
      <c r="U44" s="153" t="str">
        <f>+'5 - Diseño y Valoración Control'!H45</f>
        <v>C 16.1</v>
      </c>
      <c r="V44" s="152" t="str">
        <f>+'5 - Diseño y Valoración Control'!I45</f>
        <v>SECRETARÍA GENERAL</v>
      </c>
      <c r="W44" s="152" t="str">
        <f>+'5 - Diseño y Valoración Control'!J45</f>
        <v xml:space="preserve">Secretaría General Realiza seguimiento a la gestión y respuestas a las PQRSD a través de correos electrónicos de seguimiento informando sobre el estado de gestión de las PQRSD a cada dependencia. </v>
      </c>
      <c r="X44" s="183" t="str">
        <f>+'5 - Diseño y Valoración Control'!K45</f>
        <v>Detectivo</v>
      </c>
      <c r="Y44" s="109" t="str">
        <f>+'5 - Diseño y Valoración Control'!L45</f>
        <v>Probabilidad</v>
      </c>
      <c r="Z44" s="183" t="str">
        <f>+'5 - Diseño y Valoración Control'!M45</f>
        <v>Manual</v>
      </c>
      <c r="AA44" s="109" t="str">
        <f>+'5 - Diseño y Valoración Control'!N45</f>
        <v>30%</v>
      </c>
      <c r="AB44" s="183" t="str">
        <f>+'5 - Diseño y Valoración Control'!O45</f>
        <v>Documentado</v>
      </c>
      <c r="AC44" s="183" t="str">
        <f>+'5 - Diseño y Valoración Control'!P45</f>
        <v>Continua</v>
      </c>
      <c r="AD44" s="183" t="str">
        <f>+'5 - Diseño y Valoración Control'!Q45</f>
        <v>Con registro</v>
      </c>
      <c r="AE44" s="110">
        <f>+'5 - Diseño y Valoración Control'!R45</f>
        <v>0.7</v>
      </c>
      <c r="AF44" s="109" t="str">
        <f>+'5 - Diseño y Valoración Control'!S45</f>
        <v>Alta</v>
      </c>
      <c r="AG44" s="110">
        <f>+'5 - Diseño y Valoración Control'!T45</f>
        <v>1</v>
      </c>
      <c r="AH44" s="109" t="str">
        <f>+'5 - Diseño y Valoración Control'!U45</f>
        <v>Catastrófico</v>
      </c>
      <c r="AI44" s="109" t="str">
        <f>+'5 - Diseño y Valoración Control'!V45</f>
        <v>Extremo</v>
      </c>
      <c r="AJ44" s="109" t="str">
        <f>+'5 - Diseño y Valoración Control'!W45</f>
        <v>Reducir</v>
      </c>
      <c r="AK44" s="153" t="str">
        <f>+'6 - Plan de Acciones Preventiva'!F43</f>
        <v>P 16.1</v>
      </c>
      <c r="AL44" s="152" t="str">
        <f>+'6 - Plan de Acciones Preventiva'!G43</f>
        <v>Realizar el seguimiento a las PQRSD recibidas por la ANT de manera mensual.</v>
      </c>
      <c r="AM44" s="153" t="str">
        <f>+'6 - Plan de Acciones Preventiva'!H43</f>
        <v>SECRETARÍA GENERAL</v>
      </c>
      <c r="AN44" s="152" t="str">
        <f>+'6 - Plan de Acciones Preventiva'!I43</f>
        <v>Matriz de seguimiento de PQRSD</v>
      </c>
      <c r="AO44" s="187">
        <f>+'6 - Plan de Acciones Preventiva'!J43</f>
        <v>12</v>
      </c>
      <c r="AP44" s="187">
        <f>+'6 - Plan de Acciones Preventiva'!AI43</f>
        <v>12</v>
      </c>
      <c r="AQ44" s="252">
        <f>+'6 - Plan de Acciones Preventiva'!AJ43</f>
        <v>1</v>
      </c>
      <c r="AR44" s="187" t="str">
        <f>+'6 - Plan de Acciones Preventiva'!AK43</f>
        <v>Finalizado</v>
      </c>
      <c r="AS44" s="183">
        <f>+'7 - Materialización del Riesgo'!G45</f>
        <v>0</v>
      </c>
      <c r="AT44" s="183">
        <f>+'7 - Materialización del Riesgo'!H45</f>
        <v>0</v>
      </c>
      <c r="AU44" s="183">
        <f>+'7 - Materialización del Riesgo'!I45</f>
        <v>0</v>
      </c>
      <c r="AV44" s="183" t="e">
        <f>+'7 - Materialización del Riesgo'!J45</f>
        <v>#DIV/0!</v>
      </c>
      <c r="AW44" s="183" t="e">
        <f>+'7 - Materialización del Riesgo'!K45</f>
        <v>#DIV/0!</v>
      </c>
      <c r="AX44" s="183">
        <f>+'7 - Materialización del Riesgo'!L45</f>
        <v>0</v>
      </c>
      <c r="AY44" s="183">
        <f>+'7 - Materialización del Riesgo'!M45</f>
        <v>0</v>
      </c>
      <c r="AZ44" s="183">
        <f>+'7 - Materialización del Riesgo'!N45</f>
        <v>0</v>
      </c>
      <c r="BA44" s="183">
        <f>+'7 - Materialización del Riesgo'!O45</f>
        <v>0</v>
      </c>
      <c r="BB44" s="183" t="e">
        <f>+'7 - Materialización del Riesgo'!P45</f>
        <v>#DIV/0!</v>
      </c>
      <c r="BC44" s="188">
        <f>+'7 - Materialización del Riesgo'!Q45</f>
        <v>1</v>
      </c>
    </row>
    <row r="45" spans="2:55" s="175" customFormat="1" ht="42.45" x14ac:dyDescent="0.4">
      <c r="B45" s="152" t="str">
        <f>+'3 - Identificación del Riesgo'!B45</f>
        <v>GESTIÓN DEL MODELO DE ATENCIÓN</v>
      </c>
      <c r="C45" s="152" t="str">
        <f>+'3 - Identificación del Riesgo'!C45</f>
        <v>Asegurar la atención al ciudadano, mediante los modelos de atención por oferta, demanda y descongestión, que permita detectar las necesidades de ordenamiento social de la propiedad rural</v>
      </c>
      <c r="D45" s="152" t="str">
        <f>+'3 - Identificación del Riesgo'!D45</f>
        <v>Inicia con la recepción del rezago documental y finaliza con la identificación y respuesta de las Peticiones, Quejas, Reclamos, Denuncias y Felicitaciones que recibe la Agencia Nacional de Tierras</v>
      </c>
      <c r="E45" s="183" t="str">
        <f>+'3 - Identificación del Riesgo'!F45</f>
        <v>SECRETARÍA GENERAL</v>
      </c>
      <c r="F45" s="153" t="str">
        <f>+'3 - Identificación del Riesgo'!G45</f>
        <v>R 16</v>
      </c>
      <c r="G45" s="183" t="str">
        <f>+'3 - Identificación del Riesgo'!H45</f>
        <v>Respuesta inoportuna a las PQRSD</v>
      </c>
      <c r="H45" s="183" t="str">
        <f>+'3 - Identificación del Riesgo'!I45</f>
        <v>Pérdida Reputacional</v>
      </c>
      <c r="I45" s="152" t="str">
        <f>+'3 - Identificación del Riesgo'!J45</f>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v>
      </c>
      <c r="J45" s="184">
        <f>+'3 - Identificación del Riesgo'!O45</f>
        <v>44701</v>
      </c>
      <c r="K45" s="184" t="str">
        <f>+'3 - Identificación del Riesgo'!K45</f>
        <v>DE CUMPLIMIENTO</v>
      </c>
      <c r="L45" s="185" t="str">
        <f>+'3 - Identificación del Riesgo'!N45</f>
        <v>Usuarios, productos y prácticas</v>
      </c>
      <c r="M45" s="186">
        <f>+'4 - Valor del Riesgo Inherente'!H46</f>
        <v>156000</v>
      </c>
      <c r="N45" s="109" t="str">
        <f t="shared" si="0"/>
        <v>Muy Alta</v>
      </c>
      <c r="O45" s="110">
        <f t="shared" si="1"/>
        <v>1</v>
      </c>
      <c r="P45" s="186" t="str">
        <f>+'4 - Valor del Riesgo Inherente'!K46</f>
        <v xml:space="preserve">     El riesgo afecta la imagen de la entidad a nivel nacional, con efecto publicitarios sostenible a nivel país</v>
      </c>
      <c r="Q45" s="109" t="str">
        <f>+'4 - Valor del Riesgo Inherente'!L46</f>
        <v>Catastrófico</v>
      </c>
      <c r="R45" s="110">
        <f>+'4 - Valor del Riesgo Inherente'!M46</f>
        <v>1</v>
      </c>
      <c r="S45" s="109" t="str">
        <f>+'4 - Valor del Riesgo Inherente'!N46</f>
        <v>Extremo</v>
      </c>
      <c r="T45" s="109" t="str">
        <f>+'4 - Valor del Riesgo Inherente'!O46</f>
        <v>Reducir</v>
      </c>
      <c r="U45" s="153" t="str">
        <f>+'5 - Diseño y Valoración Control'!H46</f>
        <v>C 16.2</v>
      </c>
      <c r="V45" s="152" t="str">
        <f>+'5 - Diseño y Valoración Control'!I46</f>
        <v>SECRETARÍA GENERAL</v>
      </c>
      <c r="W45" s="152" t="str">
        <f>+'5 - Diseño y Valoración Control'!J46</f>
        <v>Secretaría General Valida la ejecución del plan de atención de las PQRSD a través de reporte de ORFEO  donde se evidencia la implementación del plan de atención generado por las dependencias de las PQRSD rezagadas</v>
      </c>
      <c r="X45" s="183" t="str">
        <f>+'5 - Diseño y Valoración Control'!K46</f>
        <v>Detectivo</v>
      </c>
      <c r="Y45" s="109" t="str">
        <f>+'5 - Diseño y Valoración Control'!L46</f>
        <v>Probabilidad</v>
      </c>
      <c r="Z45" s="183" t="str">
        <f>+'5 - Diseño y Valoración Control'!M46</f>
        <v>Manual</v>
      </c>
      <c r="AA45" s="109" t="str">
        <f>+'5 - Diseño y Valoración Control'!N46</f>
        <v>30%</v>
      </c>
      <c r="AB45" s="183" t="str">
        <f>+'5 - Diseño y Valoración Control'!O46</f>
        <v>Sin documentar</v>
      </c>
      <c r="AC45" s="183" t="str">
        <f>+'5 - Diseño y Valoración Control'!P46</f>
        <v>Continua</v>
      </c>
      <c r="AD45" s="183" t="str">
        <f>+'5 - Diseño y Valoración Control'!Q46</f>
        <v>Con registro</v>
      </c>
      <c r="AE45" s="110">
        <f>+'5 - Diseño y Valoración Control'!R46</f>
        <v>0.49</v>
      </c>
      <c r="AF45" s="109" t="str">
        <f>+'5 - Diseño y Valoración Control'!S46</f>
        <v>Media</v>
      </c>
      <c r="AG45" s="110">
        <f>+'5 - Diseño y Valoración Control'!T46</f>
        <v>1</v>
      </c>
      <c r="AH45" s="109" t="str">
        <f>+'5 - Diseño y Valoración Control'!U46</f>
        <v>Catastrófico</v>
      </c>
      <c r="AI45" s="109" t="str">
        <f>+'5 - Diseño y Valoración Control'!V46</f>
        <v>Extremo</v>
      </c>
      <c r="AJ45" s="109" t="str">
        <f>+'5 - Diseño y Valoración Control'!W46</f>
        <v>Reducir</v>
      </c>
      <c r="AK45" s="153" t="str">
        <f>+'6 - Plan de Acciones Preventiva'!F44</f>
        <v>P 16.2</v>
      </c>
      <c r="AL45" s="152">
        <f>+'6 - Plan de Acciones Preventiva'!G44</f>
        <v>0</v>
      </c>
      <c r="AM45" s="153" t="str">
        <f>+'6 - Plan de Acciones Preventiva'!H44</f>
        <v/>
      </c>
      <c r="AN45" s="152">
        <f>+'6 - Plan de Acciones Preventiva'!I44</f>
        <v>0</v>
      </c>
      <c r="AO45" s="187">
        <f>+'6 - Plan de Acciones Preventiva'!J44</f>
        <v>0</v>
      </c>
      <c r="AP45" s="187">
        <f>+'6 - Plan de Acciones Preventiva'!AI44</f>
        <v>0</v>
      </c>
      <c r="AQ45" s="252">
        <f>+'6 - Plan de Acciones Preventiva'!AJ44</f>
        <v>0</v>
      </c>
      <c r="AR45" s="187">
        <f>+'6 - Plan de Acciones Preventiva'!AK44</f>
        <v>0</v>
      </c>
      <c r="AS45" s="183">
        <f>+'7 - Materialización del Riesgo'!G46</f>
        <v>0</v>
      </c>
      <c r="AT45" s="183">
        <f>+'7 - Materialización del Riesgo'!H46</f>
        <v>0</v>
      </c>
      <c r="AU45" s="183">
        <f>+'7 - Materialización del Riesgo'!I46</f>
        <v>0</v>
      </c>
      <c r="AV45" s="183" t="e">
        <f>+'7 - Materialización del Riesgo'!J46</f>
        <v>#DIV/0!</v>
      </c>
      <c r="AW45" s="183" t="e">
        <f>+'7 - Materialización del Riesgo'!K46</f>
        <v>#DIV/0!</v>
      </c>
      <c r="AX45" s="183">
        <f>+'7 - Materialización del Riesgo'!L46</f>
        <v>0</v>
      </c>
      <c r="AY45" s="183">
        <f>+'7 - Materialización del Riesgo'!M46</f>
        <v>0</v>
      </c>
      <c r="AZ45" s="183">
        <f>+'7 - Materialización del Riesgo'!N46</f>
        <v>0</v>
      </c>
      <c r="BA45" s="183">
        <f>+'7 - Materialización del Riesgo'!O46</f>
        <v>0</v>
      </c>
      <c r="BB45" s="183" t="e">
        <f>+'7 - Materialización del Riesgo'!P46</f>
        <v>#DIV/0!</v>
      </c>
      <c r="BC45" s="188">
        <f>+'7 - Materialización del Riesgo'!Q46</f>
        <v>1</v>
      </c>
    </row>
    <row r="46" spans="2:55" s="175" customFormat="1" ht="42.45" x14ac:dyDescent="0.4">
      <c r="B46" s="152" t="str">
        <f>+'3 - Identificación del Riesgo'!B46</f>
        <v>GESTIÓN DEL MODELO DE ATENCIÓN</v>
      </c>
      <c r="C46" s="152" t="str">
        <f>+'3 - Identificación del Riesgo'!C46</f>
        <v>Asegurar la atención al ciudadano, mediante los modelos de atención por oferta, demanda y descongestión, que permita detectar las necesidades de ordenamiento social de la propiedad rural</v>
      </c>
      <c r="D46" s="152" t="str">
        <f>+'3 - Identificación del Riesgo'!D46</f>
        <v>Inicia con la recepción del rezago documental y finaliza con la identificación y respuesta de las Peticiones, Quejas, Reclamos, Denuncias y Felicitaciones que recibe la Agencia Nacional de Tierras</v>
      </c>
      <c r="E46" s="183" t="str">
        <f>+'3 - Identificación del Riesgo'!F46</f>
        <v>SECRETARÍA GENERAL</v>
      </c>
      <c r="F46" s="153" t="str">
        <f>+'3 - Identificación del Riesgo'!G46</f>
        <v>R 16</v>
      </c>
      <c r="G46" s="183" t="str">
        <f>+'3 - Identificación del Riesgo'!H46</f>
        <v>Respuesta inoportuna a las PQRSD</v>
      </c>
      <c r="H46" s="183" t="str">
        <f>+'3 - Identificación del Riesgo'!I46</f>
        <v>Pérdida Reputacional</v>
      </c>
      <c r="I46" s="152" t="str">
        <f>+'3 - Identificación del Riesgo'!J46</f>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v>
      </c>
      <c r="J46" s="184">
        <f>+'3 - Identificación del Riesgo'!O46</f>
        <v>44701</v>
      </c>
      <c r="K46" s="184" t="str">
        <f>+'3 - Identificación del Riesgo'!K46</f>
        <v>DE CUMPLIMIENTO</v>
      </c>
      <c r="L46" s="185" t="str">
        <f>+'3 - Identificación del Riesgo'!N46</f>
        <v>Usuarios, productos y prácticas</v>
      </c>
      <c r="M46" s="186">
        <f>+'4 - Valor del Riesgo Inherente'!H47</f>
        <v>156000</v>
      </c>
      <c r="N46" s="109" t="str">
        <f t="shared" si="0"/>
        <v>Muy Alta</v>
      </c>
      <c r="O46" s="110">
        <f t="shared" si="1"/>
        <v>1</v>
      </c>
      <c r="P46" s="186" t="str">
        <f>+'4 - Valor del Riesgo Inherente'!K47</f>
        <v xml:space="preserve">     El riesgo afecta la imagen de la entidad a nivel nacional, con efecto publicitarios sostenible a nivel país</v>
      </c>
      <c r="Q46" s="109" t="str">
        <f>+'4 - Valor del Riesgo Inherente'!L47</f>
        <v>Catastrófico</v>
      </c>
      <c r="R46" s="110">
        <f>+'4 - Valor del Riesgo Inherente'!M47</f>
        <v>1</v>
      </c>
      <c r="S46" s="109" t="str">
        <f>+'4 - Valor del Riesgo Inherente'!N47</f>
        <v>Extremo</v>
      </c>
      <c r="T46" s="109" t="str">
        <f>+'4 - Valor del Riesgo Inherente'!O47</f>
        <v>Reducir</v>
      </c>
      <c r="U46" s="153" t="str">
        <f>+'5 - Diseño y Valoración Control'!H47</f>
        <v>C 16.3</v>
      </c>
      <c r="V46" s="152" t="str">
        <f>+'5 - Diseño y Valoración Control'!I47</f>
        <v>SECRETARÍA GENERAL</v>
      </c>
      <c r="W46" s="152" t="str">
        <f>+'5 - Diseño y Valoración Control'!J47</f>
        <v>Secretaría General Solicita la elaboración de un plan de atención de las PQRSD pendientes de gestión a través de un correo electrónico  donde la dependencia genera una estrategia oportuna para la PQRSD rezagadas</v>
      </c>
      <c r="X46" s="183" t="str">
        <f>+'5 - Diseño y Valoración Control'!K47</f>
        <v>Correctivo</v>
      </c>
      <c r="Y46" s="109" t="str">
        <f>+'5 - Diseño y Valoración Control'!L47</f>
        <v>Impacto</v>
      </c>
      <c r="Z46" s="183" t="str">
        <f>+'5 - Diseño y Valoración Control'!M47</f>
        <v>Manual</v>
      </c>
      <c r="AA46" s="109" t="str">
        <f>+'5 - Diseño y Valoración Control'!N47</f>
        <v>25%</v>
      </c>
      <c r="AB46" s="183" t="str">
        <f>+'5 - Diseño y Valoración Control'!O47</f>
        <v>Sin documentar</v>
      </c>
      <c r="AC46" s="183" t="str">
        <f>+'5 - Diseño y Valoración Control'!P47</f>
        <v>Continua</v>
      </c>
      <c r="AD46" s="183" t="str">
        <f>+'5 - Diseño y Valoración Control'!Q47</f>
        <v>Con registro</v>
      </c>
      <c r="AE46" s="110">
        <f>+'5 - Diseño y Valoración Control'!R47</f>
        <v>0.49</v>
      </c>
      <c r="AF46" s="109" t="str">
        <f>+'5 - Diseño y Valoración Control'!S47</f>
        <v>Media</v>
      </c>
      <c r="AG46" s="110">
        <f>+'5 - Diseño y Valoración Control'!T47</f>
        <v>0.75</v>
      </c>
      <c r="AH46" s="109" t="str">
        <f>+'5 - Diseño y Valoración Control'!U47</f>
        <v>Mayor</v>
      </c>
      <c r="AI46" s="109" t="str">
        <f>+'5 - Diseño y Valoración Control'!V47</f>
        <v>Alto</v>
      </c>
      <c r="AJ46" s="109" t="str">
        <f>+'5 - Diseño y Valoración Control'!W47</f>
        <v>Reducir</v>
      </c>
      <c r="AK46" s="153" t="str">
        <f>+'6 - Plan de Acciones Preventiva'!F45</f>
        <v>P 16.3</v>
      </c>
      <c r="AL46" s="152">
        <f>+'6 - Plan de Acciones Preventiva'!G45</f>
        <v>0</v>
      </c>
      <c r="AM46" s="153" t="str">
        <f>+'6 - Plan de Acciones Preventiva'!H45</f>
        <v/>
      </c>
      <c r="AN46" s="152">
        <f>+'6 - Plan de Acciones Preventiva'!I45</f>
        <v>0</v>
      </c>
      <c r="AO46" s="187">
        <f>+'6 - Plan de Acciones Preventiva'!J45</f>
        <v>0</v>
      </c>
      <c r="AP46" s="187">
        <f>+'6 - Plan de Acciones Preventiva'!AI45</f>
        <v>0</v>
      </c>
      <c r="AQ46" s="252">
        <f>+'6 - Plan de Acciones Preventiva'!AJ45</f>
        <v>0</v>
      </c>
      <c r="AR46" s="187">
        <f>+'6 - Plan de Acciones Preventiva'!AK45</f>
        <v>0</v>
      </c>
      <c r="AS46" s="183">
        <f>+'7 - Materialización del Riesgo'!G47</f>
        <v>0</v>
      </c>
      <c r="AT46" s="183">
        <f>+'7 - Materialización del Riesgo'!H47</f>
        <v>0</v>
      </c>
      <c r="AU46" s="183">
        <f>+'7 - Materialización del Riesgo'!I47</f>
        <v>0</v>
      </c>
      <c r="AV46" s="183" t="e">
        <f>+'7 - Materialización del Riesgo'!J47</f>
        <v>#DIV/0!</v>
      </c>
      <c r="AW46" s="183" t="e">
        <f>+'7 - Materialización del Riesgo'!K47</f>
        <v>#DIV/0!</v>
      </c>
      <c r="AX46" s="183">
        <f>+'7 - Materialización del Riesgo'!L47</f>
        <v>0</v>
      </c>
      <c r="AY46" s="183">
        <f>+'7 - Materialización del Riesgo'!M47</f>
        <v>0</v>
      </c>
      <c r="AZ46" s="183">
        <f>+'7 - Materialización del Riesgo'!N47</f>
        <v>0</v>
      </c>
      <c r="BA46" s="183">
        <f>+'7 - Materialización del Riesgo'!O47</f>
        <v>0</v>
      </c>
      <c r="BB46" s="183" t="e">
        <f>+'7 - Materialización del Riesgo'!P47</f>
        <v>#DIV/0!</v>
      </c>
      <c r="BC46" s="188">
        <f>+'7 - Materialización del Riesgo'!Q47</f>
        <v>1</v>
      </c>
    </row>
    <row r="47" spans="2:55" s="175" customFormat="1" ht="70.75" x14ac:dyDescent="0.4">
      <c r="B47" s="152" t="str">
        <f>+'3 - Identificación del Riesgo'!B47</f>
        <v>PLANIFICACIÓN DEL ORDENAMIENTO SOCIAL DE LA PROPIEDAD</v>
      </c>
      <c r="C47" s="152" t="str">
        <f>+'3 - Identificación del Riesgo'!C47</f>
        <v>Determinar las acciones necesarias a cargo de la Entidad para consolidar el Ordenamiento Social de la Propiedad Rural considerando los modelos de atención por oferta, demanda y descongestión</v>
      </c>
      <c r="D47" s="152" t="str">
        <f>+'3 - Identificación del Riesgo'!D47</f>
        <v>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v>
      </c>
      <c r="E47" s="183" t="str">
        <f>+'3 - Identificación del Riesgo'!F47</f>
        <v>SUBDIRECCIÓN DE SISTEMAS DE INFORMACIÓN DE TIERRAS</v>
      </c>
      <c r="F47" s="153" t="str">
        <f>+'3 - Identificación del Riesgo'!G47</f>
        <v>R 17</v>
      </c>
      <c r="G47" s="183" t="str">
        <f>+'3 - Identificación del Riesgo'!H47</f>
        <v xml:space="preserve">Expedir Acto administrativo que resuelve solicitud de inclusión en el RESO, sin la completitud del análisis dentro del proceso de valoración para determinar el cumplimiento de requisitos mínimos (omisión de validaciones en bases de datos/soportes documentales) </v>
      </c>
      <c r="H47" s="183" t="str">
        <f>+'3 - Identificación del Riesgo'!I47</f>
        <v>Pérdida Reputacional</v>
      </c>
      <c r="I47" s="152" t="str">
        <f>+'3 - Identificación del Riesgo'!J47</f>
        <v>Posibilidad de pérdida reputacional ante la credibilidad de la ANT y su misionalidad frente al ciudadano con respecto a los procesos misionales adelantados por la entidad debido a la inadecuada valoración u omisión de la información diligenciada en el Formulario de Inscripción de Sujetos de Ordenamiento Social FISO y de sus soportes anexados y de bases de datos requeridas</v>
      </c>
      <c r="J47" s="184">
        <f>+'3 - Identificación del Riesgo'!O47</f>
        <v>44701</v>
      </c>
      <c r="K47" s="184" t="str">
        <f>+'3 - Identificación del Riesgo'!K47</f>
        <v>OPERATIVOS</v>
      </c>
      <c r="L47" s="185" t="str">
        <f>+'3 - Identificación del Riesgo'!N47</f>
        <v>Ejecución y administración de procesos</v>
      </c>
      <c r="M47" s="186">
        <f>+'4 - Valor del Riesgo Inherente'!H48</f>
        <v>10000</v>
      </c>
      <c r="N47" s="109" t="str">
        <f t="shared" si="0"/>
        <v>Muy Alta</v>
      </c>
      <c r="O47" s="110">
        <f t="shared" si="1"/>
        <v>1</v>
      </c>
      <c r="P47" s="186" t="str">
        <f>+'4 - Valor del Riesgo Inherente'!K48</f>
        <v xml:space="preserve">     El riesgo afecta la imagen de la entidad a nivel nacional, con efecto publicitarios sostenible a nivel país</v>
      </c>
      <c r="Q47" s="109" t="str">
        <f>+'4 - Valor del Riesgo Inherente'!L48</f>
        <v>Catastrófico</v>
      </c>
      <c r="R47" s="110">
        <f>+'4 - Valor del Riesgo Inherente'!M48</f>
        <v>1</v>
      </c>
      <c r="S47" s="109" t="str">
        <f>+'4 - Valor del Riesgo Inherente'!N48</f>
        <v>Extremo</v>
      </c>
      <c r="T47" s="109" t="str">
        <f>+'4 - Valor del Riesgo Inherente'!O48</f>
        <v>Reducir</v>
      </c>
      <c r="U47" s="153" t="str">
        <f>+'5 - Diseño y Valoración Control'!H48</f>
        <v>C 17.1</v>
      </c>
      <c r="V47" s="152" t="str">
        <f>+'5 - Diseño y Valoración Control'!I48</f>
        <v>SUBDIRECCIÓN SISTEMAS INFORMACIÓN DE TIERRAS</v>
      </c>
      <c r="W47" s="152" t="str">
        <f>+'5 - Diseño y Valoración Control'!J48</f>
        <v>Subdirección Sistemas Información de Tierras revisa el cumplimiento de calidad de los actos administrativos según lo establecido por RESO a través de Matrices y consolidados de verificación de calidad mediante el análisis de la información suministrada por el solicitante en el formulario FISO, al igual que la documentación adjunta, de acuerdo con los requerimientos establecidos en el Decreto 902 y la Resolución 740 de 2017 y las demás que la modifican, adicionan y o derogan</v>
      </c>
      <c r="X47" s="183" t="str">
        <f>+'5 - Diseño y Valoración Control'!K48</f>
        <v>Preventivo</v>
      </c>
      <c r="Y47" s="109" t="str">
        <f>+'5 - Diseño y Valoración Control'!L48</f>
        <v>Probabilidad</v>
      </c>
      <c r="Z47" s="183" t="str">
        <f>+'5 - Diseño y Valoración Control'!M48</f>
        <v>Manual</v>
      </c>
      <c r="AA47" s="109" t="str">
        <f>+'5 - Diseño y Valoración Control'!N48</f>
        <v>40%</v>
      </c>
      <c r="AB47" s="183" t="str">
        <f>+'5 - Diseño y Valoración Control'!O48</f>
        <v>Documentado</v>
      </c>
      <c r="AC47" s="183" t="str">
        <f>+'5 - Diseño y Valoración Control'!P48</f>
        <v>Continua</v>
      </c>
      <c r="AD47" s="183" t="str">
        <f>+'5 - Diseño y Valoración Control'!Q48</f>
        <v>Con registro</v>
      </c>
      <c r="AE47" s="110">
        <f>+'5 - Diseño y Valoración Control'!R48</f>
        <v>0.6</v>
      </c>
      <c r="AF47" s="109" t="str">
        <f>+'5 - Diseño y Valoración Control'!S48</f>
        <v>Media</v>
      </c>
      <c r="AG47" s="110">
        <f>+'5 - Diseño y Valoración Control'!T48</f>
        <v>1</v>
      </c>
      <c r="AH47" s="109" t="str">
        <f>+'5 - Diseño y Valoración Control'!U48</f>
        <v>Catastrófico</v>
      </c>
      <c r="AI47" s="109" t="str">
        <f>+'5 - Diseño y Valoración Control'!V48</f>
        <v>Extremo</v>
      </c>
      <c r="AJ47" s="109" t="str">
        <f>+'5 - Diseño y Valoración Control'!W48</f>
        <v>Reducir</v>
      </c>
      <c r="AK47" s="153" t="str">
        <f>+'6 - Plan de Acciones Preventiva'!F46</f>
        <v>P 17.1</v>
      </c>
      <c r="AL47" s="152" t="str">
        <f>+'6 - Plan de Acciones Preventiva'!G46</f>
        <v>Revisión de calidad Actos Administrativos proyectados para dar visto bueno o rechazar solicitando ajustes</v>
      </c>
      <c r="AM47" s="153" t="str">
        <f>+'6 - Plan de Acciones Preventiva'!H46</f>
        <v>SUBDIRECCIÓN DE SISTEMAS DE INFORMACIÓN DE TIERRAS</v>
      </c>
      <c r="AN47" s="152" t="str">
        <f>+'6 - Plan de Acciones Preventiva'!I46</f>
        <v xml:space="preserve"> Matrices de calidad de las proyecciones de valoración</v>
      </c>
      <c r="AO47" s="187">
        <f>+'6 - Plan de Acciones Preventiva'!J46</f>
        <v>4</v>
      </c>
      <c r="AP47" s="187">
        <f>+'6 - Plan de Acciones Preventiva'!AI46</f>
        <v>3</v>
      </c>
      <c r="AQ47" s="252">
        <f>+'6 - Plan de Acciones Preventiva'!AJ46</f>
        <v>0.75</v>
      </c>
      <c r="AR47" s="187" t="str">
        <f>+'6 - Plan de Acciones Preventiva'!AK46</f>
        <v>En términos</v>
      </c>
      <c r="AS47" s="183">
        <f>+'7 - Materialización del Riesgo'!G48</f>
        <v>0</v>
      </c>
      <c r="AT47" s="183">
        <f>+'7 - Materialización del Riesgo'!H48</f>
        <v>0</v>
      </c>
      <c r="AU47" s="183">
        <f>+'7 - Materialización del Riesgo'!I48</f>
        <v>0</v>
      </c>
      <c r="AV47" s="183" t="e">
        <f>+'7 - Materialización del Riesgo'!J48</f>
        <v>#DIV/0!</v>
      </c>
      <c r="AW47" s="183" t="e">
        <f>+'7 - Materialización del Riesgo'!K48</f>
        <v>#DIV/0!</v>
      </c>
      <c r="AX47" s="183">
        <f>+'7 - Materialización del Riesgo'!L48</f>
        <v>0</v>
      </c>
      <c r="AY47" s="183">
        <f>+'7 - Materialización del Riesgo'!M48</f>
        <v>0</v>
      </c>
      <c r="AZ47" s="183">
        <f>+'7 - Materialización del Riesgo'!N48</f>
        <v>0</v>
      </c>
      <c r="BA47" s="183">
        <f>+'7 - Materialización del Riesgo'!O48</f>
        <v>0</v>
      </c>
      <c r="BB47" s="183" t="e">
        <f>+'7 - Materialización del Riesgo'!P48</f>
        <v>#DIV/0!</v>
      </c>
      <c r="BC47" s="188">
        <f>+'7 - Materialización del Riesgo'!Q48</f>
        <v>1</v>
      </c>
    </row>
    <row r="48" spans="2:55" s="175" customFormat="1" ht="70.75" x14ac:dyDescent="0.4">
      <c r="B48" s="152" t="str">
        <f>+'3 - Identificación del Riesgo'!B48</f>
        <v>PLANIFICACIÓN DEL ORDENAMIENTO SOCIAL DE LA PROPIEDAD</v>
      </c>
      <c r="C48" s="152" t="str">
        <f>+'3 - Identificación del Riesgo'!C48</f>
        <v>Determinar las acciones necesarias a cargo de la Entidad para consolidar el Ordenamiento Social de la Propiedad Rural considerando los modelos de atención por oferta, demanda y descongestión</v>
      </c>
      <c r="D48" s="152" t="str">
        <f>+'3 - Identificación del Riesgo'!D48</f>
        <v>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v>
      </c>
      <c r="E48" s="183" t="str">
        <f>+'3 - Identificación del Riesgo'!F48</f>
        <v>SUBDIRECCIÓN DE SISTEMAS DE INFORMACIÓN DE TIERRAS</v>
      </c>
      <c r="F48" s="153" t="str">
        <f>+'3 - Identificación del Riesgo'!G48</f>
        <v>R 17</v>
      </c>
      <c r="G48" s="183" t="str">
        <f>+'3 - Identificación del Riesgo'!H48</f>
        <v xml:space="preserve">Expedir Acto administrativo que resuelve solicitud de inclusión en el RESO, sin la completitud del análisis dentro del proceso de valoración para determinar el cumplimiento de requisitos mínimos (omisión de validaciones en bases de datos/soportes documentales) </v>
      </c>
      <c r="H48" s="183" t="str">
        <f>+'3 - Identificación del Riesgo'!I48</f>
        <v>Pérdida Reputacional</v>
      </c>
      <c r="I48" s="152" t="str">
        <f>+'3 - Identificación del Riesgo'!J48</f>
        <v>Posibilidad de pérdida reputacional ante la credibilidad de la ANT y su misionalidad frente al ciudadano con respecto a los procesos misionales adelantados por la entidad debido a la inadecuada valoración u omisión de la información diligenciada en el Formulario de Inscripción de Sujetos de Ordenamiento Social FISO y de sus soportes anexados y de bases de datos requeridas</v>
      </c>
      <c r="J48" s="184">
        <f>+'3 - Identificación del Riesgo'!O48</f>
        <v>44701</v>
      </c>
      <c r="K48" s="184" t="str">
        <f>+'3 - Identificación del Riesgo'!K48</f>
        <v>OPERATIVOS</v>
      </c>
      <c r="L48" s="185" t="str">
        <f>+'3 - Identificación del Riesgo'!N48</f>
        <v>Ejecución y administración de procesos</v>
      </c>
      <c r="M48" s="186">
        <f>+'4 - Valor del Riesgo Inherente'!H49</f>
        <v>10000</v>
      </c>
      <c r="N48" s="109" t="str">
        <f t="shared" si="0"/>
        <v>Muy Alta</v>
      </c>
      <c r="O48" s="110">
        <f t="shared" si="1"/>
        <v>1</v>
      </c>
      <c r="P48" s="186" t="str">
        <f>+'4 - Valor del Riesgo Inherente'!K49</f>
        <v xml:space="preserve">     El riesgo afecta la imagen de la entidad a nivel nacional, con efecto publicitarios sostenible a nivel país</v>
      </c>
      <c r="Q48" s="109" t="str">
        <f>+'4 - Valor del Riesgo Inherente'!L49</f>
        <v>Catastrófico</v>
      </c>
      <c r="R48" s="110">
        <f>+'4 - Valor del Riesgo Inherente'!M49</f>
        <v>1</v>
      </c>
      <c r="S48" s="109" t="str">
        <f>+'4 - Valor del Riesgo Inherente'!N49</f>
        <v>Extremo</v>
      </c>
      <c r="T48" s="109" t="str">
        <f>+'4 - Valor del Riesgo Inherente'!O49</f>
        <v>Reducir</v>
      </c>
      <c r="U48" s="153" t="str">
        <f>+'5 - Diseño y Valoración Control'!H49</f>
        <v>C 17.2</v>
      </c>
      <c r="V48" s="152" t="str">
        <f>+'5 - Diseño y Valoración Control'!I49</f>
        <v>SUBDIRECCIÓN SISTEMAS INFORMACIÓN DE TIERRAS</v>
      </c>
      <c r="W48" s="152" t="str">
        <f>+'5 - Diseño y Valoración Control'!J49</f>
        <v xml:space="preserve">Subdirección Sistemas Información de Tierras resuelve el recurso de reposición modificando o confirmando la decisión de la solicitud de inclusión en el RESO a través de un acto administrativo mediante un análisis de las objeciones, la revisión de la consistencia de los soportes y argumentos que se utilizaron para tomar la decisión inicial </v>
      </c>
      <c r="X48" s="183" t="str">
        <f>+'5 - Diseño y Valoración Control'!K49</f>
        <v>Correctivo</v>
      </c>
      <c r="Y48" s="109" t="str">
        <f>+'5 - Diseño y Valoración Control'!L49</f>
        <v>Impacto</v>
      </c>
      <c r="Z48" s="183" t="str">
        <f>+'5 - Diseño y Valoración Control'!M49</f>
        <v>Manual</v>
      </c>
      <c r="AA48" s="109" t="str">
        <f>+'5 - Diseño y Valoración Control'!N49</f>
        <v>25%</v>
      </c>
      <c r="AB48" s="183" t="str">
        <f>+'5 - Diseño y Valoración Control'!O49</f>
        <v>Sin Documentar</v>
      </c>
      <c r="AC48" s="183" t="str">
        <f>+'5 - Diseño y Valoración Control'!P49</f>
        <v>Continua</v>
      </c>
      <c r="AD48" s="183" t="str">
        <f>+'5 - Diseño y Valoración Control'!Q49</f>
        <v>Con registro</v>
      </c>
      <c r="AE48" s="110">
        <f>+'5 - Diseño y Valoración Control'!R49</f>
        <v>0.6</v>
      </c>
      <c r="AF48" s="109" t="str">
        <f>+'5 - Diseño y Valoración Control'!S49</f>
        <v>Media</v>
      </c>
      <c r="AG48" s="110">
        <f>+'5 - Diseño y Valoración Control'!T49</f>
        <v>0.75</v>
      </c>
      <c r="AH48" s="109" t="str">
        <f>+'5 - Diseño y Valoración Control'!U49</f>
        <v>Mayor</v>
      </c>
      <c r="AI48" s="109" t="str">
        <f>+'5 - Diseño y Valoración Control'!V49</f>
        <v>Alto</v>
      </c>
      <c r="AJ48" s="109" t="str">
        <f>+'5 - Diseño y Valoración Control'!W49</f>
        <v>Reducir</v>
      </c>
      <c r="AK48" s="153" t="str">
        <f>+'6 - Plan de Acciones Preventiva'!F47</f>
        <v>P 17.2</v>
      </c>
      <c r="AL48" s="152" t="str">
        <f>+'6 - Plan de Acciones Preventiva'!G47</f>
        <v>Capacitaciones al equipo RESO de la SSIT</v>
      </c>
      <c r="AM48" s="153" t="str">
        <f>+'6 - Plan de Acciones Preventiva'!H47</f>
        <v>SUBDIRECCIÓN DE SISTEMAS DE INFORMACIÓN DE TIERRAS</v>
      </c>
      <c r="AN48" s="152" t="str">
        <f>+'6 - Plan de Acciones Preventiva'!I47</f>
        <v>Listas de asistencias a las capacitaciones</v>
      </c>
      <c r="AO48" s="187">
        <f>+'6 - Plan de Acciones Preventiva'!J47</f>
        <v>3</v>
      </c>
      <c r="AP48" s="187">
        <f>+'6 - Plan de Acciones Preventiva'!AI47</f>
        <v>2</v>
      </c>
      <c r="AQ48" s="252">
        <f>+'6 - Plan de Acciones Preventiva'!AJ47</f>
        <v>0.66666666666666663</v>
      </c>
      <c r="AR48" s="187" t="str">
        <f>+'6 - Plan de Acciones Preventiva'!AK47</f>
        <v>En términos</v>
      </c>
      <c r="AS48" s="183">
        <f>+'7 - Materialización del Riesgo'!G49</f>
        <v>0</v>
      </c>
      <c r="AT48" s="183">
        <f>+'7 - Materialización del Riesgo'!H49</f>
        <v>0</v>
      </c>
      <c r="AU48" s="183">
        <f>+'7 - Materialización del Riesgo'!I49</f>
        <v>0</v>
      </c>
      <c r="AV48" s="183" t="e">
        <f>+'7 - Materialización del Riesgo'!J49</f>
        <v>#DIV/0!</v>
      </c>
      <c r="AW48" s="183" t="e">
        <f>+'7 - Materialización del Riesgo'!K49</f>
        <v>#DIV/0!</v>
      </c>
      <c r="AX48" s="183">
        <f>+'7 - Materialización del Riesgo'!L49</f>
        <v>0</v>
      </c>
      <c r="AY48" s="183">
        <f>+'7 - Materialización del Riesgo'!M49</f>
        <v>0</v>
      </c>
      <c r="AZ48" s="183">
        <f>+'7 - Materialización del Riesgo'!N49</f>
        <v>0</v>
      </c>
      <c r="BA48" s="183">
        <f>+'7 - Materialización del Riesgo'!O49</f>
        <v>0</v>
      </c>
      <c r="BB48" s="183" t="e">
        <f>+'7 - Materialización del Riesgo'!P49</f>
        <v>#DIV/0!</v>
      </c>
      <c r="BC48" s="188">
        <f>+'7 - Materialización del Riesgo'!Q49</f>
        <v>1</v>
      </c>
    </row>
    <row r="49" spans="2:55" s="175" customFormat="1" ht="70.75" x14ac:dyDescent="0.4">
      <c r="B49" s="152" t="str">
        <f>+'3 - Identificación del Riesgo'!B49</f>
        <v>PLANIFICACIÓN DEL ORDENAMIENTO SOCIAL DE LA PROPIEDAD</v>
      </c>
      <c r="C49" s="152" t="str">
        <f>+'3 - Identificación del Riesgo'!C49</f>
        <v>Determinar las acciones necesarias a cargo de la Entidad para consolidar el Ordenamiento Social de la Propiedad Rural considerando los modelos de atención por oferta, demanda y descongestión</v>
      </c>
      <c r="D49" s="152" t="str">
        <f>+'3 - Identificación del Riesgo'!D49</f>
        <v>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v>
      </c>
      <c r="E49" s="183" t="str">
        <f>+'3 - Identificación del Riesgo'!F49</f>
        <v>SUBDIRECCIÓN DE PLANEACIÓN OPERATIVA</v>
      </c>
      <c r="F49" s="153" t="str">
        <f>+'3 - Identificación del Riesgo'!G49</f>
        <v>R 18</v>
      </c>
      <c r="G49" s="183" t="str">
        <f>+'3 - Identificación del Riesgo'!H49</f>
        <v>Incumplimiento en la formulación e implementación de los POSPR en los municipios programados por razones técnicas y operativas</v>
      </c>
      <c r="H49" s="183" t="str">
        <f>+'3 - Identificación del Riesgo'!I49</f>
        <v>Afectación Económica o presupuestal</v>
      </c>
      <c r="I49" s="152" t="str">
        <f>+'3 - Identificación del Riesgo'!J49</f>
        <v>Posibilidad de afectación económica por multa y sanción del ente regulador debido a la limitada capacidad técnica y operativa, uso de información desactualizada y deficiente, ausencia de herramientas y/o escenarios de monitoreo y seguimiento al desarrollo de las actividades de formulación e implementación de POSPR</v>
      </c>
      <c r="J49" s="184">
        <f>+'3 - Identificación del Riesgo'!O49</f>
        <v>44701</v>
      </c>
      <c r="K49" s="184" t="str">
        <f>+'3 - Identificación del Riesgo'!K49</f>
        <v>OPERATIVOS</v>
      </c>
      <c r="L49" s="185" t="str">
        <f>+'3 - Identificación del Riesgo'!N49</f>
        <v>Ejecución y administración de procesos</v>
      </c>
      <c r="M49" s="186">
        <f>+'4 - Valor del Riesgo Inherente'!H50</f>
        <v>18</v>
      </c>
      <c r="N49" s="109" t="str">
        <f t="shared" si="0"/>
        <v>Baja</v>
      </c>
      <c r="O49" s="110">
        <f t="shared" si="1"/>
        <v>0.4</v>
      </c>
      <c r="P49" s="186" t="str">
        <f>+'4 - Valor del Riesgo Inherente'!K50</f>
        <v>Desde los 500 SMLMV</v>
      </c>
      <c r="Q49" s="109" t="str">
        <f>+'4 - Valor del Riesgo Inherente'!L50</f>
        <v>Catastrófico</v>
      </c>
      <c r="R49" s="110">
        <f>+'4 - Valor del Riesgo Inherente'!M50</f>
        <v>1</v>
      </c>
      <c r="S49" s="109" t="str">
        <f>+'4 - Valor del Riesgo Inherente'!N50</f>
        <v>Extremo</v>
      </c>
      <c r="T49" s="109" t="str">
        <f>+'4 - Valor del Riesgo Inherente'!O50</f>
        <v>Reducir</v>
      </c>
      <c r="U49" s="153" t="str">
        <f>+'5 - Diseño y Valoración Control'!H50</f>
        <v>C 18.1</v>
      </c>
      <c r="V49" s="152" t="str">
        <f>+'5 - Diseño y Valoración Control'!I50</f>
        <v>SUBDIRECCIÓN DE PLANEACIÓN OPERATIVA</v>
      </c>
      <c r="W49" s="152" t="str">
        <f>+'5 - Diseño y Valoración Control'!J50</f>
        <v>Subdirección de Planeación Operativa Realiza monitoreo y seguimiento a la formulación, implementación y consolidación de los POSPR A través de reportes de seguimiento donde se evidencia la ejecución de las actividades y productos a desarrollar en el marco de la ruta metodológica para la formulación, implementación y consolidación de los Planes de Ordenamiento Social de la Propiedad Rural - POSPR</v>
      </c>
      <c r="X49" s="183" t="str">
        <f>+'5 - Diseño y Valoración Control'!K50</f>
        <v>Preventivo</v>
      </c>
      <c r="Y49" s="109" t="str">
        <f>+'5 - Diseño y Valoración Control'!L50</f>
        <v>Probabilidad</v>
      </c>
      <c r="Z49" s="183" t="str">
        <f>+'5 - Diseño y Valoración Control'!M50</f>
        <v>Manual</v>
      </c>
      <c r="AA49" s="109" t="str">
        <f>+'5 - Diseño y Valoración Control'!N50</f>
        <v>40%</v>
      </c>
      <c r="AB49" s="183" t="str">
        <f>+'5 - Diseño y Valoración Control'!O50</f>
        <v>Documentado</v>
      </c>
      <c r="AC49" s="183" t="str">
        <f>+'5 - Diseño y Valoración Control'!P50</f>
        <v>Continua</v>
      </c>
      <c r="AD49" s="183" t="str">
        <f>+'5 - Diseño y Valoración Control'!Q50</f>
        <v>Con registro</v>
      </c>
      <c r="AE49" s="110">
        <f>+'5 - Diseño y Valoración Control'!R50</f>
        <v>0.24</v>
      </c>
      <c r="AF49" s="109" t="str">
        <f>+'5 - Diseño y Valoración Control'!S50</f>
        <v>Baja</v>
      </c>
      <c r="AG49" s="110">
        <f>+'5 - Diseño y Valoración Control'!T50</f>
        <v>1</v>
      </c>
      <c r="AH49" s="109" t="str">
        <f>+'5 - Diseño y Valoración Control'!U50</f>
        <v>Catastrófico</v>
      </c>
      <c r="AI49" s="109" t="str">
        <f>+'5 - Diseño y Valoración Control'!V50</f>
        <v>Extremo</v>
      </c>
      <c r="AJ49" s="109" t="str">
        <f>+'5 - Diseño y Valoración Control'!W50</f>
        <v>Reducir</v>
      </c>
      <c r="AK49" s="153" t="str">
        <f>+'6 - Plan de Acciones Preventiva'!F48</f>
        <v>P 18.1</v>
      </c>
      <c r="AL49" s="152" t="str">
        <f>+'6 - Plan de Acciones Preventiva'!G48</f>
        <v>Realizar mesas técnicas operativas de seguimiento la Formulación e Implementación de Planes</v>
      </c>
      <c r="AM49" s="153" t="str">
        <f>+'6 - Plan de Acciones Preventiva'!H48</f>
        <v>SUBDIRECCIÓN DE PLANEACIÓN OPERATIVA</v>
      </c>
      <c r="AN49" s="152" t="str">
        <f>+'6 - Plan de Acciones Preventiva'!I48</f>
        <v>Actas de las mesas técnicas con convenios y/o socios estratégicos</v>
      </c>
      <c r="AO49" s="187">
        <f>+'6 - Plan de Acciones Preventiva'!J48</f>
        <v>3</v>
      </c>
      <c r="AP49" s="187">
        <f>+'6 - Plan de Acciones Preventiva'!AI48</f>
        <v>6</v>
      </c>
      <c r="AQ49" s="252">
        <f>+'6 - Plan de Acciones Preventiva'!AJ48</f>
        <v>1</v>
      </c>
      <c r="AR49" s="187" t="str">
        <f>+'6 - Plan de Acciones Preventiva'!AK48</f>
        <v>Finalizado</v>
      </c>
      <c r="AS49" s="183">
        <f>+'7 - Materialización del Riesgo'!G50</f>
        <v>0</v>
      </c>
      <c r="AT49" s="183">
        <f>+'7 - Materialización del Riesgo'!H50</f>
        <v>0</v>
      </c>
      <c r="AU49" s="183">
        <f>+'7 - Materialización del Riesgo'!I50</f>
        <v>0</v>
      </c>
      <c r="AV49" s="183" t="e">
        <f>+'7 - Materialización del Riesgo'!J50</f>
        <v>#DIV/0!</v>
      </c>
      <c r="AW49" s="183" t="e">
        <f>+'7 - Materialización del Riesgo'!K50</f>
        <v>#DIV/0!</v>
      </c>
      <c r="AX49" s="183">
        <f>+'7 - Materialización del Riesgo'!L50</f>
        <v>0</v>
      </c>
      <c r="AY49" s="183">
        <f>+'7 - Materialización del Riesgo'!M50</f>
        <v>0</v>
      </c>
      <c r="AZ49" s="183">
        <f>+'7 - Materialización del Riesgo'!N50</f>
        <v>0</v>
      </c>
      <c r="BA49" s="183">
        <f>+'7 - Materialización del Riesgo'!O50</f>
        <v>0</v>
      </c>
      <c r="BB49" s="183" t="e">
        <f>+'7 - Materialización del Riesgo'!P50</f>
        <v>#DIV/0!</v>
      </c>
      <c r="BC49" s="188">
        <f>+'7 - Materialización del Riesgo'!Q50</f>
        <v>1</v>
      </c>
    </row>
    <row r="50" spans="2:55" s="175" customFormat="1" ht="70.75" x14ac:dyDescent="0.4">
      <c r="B50" s="152" t="str">
        <f>+'3 - Identificación del Riesgo'!B50</f>
        <v>PLANIFICACIÓN DEL ORDENAMIENTO SOCIAL DE LA PROPIEDAD</v>
      </c>
      <c r="C50" s="152" t="str">
        <f>+'3 - Identificación del Riesgo'!C50</f>
        <v>Determinar las acciones necesarias a cargo de la Entidad para consolidar el Ordenamiento Social de la Propiedad Rural considerando los modelos de atención por oferta, demanda y descongestión</v>
      </c>
      <c r="D50" s="152" t="str">
        <f>+'3 - Identificación del Riesgo'!D50</f>
        <v>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v>
      </c>
      <c r="E50" s="183" t="str">
        <f>+'3 - Identificación del Riesgo'!F50</f>
        <v>SUBDIRECCIÓN DE PLANEACIÓN OPERATIVA</v>
      </c>
      <c r="F50" s="153" t="str">
        <f>+'3 - Identificación del Riesgo'!G50</f>
        <v>R 18</v>
      </c>
      <c r="G50" s="183" t="str">
        <f>+'3 - Identificación del Riesgo'!H50</f>
        <v>Incumplimiento en la formulación e implementación de los POSPR en los municipios programados por razones técnicas y operativas</v>
      </c>
      <c r="H50" s="183" t="str">
        <f>+'3 - Identificación del Riesgo'!I50</f>
        <v>Afectación Económica o presupuestal</v>
      </c>
      <c r="I50" s="152" t="str">
        <f>+'3 - Identificación del Riesgo'!J50</f>
        <v>Posibilidad de afectación económica por multa y sanción del ente regulador debido a la limitada capacidad técnica y operativa, uso de información desactualizada y deficiente, ausencia de herramientas y/o escenarios de monitoreo y seguimiento al desarrollo de las actividades de formulación e implementación de POSPR</v>
      </c>
      <c r="J50" s="184">
        <f>+'3 - Identificación del Riesgo'!O50</f>
        <v>44701</v>
      </c>
      <c r="K50" s="184" t="str">
        <f>+'3 - Identificación del Riesgo'!K50</f>
        <v>OPERATIVOS</v>
      </c>
      <c r="L50" s="185" t="str">
        <f>+'3 - Identificación del Riesgo'!N50</f>
        <v>Ejecución y administración de procesos</v>
      </c>
      <c r="M50" s="186">
        <f>+'4 - Valor del Riesgo Inherente'!H51</f>
        <v>18</v>
      </c>
      <c r="N50" s="109" t="str">
        <f t="shared" si="0"/>
        <v>Baja</v>
      </c>
      <c r="O50" s="110">
        <f t="shared" si="1"/>
        <v>0.4</v>
      </c>
      <c r="P50" s="186" t="str">
        <f>+'4 - Valor del Riesgo Inherente'!K51</f>
        <v>Desde los 500 SMLMV</v>
      </c>
      <c r="Q50" s="109" t="str">
        <f>+'4 - Valor del Riesgo Inherente'!L51</f>
        <v>Catastrófico</v>
      </c>
      <c r="R50" s="110">
        <f>+'4 - Valor del Riesgo Inherente'!M51</f>
        <v>1</v>
      </c>
      <c r="S50" s="109" t="str">
        <f>+'4 - Valor del Riesgo Inherente'!N51</f>
        <v>Extremo</v>
      </c>
      <c r="T50" s="109" t="str">
        <f>+'4 - Valor del Riesgo Inherente'!O51</f>
        <v>Reducir</v>
      </c>
      <c r="U50" s="153" t="str">
        <f>+'5 - Diseño y Valoración Control'!H51</f>
        <v>C 18.2</v>
      </c>
      <c r="V50" s="152" t="str">
        <f>+'5 - Diseño y Valoración Control'!I51</f>
        <v>SUBDIRECCIÓN DE PLANEACIÓN OPERATIVA</v>
      </c>
      <c r="W50" s="152" t="str">
        <f>+'5 - Diseño y Valoración Control'!J51</f>
        <v>Subdirección de Planeación Operativa Actualiza Cronogramas de Operación en el municipio programado para el ajuste del desarrollo de la operación A través de actas de Comités Técnicos Operativos o de mesas técnicas  Mediante la revisión de las desviaciones en la elaboración y entrega de productos, proponiendo acciones de mejora para la corrección de estas</v>
      </c>
      <c r="X50" s="183" t="str">
        <f>+'5 - Diseño y Valoración Control'!K51</f>
        <v>Correctivo</v>
      </c>
      <c r="Y50" s="109" t="str">
        <f>+'5 - Diseño y Valoración Control'!L51</f>
        <v>Impacto</v>
      </c>
      <c r="Z50" s="183" t="str">
        <f>+'5 - Diseño y Valoración Control'!M51</f>
        <v>Manual</v>
      </c>
      <c r="AA50" s="109" t="str">
        <f>+'5 - Diseño y Valoración Control'!N51</f>
        <v>25%</v>
      </c>
      <c r="AB50" s="183" t="str">
        <f>+'5 - Diseño y Valoración Control'!O51</f>
        <v>Documentado</v>
      </c>
      <c r="AC50" s="183" t="str">
        <f>+'5 - Diseño y Valoración Control'!P51</f>
        <v>Continua</v>
      </c>
      <c r="AD50" s="183" t="str">
        <f>+'5 - Diseño y Valoración Control'!Q51</f>
        <v>Con registro</v>
      </c>
      <c r="AE50" s="110">
        <f>+'5 - Diseño y Valoración Control'!R51</f>
        <v>0.24</v>
      </c>
      <c r="AF50" s="109" t="str">
        <f>+'5 - Diseño y Valoración Control'!S51</f>
        <v>Baja</v>
      </c>
      <c r="AG50" s="110">
        <f>+'5 - Diseño y Valoración Control'!T51</f>
        <v>0.75</v>
      </c>
      <c r="AH50" s="109" t="str">
        <f>+'5 - Diseño y Valoración Control'!U51</f>
        <v>Mayor</v>
      </c>
      <c r="AI50" s="109" t="str">
        <f>+'5 - Diseño y Valoración Control'!V51</f>
        <v>Alto</v>
      </c>
      <c r="AJ50" s="109" t="str">
        <f>+'5 - Diseño y Valoración Control'!W51</f>
        <v>Reducir</v>
      </c>
      <c r="AK50" s="153" t="str">
        <f>+'6 - Plan de Acciones Preventiva'!F49</f>
        <v>P 18.2</v>
      </c>
      <c r="AL50" s="152">
        <f>+'6 - Plan de Acciones Preventiva'!G49</f>
        <v>0</v>
      </c>
      <c r="AM50" s="153" t="str">
        <f>+'6 - Plan de Acciones Preventiva'!H49</f>
        <v/>
      </c>
      <c r="AN50" s="152">
        <f>+'6 - Plan de Acciones Preventiva'!I49</f>
        <v>0</v>
      </c>
      <c r="AO50" s="187">
        <f>+'6 - Plan de Acciones Preventiva'!J49</f>
        <v>0</v>
      </c>
      <c r="AP50" s="187">
        <f>+'6 - Plan de Acciones Preventiva'!AI49</f>
        <v>0</v>
      </c>
      <c r="AQ50" s="252">
        <f>+'6 - Plan de Acciones Preventiva'!AJ49</f>
        <v>0</v>
      </c>
      <c r="AR50" s="187">
        <f>+'6 - Plan de Acciones Preventiva'!AK49</f>
        <v>0</v>
      </c>
      <c r="AS50" s="183">
        <f>+'7 - Materialización del Riesgo'!G51</f>
        <v>0</v>
      </c>
      <c r="AT50" s="183">
        <f>+'7 - Materialización del Riesgo'!H51</f>
        <v>0</v>
      </c>
      <c r="AU50" s="183">
        <f>+'7 - Materialización del Riesgo'!I51</f>
        <v>0</v>
      </c>
      <c r="AV50" s="183" t="e">
        <f>+'7 - Materialización del Riesgo'!J51</f>
        <v>#DIV/0!</v>
      </c>
      <c r="AW50" s="183" t="e">
        <f>+'7 - Materialización del Riesgo'!K51</f>
        <v>#DIV/0!</v>
      </c>
      <c r="AX50" s="183">
        <f>+'7 - Materialización del Riesgo'!L51</f>
        <v>0</v>
      </c>
      <c r="AY50" s="183">
        <f>+'7 - Materialización del Riesgo'!M51</f>
        <v>0</v>
      </c>
      <c r="AZ50" s="183">
        <f>+'7 - Materialización del Riesgo'!N51</f>
        <v>0</v>
      </c>
      <c r="BA50" s="183">
        <f>+'7 - Materialización del Riesgo'!O51</f>
        <v>0</v>
      </c>
      <c r="BB50" s="183" t="e">
        <f>+'7 - Materialización del Riesgo'!P51</f>
        <v>#DIV/0!</v>
      </c>
      <c r="BC50" s="188">
        <f>+'7 - Materialización del Riesgo'!Q51</f>
        <v>1</v>
      </c>
    </row>
    <row r="51" spans="2:55" s="175" customFormat="1" ht="70.75" x14ac:dyDescent="0.4">
      <c r="B51" s="152" t="str">
        <f>+'3 - Identificación del Riesgo'!B51</f>
        <v>PLANIFICACIÓN DEL ORDENAMIENTO SOCIAL DE LA PROPIEDAD</v>
      </c>
      <c r="C51" s="152" t="str">
        <f>+'3 - Identificación del Riesgo'!C51</f>
        <v>Determinar las acciones necesarias a cargo de la Entidad para consolidar el Ordenamiento Social de la Propiedad Rural considerando los modelos de atención por oferta, demanda y descongestión</v>
      </c>
      <c r="D51" s="152" t="str">
        <f>+'3 - Identificación del Riesgo'!D51</f>
        <v>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v>
      </c>
      <c r="E51" s="183" t="str">
        <f>+'3 - Identificación del Riesgo'!F51</f>
        <v>SUBDIRECCIÓN DE PLANEACIÓN OPERATIVA</v>
      </c>
      <c r="F51" s="153" t="str">
        <f>+'3 - Identificación del Riesgo'!G51</f>
        <v>R 19</v>
      </c>
      <c r="G51" s="183" t="str">
        <f>+'3 - Identificación del Riesgo'!H51</f>
        <v>Retrasos o suspensión en la formulación e implementación de POSPR en los municipios programados por condiciones de seguridad adversas a la operación</v>
      </c>
      <c r="H51" s="183" t="str">
        <f>+'3 - Identificación del Riesgo'!I51</f>
        <v>Afectación Económica o presupuestal</v>
      </c>
      <c r="I51" s="152" t="str">
        <f>+'3 - Identificación del Riesgo'!J51</f>
        <v>Posibilidad de afectación económica en sobrecostos de operación debido a las situaciones de orden público sobrevinientes, que impidan desarrollar las actividades operativas en la formulación e implementación de POSPR en los municipios programados</v>
      </c>
      <c r="J51" s="184">
        <f>+'3 - Identificación del Riesgo'!O51</f>
        <v>44701</v>
      </c>
      <c r="K51" s="184" t="str">
        <f>+'3 - Identificación del Riesgo'!K51</f>
        <v>OPERATIVOS</v>
      </c>
      <c r="L51" s="185" t="str">
        <f>+'3 - Identificación del Riesgo'!N51</f>
        <v>Daños a activos fijos/ eventos externos</v>
      </c>
      <c r="M51" s="186">
        <f>+'4 - Valor del Riesgo Inherente'!H52</f>
        <v>18</v>
      </c>
      <c r="N51" s="109" t="str">
        <f t="shared" si="0"/>
        <v>Baja</v>
      </c>
      <c r="O51" s="110">
        <f t="shared" si="1"/>
        <v>0.4</v>
      </c>
      <c r="P51" s="186" t="str">
        <f>+'4 - Valor del Riesgo Inherente'!K52</f>
        <v>Desde los 500 SMLMV</v>
      </c>
      <c r="Q51" s="109" t="str">
        <f>+'4 - Valor del Riesgo Inherente'!L52</f>
        <v>Catastrófico</v>
      </c>
      <c r="R51" s="110">
        <f>+'4 - Valor del Riesgo Inherente'!M52</f>
        <v>1</v>
      </c>
      <c r="S51" s="109" t="str">
        <f>+'4 - Valor del Riesgo Inherente'!N52</f>
        <v>Extremo</v>
      </c>
      <c r="T51" s="109" t="str">
        <f>+'4 - Valor del Riesgo Inherente'!O52</f>
        <v>Reducir</v>
      </c>
      <c r="U51" s="153" t="str">
        <f>+'5 - Diseño y Valoración Control'!H52</f>
        <v>C 19.1</v>
      </c>
      <c r="V51" s="152" t="str">
        <f>+'5 - Diseño y Valoración Control'!I52</f>
        <v>SUBDIRECCIÓN DE PLANEACIÓN OPERATIVA</v>
      </c>
      <c r="W51" s="152" t="str">
        <f>+'5 - Diseño y Valoración Control'!J52</f>
        <v xml:space="preserve">Subdirección de Planeación Operativa Realiza análisis de condiciones de riesgo en asuntos de seguridad  en el marco de la ruta de Formulación e Implementación del POSPR A través de actas de reuniones e  informes en materia de seguridad  mediante el análisis de variables de condiciones de seguridad y reuniones de articulación con autoridades del sector defensa </v>
      </c>
      <c r="X51" s="183" t="str">
        <f>+'5 - Diseño y Valoración Control'!K52</f>
        <v>Preventivo</v>
      </c>
      <c r="Y51" s="109" t="str">
        <f>+'5 - Diseño y Valoración Control'!L52</f>
        <v>Probabilidad</v>
      </c>
      <c r="Z51" s="183" t="str">
        <f>+'5 - Diseño y Valoración Control'!M52</f>
        <v>Manual</v>
      </c>
      <c r="AA51" s="109" t="str">
        <f>+'5 - Diseño y Valoración Control'!N52</f>
        <v>40%</v>
      </c>
      <c r="AB51" s="183" t="str">
        <f>+'5 - Diseño y Valoración Control'!O52</f>
        <v>Documentado</v>
      </c>
      <c r="AC51" s="183" t="str">
        <f>+'5 - Diseño y Valoración Control'!P52</f>
        <v>Continua</v>
      </c>
      <c r="AD51" s="183" t="str">
        <f>+'5 - Diseño y Valoración Control'!Q52</f>
        <v>Con registro</v>
      </c>
      <c r="AE51" s="110">
        <f>+'5 - Diseño y Valoración Control'!R52</f>
        <v>0.24</v>
      </c>
      <c r="AF51" s="109" t="str">
        <f>+'5 - Diseño y Valoración Control'!S52</f>
        <v>Baja</v>
      </c>
      <c r="AG51" s="110">
        <f>+'5 - Diseño y Valoración Control'!T52</f>
        <v>1</v>
      </c>
      <c r="AH51" s="109" t="str">
        <f>+'5 - Diseño y Valoración Control'!U52</f>
        <v>Catastrófico</v>
      </c>
      <c r="AI51" s="109" t="str">
        <f>+'5 - Diseño y Valoración Control'!V52</f>
        <v>Extremo</v>
      </c>
      <c r="AJ51" s="109" t="str">
        <f>+'5 - Diseño y Valoración Control'!W52</f>
        <v>Reducir</v>
      </c>
      <c r="AK51" s="153" t="str">
        <f>+'6 - Plan de Acciones Preventiva'!F50</f>
        <v>P 19.1</v>
      </c>
      <c r="AL51" s="152" t="str">
        <f>+'6 - Plan de Acciones Preventiva'!G50</f>
        <v>Realizar reuniones de acercamiento institucional con las entidades con competencias en el temas de seguridad en los municipios programados</v>
      </c>
      <c r="AM51" s="153" t="str">
        <f>+'6 - Plan de Acciones Preventiva'!H50</f>
        <v>SUBDIRECCIÓN DE PLANEACIÓN OPERATIVA</v>
      </c>
      <c r="AN51" s="152" t="str">
        <f>+'6 - Plan de Acciones Preventiva'!I50</f>
        <v>Actas de reuniones o soportes de realización de estas</v>
      </c>
      <c r="AO51" s="187">
        <f>+'6 - Plan de Acciones Preventiva'!J50</f>
        <v>9</v>
      </c>
      <c r="AP51" s="187">
        <f>+'6 - Plan de Acciones Preventiva'!AI50</f>
        <v>7</v>
      </c>
      <c r="AQ51" s="252">
        <f>+'6 - Plan de Acciones Preventiva'!AJ50</f>
        <v>0.77777777777777779</v>
      </c>
      <c r="AR51" s="187" t="str">
        <f>+'6 - Plan de Acciones Preventiva'!AK50</f>
        <v>En términos</v>
      </c>
      <c r="AS51" s="183">
        <f>+'7 - Materialización del Riesgo'!G52</f>
        <v>0</v>
      </c>
      <c r="AT51" s="183">
        <f>+'7 - Materialización del Riesgo'!H52</f>
        <v>0</v>
      </c>
      <c r="AU51" s="183">
        <f>+'7 - Materialización del Riesgo'!I52</f>
        <v>0</v>
      </c>
      <c r="AV51" s="183" t="e">
        <f>+'7 - Materialización del Riesgo'!J52</f>
        <v>#DIV/0!</v>
      </c>
      <c r="AW51" s="183" t="e">
        <f>+'7 - Materialización del Riesgo'!K52</f>
        <v>#DIV/0!</v>
      </c>
      <c r="AX51" s="183">
        <f>+'7 - Materialización del Riesgo'!L52</f>
        <v>0</v>
      </c>
      <c r="AY51" s="183">
        <f>+'7 - Materialización del Riesgo'!M52</f>
        <v>0</v>
      </c>
      <c r="AZ51" s="183">
        <f>+'7 - Materialización del Riesgo'!N52</f>
        <v>0</v>
      </c>
      <c r="BA51" s="183">
        <f>+'7 - Materialización del Riesgo'!O52</f>
        <v>0</v>
      </c>
      <c r="BB51" s="183" t="e">
        <f>+'7 - Materialización del Riesgo'!P52</f>
        <v>#DIV/0!</v>
      </c>
      <c r="BC51" s="188">
        <f>+'7 - Materialización del Riesgo'!Q52</f>
        <v>1</v>
      </c>
    </row>
    <row r="52" spans="2:55" s="175" customFormat="1" ht="70.75" x14ac:dyDescent="0.4">
      <c r="B52" s="152" t="str">
        <f>+'3 - Identificación del Riesgo'!B52</f>
        <v>PLANIFICACIÓN DEL ORDENAMIENTO SOCIAL DE LA PROPIEDAD</v>
      </c>
      <c r="C52" s="152" t="str">
        <f>+'3 - Identificación del Riesgo'!C52</f>
        <v>Determinar las acciones necesarias a cargo de la Entidad para consolidar el Ordenamiento Social de la Propiedad Rural considerando los modelos de atención por oferta, demanda y descongestión</v>
      </c>
      <c r="D52" s="152" t="str">
        <f>+'3 - Identificación del Riesgo'!D52</f>
        <v>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v>
      </c>
      <c r="E52" s="183" t="str">
        <f>+'3 - Identificación del Riesgo'!F52</f>
        <v>SUBDIRECCIÓN DE PLANEACIÓN OPERATIVA</v>
      </c>
      <c r="F52" s="153" t="str">
        <f>+'3 - Identificación del Riesgo'!G52</f>
        <v>R 19</v>
      </c>
      <c r="G52" s="183" t="str">
        <f>+'3 - Identificación del Riesgo'!H52</f>
        <v>Retrasos o suspensión en la formulación e implementación de POSPR en los municipios programados por condiciones de seguridad adversas a la operación</v>
      </c>
      <c r="H52" s="183" t="str">
        <f>+'3 - Identificación del Riesgo'!I52</f>
        <v>Afectación Económica o presupuestal</v>
      </c>
      <c r="I52" s="152" t="str">
        <f>+'3 - Identificación del Riesgo'!J52</f>
        <v>Posibilidad de afectación económica en sobrecostos de operación debido a las situaciones de orden público sobrevinientes, que impidan desarrollar las actividades operativas en la formulación e implementación de POSPR en los municipios programados</v>
      </c>
      <c r="J52" s="184">
        <f>+'3 - Identificación del Riesgo'!O52</f>
        <v>44701</v>
      </c>
      <c r="K52" s="184" t="str">
        <f>+'3 - Identificación del Riesgo'!K52</f>
        <v>OPERATIVOS</v>
      </c>
      <c r="L52" s="185" t="str">
        <f>+'3 - Identificación del Riesgo'!N52</f>
        <v>Daños a activos fijos/ eventos externos</v>
      </c>
      <c r="M52" s="186">
        <f>+'4 - Valor del Riesgo Inherente'!H53</f>
        <v>18</v>
      </c>
      <c r="N52" s="109" t="str">
        <f t="shared" si="0"/>
        <v>Baja</v>
      </c>
      <c r="O52" s="110">
        <f t="shared" si="1"/>
        <v>0.4</v>
      </c>
      <c r="P52" s="186" t="str">
        <f>+'4 - Valor del Riesgo Inherente'!K53</f>
        <v>Desde los 500 SMLMV</v>
      </c>
      <c r="Q52" s="109" t="str">
        <f>+'4 - Valor del Riesgo Inherente'!L53</f>
        <v>Catastrófico</v>
      </c>
      <c r="R52" s="110">
        <f>+'4 - Valor del Riesgo Inherente'!M53</f>
        <v>1</v>
      </c>
      <c r="S52" s="109" t="str">
        <f>+'4 - Valor del Riesgo Inherente'!N53</f>
        <v>Extremo</v>
      </c>
      <c r="T52" s="109" t="str">
        <f>+'4 - Valor del Riesgo Inherente'!O53</f>
        <v>Reducir</v>
      </c>
      <c r="U52" s="153" t="str">
        <f>+'5 - Diseño y Valoración Control'!H53</f>
        <v>C 19.2</v>
      </c>
      <c r="V52" s="152" t="str">
        <f>+'5 - Diseño y Valoración Control'!I53</f>
        <v>SUBDIRECCIÓN DE PLANEACIÓN OPERATIVA</v>
      </c>
      <c r="W52" s="152" t="str">
        <f>+'5 - Diseño y Valoración Control'!J53</f>
        <v>Subdirección de Planeación Operativa Revisa que los POSPR operativos contengan el capitulo de las recomendaciones de viabilización para la implementación como insumo para la toma de decisiones a través del POSPR operativo  Mediante la revisión de este documento, el cual debe tener el capitulo No 4 "recomendaciones para la implementación de POSPR"</v>
      </c>
      <c r="X52" s="183" t="str">
        <f>+'5 - Diseño y Valoración Control'!K53</f>
        <v>Preventivo</v>
      </c>
      <c r="Y52" s="109" t="str">
        <f>+'5 - Diseño y Valoración Control'!L53</f>
        <v>Probabilidad</v>
      </c>
      <c r="Z52" s="183" t="str">
        <f>+'5 - Diseño y Valoración Control'!M53</f>
        <v>Manual</v>
      </c>
      <c r="AA52" s="109" t="str">
        <f>+'5 - Diseño y Valoración Control'!N53</f>
        <v>40%</v>
      </c>
      <c r="AB52" s="183" t="str">
        <f>+'5 - Diseño y Valoración Control'!O53</f>
        <v>Documentado</v>
      </c>
      <c r="AC52" s="183" t="str">
        <f>+'5 - Diseño y Valoración Control'!P53</f>
        <v>Continua</v>
      </c>
      <c r="AD52" s="183" t="str">
        <f>+'5 - Diseño y Valoración Control'!Q53</f>
        <v>Con registro</v>
      </c>
      <c r="AE52" s="110">
        <f>+'5 - Diseño y Valoración Control'!R53</f>
        <v>0.14399999999999999</v>
      </c>
      <c r="AF52" s="109" t="str">
        <f>+'5 - Diseño y Valoración Control'!S53</f>
        <v>Muy Baja</v>
      </c>
      <c r="AG52" s="110">
        <f>+'5 - Diseño y Valoración Control'!T53</f>
        <v>1</v>
      </c>
      <c r="AH52" s="109" t="str">
        <f>+'5 - Diseño y Valoración Control'!U53</f>
        <v>Catastrófico</v>
      </c>
      <c r="AI52" s="109" t="str">
        <f>+'5 - Diseño y Valoración Control'!V53</f>
        <v>Extremo</v>
      </c>
      <c r="AJ52" s="109" t="str">
        <f>+'5 - Diseño y Valoración Control'!W53</f>
        <v>Reducir</v>
      </c>
      <c r="AK52" s="153" t="str">
        <f>+'6 - Plan de Acciones Preventiva'!F51</f>
        <v>P 19.2</v>
      </c>
      <c r="AL52" s="152">
        <f>+'6 - Plan de Acciones Preventiva'!G51</f>
        <v>0</v>
      </c>
      <c r="AM52" s="153" t="str">
        <f>+'6 - Plan de Acciones Preventiva'!H51</f>
        <v/>
      </c>
      <c r="AN52" s="152">
        <f>+'6 - Plan de Acciones Preventiva'!I51</f>
        <v>0</v>
      </c>
      <c r="AO52" s="187">
        <f>+'6 - Plan de Acciones Preventiva'!J51</f>
        <v>0</v>
      </c>
      <c r="AP52" s="187">
        <f>+'6 - Plan de Acciones Preventiva'!AI51</f>
        <v>0</v>
      </c>
      <c r="AQ52" s="252">
        <f>+'6 - Plan de Acciones Preventiva'!AJ51</f>
        <v>0</v>
      </c>
      <c r="AR52" s="187">
        <f>+'6 - Plan de Acciones Preventiva'!AK51</f>
        <v>0</v>
      </c>
      <c r="AS52" s="183">
        <f>+'7 - Materialización del Riesgo'!G53</f>
        <v>0</v>
      </c>
      <c r="AT52" s="183">
        <f>+'7 - Materialización del Riesgo'!H53</f>
        <v>0</v>
      </c>
      <c r="AU52" s="183">
        <f>+'7 - Materialización del Riesgo'!I53</f>
        <v>0</v>
      </c>
      <c r="AV52" s="183" t="e">
        <f>+'7 - Materialización del Riesgo'!J53</f>
        <v>#DIV/0!</v>
      </c>
      <c r="AW52" s="183" t="e">
        <f>+'7 - Materialización del Riesgo'!K53</f>
        <v>#DIV/0!</v>
      </c>
      <c r="AX52" s="183">
        <f>+'7 - Materialización del Riesgo'!L53</f>
        <v>0</v>
      </c>
      <c r="AY52" s="183">
        <f>+'7 - Materialización del Riesgo'!M53</f>
        <v>0</v>
      </c>
      <c r="AZ52" s="183">
        <f>+'7 - Materialización del Riesgo'!N53</f>
        <v>0</v>
      </c>
      <c r="BA52" s="183">
        <f>+'7 - Materialización del Riesgo'!O53</f>
        <v>0</v>
      </c>
      <c r="BB52" s="183" t="e">
        <f>+'7 - Materialización del Riesgo'!P53</f>
        <v>#DIV/0!</v>
      </c>
      <c r="BC52" s="188">
        <f>+'7 - Materialización del Riesgo'!Q53</f>
        <v>1</v>
      </c>
    </row>
    <row r="53" spans="2:55" s="175" customFormat="1" ht="70.75" x14ac:dyDescent="0.4">
      <c r="B53" s="152" t="str">
        <f>+'3 - Identificación del Riesgo'!B53</f>
        <v>PLANIFICACIÓN DEL ORDENAMIENTO SOCIAL DE LA PROPIEDAD</v>
      </c>
      <c r="C53" s="152" t="str">
        <f>+'3 - Identificación del Riesgo'!C53</f>
        <v>Determinar las acciones necesarias a cargo de la Entidad para consolidar el Ordenamiento Social de la Propiedad Rural considerando los modelos de atención por oferta, demanda y descongestión</v>
      </c>
      <c r="D53" s="152" t="str">
        <f>+'3 - Identificación del Riesgo'!D53</f>
        <v>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v>
      </c>
      <c r="E53" s="183" t="str">
        <f>+'3 - Identificación del Riesgo'!F53</f>
        <v>SUBDIRECCIÓN DE PLANEACIÓN OPERATIVA</v>
      </c>
      <c r="F53" s="153" t="str">
        <f>+'3 - Identificación del Riesgo'!G53</f>
        <v>R 19</v>
      </c>
      <c r="G53" s="183" t="str">
        <f>+'3 - Identificación del Riesgo'!H53</f>
        <v>Retrasos o suspensión en la formulación e implementación de POSPR en los municipios programados por condiciones de seguridad adversas a la operación</v>
      </c>
      <c r="H53" s="183" t="str">
        <f>+'3 - Identificación del Riesgo'!I53</f>
        <v>Afectación Económica o presupuestal</v>
      </c>
      <c r="I53" s="152" t="str">
        <f>+'3 - Identificación del Riesgo'!J53</f>
        <v>Posibilidad de afectación económica en sobrecostos de operación debido a las situaciones de orden público sobrevinientes, que impidan desarrollar las actividades operativas en la formulación e implementación de POSPR en los municipios programados</v>
      </c>
      <c r="J53" s="184">
        <f>+'3 - Identificación del Riesgo'!O53</f>
        <v>44701</v>
      </c>
      <c r="K53" s="184" t="str">
        <f>+'3 - Identificación del Riesgo'!K53</f>
        <v>OPERATIVOS</v>
      </c>
      <c r="L53" s="185" t="str">
        <f>+'3 - Identificación del Riesgo'!N53</f>
        <v>Daños a activos fijos/ eventos externos</v>
      </c>
      <c r="M53" s="186">
        <f>+'4 - Valor del Riesgo Inherente'!H54</f>
        <v>18</v>
      </c>
      <c r="N53" s="109" t="str">
        <f t="shared" si="0"/>
        <v>Baja</v>
      </c>
      <c r="O53" s="110">
        <f t="shared" si="1"/>
        <v>0.4</v>
      </c>
      <c r="P53" s="186" t="str">
        <f>+'4 - Valor del Riesgo Inherente'!K54</f>
        <v>Desde los 500 SMLMV</v>
      </c>
      <c r="Q53" s="109" t="str">
        <f>+'4 - Valor del Riesgo Inherente'!L54</f>
        <v>Catastrófico</v>
      </c>
      <c r="R53" s="110">
        <f>+'4 - Valor del Riesgo Inherente'!M54</f>
        <v>1</v>
      </c>
      <c r="S53" s="109" t="str">
        <f>+'4 - Valor del Riesgo Inherente'!N54</f>
        <v>Extremo</v>
      </c>
      <c r="T53" s="109" t="str">
        <f>+'4 - Valor del Riesgo Inherente'!O54</f>
        <v>Reducir</v>
      </c>
      <c r="U53" s="153" t="str">
        <f>+'5 - Diseño y Valoración Control'!H54</f>
        <v>C 19.3</v>
      </c>
      <c r="V53" s="152" t="str">
        <f>+'5 - Diseño y Valoración Control'!I54</f>
        <v>SUBDIRECCIÓN DE PLANEACIÓN OPERATIVA</v>
      </c>
      <c r="W53" s="152" t="str">
        <f>+'5 - Diseño y Valoración Control'!J54</f>
        <v>Subdirección de Planeación Operativa Determinan la necesidad de suspender o desprogramar la intervención en el municipio A través del Acta de la Mesa de Ordenamiento de la ANT Donde se revisa la  proposición en condiciones de seguridad realizada por la DGOSP, definiendo que acción se toma con relación a la desprogramación o suspensión</v>
      </c>
      <c r="X53" s="183" t="str">
        <f>+'5 - Diseño y Valoración Control'!K54</f>
        <v>Correctivo</v>
      </c>
      <c r="Y53" s="109" t="str">
        <f>+'5 - Diseño y Valoración Control'!L54</f>
        <v>Impacto</v>
      </c>
      <c r="Z53" s="183" t="str">
        <f>+'5 - Diseño y Valoración Control'!M54</f>
        <v>Manual</v>
      </c>
      <c r="AA53" s="109" t="str">
        <f>+'5 - Diseño y Valoración Control'!N54</f>
        <v>25%</v>
      </c>
      <c r="AB53" s="183" t="str">
        <f>+'5 - Diseño y Valoración Control'!O54</f>
        <v>Documentado</v>
      </c>
      <c r="AC53" s="183" t="str">
        <f>+'5 - Diseño y Valoración Control'!P54</f>
        <v>Continua</v>
      </c>
      <c r="AD53" s="183" t="str">
        <f>+'5 - Diseño y Valoración Control'!Q54</f>
        <v>Con registro</v>
      </c>
      <c r="AE53" s="110">
        <f>+'5 - Diseño y Valoración Control'!R54</f>
        <v>0.14399999999999999</v>
      </c>
      <c r="AF53" s="109" t="str">
        <f>+'5 - Diseño y Valoración Control'!S54</f>
        <v>Muy Baja</v>
      </c>
      <c r="AG53" s="110">
        <f>+'5 - Diseño y Valoración Control'!T54</f>
        <v>0.75</v>
      </c>
      <c r="AH53" s="109" t="str">
        <f>+'5 - Diseño y Valoración Control'!U54</f>
        <v>Mayor</v>
      </c>
      <c r="AI53" s="109" t="str">
        <f>+'5 - Diseño y Valoración Control'!V54</f>
        <v>Alto</v>
      </c>
      <c r="AJ53" s="109" t="str">
        <f>+'5 - Diseño y Valoración Control'!W54</f>
        <v>Reducir</v>
      </c>
      <c r="AK53" s="153" t="str">
        <f>+'6 - Plan de Acciones Preventiva'!F52</f>
        <v>P 19.3</v>
      </c>
      <c r="AL53" s="152">
        <f>+'6 - Plan de Acciones Preventiva'!G52</f>
        <v>0</v>
      </c>
      <c r="AM53" s="153" t="str">
        <f>+'6 - Plan de Acciones Preventiva'!H52</f>
        <v/>
      </c>
      <c r="AN53" s="152">
        <f>+'6 - Plan de Acciones Preventiva'!I52</f>
        <v>0</v>
      </c>
      <c r="AO53" s="187">
        <f>+'6 - Plan de Acciones Preventiva'!J52</f>
        <v>0</v>
      </c>
      <c r="AP53" s="187">
        <f>+'6 - Plan de Acciones Preventiva'!AI52</f>
        <v>0</v>
      </c>
      <c r="AQ53" s="252">
        <f>+'6 - Plan de Acciones Preventiva'!AJ52</f>
        <v>0</v>
      </c>
      <c r="AR53" s="187">
        <f>+'6 - Plan de Acciones Preventiva'!AK52</f>
        <v>0</v>
      </c>
      <c r="AS53" s="183">
        <f>+'7 - Materialización del Riesgo'!G54</f>
        <v>0</v>
      </c>
      <c r="AT53" s="183">
        <f>+'7 - Materialización del Riesgo'!H54</f>
        <v>0</v>
      </c>
      <c r="AU53" s="183">
        <f>+'7 - Materialización del Riesgo'!I54</f>
        <v>0</v>
      </c>
      <c r="AV53" s="183" t="e">
        <f>+'7 - Materialización del Riesgo'!J54</f>
        <v>#DIV/0!</v>
      </c>
      <c r="AW53" s="183" t="e">
        <f>+'7 - Materialización del Riesgo'!K54</f>
        <v>#DIV/0!</v>
      </c>
      <c r="AX53" s="183">
        <f>+'7 - Materialización del Riesgo'!L54</f>
        <v>0</v>
      </c>
      <c r="AY53" s="183">
        <f>+'7 - Materialización del Riesgo'!M54</f>
        <v>0</v>
      </c>
      <c r="AZ53" s="183">
        <f>+'7 - Materialización del Riesgo'!N54</f>
        <v>0</v>
      </c>
      <c r="BA53" s="183">
        <f>+'7 - Materialización del Riesgo'!O54</f>
        <v>0</v>
      </c>
      <c r="BB53" s="183" t="e">
        <f>+'7 - Materialización del Riesgo'!P54</f>
        <v>#DIV/0!</v>
      </c>
      <c r="BC53" s="188">
        <f>+'7 - Materialización del Riesgo'!Q54</f>
        <v>1</v>
      </c>
    </row>
    <row r="54" spans="2:55" s="175" customFormat="1" ht="70.75" x14ac:dyDescent="0.4">
      <c r="B54" s="152" t="str">
        <f>+'3 - Identificación del Riesgo'!B54</f>
        <v>PLANIFICACIÓN DEL ORDENAMIENTO SOCIAL DE LA PROPIEDAD</v>
      </c>
      <c r="C54" s="152" t="str">
        <f>+'3 - Identificación del Riesgo'!C54</f>
        <v>Determinar las acciones necesarias a cargo de la Entidad para consolidar el Ordenamiento Social de la Propiedad Rural considerando los modelos de atención por oferta, demanda y descongestión</v>
      </c>
      <c r="D54" s="152" t="str">
        <f>+'3 - Identificación del Riesgo'!D54</f>
        <v>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v>
      </c>
      <c r="E54" s="183" t="str">
        <f>+'3 - Identificación del Riesgo'!F54</f>
        <v>SUBDIRECCIÓN DE PLANEACIÓN OPERATIVA</v>
      </c>
      <c r="F54" s="153" t="str">
        <f>+'3 - Identificación del Riesgo'!G54</f>
        <v>R 20</v>
      </c>
      <c r="G54" s="183" t="str">
        <f>+'3 - Identificación del Riesgo'!H54</f>
        <v>Incumplimientos por parte de los socios estratégicos y/u operadores de catastro en la entrega de insumos / productos requeridos para la formulación e implementación de POSPR, en el marco de los convenios celebrados</v>
      </c>
      <c r="H54" s="183" t="str">
        <f>+'3 - Identificación del Riesgo'!I54</f>
        <v>Afectación Económica o presupuestal</v>
      </c>
      <c r="I54" s="152" t="str">
        <f>+'3 - Identificación del Riesgo'!J54</f>
        <v>Posibilidad de afectación económica por multa y sanción del ente regulador debido al inadecuado seguimiento a la ejecución en las actividades desarrolladas por socios estratégicos y/u operadores de catastro en la formulación e implementación de POSPR</v>
      </c>
      <c r="J54" s="184">
        <f>+'3 - Identificación del Riesgo'!O54</f>
        <v>44701</v>
      </c>
      <c r="K54" s="184" t="str">
        <f>+'3 - Identificación del Riesgo'!K54</f>
        <v>OPERATIVOS</v>
      </c>
      <c r="L54" s="185" t="str">
        <f>+'3 - Identificación del Riesgo'!N54</f>
        <v>Ejecución y administración de procesos</v>
      </c>
      <c r="M54" s="186">
        <f>+'4 - Valor del Riesgo Inherente'!H55</f>
        <v>50</v>
      </c>
      <c r="N54" s="109" t="str">
        <f t="shared" si="0"/>
        <v>Media</v>
      </c>
      <c r="O54" s="110">
        <f t="shared" si="1"/>
        <v>0.6</v>
      </c>
      <c r="P54" s="186" t="str">
        <f>+'4 - Valor del Riesgo Inherente'!K55</f>
        <v>Desde los 500 SMLMV</v>
      </c>
      <c r="Q54" s="109" t="str">
        <f>+'4 - Valor del Riesgo Inherente'!L55</f>
        <v>Catastrófico</v>
      </c>
      <c r="R54" s="110">
        <f>+'4 - Valor del Riesgo Inherente'!M55</f>
        <v>1</v>
      </c>
      <c r="S54" s="109" t="str">
        <f>+'4 - Valor del Riesgo Inherente'!N55</f>
        <v>Extremo</v>
      </c>
      <c r="T54" s="109" t="str">
        <f>+'4 - Valor del Riesgo Inherente'!O55</f>
        <v>Reducir</v>
      </c>
      <c r="U54" s="153" t="str">
        <f>+'5 - Diseño y Valoración Control'!H55</f>
        <v>C 20.1</v>
      </c>
      <c r="V54" s="152" t="str">
        <f>+'5 - Diseño y Valoración Control'!I55</f>
        <v>SUBDIRECCIÓN DE PLANEACIÓN OPERATIVA</v>
      </c>
      <c r="W54" s="152" t="str">
        <f>+'5 - Diseño y Valoración Control'!J55</f>
        <v xml:space="preserve">Subdirección de Planeación Operativa Realiza seguimiento al cumplimiento de los convenios por socios estratégicos y/ u operadores de catastro para la formulación e implementación de POSPR A través de informes de seguimiento y mesas técnicas operativas para el acompañamiento a socios estratégicos en la implementación de POSPR Mediante la revisión del avance de la información operativa y financiera frente a las metas pactadas de los convenios por socios estratégicos y/u operadores de catastro </v>
      </c>
      <c r="X54" s="183" t="str">
        <f>+'5 - Diseño y Valoración Control'!K55</f>
        <v>Detectivo</v>
      </c>
      <c r="Y54" s="109" t="str">
        <f>+'5 - Diseño y Valoración Control'!L55</f>
        <v>Probabilidad</v>
      </c>
      <c r="Z54" s="183" t="str">
        <f>+'5 - Diseño y Valoración Control'!M55</f>
        <v>Manual</v>
      </c>
      <c r="AA54" s="109" t="str">
        <f>+'5 - Diseño y Valoración Control'!N55</f>
        <v>30%</v>
      </c>
      <c r="AB54" s="183" t="str">
        <f>+'5 - Diseño y Valoración Control'!O55</f>
        <v>Documentado</v>
      </c>
      <c r="AC54" s="183" t="str">
        <f>+'5 - Diseño y Valoración Control'!P55</f>
        <v>Continua</v>
      </c>
      <c r="AD54" s="183" t="str">
        <f>+'5 - Diseño y Valoración Control'!Q55</f>
        <v>Con registro</v>
      </c>
      <c r="AE54" s="110">
        <f>+'5 - Diseño y Valoración Control'!R55</f>
        <v>0.42</v>
      </c>
      <c r="AF54" s="109" t="str">
        <f>+'5 - Diseño y Valoración Control'!S55</f>
        <v>Media</v>
      </c>
      <c r="AG54" s="110">
        <f>+'5 - Diseño y Valoración Control'!T55</f>
        <v>1</v>
      </c>
      <c r="AH54" s="109" t="str">
        <f>+'5 - Diseño y Valoración Control'!U55</f>
        <v>Catastrófico</v>
      </c>
      <c r="AI54" s="109" t="str">
        <f>+'5 - Diseño y Valoración Control'!V55</f>
        <v>Extremo</v>
      </c>
      <c r="AJ54" s="109" t="str">
        <f>+'5 - Diseño y Valoración Control'!W55</f>
        <v>Reducir</v>
      </c>
      <c r="AK54" s="153" t="str">
        <f>+'6 - Plan de Acciones Preventiva'!F53</f>
        <v>P 20.1</v>
      </c>
      <c r="AL54" s="152" t="str">
        <f>+'6 - Plan de Acciones Preventiva'!G53</f>
        <v>Elaborar informes de Monitoreo y Seguimiento de acompañamiento a los socios a la Formulación e Implementación</v>
      </c>
      <c r="AM54" s="153" t="str">
        <f>+'6 - Plan de Acciones Preventiva'!H53</f>
        <v>SUBDIRECCIÓN DE PLANEACIÓN OPERATIVA</v>
      </c>
      <c r="AN54" s="152" t="str">
        <f>+'6 - Plan de Acciones Preventiva'!I53</f>
        <v>Informes elaborados de Monitoreo y Seguimiento de acompañamiento a los socios a la Formulación e Implementación.</v>
      </c>
      <c r="AO54" s="187">
        <f>+'6 - Plan de Acciones Preventiva'!J53</f>
        <v>4</v>
      </c>
      <c r="AP54" s="187">
        <f>+'6 - Plan de Acciones Preventiva'!AI53</f>
        <v>1</v>
      </c>
      <c r="AQ54" s="252">
        <f>+'6 - Plan de Acciones Preventiva'!AJ53</f>
        <v>0.25</v>
      </c>
      <c r="AR54" s="187" t="str">
        <f>+'6 - Plan de Acciones Preventiva'!AK53</f>
        <v>En términos</v>
      </c>
      <c r="AS54" s="183">
        <f>+'7 - Materialización del Riesgo'!G55</f>
        <v>0</v>
      </c>
      <c r="AT54" s="183">
        <f>+'7 - Materialización del Riesgo'!H55</f>
        <v>0</v>
      </c>
      <c r="AU54" s="183">
        <f>+'7 - Materialización del Riesgo'!I55</f>
        <v>0</v>
      </c>
      <c r="AV54" s="183" t="e">
        <f>+'7 - Materialización del Riesgo'!J55</f>
        <v>#DIV/0!</v>
      </c>
      <c r="AW54" s="183" t="e">
        <f>+'7 - Materialización del Riesgo'!K55</f>
        <v>#DIV/0!</v>
      </c>
      <c r="AX54" s="183">
        <f>+'7 - Materialización del Riesgo'!L55</f>
        <v>0</v>
      </c>
      <c r="AY54" s="183">
        <f>+'7 - Materialización del Riesgo'!M55</f>
        <v>0</v>
      </c>
      <c r="AZ54" s="183">
        <f>+'7 - Materialización del Riesgo'!N55</f>
        <v>0</v>
      </c>
      <c r="BA54" s="183">
        <f>+'7 - Materialización del Riesgo'!O55</f>
        <v>0</v>
      </c>
      <c r="BB54" s="183" t="e">
        <f>+'7 - Materialización del Riesgo'!P55</f>
        <v>#DIV/0!</v>
      </c>
      <c r="BC54" s="188">
        <f>+'7 - Materialización del Riesgo'!Q55</f>
        <v>1</v>
      </c>
    </row>
    <row r="55" spans="2:55" s="175" customFormat="1" ht="70.75" x14ac:dyDescent="0.4">
      <c r="B55" s="152" t="str">
        <f>+'3 - Identificación del Riesgo'!B55</f>
        <v>PLANIFICACIÓN DEL ORDENAMIENTO SOCIAL DE LA PROPIEDAD</v>
      </c>
      <c r="C55" s="152" t="str">
        <f>+'3 - Identificación del Riesgo'!C55</f>
        <v>Determinar las acciones necesarias a cargo de la Entidad para consolidar el Ordenamiento Social de la Propiedad Rural considerando los modelos de atención por oferta, demanda y descongestión</v>
      </c>
      <c r="D55" s="152" t="str">
        <f>+'3 - Identificación del Riesgo'!D55</f>
        <v>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v>
      </c>
      <c r="E55" s="183" t="str">
        <f>+'3 - Identificación del Riesgo'!F55</f>
        <v>SUBDIRECCIÓN DE PLANEACIÓN OPERATIVA</v>
      </c>
      <c r="F55" s="153" t="str">
        <f>+'3 - Identificación del Riesgo'!G55</f>
        <v>R 20</v>
      </c>
      <c r="G55" s="183" t="str">
        <f>+'3 - Identificación del Riesgo'!H55</f>
        <v>Incumplimientos por parte de los socios estratégicos y/u operadores de catastro en la entrega de insumos / productos requeridos para la formulación e implementación de POSPR, en el marco de los convenios celebrados</v>
      </c>
      <c r="H55" s="183" t="str">
        <f>+'3 - Identificación del Riesgo'!I55</f>
        <v>Afectación Económica o presupuestal</v>
      </c>
      <c r="I55" s="152" t="str">
        <f>+'3 - Identificación del Riesgo'!J55</f>
        <v>Posibilidad de afectación económica por multa y sanción del ente regulador debido al inadecuado seguimiento a la ejecución en las actividades desarrolladas por socios estratégicos y/u operadores de catastro en la formulación e implementación de POSPR</v>
      </c>
      <c r="J55" s="184">
        <f>+'3 - Identificación del Riesgo'!O55</f>
        <v>44701</v>
      </c>
      <c r="K55" s="184" t="str">
        <f>+'3 - Identificación del Riesgo'!K55</f>
        <v>OPERATIVOS</v>
      </c>
      <c r="L55" s="185" t="str">
        <f>+'3 - Identificación del Riesgo'!N55</f>
        <v>Ejecución y administración de procesos</v>
      </c>
      <c r="M55" s="186">
        <f>+'4 - Valor del Riesgo Inherente'!H56</f>
        <v>50</v>
      </c>
      <c r="N55" s="109" t="str">
        <f t="shared" si="0"/>
        <v>Media</v>
      </c>
      <c r="O55" s="110">
        <f t="shared" si="1"/>
        <v>0.6</v>
      </c>
      <c r="P55" s="186" t="str">
        <f>+'4 - Valor del Riesgo Inherente'!K56</f>
        <v>Desde los 500 SMLMV</v>
      </c>
      <c r="Q55" s="109" t="str">
        <f>+'4 - Valor del Riesgo Inherente'!L56</f>
        <v>Catastrófico</v>
      </c>
      <c r="R55" s="110">
        <f>+'4 - Valor del Riesgo Inherente'!M56</f>
        <v>1</v>
      </c>
      <c r="S55" s="109" t="str">
        <f>+'4 - Valor del Riesgo Inherente'!N56</f>
        <v>Extremo</v>
      </c>
      <c r="T55" s="109" t="str">
        <f>+'4 - Valor del Riesgo Inherente'!O56</f>
        <v>Reducir</v>
      </c>
      <c r="U55" s="153" t="str">
        <f>+'5 - Diseño y Valoración Control'!H56</f>
        <v>C 20.2</v>
      </c>
      <c r="V55" s="152" t="str">
        <f>+'5 - Diseño y Valoración Control'!I56</f>
        <v>SUBDIRECCIÓN DE PLANEACIÓN OPERATIVA</v>
      </c>
      <c r="W55" s="152" t="str">
        <f>+'5 - Diseño y Valoración Control'!J56</f>
        <v xml:space="preserve">Subdirección de Planeación Operativa Actualiza Cronogramas de Operación en el municipio programado A través de informes de seguimiento o mesas técnicas operativas para el acompañamiento a socios estratégicos en la implementación de POSPR Mediante la revisión del avance de la información operativa y financiera frente a las metas pactadas de los convenios por socios estratégicos y/u operadores de catastro </v>
      </c>
      <c r="X55" s="183" t="str">
        <f>+'5 - Diseño y Valoración Control'!K56</f>
        <v>Correctivo</v>
      </c>
      <c r="Y55" s="109" t="str">
        <f>+'5 - Diseño y Valoración Control'!L56</f>
        <v>Impacto</v>
      </c>
      <c r="Z55" s="183" t="str">
        <f>+'5 - Diseño y Valoración Control'!M56</f>
        <v>Manual</v>
      </c>
      <c r="AA55" s="109" t="str">
        <f>+'5 - Diseño y Valoración Control'!N56</f>
        <v>25%</v>
      </c>
      <c r="AB55" s="183" t="str">
        <f>+'5 - Diseño y Valoración Control'!O56</f>
        <v>Documentado</v>
      </c>
      <c r="AC55" s="183" t="str">
        <f>+'5 - Diseño y Valoración Control'!P56</f>
        <v>Continua</v>
      </c>
      <c r="AD55" s="183" t="str">
        <f>+'5 - Diseño y Valoración Control'!Q56</f>
        <v>Con registro</v>
      </c>
      <c r="AE55" s="110">
        <f>+'5 - Diseño y Valoración Control'!R56</f>
        <v>0.42</v>
      </c>
      <c r="AF55" s="109" t="str">
        <f>+'5 - Diseño y Valoración Control'!S56</f>
        <v>Media</v>
      </c>
      <c r="AG55" s="110">
        <f>+'5 - Diseño y Valoración Control'!T56</f>
        <v>0.75</v>
      </c>
      <c r="AH55" s="109" t="str">
        <f>+'5 - Diseño y Valoración Control'!U56</f>
        <v>Mayor</v>
      </c>
      <c r="AI55" s="109" t="str">
        <f>+'5 - Diseño y Valoración Control'!V56</f>
        <v>Alto</v>
      </c>
      <c r="AJ55" s="109" t="str">
        <f>+'5 - Diseño y Valoración Control'!W56</f>
        <v>Reducir</v>
      </c>
      <c r="AK55" s="153" t="str">
        <f>+'6 - Plan de Acciones Preventiva'!F54</f>
        <v>P 20.2</v>
      </c>
      <c r="AL55" s="152" t="str">
        <f>+'6 - Plan de Acciones Preventiva'!G54</f>
        <v xml:space="preserve">Realizar Reuniones de Comité Operativo </v>
      </c>
      <c r="AM55" s="153" t="str">
        <f>+'6 - Plan de Acciones Preventiva'!H54</f>
        <v>SUBDIRECCIÓN DE PLANEACIÓN OPERATIVA</v>
      </c>
      <c r="AN55" s="152" t="str">
        <f>+'6 - Plan de Acciones Preventiva'!I54</f>
        <v>Actas de reuniones realizadas.</v>
      </c>
      <c r="AO55" s="187">
        <f>+'6 - Plan de Acciones Preventiva'!J54</f>
        <v>3</v>
      </c>
      <c r="AP55" s="187">
        <f>+'6 - Plan de Acciones Preventiva'!AI54</f>
        <v>2</v>
      </c>
      <c r="AQ55" s="252">
        <f>+'6 - Plan de Acciones Preventiva'!AJ54</f>
        <v>0.66666666666666663</v>
      </c>
      <c r="AR55" s="187" t="str">
        <f>+'6 - Plan de Acciones Preventiva'!AK54</f>
        <v>En términos</v>
      </c>
      <c r="AS55" s="183">
        <f>+'7 - Materialización del Riesgo'!G56</f>
        <v>0</v>
      </c>
      <c r="AT55" s="183">
        <f>+'7 - Materialización del Riesgo'!H56</f>
        <v>0</v>
      </c>
      <c r="AU55" s="183">
        <f>+'7 - Materialización del Riesgo'!I56</f>
        <v>0</v>
      </c>
      <c r="AV55" s="183" t="e">
        <f>+'7 - Materialización del Riesgo'!J56</f>
        <v>#DIV/0!</v>
      </c>
      <c r="AW55" s="183" t="e">
        <f>+'7 - Materialización del Riesgo'!K56</f>
        <v>#DIV/0!</v>
      </c>
      <c r="AX55" s="183">
        <f>+'7 - Materialización del Riesgo'!L56</f>
        <v>0</v>
      </c>
      <c r="AY55" s="183">
        <f>+'7 - Materialización del Riesgo'!M56</f>
        <v>0</v>
      </c>
      <c r="AZ55" s="183">
        <f>+'7 - Materialización del Riesgo'!N56</f>
        <v>0</v>
      </c>
      <c r="BA55" s="183">
        <f>+'7 - Materialización del Riesgo'!O56</f>
        <v>0</v>
      </c>
      <c r="BB55" s="183" t="e">
        <f>+'7 - Materialización del Riesgo'!P56</f>
        <v>#DIV/0!</v>
      </c>
      <c r="BC55" s="188">
        <f>+'7 - Materialización del Riesgo'!Q56</f>
        <v>1</v>
      </c>
    </row>
    <row r="56" spans="2:55" s="175" customFormat="1" ht="169.75" x14ac:dyDescent="0.4">
      <c r="B56" s="152" t="str">
        <f>+'3 - Identificación del Riesgo'!B56</f>
        <v>SEGURIDAD JURÍDICA SOBRE LA TITULARIDAD DE LA TIERRA Y LOS TERRITORIOS</v>
      </c>
      <c r="C56" s="152" t="str">
        <f>+'3 - Identificación del Riesgo'!C56</f>
        <v>Adelantar los procedimientos agrarios de deslinde, clarificación, extinción, recuperación, reversión, los procesos de formalización de bienes privados rurales, para establecer la naturaleza jurídica y la relación con la tierra Igualmente efectuar la delimitación de los territorios indígenas y la clarificación de los títulos coloniales</v>
      </c>
      <c r="D56" s="152" t="str">
        <f>+'3 - Identificación del Riesgo'!D56</f>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
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v>
      </c>
      <c r="E56" s="183" t="str">
        <f>+'3 - Identificación del Riesgo'!F56</f>
        <v>DIRECCIÓN DE GESTIÓN JURÍDICA DE TIERRAS</v>
      </c>
      <c r="F56" s="153" t="str">
        <f>+'3 - Identificación del Riesgo'!G56</f>
        <v>R 21</v>
      </c>
      <c r="G56" s="183" t="str">
        <f>+'3 - Identificación del Riesgo'!H56</f>
        <v>Tomar decisiones incorrectas en los procesos agrarios o de formalización de la propiedad privada rural (zonas no focalizadas)</v>
      </c>
      <c r="H56" s="183" t="str">
        <f>+'3 - Identificación del Riesgo'!I56</f>
        <v>Pérdida Reputacional</v>
      </c>
      <c r="I56" s="152" t="str">
        <f>+'3 - Identificación del Riesgo'!J56</f>
        <v>Posibilidad de pérdida reputacional en la credibilidad institucional por la decisión generada erradamente en el acto administrativo para las zonas no focalizadas</v>
      </c>
      <c r="J56" s="184">
        <f>+'3 - Identificación del Riesgo'!O56</f>
        <v>44701</v>
      </c>
      <c r="K56" s="184" t="str">
        <f>+'3 - Identificación del Riesgo'!K56</f>
        <v>OPERATIVOS</v>
      </c>
      <c r="L56" s="185" t="str">
        <f>+'3 - Identificación del Riesgo'!N56</f>
        <v>Ejecución y administración de procesos</v>
      </c>
      <c r="M56" s="186">
        <f>+'4 - Valor del Riesgo Inherente'!H57</f>
        <v>7000</v>
      </c>
      <c r="N56" s="109" t="str">
        <f t="shared" si="0"/>
        <v>Muy Alta</v>
      </c>
      <c r="O56" s="110">
        <f t="shared" si="1"/>
        <v>1</v>
      </c>
      <c r="P56" s="186" t="str">
        <f>+'4 - Valor del Riesgo Inherente'!K57</f>
        <v xml:space="preserve">     El riesgo afecta la imagen de  la entidad con efecto publicitario sostenido a nivel de sector administrativo, nivel departamental o municipal</v>
      </c>
      <c r="Q56" s="109" t="str">
        <f>+'4 - Valor del Riesgo Inherente'!L57</f>
        <v>Mayor</v>
      </c>
      <c r="R56" s="110">
        <f>+'4 - Valor del Riesgo Inherente'!M57</f>
        <v>0.8</v>
      </c>
      <c r="S56" s="109" t="str">
        <f>+'4 - Valor del Riesgo Inherente'!N57</f>
        <v>Alto</v>
      </c>
      <c r="T56" s="109" t="str">
        <f>+'4 - Valor del Riesgo Inherente'!O57</f>
        <v>Reducir</v>
      </c>
      <c r="U56" s="153" t="str">
        <f>+'5 - Diseño y Valoración Control'!H57</f>
        <v>C 21.1</v>
      </c>
      <c r="V56" s="152" t="str">
        <f>+'5 - Diseño y Valoración Control'!I57</f>
        <v>SUBDIRECCIÓN DE PROCESOS AGRARIOS Y GESTIÓN JURÍDICA</v>
      </c>
      <c r="W56" s="152" t="str">
        <f>+'5 - Diseño y Valoración Control'!J57</f>
        <v>Subdirección de Procesos Agrarios y Gestión Jurídica revisa los actos administrativos de los procesos agrarios en zonas no focalizadas antes de ser suscritos por parte del Subdirector a través del listado de los actos administrativos donde consta la revisión indicando el número de expediente y el número del acto administrativo que está en los sistemas de información de la ANT</v>
      </c>
      <c r="X56" s="183" t="str">
        <f>+'5 - Diseño y Valoración Control'!K57</f>
        <v>Preventivo</v>
      </c>
      <c r="Y56" s="109" t="str">
        <f>+'5 - Diseño y Valoración Control'!L57</f>
        <v>Probabilidad</v>
      </c>
      <c r="Z56" s="183" t="str">
        <f>+'5 - Diseño y Valoración Control'!M57</f>
        <v>Manual</v>
      </c>
      <c r="AA56" s="109" t="str">
        <f>+'5 - Diseño y Valoración Control'!N57</f>
        <v>40%</v>
      </c>
      <c r="AB56" s="183" t="str">
        <f>+'5 - Diseño y Valoración Control'!O57</f>
        <v>Documentado</v>
      </c>
      <c r="AC56" s="183" t="str">
        <f>+'5 - Diseño y Valoración Control'!P57</f>
        <v>Continua</v>
      </c>
      <c r="AD56" s="183" t="str">
        <f>+'5 - Diseño y Valoración Control'!Q57</f>
        <v>Con registro</v>
      </c>
      <c r="AE56" s="110">
        <f>+'5 - Diseño y Valoración Control'!R57</f>
        <v>0.6</v>
      </c>
      <c r="AF56" s="109" t="str">
        <f>+'5 - Diseño y Valoración Control'!S57</f>
        <v>Media</v>
      </c>
      <c r="AG56" s="110">
        <f>+'5 - Diseño y Valoración Control'!T57</f>
        <v>0.8</v>
      </c>
      <c r="AH56" s="109" t="str">
        <f>+'5 - Diseño y Valoración Control'!U57</f>
        <v>Mayor</v>
      </c>
      <c r="AI56" s="109" t="str">
        <f>+'5 - Diseño y Valoración Control'!V57</f>
        <v>Alto</v>
      </c>
      <c r="AJ56" s="109" t="str">
        <f>+'5 - Diseño y Valoración Control'!W57</f>
        <v>Reducir</v>
      </c>
      <c r="AK56" s="153" t="str">
        <f>+'6 - Plan de Acciones Preventiva'!F55</f>
        <v>P 21.1</v>
      </c>
      <c r="AL56" s="152" t="str">
        <f>+'6 - Plan de Acciones Preventiva'!G55</f>
        <v>Actualizar y depurar el inventario de procesos agrarios en zonas no focalizadas</v>
      </c>
      <c r="AM56" s="153" t="str">
        <f>+'6 - Plan de Acciones Preventiva'!H55</f>
        <v>SUBDIRECCIÓN DE PROCESOS AGRARIOS Y GESTIÓN JURÍDICA</v>
      </c>
      <c r="AN56" s="152" t="str">
        <f>+'6 - Plan de Acciones Preventiva'!I55</f>
        <v>Inventario de procesos agrarios en zonas no focalizadas actualizado.</v>
      </c>
      <c r="AO56" s="187">
        <f>+'6 - Plan de Acciones Preventiva'!J55</f>
        <v>9</v>
      </c>
      <c r="AP56" s="187">
        <f>+'6 - Plan de Acciones Preventiva'!AI55</f>
        <v>9</v>
      </c>
      <c r="AQ56" s="252">
        <f>+'6 - Plan de Acciones Preventiva'!AJ55</f>
        <v>1</v>
      </c>
      <c r="AR56" s="187" t="str">
        <f>+'6 - Plan de Acciones Preventiva'!AK55</f>
        <v>Finalizado</v>
      </c>
      <c r="AS56" s="183">
        <f>+'7 - Materialización del Riesgo'!G57</f>
        <v>0</v>
      </c>
      <c r="AT56" s="183">
        <f>+'7 - Materialización del Riesgo'!H57</f>
        <v>0</v>
      </c>
      <c r="AU56" s="183">
        <f>+'7 - Materialización del Riesgo'!I57</f>
        <v>0</v>
      </c>
      <c r="AV56" s="183" t="e">
        <f>+'7 - Materialización del Riesgo'!J57</f>
        <v>#DIV/0!</v>
      </c>
      <c r="AW56" s="183" t="e">
        <f>+'7 - Materialización del Riesgo'!K57</f>
        <v>#DIV/0!</v>
      </c>
      <c r="AX56" s="183">
        <f>+'7 - Materialización del Riesgo'!L57</f>
        <v>0</v>
      </c>
      <c r="AY56" s="183">
        <f>+'7 - Materialización del Riesgo'!M57</f>
        <v>0</v>
      </c>
      <c r="AZ56" s="183">
        <f>+'7 - Materialización del Riesgo'!N57</f>
        <v>0</v>
      </c>
      <c r="BA56" s="183">
        <f>+'7 - Materialización del Riesgo'!O57</f>
        <v>0</v>
      </c>
      <c r="BB56" s="183" t="e">
        <f>+'7 - Materialización del Riesgo'!P57</f>
        <v>#DIV/0!</v>
      </c>
      <c r="BC56" s="188">
        <f>+'7 - Materialización del Riesgo'!Q57</f>
        <v>1</v>
      </c>
    </row>
    <row r="57" spans="2:55" s="175" customFormat="1" ht="169.75" x14ac:dyDescent="0.4">
      <c r="B57" s="152" t="str">
        <f>+'3 - Identificación del Riesgo'!B57</f>
        <v>SEGURIDAD JURÍDICA SOBRE LA TITULARIDAD DE LA TIERRA Y LOS TERRITORIOS</v>
      </c>
      <c r="C57" s="152" t="str">
        <f>+'3 - Identificación del Riesgo'!C57</f>
        <v>Adelantar los procedimientos agrarios de deslinde, clarificación, extinción, recuperación, reversión, los procesos de formalización de bienes privados rurales, para establecer la naturaleza jurídica y la relación con la tierra Igualmente efectuar la delimitación de los territorios indígenas y la clarificación de los títulos coloniales</v>
      </c>
      <c r="D57" s="152" t="str">
        <f>+'3 - Identificación del Riesgo'!D57</f>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
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v>
      </c>
      <c r="E57" s="183" t="str">
        <f>+'3 - Identificación del Riesgo'!F57</f>
        <v>DIRECCIÓN DE GESTIÓN JURÍDICA DE TIERRAS</v>
      </c>
      <c r="F57" s="153" t="str">
        <f>+'3 - Identificación del Riesgo'!G57</f>
        <v>R 21</v>
      </c>
      <c r="G57" s="183" t="str">
        <f>+'3 - Identificación del Riesgo'!H57</f>
        <v>Tomar decisiones incorrectas en los procesos agrarios o de formalización de la propiedad privada rural (zonas no focalizadas)</v>
      </c>
      <c r="H57" s="183" t="str">
        <f>+'3 - Identificación del Riesgo'!I57</f>
        <v>Pérdida Reputacional</v>
      </c>
      <c r="I57" s="152" t="str">
        <f>+'3 - Identificación del Riesgo'!J57</f>
        <v>Posibilidad de pérdida reputacional en la credibilidad institucional por la decisión generada erradamente en el acto administrativo para las zonas no focalizadas</v>
      </c>
      <c r="J57" s="184">
        <f>+'3 - Identificación del Riesgo'!O57</f>
        <v>44701</v>
      </c>
      <c r="K57" s="184" t="str">
        <f>+'3 - Identificación del Riesgo'!K57</f>
        <v>OPERATIVOS</v>
      </c>
      <c r="L57" s="185" t="str">
        <f>+'3 - Identificación del Riesgo'!N57</f>
        <v>Ejecución y administración de procesos</v>
      </c>
      <c r="M57" s="186">
        <f>+'4 - Valor del Riesgo Inherente'!H58</f>
        <v>7000</v>
      </c>
      <c r="N57" s="109" t="str">
        <f t="shared" si="0"/>
        <v>Muy Alta</v>
      </c>
      <c r="O57" s="110">
        <f t="shared" si="1"/>
        <v>1</v>
      </c>
      <c r="P57" s="186" t="str">
        <f>+'4 - Valor del Riesgo Inherente'!K58</f>
        <v xml:space="preserve">     El riesgo afecta la imagen de  la entidad con efecto publicitario sostenido a nivel de sector administrativo, nivel departamental o municipal</v>
      </c>
      <c r="Q57" s="109" t="str">
        <f>+'4 - Valor del Riesgo Inherente'!L58</f>
        <v>Mayor</v>
      </c>
      <c r="R57" s="110">
        <f>+'4 - Valor del Riesgo Inherente'!M58</f>
        <v>0.8</v>
      </c>
      <c r="S57" s="109" t="str">
        <f>+'4 - Valor del Riesgo Inherente'!N58</f>
        <v>Alto</v>
      </c>
      <c r="T57" s="109" t="str">
        <f>+'4 - Valor del Riesgo Inherente'!O58</f>
        <v>Reducir</v>
      </c>
      <c r="U57" s="153" t="str">
        <f>+'5 - Diseño y Valoración Control'!H58</f>
        <v>C 21.2</v>
      </c>
      <c r="V57" s="152" t="str">
        <f>+'5 - Diseño y Valoración Control'!I58</f>
        <v>SUBDIRECCIÓN DE PROCESOS AGRARIOS Y GESTIÓN JURÍDICA</v>
      </c>
      <c r="W57" s="152" t="str">
        <f>+'5 - Diseño y Valoración Control'!J58</f>
        <v>Subdirección de Procesos Agrarios y Gestión Jurídica profiere un nuevo acto administrativo corrigiendo las inconsistencias del proceso agrario en zonas no focalizadas a través del listado de los actos administrativos que corrigen las inconsistencias corrigiendo la decisión tomada mediante un nuevo acto administrativo, cada vez que se presente un acto administrativo con decisión errónea</v>
      </c>
      <c r="X57" s="183" t="str">
        <f>+'5 - Diseño y Valoración Control'!K58</f>
        <v>Correctivo</v>
      </c>
      <c r="Y57" s="109" t="str">
        <f>+'5 - Diseño y Valoración Control'!L58</f>
        <v>Impacto</v>
      </c>
      <c r="Z57" s="183" t="str">
        <f>+'5 - Diseño y Valoración Control'!M58</f>
        <v>Manual</v>
      </c>
      <c r="AA57" s="109" t="str">
        <f>+'5 - Diseño y Valoración Control'!N58</f>
        <v>25%</v>
      </c>
      <c r="AB57" s="183" t="str">
        <f>+'5 - Diseño y Valoración Control'!O58</f>
        <v>Sin documentar</v>
      </c>
      <c r="AC57" s="183" t="str">
        <f>+'5 - Diseño y Valoración Control'!P58</f>
        <v>Continua</v>
      </c>
      <c r="AD57" s="183" t="str">
        <f>+'5 - Diseño y Valoración Control'!Q58</f>
        <v>Con registro</v>
      </c>
      <c r="AE57" s="110">
        <f>+'5 - Diseño y Valoración Control'!R58</f>
        <v>0.6</v>
      </c>
      <c r="AF57" s="109" t="str">
        <f>+'5 - Diseño y Valoración Control'!S58</f>
        <v>Media</v>
      </c>
      <c r="AG57" s="110">
        <f>+'5 - Diseño y Valoración Control'!T58</f>
        <v>0.60000000000000009</v>
      </c>
      <c r="AH57" s="109" t="str">
        <f>+'5 - Diseño y Valoración Control'!U58</f>
        <v>Moderado</v>
      </c>
      <c r="AI57" s="109" t="str">
        <f>+'5 - Diseño y Valoración Control'!V58</f>
        <v>Moderado</v>
      </c>
      <c r="AJ57" s="109" t="str">
        <f>+'5 - Diseño y Valoración Control'!W58</f>
        <v>Reducir</v>
      </c>
      <c r="AK57" s="153" t="str">
        <f>+'6 - Plan de Acciones Preventiva'!F56</f>
        <v>P 21.2</v>
      </c>
      <c r="AL57" s="152">
        <f>+'6 - Plan de Acciones Preventiva'!G56</f>
        <v>0</v>
      </c>
      <c r="AM57" s="153" t="str">
        <f>+'6 - Plan de Acciones Preventiva'!H56</f>
        <v/>
      </c>
      <c r="AN57" s="152">
        <f>+'6 - Plan de Acciones Preventiva'!I56</f>
        <v>0</v>
      </c>
      <c r="AO57" s="187">
        <f>+'6 - Plan de Acciones Preventiva'!J56</f>
        <v>0</v>
      </c>
      <c r="AP57" s="187">
        <f>+'6 - Plan de Acciones Preventiva'!AI56</f>
        <v>0</v>
      </c>
      <c r="AQ57" s="252">
        <f>+'6 - Plan de Acciones Preventiva'!AJ56</f>
        <v>0</v>
      </c>
      <c r="AR57" s="187">
        <f>+'6 - Plan de Acciones Preventiva'!AK56</f>
        <v>0</v>
      </c>
      <c r="AS57" s="183">
        <f>+'7 - Materialización del Riesgo'!G58</f>
        <v>0</v>
      </c>
      <c r="AT57" s="183">
        <f>+'7 - Materialización del Riesgo'!H58</f>
        <v>0</v>
      </c>
      <c r="AU57" s="183">
        <f>+'7 - Materialización del Riesgo'!I58</f>
        <v>0</v>
      </c>
      <c r="AV57" s="183" t="e">
        <f>+'7 - Materialización del Riesgo'!J58</f>
        <v>#DIV/0!</v>
      </c>
      <c r="AW57" s="183" t="e">
        <f>+'7 - Materialización del Riesgo'!K58</f>
        <v>#DIV/0!</v>
      </c>
      <c r="AX57" s="183">
        <f>+'7 - Materialización del Riesgo'!L58</f>
        <v>0</v>
      </c>
      <c r="AY57" s="183">
        <f>+'7 - Materialización del Riesgo'!M58</f>
        <v>0</v>
      </c>
      <c r="AZ57" s="183">
        <f>+'7 - Materialización del Riesgo'!N58</f>
        <v>0</v>
      </c>
      <c r="BA57" s="183">
        <f>+'7 - Materialización del Riesgo'!O58</f>
        <v>0</v>
      </c>
      <c r="BB57" s="183" t="e">
        <f>+'7 - Materialización del Riesgo'!P58</f>
        <v>#DIV/0!</v>
      </c>
      <c r="BC57" s="188">
        <f>+'7 - Materialización del Riesgo'!Q58</f>
        <v>1</v>
      </c>
    </row>
    <row r="58" spans="2:55" s="175" customFormat="1" ht="169.75" x14ac:dyDescent="0.4">
      <c r="B58" s="152" t="str">
        <f>+'3 - Identificación del Riesgo'!B58</f>
        <v>SEGURIDAD JURÍDICA SOBRE LA TITULARIDAD DE LA TIERRA Y LOS TERRITORIOS</v>
      </c>
      <c r="C58" s="152" t="str">
        <f>+'3 - Identificación del Riesgo'!C58</f>
        <v>Adelantar los procedimientos agrarios de deslinde, clarificación, extinción, recuperación, reversión, los procesos de formalización de bienes privados rurales, para establecer la naturaleza jurídica y la relación con la tierra Igualmente efectuar la delimitación de los territorios indígenas y la clarificación de los títulos coloniales</v>
      </c>
      <c r="D58" s="152" t="str">
        <f>+'3 - Identificación del Riesgo'!D58</f>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
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v>
      </c>
      <c r="E58" s="183" t="str">
        <f>+'3 - Identificación del Riesgo'!F58</f>
        <v>DIRECCIÓN DE GESTIÓN JURÍDICA DE TIERRAS</v>
      </c>
      <c r="F58" s="153" t="str">
        <f>+'3 - Identificación del Riesgo'!G58</f>
        <v>R 22</v>
      </c>
      <c r="G58" s="183" t="str">
        <f>+'3 - Identificación del Riesgo'!H58</f>
        <v>Tomar decisiones incorrectas en los procesos agrarios o de formalización de la propiedad privada rural (zonas focalizadas)</v>
      </c>
      <c r="H58" s="183" t="str">
        <f>+'3 - Identificación del Riesgo'!I58</f>
        <v>Pérdida Reputacional</v>
      </c>
      <c r="I58" s="152" t="str">
        <f>+'3 - Identificación del Riesgo'!J58</f>
        <v>Posibilidad de pérdida reputacional en la credibilidad institucional por la decisión generada erradamente en el acto administrativo para las zonas focalizadas y formalización de la propiedad privada rural</v>
      </c>
      <c r="J58" s="184">
        <f>+'3 - Identificación del Riesgo'!O58</f>
        <v>44701</v>
      </c>
      <c r="K58" s="184" t="str">
        <f>+'3 - Identificación del Riesgo'!K58</f>
        <v>OPERATIVOS</v>
      </c>
      <c r="L58" s="185" t="str">
        <f>+'3 - Identificación del Riesgo'!N58</f>
        <v>Ejecución y administración de procesos</v>
      </c>
      <c r="M58" s="186">
        <f>+'4 - Valor del Riesgo Inherente'!H59</f>
        <v>7000</v>
      </c>
      <c r="N58" s="109" t="str">
        <f t="shared" si="0"/>
        <v>Muy Alta</v>
      </c>
      <c r="O58" s="110">
        <f t="shared" si="1"/>
        <v>1</v>
      </c>
      <c r="P58" s="186" t="str">
        <f>+'4 - Valor del Riesgo Inherente'!K59</f>
        <v xml:space="preserve">     El riesgo afecta la imagen de  la entidad con efecto publicitario sostenido a nivel de sector administrativo, nivel departamental o municipal</v>
      </c>
      <c r="Q58" s="109" t="str">
        <f>+'4 - Valor del Riesgo Inherente'!L59</f>
        <v>Mayor</v>
      </c>
      <c r="R58" s="110">
        <f>+'4 - Valor del Riesgo Inherente'!M59</f>
        <v>0.8</v>
      </c>
      <c r="S58" s="109" t="str">
        <f>+'4 - Valor del Riesgo Inherente'!N59</f>
        <v>Alto</v>
      </c>
      <c r="T58" s="109" t="str">
        <f>+'4 - Valor del Riesgo Inherente'!O59</f>
        <v>Reducir</v>
      </c>
      <c r="U58" s="153" t="str">
        <f>+'5 - Diseño y Valoración Control'!H59</f>
        <v>C 22.1</v>
      </c>
      <c r="V58" s="152" t="str">
        <f>+'5 - Diseño y Valoración Control'!I59</f>
        <v>SUBDIRECCIÓN DE SEGURIDAD JURÍDICA</v>
      </c>
      <c r="W58" s="152" t="str">
        <f>+'5 - Diseño y Valoración Control'!J59</f>
        <v>Subdirección de Seguridad Jurídica revisa los actos administrativos de los procesos agrarios en zonas focalizadas o de formalización de la propiedad privada rural antes de ser suscritos por parte del Subdirector a través del listado de los actos administrativos donde consta la revisión indicando el número de expediente y el número del acto administrativo que está en los sistemas de información de la ANT</v>
      </c>
      <c r="X58" s="183" t="str">
        <f>+'5 - Diseño y Valoración Control'!K59</f>
        <v>Preventivo</v>
      </c>
      <c r="Y58" s="109" t="str">
        <f>+'5 - Diseño y Valoración Control'!L59</f>
        <v>Probabilidad</v>
      </c>
      <c r="Z58" s="183" t="str">
        <f>+'5 - Diseño y Valoración Control'!M59</f>
        <v>Manual</v>
      </c>
      <c r="AA58" s="109" t="str">
        <f>+'5 - Diseño y Valoración Control'!N59</f>
        <v>40%</v>
      </c>
      <c r="AB58" s="183" t="str">
        <f>+'5 - Diseño y Valoración Control'!O59</f>
        <v>Documentado</v>
      </c>
      <c r="AC58" s="183" t="str">
        <f>+'5 - Diseño y Valoración Control'!P59</f>
        <v>Continua</v>
      </c>
      <c r="AD58" s="183" t="str">
        <f>+'5 - Diseño y Valoración Control'!Q59</f>
        <v>Con registro</v>
      </c>
      <c r="AE58" s="110">
        <f>+'5 - Diseño y Valoración Control'!R59</f>
        <v>0.6</v>
      </c>
      <c r="AF58" s="109" t="str">
        <f>+'5 - Diseño y Valoración Control'!S59</f>
        <v>Media</v>
      </c>
      <c r="AG58" s="110">
        <f>+'5 - Diseño y Valoración Control'!T59</f>
        <v>0.8</v>
      </c>
      <c r="AH58" s="109" t="str">
        <f>+'5 - Diseño y Valoración Control'!U59</f>
        <v>Mayor</v>
      </c>
      <c r="AI58" s="109" t="str">
        <f>+'5 - Diseño y Valoración Control'!V59</f>
        <v>Alto</v>
      </c>
      <c r="AJ58" s="109" t="str">
        <f>+'5 - Diseño y Valoración Control'!W59</f>
        <v>Reducir</v>
      </c>
      <c r="AK58" s="153" t="str">
        <f>+'6 - Plan de Acciones Preventiva'!F57</f>
        <v>P 22.1</v>
      </c>
      <c r="AL58" s="152" t="str">
        <f>+'6 - Plan de Acciones Preventiva'!G57</f>
        <v>Actualizar y depurar el inventario de procesos agrarios en zonas focalizadas</v>
      </c>
      <c r="AM58" s="153" t="str">
        <f>+'6 - Plan de Acciones Preventiva'!H57</f>
        <v>SUBDIRECCIÓN DE SEGURIDAD JURÍDICA</v>
      </c>
      <c r="AN58" s="152" t="str">
        <f>+'6 - Plan de Acciones Preventiva'!I57</f>
        <v>Inventario de procesos agrarios en zonas focalizadas actualizado.</v>
      </c>
      <c r="AO58" s="187">
        <f>+'6 - Plan de Acciones Preventiva'!J57</f>
        <v>9</v>
      </c>
      <c r="AP58" s="187">
        <f>+'6 - Plan de Acciones Preventiva'!AI57</f>
        <v>9</v>
      </c>
      <c r="AQ58" s="252">
        <f>+'6 - Plan de Acciones Preventiva'!AJ57</f>
        <v>1</v>
      </c>
      <c r="AR58" s="187" t="str">
        <f>+'6 - Plan de Acciones Preventiva'!AK57</f>
        <v>Finalizado</v>
      </c>
      <c r="AS58" s="183">
        <f>+'7 - Materialización del Riesgo'!G59</f>
        <v>0</v>
      </c>
      <c r="AT58" s="183">
        <f>+'7 - Materialización del Riesgo'!H59</f>
        <v>0</v>
      </c>
      <c r="AU58" s="183">
        <f>+'7 - Materialización del Riesgo'!I59</f>
        <v>0</v>
      </c>
      <c r="AV58" s="183" t="e">
        <f>+'7 - Materialización del Riesgo'!J59</f>
        <v>#DIV/0!</v>
      </c>
      <c r="AW58" s="183" t="e">
        <f>+'7 - Materialización del Riesgo'!K59</f>
        <v>#DIV/0!</v>
      </c>
      <c r="AX58" s="183">
        <f>+'7 - Materialización del Riesgo'!L59</f>
        <v>0</v>
      </c>
      <c r="AY58" s="183">
        <f>+'7 - Materialización del Riesgo'!M59</f>
        <v>0</v>
      </c>
      <c r="AZ58" s="183">
        <f>+'7 - Materialización del Riesgo'!N59</f>
        <v>0</v>
      </c>
      <c r="BA58" s="183">
        <f>+'7 - Materialización del Riesgo'!O59</f>
        <v>0</v>
      </c>
      <c r="BB58" s="183" t="e">
        <f>+'7 - Materialización del Riesgo'!P59</f>
        <v>#DIV/0!</v>
      </c>
      <c r="BC58" s="188">
        <f>+'7 - Materialización del Riesgo'!Q59</f>
        <v>1</v>
      </c>
    </row>
    <row r="59" spans="2:55" s="175" customFormat="1" ht="169.75" x14ac:dyDescent="0.4">
      <c r="B59" s="152" t="str">
        <f>+'3 - Identificación del Riesgo'!B59</f>
        <v>SEGURIDAD JURÍDICA SOBRE LA TITULARIDAD DE LA TIERRA Y LOS TERRITORIOS</v>
      </c>
      <c r="C59" s="152" t="str">
        <f>+'3 - Identificación del Riesgo'!C59</f>
        <v>Adelantar los procedimientos agrarios de deslinde, clarificación, extinción, recuperación, reversión, los procesos de formalización de bienes privados rurales, para establecer la naturaleza jurídica y la relación con la tierra Igualmente efectuar la delimitación de los territorios indígenas y la clarificación de los títulos coloniales</v>
      </c>
      <c r="D59" s="152" t="str">
        <f>+'3 - Identificación del Riesgo'!D59</f>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
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v>
      </c>
      <c r="E59" s="183" t="str">
        <f>+'3 - Identificación del Riesgo'!F59</f>
        <v>DIRECCIÓN DE GESTIÓN JURÍDICA DE TIERRAS</v>
      </c>
      <c r="F59" s="153" t="str">
        <f>+'3 - Identificación del Riesgo'!G59</f>
        <v>R 22</v>
      </c>
      <c r="G59" s="183" t="str">
        <f>+'3 - Identificación del Riesgo'!H59</f>
        <v>Tomar decisiones incorrectas en los procesos agrarios o de formalización de la propiedad privada rural (zonas focalizadas)</v>
      </c>
      <c r="H59" s="183" t="str">
        <f>+'3 - Identificación del Riesgo'!I59</f>
        <v>Pérdida Reputacional</v>
      </c>
      <c r="I59" s="152" t="str">
        <f>+'3 - Identificación del Riesgo'!J59</f>
        <v>Posibilidad de pérdida reputacional en la credibilidad institucional por la decisión generada erradamente en el acto administrativo para las zonas focalizadas y formalización de la propiedad privada rural</v>
      </c>
      <c r="J59" s="184">
        <f>+'3 - Identificación del Riesgo'!O59</f>
        <v>44701</v>
      </c>
      <c r="K59" s="184" t="str">
        <f>+'3 - Identificación del Riesgo'!K59</f>
        <v>OPERATIVOS</v>
      </c>
      <c r="L59" s="185" t="str">
        <f>+'3 - Identificación del Riesgo'!N59</f>
        <v>Ejecución y administración de procesos</v>
      </c>
      <c r="M59" s="186">
        <f>+'4 - Valor del Riesgo Inherente'!H60</f>
        <v>7000</v>
      </c>
      <c r="N59" s="109" t="str">
        <f t="shared" si="0"/>
        <v>Muy Alta</v>
      </c>
      <c r="O59" s="110">
        <f t="shared" si="1"/>
        <v>1</v>
      </c>
      <c r="P59" s="186" t="str">
        <f>+'4 - Valor del Riesgo Inherente'!K60</f>
        <v xml:space="preserve">     El riesgo afecta la imagen de  la entidad con efecto publicitario sostenido a nivel de sector administrativo, nivel departamental o municipal</v>
      </c>
      <c r="Q59" s="109" t="str">
        <f>+'4 - Valor del Riesgo Inherente'!L60</f>
        <v>Mayor</v>
      </c>
      <c r="R59" s="110">
        <f>+'4 - Valor del Riesgo Inherente'!M60</f>
        <v>0.8</v>
      </c>
      <c r="S59" s="109" t="str">
        <f>+'4 - Valor del Riesgo Inherente'!N60</f>
        <v>Alto</v>
      </c>
      <c r="T59" s="109" t="str">
        <f>+'4 - Valor del Riesgo Inherente'!O60</f>
        <v>Reducir</v>
      </c>
      <c r="U59" s="153" t="str">
        <f>+'5 - Diseño y Valoración Control'!H60</f>
        <v>C 22.2</v>
      </c>
      <c r="V59" s="152" t="str">
        <f>+'5 - Diseño y Valoración Control'!I60</f>
        <v>SUBDIRECCIÓN DE SEGURIDAD JURÍDICA</v>
      </c>
      <c r="W59" s="152" t="str">
        <f>+'5 - Diseño y Valoración Control'!J60</f>
        <v>Subdirección de Seguridad Jurídica profiere un nuevo acto administrativo corrigiendo las inconsistencias del proceso agrario en zonas focalizadas o de formalización de la propiedad privada rural a través del listado de los actos administrativos que corrigen las inconsistencias corrigiendo la decisión tomada mediante un nuevo acto administrativo, cada vez que se presente un acto administrativo con decisión errónea</v>
      </c>
      <c r="X59" s="183" t="str">
        <f>+'5 - Diseño y Valoración Control'!K60</f>
        <v>Correctivo</v>
      </c>
      <c r="Y59" s="109" t="str">
        <f>+'5 - Diseño y Valoración Control'!L60</f>
        <v>Impacto</v>
      </c>
      <c r="Z59" s="183" t="str">
        <f>+'5 - Diseño y Valoración Control'!M60</f>
        <v>Manual</v>
      </c>
      <c r="AA59" s="109" t="str">
        <f>+'5 - Diseño y Valoración Control'!N60</f>
        <v>25%</v>
      </c>
      <c r="AB59" s="183" t="str">
        <f>+'5 - Diseño y Valoración Control'!O60</f>
        <v>Sin documentar</v>
      </c>
      <c r="AC59" s="183" t="str">
        <f>+'5 - Diseño y Valoración Control'!P60</f>
        <v>Continua</v>
      </c>
      <c r="AD59" s="183" t="str">
        <f>+'5 - Diseño y Valoración Control'!Q60</f>
        <v>Con registro</v>
      </c>
      <c r="AE59" s="110">
        <f>+'5 - Diseño y Valoración Control'!R60</f>
        <v>0.6</v>
      </c>
      <c r="AF59" s="109" t="str">
        <f>+'5 - Diseño y Valoración Control'!S60</f>
        <v>Media</v>
      </c>
      <c r="AG59" s="110">
        <f>+'5 - Diseño y Valoración Control'!T60</f>
        <v>0.60000000000000009</v>
      </c>
      <c r="AH59" s="109" t="str">
        <f>+'5 - Diseño y Valoración Control'!U60</f>
        <v>Moderado</v>
      </c>
      <c r="AI59" s="109" t="str">
        <f>+'5 - Diseño y Valoración Control'!V60</f>
        <v>Moderado</v>
      </c>
      <c r="AJ59" s="109" t="str">
        <f>+'5 - Diseño y Valoración Control'!W60</f>
        <v>Reducir</v>
      </c>
      <c r="AK59" s="153" t="str">
        <f>+'6 - Plan de Acciones Preventiva'!F58</f>
        <v>P 22.2</v>
      </c>
      <c r="AL59" s="152" t="str">
        <f>+'6 - Plan de Acciones Preventiva'!G58</f>
        <v>Revisión, análisis e implementación de una matriz de control de calidad de producto para procesos de  formalización de la propiedad privada.</v>
      </c>
      <c r="AM59" s="153" t="str">
        <f>+'6 - Plan de Acciones Preventiva'!H58</f>
        <v>SUBDIRECCIÓN DE SEGURIDAD JURÍDICA</v>
      </c>
      <c r="AN59" s="152" t="str">
        <f>+'6 - Plan de Acciones Preventiva'!I58</f>
        <v>Reporte de la categorización de las devoluciones de los productos antes de la firma y de las acciones de corrección de los actos antes de registro. Excel</v>
      </c>
      <c r="AO59" s="187">
        <f>+'6 - Plan de Acciones Preventiva'!J58</f>
        <v>3</v>
      </c>
      <c r="AP59" s="187">
        <f>+'6 - Plan de Acciones Preventiva'!AI58</f>
        <v>3</v>
      </c>
      <c r="AQ59" s="252">
        <f>+'6 - Plan de Acciones Preventiva'!AJ58</f>
        <v>1</v>
      </c>
      <c r="AR59" s="187" t="str">
        <f>+'6 - Plan de Acciones Preventiva'!AK58</f>
        <v>Finalizado</v>
      </c>
      <c r="AS59" s="183">
        <f>+'7 - Materialización del Riesgo'!G60</f>
        <v>0</v>
      </c>
      <c r="AT59" s="183">
        <f>+'7 - Materialización del Riesgo'!H60</f>
        <v>0</v>
      </c>
      <c r="AU59" s="183">
        <f>+'7 - Materialización del Riesgo'!I60</f>
        <v>0</v>
      </c>
      <c r="AV59" s="183" t="e">
        <f>+'7 - Materialización del Riesgo'!J60</f>
        <v>#DIV/0!</v>
      </c>
      <c r="AW59" s="183" t="e">
        <f>+'7 - Materialización del Riesgo'!K60</f>
        <v>#DIV/0!</v>
      </c>
      <c r="AX59" s="183">
        <f>+'7 - Materialización del Riesgo'!L60</f>
        <v>0</v>
      </c>
      <c r="AY59" s="183">
        <f>+'7 - Materialización del Riesgo'!M60</f>
        <v>0</v>
      </c>
      <c r="AZ59" s="183">
        <f>+'7 - Materialización del Riesgo'!N60</f>
        <v>0</v>
      </c>
      <c r="BA59" s="183">
        <f>+'7 - Materialización del Riesgo'!O60</f>
        <v>0</v>
      </c>
      <c r="BB59" s="183" t="e">
        <f>+'7 - Materialización del Riesgo'!P60</f>
        <v>#DIV/0!</v>
      </c>
      <c r="BC59" s="188">
        <f>+'7 - Materialización del Riesgo'!Q60</f>
        <v>1</v>
      </c>
    </row>
    <row r="60" spans="2:55" s="175" customFormat="1" ht="169.75" x14ac:dyDescent="0.4">
      <c r="B60" s="152" t="str">
        <f>+'3 - Identificación del Riesgo'!B60</f>
        <v>SEGURIDAD JURÍDICA SOBRE LA TITULARIDAD DE LA TIERRA Y LOS TERRITORIOS</v>
      </c>
      <c r="C60" s="152" t="str">
        <f>+'3 - Identificación del Riesgo'!C60</f>
        <v>Adelantar los procedimientos agrarios de deslinde, clarificación, extinción, recuperación, reversión, los procesos de formalización de bienes privados rurales, para establecer la naturaleza jurídica y la relación con la tierra Igualmente efectuar la delimitación de los territorios indígenas y la clarificación de los títulos coloniales</v>
      </c>
      <c r="D60" s="152" t="str">
        <f>+'3 - Identificación del Riesgo'!D60</f>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
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v>
      </c>
      <c r="E60" s="183" t="str">
        <f>+'3 - Identificación del Riesgo'!F60</f>
        <v>DIRECCIÓN DE GESTIÓN JURÍDICA DE TIERRAS</v>
      </c>
      <c r="F60" s="153" t="str">
        <f>+'3 - Identificación del Riesgo'!G60</f>
        <v>R 23</v>
      </c>
      <c r="G60" s="183" t="str">
        <f>+'3 - Identificación del Riesgo'!H60</f>
        <v>Incumplimiento de términos para dar respuesta a las nuevas solicitudes de recursos, de decisiones finales de procesos agrarios o de formalización de la propiedad privada rural</v>
      </c>
      <c r="H60" s="183" t="str">
        <f>+'3 - Identificación del Riesgo'!I60</f>
        <v>Pérdida Reputacional</v>
      </c>
      <c r="I60" s="152" t="str">
        <f>+'3 - Identificación del Riesgo'!J60</f>
        <v>Posibilidad de pérdida reputacional en la credibilidad institucional por el incumpliendo de los términos para resolver un recurso</v>
      </c>
      <c r="J60" s="184">
        <f>+'3 - Identificación del Riesgo'!O60</f>
        <v>44701</v>
      </c>
      <c r="K60" s="184" t="str">
        <f>+'3 - Identificación del Riesgo'!K60</f>
        <v>DE CUMPLIMIENTO</v>
      </c>
      <c r="L60" s="185" t="str">
        <f>+'3 - Identificación del Riesgo'!N60</f>
        <v>Usuarios, productos y prácticas</v>
      </c>
      <c r="M60" s="186">
        <f>+'4 - Valor del Riesgo Inherente'!H61</f>
        <v>156</v>
      </c>
      <c r="N60" s="109" t="str">
        <f t="shared" si="0"/>
        <v>Media</v>
      </c>
      <c r="O60" s="110">
        <f t="shared" si="1"/>
        <v>0.6</v>
      </c>
      <c r="P60" s="186" t="str">
        <f>+'4 - Valor del Riesgo Inherente'!K61</f>
        <v xml:space="preserve">     El riesgo afecta la imagen de la entidad a nivel nacional, con efecto publicitarios sostenible a nivel país</v>
      </c>
      <c r="Q60" s="109" t="str">
        <f>+'4 - Valor del Riesgo Inherente'!L61</f>
        <v>Catastrófico</v>
      </c>
      <c r="R60" s="110">
        <f>+'4 - Valor del Riesgo Inherente'!M61</f>
        <v>1</v>
      </c>
      <c r="S60" s="109" t="str">
        <f>+'4 - Valor del Riesgo Inherente'!N61</f>
        <v>Extremo</v>
      </c>
      <c r="T60" s="109" t="str">
        <f>+'4 - Valor del Riesgo Inherente'!O61</f>
        <v>Reducir</v>
      </c>
      <c r="U60" s="153" t="str">
        <f>+'5 - Diseño y Valoración Control'!H61</f>
        <v>C 23.1</v>
      </c>
      <c r="V60" s="152" t="str">
        <f>+'5 - Diseño y Valoración Control'!I61</f>
        <v>SUBDIRECCIÓN DE PROCESOS AGRARIOS Y GESTIÓN JURÍDICA</v>
      </c>
      <c r="W60" s="152" t="str">
        <f>+'5 - Diseño y Valoración Control'!J61</f>
        <v>Subdirección de Procesos Agrarios y Gestión Jurídica reporta los actos administrativos expedidos que resuelven recursos solicitados a las decisiones finales de procesos agrarios en zonas no focalizadas. a través del listado de los actos administrativos que resuelven los recursos interpuestos donde consta el número de expediente y el número del acto administrativo que está en los sistemas de información de la ANT</v>
      </c>
      <c r="X60" s="183" t="str">
        <f>+'5 - Diseño y Valoración Control'!K61</f>
        <v>Preventivo</v>
      </c>
      <c r="Y60" s="109" t="str">
        <f>+'5 - Diseño y Valoración Control'!L61</f>
        <v>Probabilidad</v>
      </c>
      <c r="Z60" s="183" t="str">
        <f>+'5 - Diseño y Valoración Control'!M61</f>
        <v>Manual</v>
      </c>
      <c r="AA60" s="109" t="str">
        <f>+'5 - Diseño y Valoración Control'!N61</f>
        <v>40%</v>
      </c>
      <c r="AB60" s="183" t="str">
        <f>+'5 - Diseño y Valoración Control'!O61</f>
        <v>Documentado</v>
      </c>
      <c r="AC60" s="183" t="str">
        <f>+'5 - Diseño y Valoración Control'!P61</f>
        <v>Continua</v>
      </c>
      <c r="AD60" s="183" t="str">
        <f>+'5 - Diseño y Valoración Control'!Q61</f>
        <v>Con registro</v>
      </c>
      <c r="AE60" s="110">
        <f>+'5 - Diseño y Valoración Control'!R61</f>
        <v>0.36</v>
      </c>
      <c r="AF60" s="109" t="str">
        <f>+'5 - Diseño y Valoración Control'!S61</f>
        <v>Baja</v>
      </c>
      <c r="AG60" s="110">
        <f>+'5 - Diseño y Valoración Control'!T61</f>
        <v>1</v>
      </c>
      <c r="AH60" s="109" t="str">
        <f>+'5 - Diseño y Valoración Control'!U61</f>
        <v>Catastrófico</v>
      </c>
      <c r="AI60" s="109" t="str">
        <f>+'5 - Diseño y Valoración Control'!V61</f>
        <v>Extremo</v>
      </c>
      <c r="AJ60" s="109" t="str">
        <f>+'5 - Diseño y Valoración Control'!W61</f>
        <v>Reducir</v>
      </c>
      <c r="AK60" s="153" t="str">
        <f>+'6 - Plan de Acciones Preventiva'!F59</f>
        <v>P 23.1</v>
      </c>
      <c r="AL60" s="152" t="str">
        <f>+'6 - Plan de Acciones Preventiva'!G59</f>
        <v>Verificación del estado de las solicitudes en ORFEO</v>
      </c>
      <c r="AM60" s="153" t="str">
        <f>+'6 - Plan de Acciones Preventiva'!H59</f>
        <v>DIRECCIÓN DE GESTIÓN JURÍDICA DE TIERRAS</v>
      </c>
      <c r="AN60" s="152" t="str">
        <f>+'6 - Plan de Acciones Preventiva'!I59</f>
        <v>Base de datos reporte del estado de los radicados en ORFEO.</v>
      </c>
      <c r="AO60" s="187">
        <f>+'6 - Plan de Acciones Preventiva'!J59</f>
        <v>8</v>
      </c>
      <c r="AP60" s="187">
        <f>+'6 - Plan de Acciones Preventiva'!AI59</f>
        <v>8</v>
      </c>
      <c r="AQ60" s="252">
        <f>+'6 - Plan de Acciones Preventiva'!AJ59</f>
        <v>1</v>
      </c>
      <c r="AR60" s="187" t="str">
        <f>+'6 - Plan de Acciones Preventiva'!AK59</f>
        <v>Finalizado</v>
      </c>
      <c r="AS60" s="183">
        <f>+'7 - Materialización del Riesgo'!G61</f>
        <v>0</v>
      </c>
      <c r="AT60" s="183">
        <f>+'7 - Materialización del Riesgo'!H61</f>
        <v>0</v>
      </c>
      <c r="AU60" s="183">
        <f>+'7 - Materialización del Riesgo'!I61</f>
        <v>0</v>
      </c>
      <c r="AV60" s="183" t="e">
        <f>+'7 - Materialización del Riesgo'!J61</f>
        <v>#DIV/0!</v>
      </c>
      <c r="AW60" s="183" t="e">
        <f>+'7 - Materialización del Riesgo'!K61</f>
        <v>#DIV/0!</v>
      </c>
      <c r="AX60" s="183">
        <f>+'7 - Materialización del Riesgo'!L61</f>
        <v>0</v>
      </c>
      <c r="AY60" s="183">
        <f>+'7 - Materialización del Riesgo'!M61</f>
        <v>0</v>
      </c>
      <c r="AZ60" s="183">
        <f>+'7 - Materialización del Riesgo'!N61</f>
        <v>0</v>
      </c>
      <c r="BA60" s="183">
        <f>+'7 - Materialización del Riesgo'!O61</f>
        <v>0</v>
      </c>
      <c r="BB60" s="183" t="e">
        <f>+'7 - Materialización del Riesgo'!P61</f>
        <v>#DIV/0!</v>
      </c>
      <c r="BC60" s="188">
        <f>+'7 - Materialización del Riesgo'!Q61</f>
        <v>1</v>
      </c>
    </row>
    <row r="61" spans="2:55" s="175" customFormat="1" ht="169.75" x14ac:dyDescent="0.4">
      <c r="B61" s="152" t="str">
        <f>+'3 - Identificación del Riesgo'!B61</f>
        <v>SEGURIDAD JURÍDICA SOBRE LA TITULARIDAD DE LA TIERRA Y LOS TERRITORIOS</v>
      </c>
      <c r="C61" s="152" t="str">
        <f>+'3 - Identificación del Riesgo'!C61</f>
        <v>Adelantar los procedimientos agrarios de deslinde, clarificación, extinción, recuperación, reversión, los procesos de formalización de bienes privados rurales, para establecer la naturaleza jurídica y la relación con la tierra Igualmente efectuar la delimitación de los territorios indígenas y la clarificación de los títulos coloniales</v>
      </c>
      <c r="D61" s="152" t="str">
        <f>+'3 - Identificación del Riesgo'!D61</f>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
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v>
      </c>
      <c r="E61" s="183" t="str">
        <f>+'3 - Identificación del Riesgo'!F61</f>
        <v>DIRECCIÓN DE GESTIÓN JURÍDICA DE TIERRAS</v>
      </c>
      <c r="F61" s="153" t="str">
        <f>+'3 - Identificación del Riesgo'!G61</f>
        <v>R 23</v>
      </c>
      <c r="G61" s="183" t="str">
        <f>+'3 - Identificación del Riesgo'!H61</f>
        <v>Incumplimiento de términos para dar respuesta a las nuevas solicitudes de recursos, de decisiones finales de procesos agrarios o de formalización de la propiedad privada rural</v>
      </c>
      <c r="H61" s="183" t="str">
        <f>+'3 - Identificación del Riesgo'!I61</f>
        <v>Pérdida Reputacional</v>
      </c>
      <c r="I61" s="152" t="str">
        <f>+'3 - Identificación del Riesgo'!J61</f>
        <v>Posibilidad de pérdida reputacional en la credibilidad institucional por el incumpliendo de los términos para resolver un recurso</v>
      </c>
      <c r="J61" s="184">
        <f>+'3 - Identificación del Riesgo'!O61</f>
        <v>44701</v>
      </c>
      <c r="K61" s="184" t="str">
        <f>+'3 - Identificación del Riesgo'!K61</f>
        <v>DE CUMPLIMIENTO</v>
      </c>
      <c r="L61" s="185" t="str">
        <f>+'3 - Identificación del Riesgo'!N61</f>
        <v>Usuarios, productos y prácticas</v>
      </c>
      <c r="M61" s="186">
        <f>+'4 - Valor del Riesgo Inherente'!H62</f>
        <v>156</v>
      </c>
      <c r="N61" s="109" t="str">
        <f t="shared" si="0"/>
        <v>Media</v>
      </c>
      <c r="O61" s="110">
        <f t="shared" si="1"/>
        <v>0.6</v>
      </c>
      <c r="P61" s="186" t="str">
        <f>+'4 - Valor del Riesgo Inherente'!K62</f>
        <v xml:space="preserve">     El riesgo afecta la imagen de la entidad a nivel nacional, con efecto publicitarios sostenible a nivel país</v>
      </c>
      <c r="Q61" s="109" t="str">
        <f>+'4 - Valor del Riesgo Inherente'!L62</f>
        <v>Catastrófico</v>
      </c>
      <c r="R61" s="110">
        <f>+'4 - Valor del Riesgo Inherente'!M62</f>
        <v>1</v>
      </c>
      <c r="S61" s="109" t="str">
        <f>+'4 - Valor del Riesgo Inherente'!N62</f>
        <v>Extremo</v>
      </c>
      <c r="T61" s="109" t="str">
        <f>+'4 - Valor del Riesgo Inherente'!O62</f>
        <v>Reducir</v>
      </c>
      <c r="U61" s="153" t="str">
        <f>+'5 - Diseño y Valoración Control'!H62</f>
        <v>C 23.2</v>
      </c>
      <c r="V61" s="152" t="str">
        <f>+'5 - Diseño y Valoración Control'!I62</f>
        <v>SUBDIRECCIÓN DE SEGURIDAD JURÍDICA</v>
      </c>
      <c r="W61" s="152" t="str">
        <f>+'5 - Diseño y Valoración Control'!J62</f>
        <v>Subdirección de Seguridad Jurídica reporta los actos administrativos expedidos que resuelven recursos solicitados a las decisiones finales de procesos agrarios en zonas focalizadas o de formalización de la propiedad privada rural. a través del listado de los actos administrativos que resuelven los recursos interpuestos donde consta el número de expediente y el número del acto administrativo que está en los sistemas de información de la ANT</v>
      </c>
      <c r="X61" s="183" t="str">
        <f>+'5 - Diseño y Valoración Control'!K62</f>
        <v>Preventivo</v>
      </c>
      <c r="Y61" s="109" t="str">
        <f>+'5 - Diseño y Valoración Control'!L62</f>
        <v>Probabilidad</v>
      </c>
      <c r="Z61" s="183" t="str">
        <f>+'5 - Diseño y Valoración Control'!M62</f>
        <v>Manual</v>
      </c>
      <c r="AA61" s="109" t="str">
        <f>+'5 - Diseño y Valoración Control'!N62</f>
        <v>40%</v>
      </c>
      <c r="AB61" s="183" t="str">
        <f>+'5 - Diseño y Valoración Control'!O62</f>
        <v>Documentado</v>
      </c>
      <c r="AC61" s="183" t="str">
        <f>+'5 - Diseño y Valoración Control'!P62</f>
        <v>Continua</v>
      </c>
      <c r="AD61" s="183" t="str">
        <f>+'5 - Diseño y Valoración Control'!Q62</f>
        <v>Con registro</v>
      </c>
      <c r="AE61" s="110">
        <f>+'5 - Diseño y Valoración Control'!R62</f>
        <v>0.216</v>
      </c>
      <c r="AF61" s="109" t="str">
        <f>+'5 - Diseño y Valoración Control'!S62</f>
        <v>Baja</v>
      </c>
      <c r="AG61" s="110">
        <f>+'5 - Diseño y Valoración Control'!T62</f>
        <v>1</v>
      </c>
      <c r="AH61" s="109" t="str">
        <f>+'5 - Diseño y Valoración Control'!U62</f>
        <v>Catastrófico</v>
      </c>
      <c r="AI61" s="109" t="str">
        <f>+'5 - Diseño y Valoración Control'!V62</f>
        <v>Extremo</v>
      </c>
      <c r="AJ61" s="109" t="str">
        <f>+'5 - Diseño y Valoración Control'!W62</f>
        <v>Reducir</v>
      </c>
      <c r="AK61" s="153" t="str">
        <f>+'6 - Plan de Acciones Preventiva'!F60</f>
        <v>P 23.2</v>
      </c>
      <c r="AL61" s="152" t="str">
        <f>+'6 - Plan de Acciones Preventiva'!G60</f>
        <v>Implementar sistema de control multifases de los actos adminsitrativos expedidos por la Subdirección de Seguridad Jurídica, a fin de identificar si los mismos tienen solicitudes de recursos, en tres momentos: antes de la proyección de acto administrativo, antes de la firma del acto administrativo y antes del registro del mismo.</v>
      </c>
      <c r="AM61" s="153" t="str">
        <f>+'6 - Plan de Acciones Preventiva'!H60</f>
        <v>SUBDIRECCIÓN DE SEGURIDAD JURÍDICA</v>
      </c>
      <c r="AN61" s="152" t="str">
        <f>+'6 - Plan de Acciones Preventiva'!I60</f>
        <v>Relación de los actos adminsitrativos sobre los cuales se implementaron los controles multifases. Excel</v>
      </c>
      <c r="AO61" s="187">
        <f>+'6 - Plan de Acciones Preventiva'!J60</f>
        <v>2</v>
      </c>
      <c r="AP61" s="187">
        <f>+'6 - Plan de Acciones Preventiva'!AI60</f>
        <v>2</v>
      </c>
      <c r="AQ61" s="252">
        <f>+'6 - Plan de Acciones Preventiva'!AJ60</f>
        <v>1</v>
      </c>
      <c r="AR61" s="187" t="str">
        <f>+'6 - Plan de Acciones Preventiva'!AK60</f>
        <v>Finalizado</v>
      </c>
      <c r="AS61" s="183">
        <f>+'7 - Materialización del Riesgo'!G62</f>
        <v>0</v>
      </c>
      <c r="AT61" s="183">
        <f>+'7 - Materialización del Riesgo'!H62</f>
        <v>0</v>
      </c>
      <c r="AU61" s="183">
        <f>+'7 - Materialización del Riesgo'!I62</f>
        <v>0</v>
      </c>
      <c r="AV61" s="183" t="e">
        <f>+'7 - Materialización del Riesgo'!J62</f>
        <v>#DIV/0!</v>
      </c>
      <c r="AW61" s="183" t="e">
        <f>+'7 - Materialización del Riesgo'!K62</f>
        <v>#DIV/0!</v>
      </c>
      <c r="AX61" s="183">
        <f>+'7 - Materialización del Riesgo'!L62</f>
        <v>0</v>
      </c>
      <c r="AY61" s="183">
        <f>+'7 - Materialización del Riesgo'!M62</f>
        <v>0</v>
      </c>
      <c r="AZ61" s="183">
        <f>+'7 - Materialización del Riesgo'!N62</f>
        <v>0</v>
      </c>
      <c r="BA61" s="183">
        <f>+'7 - Materialización del Riesgo'!O62</f>
        <v>0</v>
      </c>
      <c r="BB61" s="183" t="e">
        <f>+'7 - Materialización del Riesgo'!P62</f>
        <v>#DIV/0!</v>
      </c>
      <c r="BC61" s="188">
        <f>+'7 - Materialización del Riesgo'!Q62</f>
        <v>1</v>
      </c>
    </row>
    <row r="62" spans="2:55" s="175" customFormat="1" ht="169.75" x14ac:dyDescent="0.4">
      <c r="B62" s="152" t="str">
        <f>+'3 - Identificación del Riesgo'!B62</f>
        <v>SEGURIDAD JURÍDICA SOBRE LA TITULARIDAD DE LA TIERRA Y LOS TERRITORIOS</v>
      </c>
      <c r="C62" s="152" t="str">
        <f>+'3 - Identificación del Riesgo'!C62</f>
        <v>Adelantar los procedimientos agrarios de deslinde, clarificación, extinción, recuperación, reversión, los procesos de formalización de bienes privados rurales, para establecer la naturaleza jurídica y la relación con la tierra Igualmente efectuar la delimitación de los territorios indígenas y la clarificación de los títulos coloniales</v>
      </c>
      <c r="D62" s="152" t="str">
        <f>+'3 - Identificación del Riesgo'!D62</f>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
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v>
      </c>
      <c r="E62" s="183" t="str">
        <f>+'3 - Identificación del Riesgo'!F62</f>
        <v>DIRECCIÓN DE GESTIÓN JURÍDICA DE TIERRAS</v>
      </c>
      <c r="F62" s="153" t="str">
        <f>+'3 - Identificación del Riesgo'!G62</f>
        <v>R 23</v>
      </c>
      <c r="G62" s="183" t="str">
        <f>+'3 - Identificación del Riesgo'!H62</f>
        <v>Incumplimiento de términos para dar respuesta a las nuevas solicitudes de recursos, de decisiones finales de procesos agrarios o de formalización de la propiedad privada rural</v>
      </c>
      <c r="H62" s="183" t="str">
        <f>+'3 - Identificación del Riesgo'!I62</f>
        <v>Pérdida Reputacional</v>
      </c>
      <c r="I62" s="152" t="str">
        <f>+'3 - Identificación del Riesgo'!J62</f>
        <v>Posibilidad de pérdida reputacional en la credibilidad institucional por el incumpliendo de los términos para resolver un recurso</v>
      </c>
      <c r="J62" s="184">
        <f>+'3 - Identificación del Riesgo'!O62</f>
        <v>44701</v>
      </c>
      <c r="K62" s="184" t="str">
        <f>+'3 - Identificación del Riesgo'!K62</f>
        <v>DE CUMPLIMIENTO</v>
      </c>
      <c r="L62" s="185" t="str">
        <f>+'3 - Identificación del Riesgo'!N62</f>
        <v>Usuarios, productos y prácticas</v>
      </c>
      <c r="M62" s="186">
        <f>+'4 - Valor del Riesgo Inherente'!H63</f>
        <v>156</v>
      </c>
      <c r="N62" s="109" t="str">
        <f t="shared" si="0"/>
        <v>Media</v>
      </c>
      <c r="O62" s="110">
        <f t="shared" si="1"/>
        <v>0.6</v>
      </c>
      <c r="P62" s="186" t="str">
        <f>+'4 - Valor del Riesgo Inherente'!K63</f>
        <v xml:space="preserve">     El riesgo afecta la imagen de la entidad a nivel nacional, con efecto publicitarios sostenible a nivel país</v>
      </c>
      <c r="Q62" s="109" t="str">
        <f>+'4 - Valor del Riesgo Inherente'!L63</f>
        <v>Catastrófico</v>
      </c>
      <c r="R62" s="110">
        <f>+'4 - Valor del Riesgo Inherente'!M63</f>
        <v>1</v>
      </c>
      <c r="S62" s="109" t="str">
        <f>+'4 - Valor del Riesgo Inherente'!N63</f>
        <v>Extremo</v>
      </c>
      <c r="T62" s="109" t="str">
        <f>+'4 - Valor del Riesgo Inherente'!O63</f>
        <v>Reducir</v>
      </c>
      <c r="U62" s="153" t="str">
        <f>+'5 - Diseño y Valoración Control'!H63</f>
        <v>C 23.3</v>
      </c>
      <c r="V62" s="152" t="str">
        <f>+'5 - Diseño y Valoración Control'!I63</f>
        <v>SUBDIRECCIÓN DE PROCESOS AGRARIOS Y GESTIÓN JURÍDICA</v>
      </c>
      <c r="W62" s="152" t="str">
        <f>+'5 - Diseño y Valoración Control'!J63</f>
        <v>Subdirección de Procesos Agrarios y Gestión Jurídica contesta inmediatamente el recurso solicitado de procesos agrarios en zonas no focalizadas. a través del listado de los actos administrativos que resuelven los recursos interpuestos profiriendo el acto administrativo y comunicarlo a las partes interesadas</v>
      </c>
      <c r="X62" s="183" t="str">
        <f>+'5 - Diseño y Valoración Control'!K63</f>
        <v>Correctivo</v>
      </c>
      <c r="Y62" s="109" t="str">
        <f>+'5 - Diseño y Valoración Control'!L63</f>
        <v>Impacto</v>
      </c>
      <c r="Z62" s="183" t="str">
        <f>+'5 - Diseño y Valoración Control'!M63</f>
        <v>Manual</v>
      </c>
      <c r="AA62" s="109" t="str">
        <f>+'5 - Diseño y Valoración Control'!N63</f>
        <v>25%</v>
      </c>
      <c r="AB62" s="183" t="str">
        <f>+'5 - Diseño y Valoración Control'!O63</f>
        <v>Documentado</v>
      </c>
      <c r="AC62" s="183" t="str">
        <f>+'5 - Diseño y Valoración Control'!P63</f>
        <v>Continua</v>
      </c>
      <c r="AD62" s="183" t="str">
        <f>+'5 - Diseño y Valoración Control'!Q63</f>
        <v>Con registro</v>
      </c>
      <c r="AE62" s="110">
        <f>+'5 - Diseño y Valoración Control'!R63</f>
        <v>0.216</v>
      </c>
      <c r="AF62" s="109" t="str">
        <f>+'5 - Diseño y Valoración Control'!S63</f>
        <v>Baja</v>
      </c>
      <c r="AG62" s="110">
        <f>+'5 - Diseño y Valoración Control'!T63</f>
        <v>0.75</v>
      </c>
      <c r="AH62" s="109" t="str">
        <f>+'5 - Diseño y Valoración Control'!U63</f>
        <v>Mayor</v>
      </c>
      <c r="AI62" s="109" t="str">
        <f>+'5 - Diseño y Valoración Control'!V63</f>
        <v>Alto</v>
      </c>
      <c r="AJ62" s="109" t="str">
        <f>+'5 - Diseño y Valoración Control'!W63</f>
        <v>Reducir</v>
      </c>
      <c r="AK62" s="153" t="str">
        <f>+'6 - Plan de Acciones Preventiva'!F61</f>
        <v>P 23.3</v>
      </c>
      <c r="AL62" s="152">
        <f>+'6 - Plan de Acciones Preventiva'!G61</f>
        <v>0</v>
      </c>
      <c r="AM62" s="153" t="str">
        <f>+'6 - Plan de Acciones Preventiva'!H61</f>
        <v/>
      </c>
      <c r="AN62" s="152">
        <f>+'6 - Plan de Acciones Preventiva'!I61</f>
        <v>0</v>
      </c>
      <c r="AO62" s="187">
        <f>+'6 - Plan de Acciones Preventiva'!J61</f>
        <v>0</v>
      </c>
      <c r="AP62" s="187">
        <f>+'6 - Plan de Acciones Preventiva'!AI61</f>
        <v>0</v>
      </c>
      <c r="AQ62" s="252">
        <f>+'6 - Plan de Acciones Preventiva'!AJ61</f>
        <v>0</v>
      </c>
      <c r="AR62" s="187">
        <f>+'6 - Plan de Acciones Preventiva'!AK61</f>
        <v>0</v>
      </c>
      <c r="AS62" s="183">
        <f>+'7 - Materialización del Riesgo'!G63</f>
        <v>0</v>
      </c>
      <c r="AT62" s="183">
        <f>+'7 - Materialización del Riesgo'!H63</f>
        <v>0</v>
      </c>
      <c r="AU62" s="183">
        <f>+'7 - Materialización del Riesgo'!I63</f>
        <v>0</v>
      </c>
      <c r="AV62" s="183" t="e">
        <f>+'7 - Materialización del Riesgo'!J63</f>
        <v>#DIV/0!</v>
      </c>
      <c r="AW62" s="183" t="e">
        <f>+'7 - Materialización del Riesgo'!K63</f>
        <v>#DIV/0!</v>
      </c>
      <c r="AX62" s="183">
        <f>+'7 - Materialización del Riesgo'!L63</f>
        <v>0</v>
      </c>
      <c r="AY62" s="183">
        <f>+'7 - Materialización del Riesgo'!M63</f>
        <v>0</v>
      </c>
      <c r="AZ62" s="183">
        <f>+'7 - Materialización del Riesgo'!N63</f>
        <v>0</v>
      </c>
      <c r="BA62" s="183">
        <f>+'7 - Materialización del Riesgo'!O63</f>
        <v>0</v>
      </c>
      <c r="BB62" s="183" t="e">
        <f>+'7 - Materialización del Riesgo'!P63</f>
        <v>#DIV/0!</v>
      </c>
      <c r="BC62" s="188">
        <f>+'7 - Materialización del Riesgo'!Q63</f>
        <v>1</v>
      </c>
    </row>
    <row r="63" spans="2:55" s="175" customFormat="1" ht="169.75" x14ac:dyDescent="0.4">
      <c r="B63" s="152" t="str">
        <f>+'3 - Identificación del Riesgo'!B63</f>
        <v>SEGURIDAD JURÍDICA SOBRE LA TITULARIDAD DE LA TIERRA Y LOS TERRITORIOS</v>
      </c>
      <c r="C63" s="152" t="str">
        <f>+'3 - Identificación del Riesgo'!C63</f>
        <v>Adelantar los procedimientos agrarios de deslinde, clarificación, extinción, recuperación, reversión, los procesos de formalización de bienes privados rurales, para establecer la naturaleza jurídica y la relación con la tierra Igualmente efectuar la delimitación de los territorios indígenas y la clarificación de los títulos coloniales</v>
      </c>
      <c r="D63" s="152" t="str">
        <f>+'3 - Identificación del Riesgo'!D63</f>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
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v>
      </c>
      <c r="E63" s="183" t="str">
        <f>+'3 - Identificación del Riesgo'!F63</f>
        <v>DIRECCIÓN DE GESTIÓN JURÍDICA DE TIERRAS</v>
      </c>
      <c r="F63" s="153" t="str">
        <f>+'3 - Identificación del Riesgo'!G63</f>
        <v>R 23</v>
      </c>
      <c r="G63" s="183" t="str">
        <f>+'3 - Identificación del Riesgo'!H63</f>
        <v>Incumplimiento de términos para dar respuesta a las nuevas solicitudes de recursos, de decisiones finales de procesos agrarios o de formalización de la propiedad privada rural</v>
      </c>
      <c r="H63" s="183" t="str">
        <f>+'3 - Identificación del Riesgo'!I63</f>
        <v>Pérdida Reputacional</v>
      </c>
      <c r="I63" s="152" t="str">
        <f>+'3 - Identificación del Riesgo'!J63</f>
        <v>Posibilidad de pérdida reputacional en la credibilidad institucional por el incumpliendo de los términos para resolver un recurso</v>
      </c>
      <c r="J63" s="184">
        <f>+'3 - Identificación del Riesgo'!O63</f>
        <v>44701</v>
      </c>
      <c r="K63" s="184" t="str">
        <f>+'3 - Identificación del Riesgo'!K63</f>
        <v>DE CUMPLIMIENTO</v>
      </c>
      <c r="L63" s="185" t="str">
        <f>+'3 - Identificación del Riesgo'!N63</f>
        <v>Usuarios, productos y prácticas</v>
      </c>
      <c r="M63" s="186">
        <f>+'4 - Valor del Riesgo Inherente'!H64</f>
        <v>156</v>
      </c>
      <c r="N63" s="109" t="str">
        <f t="shared" si="0"/>
        <v>Media</v>
      </c>
      <c r="O63" s="110">
        <f t="shared" si="1"/>
        <v>0.6</v>
      </c>
      <c r="P63" s="186" t="str">
        <f>+'4 - Valor del Riesgo Inherente'!K64</f>
        <v xml:space="preserve">     El riesgo afecta la imagen de la entidad a nivel nacional, con efecto publicitarios sostenible a nivel país</v>
      </c>
      <c r="Q63" s="109" t="str">
        <f>+'4 - Valor del Riesgo Inherente'!L64</f>
        <v>Catastrófico</v>
      </c>
      <c r="R63" s="110">
        <f>+'4 - Valor del Riesgo Inherente'!M64</f>
        <v>1</v>
      </c>
      <c r="S63" s="109" t="str">
        <f>+'4 - Valor del Riesgo Inherente'!N64</f>
        <v>Extremo</v>
      </c>
      <c r="T63" s="109" t="str">
        <f>+'4 - Valor del Riesgo Inherente'!O64</f>
        <v>Reducir</v>
      </c>
      <c r="U63" s="153" t="str">
        <f>+'5 - Diseño y Valoración Control'!H64</f>
        <v>C 23.4</v>
      </c>
      <c r="V63" s="152" t="str">
        <f>+'5 - Diseño y Valoración Control'!I64</f>
        <v>SUBDIRECCIÓN DE PROCESOS AGRARIOS Y GESTIÓN JURÍDICA</v>
      </c>
      <c r="W63" s="152" t="str">
        <f>+'5 - Diseño y Valoración Control'!J64</f>
        <v>Subdirección de Seguridad Jurídica contesta inmediatamente recurso solicitado de procesos agrarios en zonas focalizadas o de formalización de la propiedad privada rural. a través del listado de los actos administrativos que resuelven los recursos interpuestos profiriendo el acto administrativo y comunicarlo a las partes interesadas</v>
      </c>
      <c r="X63" s="183" t="str">
        <f>+'5 - Diseño y Valoración Control'!K64</f>
        <v>Correctivo</v>
      </c>
      <c r="Y63" s="109" t="str">
        <f>+'5 - Diseño y Valoración Control'!L64</f>
        <v>Impacto</v>
      </c>
      <c r="Z63" s="183" t="str">
        <f>+'5 - Diseño y Valoración Control'!M64</f>
        <v>Manual</v>
      </c>
      <c r="AA63" s="109" t="str">
        <f>+'5 - Diseño y Valoración Control'!N64</f>
        <v>25%</v>
      </c>
      <c r="AB63" s="183" t="str">
        <f>+'5 - Diseño y Valoración Control'!O64</f>
        <v>Documentado</v>
      </c>
      <c r="AC63" s="183" t="str">
        <f>+'5 - Diseño y Valoración Control'!P64</f>
        <v>Continua</v>
      </c>
      <c r="AD63" s="183" t="str">
        <f>+'5 - Diseño y Valoración Control'!Q64</f>
        <v>Con registro</v>
      </c>
      <c r="AE63" s="110">
        <f>+'5 - Diseño y Valoración Control'!R64</f>
        <v>0.216</v>
      </c>
      <c r="AF63" s="109" t="str">
        <f>+'5 - Diseño y Valoración Control'!S64</f>
        <v>Baja</v>
      </c>
      <c r="AG63" s="110">
        <f>+'5 - Diseño y Valoración Control'!T64</f>
        <v>0.5625</v>
      </c>
      <c r="AH63" s="109" t="str">
        <f>+'5 - Diseño y Valoración Control'!U64</f>
        <v>Moderado</v>
      </c>
      <c r="AI63" s="109" t="str">
        <f>+'5 - Diseño y Valoración Control'!V64</f>
        <v>Moderado</v>
      </c>
      <c r="AJ63" s="109" t="str">
        <f>+'5 - Diseño y Valoración Control'!W64</f>
        <v>Reducir</v>
      </c>
      <c r="AK63" s="153" t="str">
        <f>+'6 - Plan de Acciones Preventiva'!F62</f>
        <v>P 23.4</v>
      </c>
      <c r="AL63" s="152">
        <f>+'6 - Plan de Acciones Preventiva'!G62</f>
        <v>0</v>
      </c>
      <c r="AM63" s="153" t="str">
        <f>+'6 - Plan de Acciones Preventiva'!H62</f>
        <v/>
      </c>
      <c r="AN63" s="152">
        <f>+'6 - Plan de Acciones Preventiva'!I62</f>
        <v>0</v>
      </c>
      <c r="AO63" s="187">
        <f>+'6 - Plan de Acciones Preventiva'!J62</f>
        <v>0</v>
      </c>
      <c r="AP63" s="187">
        <f>+'6 - Plan de Acciones Preventiva'!AI62</f>
        <v>0</v>
      </c>
      <c r="AQ63" s="252">
        <f>+'6 - Plan de Acciones Preventiva'!AJ62</f>
        <v>0</v>
      </c>
      <c r="AR63" s="187">
        <f>+'6 - Plan de Acciones Preventiva'!AK62</f>
        <v>0</v>
      </c>
      <c r="AS63" s="183">
        <f>+'7 - Materialización del Riesgo'!G64</f>
        <v>0</v>
      </c>
      <c r="AT63" s="183">
        <f>+'7 - Materialización del Riesgo'!H64</f>
        <v>0</v>
      </c>
      <c r="AU63" s="183">
        <f>+'7 - Materialización del Riesgo'!I64</f>
        <v>0</v>
      </c>
      <c r="AV63" s="183" t="e">
        <f>+'7 - Materialización del Riesgo'!J64</f>
        <v>#DIV/0!</v>
      </c>
      <c r="AW63" s="183" t="e">
        <f>+'7 - Materialización del Riesgo'!K64</f>
        <v>#DIV/0!</v>
      </c>
      <c r="AX63" s="183">
        <f>+'7 - Materialización del Riesgo'!L64</f>
        <v>0</v>
      </c>
      <c r="AY63" s="183">
        <f>+'7 - Materialización del Riesgo'!M64</f>
        <v>0</v>
      </c>
      <c r="AZ63" s="183">
        <f>+'7 - Materialización del Riesgo'!N64</f>
        <v>0</v>
      </c>
      <c r="BA63" s="183">
        <f>+'7 - Materialización del Riesgo'!O64</f>
        <v>0</v>
      </c>
      <c r="BB63" s="183" t="e">
        <f>+'7 - Materialización del Riesgo'!P64</f>
        <v>#DIV/0!</v>
      </c>
      <c r="BC63" s="188">
        <f>+'7 - Materialización del Riesgo'!Q64</f>
        <v>1</v>
      </c>
    </row>
    <row r="64" spans="2:55" s="175" customFormat="1" ht="169.75" x14ac:dyDescent="0.4">
      <c r="B64" s="152" t="str">
        <f>+'3 - Identificación del Riesgo'!B64</f>
        <v>SEGURIDAD JURÍDICA SOBRE LA TITULARIDAD DE LA TIERRA Y LOS TERRITORIOS</v>
      </c>
      <c r="C64" s="152" t="str">
        <f>+'3 - Identificación del Riesgo'!C64</f>
        <v>Adelantar los procedimientos agrarios de deslinde, clarificación, extinción, recuperación, reversión, los procesos de formalización de bienes privados rurales, para establecer la naturaleza jurídica y la relación con la tierra Igualmente efectuar la delimitación de los territorios indígenas y la clarificación de los títulos coloniales</v>
      </c>
      <c r="D64" s="152" t="str">
        <f>+'3 - Identificación del Riesgo'!D64</f>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
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v>
      </c>
      <c r="E64" s="183" t="str">
        <f>+'3 - Identificación del Riesgo'!F64</f>
        <v>DIRECCIÓN DE GESTIÓN JURÍDICA DE TIERRAS</v>
      </c>
      <c r="F64" s="153" t="str">
        <f>+'3 - Identificación del Riesgo'!G64</f>
        <v>R 24</v>
      </c>
      <c r="G64" s="183" t="str">
        <f>+'3 - Identificación del Riesgo'!H64</f>
        <v>Realizar el reparto de una solicitud a dos o más diferentes dependencias</v>
      </c>
      <c r="H64" s="183" t="str">
        <f>+'3 - Identificación del Riesgo'!I64</f>
        <v>Pérdida Reputacional</v>
      </c>
      <c r="I64" s="152" t="str">
        <f>+'3 - Identificación del Riesgo'!J64</f>
        <v>Posibilidad de pérdida reputacional en la credibilidad institucional por falta de bases de datos unificadas y estandarizadas como única matriz de control y seguimiento a respuestas</v>
      </c>
      <c r="J64" s="184">
        <f>+'3 - Identificación del Riesgo'!O64</f>
        <v>44701</v>
      </c>
      <c r="K64" s="184" t="str">
        <f>+'3 - Identificación del Riesgo'!K64</f>
        <v>OPERATIVOS</v>
      </c>
      <c r="L64" s="185" t="str">
        <f>+'3 - Identificación del Riesgo'!N64</f>
        <v>Ejecución y administración de procesos</v>
      </c>
      <c r="M64" s="186">
        <f>+'4 - Valor del Riesgo Inherente'!H65</f>
        <v>260</v>
      </c>
      <c r="N64" s="109" t="str">
        <f t="shared" si="0"/>
        <v>Media</v>
      </c>
      <c r="O64" s="110">
        <f t="shared" si="1"/>
        <v>0.6</v>
      </c>
      <c r="P64" s="186" t="str">
        <f>+'4 - Valor del Riesgo Inherente'!K65</f>
        <v xml:space="preserve">     El riesgo afecta la imagen de la entidad con algunos usuarios de relevancia frente al logro de los objetivos</v>
      </c>
      <c r="Q64" s="109" t="str">
        <f>+'4 - Valor del Riesgo Inherente'!L65</f>
        <v>Moderado</v>
      </c>
      <c r="R64" s="110">
        <f>+'4 - Valor del Riesgo Inherente'!M65</f>
        <v>0.6</v>
      </c>
      <c r="S64" s="109" t="str">
        <f>+'4 - Valor del Riesgo Inherente'!N65</f>
        <v>Moderado</v>
      </c>
      <c r="T64" s="109" t="str">
        <f>+'4 - Valor del Riesgo Inherente'!O65</f>
        <v>Reducir</v>
      </c>
      <c r="U64" s="153" t="str">
        <f>+'5 - Diseño y Valoración Control'!H65</f>
        <v>C 24.1</v>
      </c>
      <c r="V64" s="152" t="str">
        <f>+'5 - Diseño y Valoración Control'!I65</f>
        <v>GESTOR DOCUMENTAL DE LA SUBDIRECCIÓN DE PROCESOS AGRARIOS Y GESTIÓN JURÍDICA</v>
      </c>
      <c r="W64" s="152" t="str">
        <f>+'5 - Diseño y Valoración Control'!J65</f>
        <v>Gestor documental de la Subdirección de Procesos Agrarios y Gestión Jurídica verifica que la solicitud de procesos agrarios en zonas no focalizadas no contenga expediente creado en el Orfeo a través del listado de creación de expedientes en Orfeo realizar la verificación con diferentes variables (numero, nombre del predio, folio de matrícula, entre otros) en Orfeo, para identificar que el expediente no se encuentre creado</v>
      </c>
      <c r="X64" s="183" t="str">
        <f>+'5 - Diseño y Valoración Control'!K65</f>
        <v>Preventivo</v>
      </c>
      <c r="Y64" s="109" t="str">
        <f>+'5 - Diseño y Valoración Control'!L65</f>
        <v>Probabilidad</v>
      </c>
      <c r="Z64" s="183" t="str">
        <f>+'5 - Diseño y Valoración Control'!M65</f>
        <v>Manual</v>
      </c>
      <c r="AA64" s="109" t="str">
        <f>+'5 - Diseño y Valoración Control'!N65</f>
        <v>40%</v>
      </c>
      <c r="AB64" s="183" t="str">
        <f>+'5 - Diseño y Valoración Control'!O65</f>
        <v>Sin documentar</v>
      </c>
      <c r="AC64" s="183" t="str">
        <f>+'5 - Diseño y Valoración Control'!P65</f>
        <v>Continua</v>
      </c>
      <c r="AD64" s="183" t="str">
        <f>+'5 - Diseño y Valoración Control'!Q65</f>
        <v>Con registro</v>
      </c>
      <c r="AE64" s="110">
        <f>+'5 - Diseño y Valoración Control'!R65</f>
        <v>0.36</v>
      </c>
      <c r="AF64" s="109" t="str">
        <f>+'5 - Diseño y Valoración Control'!S65</f>
        <v>Baja</v>
      </c>
      <c r="AG64" s="110">
        <f>+'5 - Diseño y Valoración Control'!T65</f>
        <v>0.6</v>
      </c>
      <c r="AH64" s="109" t="str">
        <f>+'5 - Diseño y Valoración Control'!U65</f>
        <v>Moderado</v>
      </c>
      <c r="AI64" s="109" t="str">
        <f>+'5 - Diseño y Valoración Control'!V65</f>
        <v>Moderado</v>
      </c>
      <c r="AJ64" s="109" t="str">
        <f>+'5 - Diseño y Valoración Control'!W65</f>
        <v>Reducir</v>
      </c>
      <c r="AK64" s="153" t="str">
        <f>+'6 - Plan de Acciones Preventiva'!F63</f>
        <v>P 24.1</v>
      </c>
      <c r="AL64" s="152" t="str">
        <f>+'6 - Plan de Acciones Preventiva'!G63</f>
        <v xml:space="preserve">Revisión, análisis y conformación de expedientes de procesos agrarios en zonas no focalizadas en ORFEO </v>
      </c>
      <c r="AM64" s="153" t="str">
        <f>+'6 - Plan de Acciones Preventiva'!H63</f>
        <v>SUBDIRECCIÓN DE PROCESOS AGRARIOS Y GESTIÓN JURÍDICA</v>
      </c>
      <c r="AN64" s="152" t="str">
        <f>+'6 - Plan de Acciones Preventiva'!I63</f>
        <v>Base de datos con reporte de conformación de expedientes en ORFEO</v>
      </c>
      <c r="AO64" s="187">
        <f>+'6 - Plan de Acciones Preventiva'!J63</f>
        <v>8</v>
      </c>
      <c r="AP64" s="187">
        <f>+'6 - Plan de Acciones Preventiva'!AI63</f>
        <v>8</v>
      </c>
      <c r="AQ64" s="252">
        <f>+'6 - Plan de Acciones Preventiva'!AJ63</f>
        <v>1</v>
      </c>
      <c r="AR64" s="187" t="str">
        <f>+'6 - Plan de Acciones Preventiva'!AK63</f>
        <v>Finalizado</v>
      </c>
      <c r="AS64" s="183">
        <f>+'7 - Materialización del Riesgo'!G65</f>
        <v>0</v>
      </c>
      <c r="AT64" s="183">
        <f>+'7 - Materialización del Riesgo'!H65</f>
        <v>0</v>
      </c>
      <c r="AU64" s="183">
        <f>+'7 - Materialización del Riesgo'!I65</f>
        <v>0</v>
      </c>
      <c r="AV64" s="183" t="e">
        <f>+'7 - Materialización del Riesgo'!J65</f>
        <v>#DIV/0!</v>
      </c>
      <c r="AW64" s="183" t="e">
        <f>+'7 - Materialización del Riesgo'!K65</f>
        <v>#DIV/0!</v>
      </c>
      <c r="AX64" s="183">
        <f>+'7 - Materialización del Riesgo'!L65</f>
        <v>0</v>
      </c>
      <c r="AY64" s="183">
        <f>+'7 - Materialización del Riesgo'!M65</f>
        <v>0</v>
      </c>
      <c r="AZ64" s="183">
        <f>+'7 - Materialización del Riesgo'!N65</f>
        <v>0</v>
      </c>
      <c r="BA64" s="183">
        <f>+'7 - Materialización del Riesgo'!O65</f>
        <v>0</v>
      </c>
      <c r="BB64" s="183" t="e">
        <f>+'7 - Materialización del Riesgo'!P65</f>
        <v>#DIV/0!</v>
      </c>
      <c r="BC64" s="188">
        <f>+'7 - Materialización del Riesgo'!Q65</f>
        <v>1</v>
      </c>
    </row>
    <row r="65" spans="2:55" s="175" customFormat="1" ht="169.75" x14ac:dyDescent="0.4">
      <c r="B65" s="152" t="str">
        <f>+'3 - Identificación del Riesgo'!B65</f>
        <v>SEGURIDAD JURÍDICA SOBRE LA TITULARIDAD DE LA TIERRA Y LOS TERRITORIOS</v>
      </c>
      <c r="C65" s="152" t="str">
        <f>+'3 - Identificación del Riesgo'!C65</f>
        <v>Adelantar los procedimientos agrarios de deslinde, clarificación, extinción, recuperación, reversión, los procesos de formalización de bienes privados rurales, para establecer la naturaleza jurídica y la relación con la tierra Igualmente efectuar la delimitación de los territorios indígenas y la clarificación de los títulos coloniales</v>
      </c>
      <c r="D65" s="152" t="str">
        <f>+'3 - Identificación del Riesgo'!D65</f>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
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v>
      </c>
      <c r="E65" s="183" t="str">
        <f>+'3 - Identificación del Riesgo'!F65</f>
        <v>DIRECCIÓN DE GESTIÓN JURÍDICA DE TIERRAS</v>
      </c>
      <c r="F65" s="153" t="str">
        <f>+'3 - Identificación del Riesgo'!G65</f>
        <v>R 24</v>
      </c>
      <c r="G65" s="183" t="str">
        <f>+'3 - Identificación del Riesgo'!H65</f>
        <v>Realizar el reparto de una solicitud a dos o más diferentes dependencias</v>
      </c>
      <c r="H65" s="183" t="str">
        <f>+'3 - Identificación del Riesgo'!I65</f>
        <v>Pérdida Reputacional</v>
      </c>
      <c r="I65" s="152" t="str">
        <f>+'3 - Identificación del Riesgo'!J65</f>
        <v>Posibilidad de pérdida reputacional en la credibilidad institucional por falta de bases de datos unificadas y estandarizadas como única matriz de control y seguimiento a respuestas</v>
      </c>
      <c r="J65" s="184">
        <f>+'3 - Identificación del Riesgo'!O65</f>
        <v>44701</v>
      </c>
      <c r="K65" s="184" t="str">
        <f>+'3 - Identificación del Riesgo'!K65</f>
        <v>OPERATIVOS</v>
      </c>
      <c r="L65" s="185" t="str">
        <f>+'3 - Identificación del Riesgo'!N65</f>
        <v>Ejecución y administración de procesos</v>
      </c>
      <c r="M65" s="186">
        <f>+'4 - Valor del Riesgo Inherente'!H66</f>
        <v>260</v>
      </c>
      <c r="N65" s="109" t="str">
        <f t="shared" si="0"/>
        <v>Media</v>
      </c>
      <c r="O65" s="110">
        <f t="shared" si="1"/>
        <v>0.6</v>
      </c>
      <c r="P65" s="186" t="str">
        <f>+'4 - Valor del Riesgo Inherente'!K66</f>
        <v xml:space="preserve">     El riesgo afecta la imagen de la entidad con algunos usuarios de relevancia frente al logro de los objetivos</v>
      </c>
      <c r="Q65" s="109" t="str">
        <f>+'4 - Valor del Riesgo Inherente'!L66</f>
        <v>Moderado</v>
      </c>
      <c r="R65" s="110">
        <f>+'4 - Valor del Riesgo Inherente'!M66</f>
        <v>0.6</v>
      </c>
      <c r="S65" s="109" t="str">
        <f>+'4 - Valor del Riesgo Inherente'!N66</f>
        <v>Moderado</v>
      </c>
      <c r="T65" s="109" t="str">
        <f>+'4 - Valor del Riesgo Inherente'!O66</f>
        <v>Reducir</v>
      </c>
      <c r="U65" s="153" t="str">
        <f>+'5 - Diseño y Valoración Control'!H66</f>
        <v>C 24.2</v>
      </c>
      <c r="V65" s="152" t="str">
        <f>+'5 - Diseño y Valoración Control'!I66</f>
        <v>GESTOR DOCUMENTAL DE LA SUBDIRECCIÓN DE SEGURIDAD JURÍDICA</v>
      </c>
      <c r="W65" s="152" t="str">
        <f>+'5 - Diseño y Valoración Control'!J66</f>
        <v>Gestor documental de la Subdirección de Seguridad Jurídica verifica que la solicitud de procesos agrarios en zonas focalizadas o de formalización de la propiedad privada rural no contenga expediente creado en el Orfeo a través del listado de creación de expedientes en Orfeo realizar la verificación con diferentes variables (numero, nombre del predio, folio de matrícula, entre otros) en Orfeo, para identificar que el expediente no se encuentre creado</v>
      </c>
      <c r="X65" s="183" t="str">
        <f>+'5 - Diseño y Valoración Control'!K66</f>
        <v>Preventivo</v>
      </c>
      <c r="Y65" s="109" t="str">
        <f>+'5 - Diseño y Valoración Control'!L66</f>
        <v>Probabilidad</v>
      </c>
      <c r="Z65" s="183" t="str">
        <f>+'5 - Diseño y Valoración Control'!M66</f>
        <v>Manual</v>
      </c>
      <c r="AA65" s="109" t="str">
        <f>+'5 - Diseño y Valoración Control'!N66</f>
        <v>40%</v>
      </c>
      <c r="AB65" s="183" t="str">
        <f>+'5 - Diseño y Valoración Control'!O66</f>
        <v>Documentado</v>
      </c>
      <c r="AC65" s="183" t="str">
        <f>+'5 - Diseño y Valoración Control'!P66</f>
        <v>Continua</v>
      </c>
      <c r="AD65" s="183" t="str">
        <f>+'5 - Diseño y Valoración Control'!Q66</f>
        <v>Con registro</v>
      </c>
      <c r="AE65" s="110">
        <f>+'5 - Diseño y Valoración Control'!R66</f>
        <v>0.216</v>
      </c>
      <c r="AF65" s="109" t="str">
        <f>+'5 - Diseño y Valoración Control'!S66</f>
        <v>Baja</v>
      </c>
      <c r="AG65" s="110">
        <f>+'5 - Diseño y Valoración Control'!T66</f>
        <v>0.6</v>
      </c>
      <c r="AH65" s="109" t="str">
        <f>+'5 - Diseño y Valoración Control'!U66</f>
        <v>Moderado</v>
      </c>
      <c r="AI65" s="109" t="str">
        <f>+'5 - Diseño y Valoración Control'!V66</f>
        <v>Moderado</v>
      </c>
      <c r="AJ65" s="109" t="str">
        <f>+'5 - Diseño y Valoración Control'!W66</f>
        <v>Reducir</v>
      </c>
      <c r="AK65" s="153" t="str">
        <f>+'6 - Plan de Acciones Preventiva'!F64</f>
        <v>P 24.2</v>
      </c>
      <c r="AL65" s="152" t="str">
        <f>+'6 - Plan de Acciones Preventiva'!G64</f>
        <v>Revisión, análisis y conformación de expedientes de procesos agrarios en zonas focalizadas en ORFEO y/o SIT</v>
      </c>
      <c r="AM65" s="153" t="str">
        <f>+'6 - Plan de Acciones Preventiva'!H64</f>
        <v>SUBDIRECCIÓN DE SEGURIDAD JURÍDICA</v>
      </c>
      <c r="AN65" s="152" t="str">
        <f>+'6 - Plan de Acciones Preventiva'!I64</f>
        <v>Base de datos reporte de conformación de expedientes en ORFEO y/o SIT</v>
      </c>
      <c r="AO65" s="187">
        <f>+'6 - Plan de Acciones Preventiva'!J64</f>
        <v>8</v>
      </c>
      <c r="AP65" s="187">
        <f>+'6 - Plan de Acciones Preventiva'!AI64</f>
        <v>8</v>
      </c>
      <c r="AQ65" s="252">
        <f>+'6 - Plan de Acciones Preventiva'!AJ64</f>
        <v>1</v>
      </c>
      <c r="AR65" s="187" t="str">
        <f>+'6 - Plan de Acciones Preventiva'!AK64</f>
        <v>Finalizado</v>
      </c>
      <c r="AS65" s="183">
        <f>+'7 - Materialización del Riesgo'!G66</f>
        <v>0</v>
      </c>
      <c r="AT65" s="183">
        <f>+'7 - Materialización del Riesgo'!H66</f>
        <v>0</v>
      </c>
      <c r="AU65" s="183">
        <f>+'7 - Materialización del Riesgo'!I66</f>
        <v>0</v>
      </c>
      <c r="AV65" s="183" t="e">
        <f>+'7 - Materialización del Riesgo'!J66</f>
        <v>#DIV/0!</v>
      </c>
      <c r="AW65" s="183" t="e">
        <f>+'7 - Materialización del Riesgo'!K66</f>
        <v>#DIV/0!</v>
      </c>
      <c r="AX65" s="183">
        <f>+'7 - Materialización del Riesgo'!L66</f>
        <v>0</v>
      </c>
      <c r="AY65" s="183">
        <f>+'7 - Materialización del Riesgo'!M66</f>
        <v>0</v>
      </c>
      <c r="AZ65" s="183">
        <f>+'7 - Materialización del Riesgo'!N66</f>
        <v>0</v>
      </c>
      <c r="BA65" s="183">
        <f>+'7 - Materialización del Riesgo'!O66</f>
        <v>0</v>
      </c>
      <c r="BB65" s="183" t="e">
        <f>+'7 - Materialización del Riesgo'!P66</f>
        <v>#DIV/0!</v>
      </c>
      <c r="BC65" s="188">
        <f>+'7 - Materialización del Riesgo'!Q66</f>
        <v>1</v>
      </c>
    </row>
    <row r="66" spans="2:55" s="175" customFormat="1" ht="169.75" x14ac:dyDescent="0.4">
      <c r="B66" s="152" t="str">
        <f>+'3 - Identificación del Riesgo'!B66</f>
        <v>SEGURIDAD JURÍDICA SOBRE LA TITULARIDAD DE LA TIERRA Y LOS TERRITORIOS</v>
      </c>
      <c r="C66" s="152" t="str">
        <f>+'3 - Identificación del Riesgo'!C66</f>
        <v>Adelantar los procedimientos agrarios de deslinde, clarificación, extinción, recuperación, reversión, los procesos de formalización de bienes privados rurales, para establecer la naturaleza jurídica y la relación con la tierra Igualmente efectuar la delimitación de los territorios indígenas y la clarificación de los títulos coloniales</v>
      </c>
      <c r="D66" s="152" t="str">
        <f>+'3 - Identificación del Riesgo'!D66</f>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
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v>
      </c>
      <c r="E66" s="183" t="str">
        <f>+'3 - Identificación del Riesgo'!F66</f>
        <v>DIRECCIÓN DE GESTIÓN JURÍDICA DE TIERRAS</v>
      </c>
      <c r="F66" s="153" t="str">
        <f>+'3 - Identificación del Riesgo'!G66</f>
        <v>R 24</v>
      </c>
      <c r="G66" s="183" t="str">
        <f>+'3 - Identificación del Riesgo'!H66</f>
        <v>Realizar el reparto de una solicitud a dos o más diferentes dependencias</v>
      </c>
      <c r="H66" s="183" t="str">
        <f>+'3 - Identificación del Riesgo'!I66</f>
        <v>Pérdida Reputacional</v>
      </c>
      <c r="I66" s="152" t="str">
        <f>+'3 - Identificación del Riesgo'!J66</f>
        <v>Posibilidad de pérdida reputacional en la credibilidad institucional por falta de bases de datos unificadas y estandarizadas como única matriz de control y seguimiento a respuestas</v>
      </c>
      <c r="J66" s="184">
        <f>+'3 - Identificación del Riesgo'!O66</f>
        <v>44701</v>
      </c>
      <c r="K66" s="184" t="str">
        <f>+'3 - Identificación del Riesgo'!K66</f>
        <v>OPERATIVOS</v>
      </c>
      <c r="L66" s="185" t="str">
        <f>+'3 - Identificación del Riesgo'!N66</f>
        <v>Ejecución y administración de procesos</v>
      </c>
      <c r="M66" s="186">
        <f>+'4 - Valor del Riesgo Inherente'!H67</f>
        <v>260</v>
      </c>
      <c r="N66" s="109" t="str">
        <f t="shared" si="0"/>
        <v>Media</v>
      </c>
      <c r="O66" s="110">
        <f t="shared" si="1"/>
        <v>0.6</v>
      </c>
      <c r="P66" s="186" t="str">
        <f>+'4 - Valor del Riesgo Inherente'!K67</f>
        <v xml:space="preserve">     El riesgo afecta la imagen de la entidad con algunos usuarios de relevancia frente al logro de los objetivos</v>
      </c>
      <c r="Q66" s="109" t="str">
        <f>+'4 - Valor del Riesgo Inherente'!L67</f>
        <v>Moderado</v>
      </c>
      <c r="R66" s="110">
        <f>+'4 - Valor del Riesgo Inherente'!M67</f>
        <v>0.6</v>
      </c>
      <c r="S66" s="109" t="str">
        <f>+'4 - Valor del Riesgo Inherente'!N67</f>
        <v>Moderado</v>
      </c>
      <c r="T66" s="109" t="str">
        <f>+'4 - Valor del Riesgo Inherente'!O67</f>
        <v>Reducir</v>
      </c>
      <c r="U66" s="153" t="str">
        <f>+'5 - Diseño y Valoración Control'!H67</f>
        <v>C 24.3</v>
      </c>
      <c r="V66" s="152" t="str">
        <f>+'5 - Diseño y Valoración Control'!I67</f>
        <v>SUBDIRECCIÓN DE PROCESOS AGRARIOS Y GESTIÓN JURÍDICA</v>
      </c>
      <c r="W66" s="152" t="str">
        <f>+'5 - Diseño y Valoración Control'!J67</f>
        <v>Subdirección de Procesos Agrarios y Gestión Jurídica unifica las respuestas para el mismo número de radicado en Orfeo para los procesos agrarios en zonas no focalizadas a través del listado de creación de expedientes en Orfeo realizar la unificación de las respuestas en el sistema Orfeo</v>
      </c>
      <c r="X66" s="183" t="str">
        <f>+'5 - Diseño y Valoración Control'!K67</f>
        <v>Correctivo</v>
      </c>
      <c r="Y66" s="109" t="str">
        <f>+'5 - Diseño y Valoración Control'!L67</f>
        <v>Impacto</v>
      </c>
      <c r="Z66" s="183" t="str">
        <f>+'5 - Diseño y Valoración Control'!M67</f>
        <v>Manual</v>
      </c>
      <c r="AA66" s="109" t="str">
        <f>+'5 - Diseño y Valoración Control'!N67</f>
        <v>25%</v>
      </c>
      <c r="AB66" s="183" t="str">
        <f>+'5 - Diseño y Valoración Control'!O67</f>
        <v>Sin documentar</v>
      </c>
      <c r="AC66" s="183" t="str">
        <f>+'5 - Diseño y Valoración Control'!P67</f>
        <v>Continua</v>
      </c>
      <c r="AD66" s="183" t="str">
        <f>+'5 - Diseño y Valoración Control'!Q67</f>
        <v>Con registro</v>
      </c>
      <c r="AE66" s="110">
        <f>+'5 - Diseño y Valoración Control'!R67</f>
        <v>0.216</v>
      </c>
      <c r="AF66" s="109" t="str">
        <f>+'5 - Diseño y Valoración Control'!S67</f>
        <v>Baja</v>
      </c>
      <c r="AG66" s="110">
        <f>+'5 - Diseño y Valoración Control'!T67</f>
        <v>0.44999999999999996</v>
      </c>
      <c r="AH66" s="109" t="str">
        <f>+'5 - Diseño y Valoración Control'!U67</f>
        <v>Moderado</v>
      </c>
      <c r="AI66" s="109" t="str">
        <f>+'5 - Diseño y Valoración Control'!V67</f>
        <v>Moderado</v>
      </c>
      <c r="AJ66" s="109" t="str">
        <f>+'5 - Diseño y Valoración Control'!W67</f>
        <v>Reducir</v>
      </c>
      <c r="AK66" s="153" t="str">
        <f>+'6 - Plan de Acciones Preventiva'!F65</f>
        <v>P 24.3</v>
      </c>
      <c r="AL66" s="152">
        <f>+'6 - Plan de Acciones Preventiva'!G65</f>
        <v>0</v>
      </c>
      <c r="AM66" s="153" t="str">
        <f>+'6 - Plan de Acciones Preventiva'!H65</f>
        <v/>
      </c>
      <c r="AN66" s="152">
        <f>+'6 - Plan de Acciones Preventiva'!I65</f>
        <v>0</v>
      </c>
      <c r="AO66" s="187">
        <f>+'6 - Plan de Acciones Preventiva'!J65</f>
        <v>0</v>
      </c>
      <c r="AP66" s="187">
        <f>+'6 - Plan de Acciones Preventiva'!AI65</f>
        <v>0</v>
      </c>
      <c r="AQ66" s="252">
        <f>+'6 - Plan de Acciones Preventiva'!AJ65</f>
        <v>0</v>
      </c>
      <c r="AR66" s="187">
        <f>+'6 - Plan de Acciones Preventiva'!AK65</f>
        <v>0</v>
      </c>
      <c r="AS66" s="183">
        <f>+'7 - Materialización del Riesgo'!G67</f>
        <v>0</v>
      </c>
      <c r="AT66" s="183">
        <f>+'7 - Materialización del Riesgo'!H67</f>
        <v>0</v>
      </c>
      <c r="AU66" s="183">
        <f>+'7 - Materialización del Riesgo'!I67</f>
        <v>0</v>
      </c>
      <c r="AV66" s="183" t="e">
        <f>+'7 - Materialización del Riesgo'!J67</f>
        <v>#DIV/0!</v>
      </c>
      <c r="AW66" s="183" t="e">
        <f>+'7 - Materialización del Riesgo'!K67</f>
        <v>#DIV/0!</v>
      </c>
      <c r="AX66" s="183">
        <f>+'7 - Materialización del Riesgo'!L67</f>
        <v>0</v>
      </c>
      <c r="AY66" s="183">
        <f>+'7 - Materialización del Riesgo'!M67</f>
        <v>0</v>
      </c>
      <c r="AZ66" s="183">
        <f>+'7 - Materialización del Riesgo'!N67</f>
        <v>0</v>
      </c>
      <c r="BA66" s="183">
        <f>+'7 - Materialización del Riesgo'!O67</f>
        <v>0</v>
      </c>
      <c r="BB66" s="183" t="e">
        <f>+'7 - Materialización del Riesgo'!P67</f>
        <v>#DIV/0!</v>
      </c>
      <c r="BC66" s="188">
        <f>+'7 - Materialización del Riesgo'!Q67</f>
        <v>1</v>
      </c>
    </row>
    <row r="67" spans="2:55" s="175" customFormat="1" ht="169.75" x14ac:dyDescent="0.4">
      <c r="B67" s="152" t="str">
        <f>+'3 - Identificación del Riesgo'!B67</f>
        <v>SEGURIDAD JURÍDICA SOBRE LA TITULARIDAD DE LA TIERRA Y LOS TERRITORIOS</v>
      </c>
      <c r="C67" s="152" t="str">
        <f>+'3 - Identificación del Riesgo'!C67</f>
        <v>Adelantar los procedimientos agrarios de deslinde, clarificación, extinción, recuperación, reversión, los procesos de formalización de bienes privados rurales, para establecer la naturaleza jurídica y la relación con la tierra Igualmente efectuar la delimitación de los territorios indígenas y la clarificación de los títulos coloniales</v>
      </c>
      <c r="D67" s="152" t="str">
        <f>+'3 - Identificación del Riesgo'!D67</f>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
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v>
      </c>
      <c r="E67" s="183" t="str">
        <f>+'3 - Identificación del Riesgo'!F67</f>
        <v>DIRECCIÓN DE GESTIÓN JURÍDICA DE TIERRAS</v>
      </c>
      <c r="F67" s="153" t="str">
        <f>+'3 - Identificación del Riesgo'!G67</f>
        <v>R 24</v>
      </c>
      <c r="G67" s="183" t="str">
        <f>+'3 - Identificación del Riesgo'!H67</f>
        <v>Realizar el reparto de una solicitud a dos o más diferentes dependencias</v>
      </c>
      <c r="H67" s="183" t="str">
        <f>+'3 - Identificación del Riesgo'!I67</f>
        <v>Pérdida Reputacional</v>
      </c>
      <c r="I67" s="152" t="str">
        <f>+'3 - Identificación del Riesgo'!J67</f>
        <v>Posibilidad de pérdida reputacional en la credibilidad institucional por falta de bases de datos unificadas y estandarizadas como única matriz de control y seguimiento a respuestas</v>
      </c>
      <c r="J67" s="184">
        <f>+'3 - Identificación del Riesgo'!O67</f>
        <v>44701</v>
      </c>
      <c r="K67" s="184" t="str">
        <f>+'3 - Identificación del Riesgo'!K67</f>
        <v>OPERATIVOS</v>
      </c>
      <c r="L67" s="185" t="str">
        <f>+'3 - Identificación del Riesgo'!N67</f>
        <v>Ejecución y administración de procesos</v>
      </c>
      <c r="M67" s="186">
        <f>+'4 - Valor del Riesgo Inherente'!H68</f>
        <v>260</v>
      </c>
      <c r="N67" s="109" t="str">
        <f t="shared" si="0"/>
        <v>Media</v>
      </c>
      <c r="O67" s="110">
        <f t="shared" si="1"/>
        <v>0.6</v>
      </c>
      <c r="P67" s="186" t="str">
        <f>+'4 - Valor del Riesgo Inherente'!K68</f>
        <v xml:space="preserve">     El riesgo afecta la imagen de la entidad con algunos usuarios de relevancia frente al logro de los objetivos</v>
      </c>
      <c r="Q67" s="109" t="str">
        <f>+'4 - Valor del Riesgo Inherente'!L68</f>
        <v>Moderado</v>
      </c>
      <c r="R67" s="110">
        <f>+'4 - Valor del Riesgo Inherente'!M68</f>
        <v>0.6</v>
      </c>
      <c r="S67" s="109" t="str">
        <f>+'4 - Valor del Riesgo Inherente'!N68</f>
        <v>Moderado</v>
      </c>
      <c r="T67" s="109" t="str">
        <f>+'4 - Valor del Riesgo Inherente'!O68</f>
        <v>Reducir</v>
      </c>
      <c r="U67" s="153" t="str">
        <f>+'5 - Diseño y Valoración Control'!H68</f>
        <v>C 24.4</v>
      </c>
      <c r="V67" s="152" t="str">
        <f>+'5 - Diseño y Valoración Control'!I68</f>
        <v>SUBDIRECCIÓN DE SEGURIDAD JURÍDICA</v>
      </c>
      <c r="W67" s="152" t="str">
        <f>+'5 - Diseño y Valoración Control'!J68</f>
        <v>Subdirección de Seguridad Jurídica unifica las respuestas para el mismo número de radicado en Orfeo para los procesos agrarios en zonas focalizadas o de formalización de la propiedad privada rural a través del listado de creación de expedientes en Orfeo realizar la unificación de las respuestas en el sistema Orfeo</v>
      </c>
      <c r="X67" s="183" t="str">
        <f>+'5 - Diseño y Valoración Control'!K68</f>
        <v>Correctivo</v>
      </c>
      <c r="Y67" s="109" t="str">
        <f>+'5 - Diseño y Valoración Control'!L68</f>
        <v>Impacto</v>
      </c>
      <c r="Z67" s="183" t="str">
        <f>+'5 - Diseño y Valoración Control'!M68</f>
        <v>Manual</v>
      </c>
      <c r="AA67" s="109" t="str">
        <f>+'5 - Diseño y Valoración Control'!N68</f>
        <v>25%</v>
      </c>
      <c r="AB67" s="183" t="str">
        <f>+'5 - Diseño y Valoración Control'!O68</f>
        <v>Sin documentar</v>
      </c>
      <c r="AC67" s="183" t="str">
        <f>+'5 - Diseño y Valoración Control'!P68</f>
        <v>Continua</v>
      </c>
      <c r="AD67" s="183" t="str">
        <f>+'5 - Diseño y Valoración Control'!Q68</f>
        <v>Con registro</v>
      </c>
      <c r="AE67" s="110">
        <f>+'5 - Diseño y Valoración Control'!R68</f>
        <v>0.216</v>
      </c>
      <c r="AF67" s="109" t="str">
        <f>+'5 - Diseño y Valoración Control'!S68</f>
        <v>Baja</v>
      </c>
      <c r="AG67" s="110">
        <f>+'5 - Diseño y Valoración Control'!T68</f>
        <v>0.33749999999999997</v>
      </c>
      <c r="AH67" s="109" t="str">
        <f>+'5 - Diseño y Valoración Control'!U68</f>
        <v>Menor</v>
      </c>
      <c r="AI67" s="109" t="str">
        <f>+'5 - Diseño y Valoración Control'!V68</f>
        <v>Moderado</v>
      </c>
      <c r="AJ67" s="109" t="str">
        <f>+'5 - Diseño y Valoración Control'!W68</f>
        <v>Reducir</v>
      </c>
      <c r="AK67" s="153" t="str">
        <f>+'6 - Plan de Acciones Preventiva'!F66</f>
        <v>P 24.3</v>
      </c>
      <c r="AL67" s="152">
        <f>+'6 - Plan de Acciones Preventiva'!G66</f>
        <v>0</v>
      </c>
      <c r="AM67" s="153" t="str">
        <f>+'6 - Plan de Acciones Preventiva'!H66</f>
        <v/>
      </c>
      <c r="AN67" s="152">
        <f>+'6 - Plan de Acciones Preventiva'!I66</f>
        <v>0</v>
      </c>
      <c r="AO67" s="187">
        <f>+'6 - Plan de Acciones Preventiva'!J66</f>
        <v>0</v>
      </c>
      <c r="AP67" s="187">
        <f>+'6 - Plan de Acciones Preventiva'!AI66</f>
        <v>0</v>
      </c>
      <c r="AQ67" s="252">
        <f>+'6 - Plan de Acciones Preventiva'!AJ66</f>
        <v>0</v>
      </c>
      <c r="AR67" s="187">
        <f>+'6 - Plan de Acciones Preventiva'!AK66</f>
        <v>0</v>
      </c>
      <c r="AS67" s="183">
        <f>+'7 - Materialización del Riesgo'!G68</f>
        <v>0</v>
      </c>
      <c r="AT67" s="183">
        <f>+'7 - Materialización del Riesgo'!H68</f>
        <v>0</v>
      </c>
      <c r="AU67" s="183">
        <f>+'7 - Materialización del Riesgo'!I68</f>
        <v>0</v>
      </c>
      <c r="AV67" s="183" t="e">
        <f>+'7 - Materialización del Riesgo'!J68</f>
        <v>#DIV/0!</v>
      </c>
      <c r="AW67" s="183" t="e">
        <f>+'7 - Materialización del Riesgo'!K68</f>
        <v>#DIV/0!</v>
      </c>
      <c r="AX67" s="183">
        <f>+'7 - Materialización del Riesgo'!L68</f>
        <v>0</v>
      </c>
      <c r="AY67" s="183">
        <f>+'7 - Materialización del Riesgo'!M68</f>
        <v>0</v>
      </c>
      <c r="AZ67" s="183">
        <f>+'7 - Materialización del Riesgo'!N68</f>
        <v>0</v>
      </c>
      <c r="BA67" s="183">
        <f>+'7 - Materialización del Riesgo'!O68</f>
        <v>0</v>
      </c>
      <c r="BB67" s="183" t="e">
        <f>+'7 - Materialización del Riesgo'!P68</f>
        <v>#DIV/0!</v>
      </c>
      <c r="BC67" s="188">
        <f>+'7 - Materialización del Riesgo'!Q68</f>
        <v>1</v>
      </c>
    </row>
    <row r="68" spans="2:55" s="175" customFormat="1" ht="84.9" x14ac:dyDescent="0.4">
      <c r="B68" s="152" t="str">
        <f>+'3 - Identificación del Riesgo'!B68</f>
        <v>ACCESO A LA PROPIEDAD DE LA TIERRA Y LOS TERRITORIOS</v>
      </c>
      <c r="C68" s="152" t="str">
        <f>+'3 - Identificación del Riesgo'!C68</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68" s="152" t="str">
        <f>+'3 - Identificación del Riesgo'!D68</f>
        <v xml:space="preserve">Inicia con el análisis de la ruta jurídica y termina con la decisión final del expediente </v>
      </c>
      <c r="E68" s="183" t="str">
        <f>+'3 - Identificación del Riesgo'!F68</f>
        <v>DIRECCIÓN DE ASUNTOS ÉTNICOS - EQUIPO INICIATIVAS COMUNITARIAS</v>
      </c>
      <c r="F68" s="153" t="str">
        <f>+'3 - Identificación del Riesgo'!G68</f>
        <v>R 25</v>
      </c>
      <c r="G68" s="183" t="str">
        <f>+'3 - Identificación del Riesgo'!H68</f>
        <v>Incumplimiento por parte de los proveedores de servicios e insumos de las Iniciativas Cofinanciadas</v>
      </c>
      <c r="H68" s="183" t="str">
        <f>+'3 - Identificación del Riesgo'!I68</f>
        <v>Afectación Económica o presupuestal</v>
      </c>
      <c r="I68" s="152" t="str">
        <f>+'3 - Identificación del Riesgo'!J68</f>
        <v>Incumplir las obligaciones pactadas en los contratos suscritos con los proveedores, que impide la ejecución técnica y financiera de la Iniciativa Comunitaria.</v>
      </c>
      <c r="J68" s="184">
        <f>+'3 - Identificación del Riesgo'!O68</f>
        <v>45404</v>
      </c>
      <c r="K68" s="184" t="str">
        <f>+'3 - Identificación del Riesgo'!K68</f>
        <v>OPERATIVOS</v>
      </c>
      <c r="L68" s="185" t="str">
        <f>+'3 - Identificación del Riesgo'!N68</f>
        <v>Usuarios, productos y prácticas</v>
      </c>
      <c r="M68" s="186">
        <f>+'4 - Valor del Riesgo Inherente'!H69</f>
        <v>87</v>
      </c>
      <c r="N68" s="109" t="str">
        <f t="shared" si="0"/>
        <v>Media</v>
      </c>
      <c r="O68" s="110">
        <f t="shared" si="1"/>
        <v>0.6</v>
      </c>
      <c r="P68" s="186" t="str">
        <f>+'4 - Valor del Riesgo Inherente'!K69</f>
        <v>Desde los 500 SMLMV</v>
      </c>
      <c r="Q68" s="109" t="str">
        <f>+'4 - Valor del Riesgo Inherente'!L69</f>
        <v>Catastrófico</v>
      </c>
      <c r="R68" s="110">
        <f>+'4 - Valor del Riesgo Inherente'!M69</f>
        <v>1</v>
      </c>
      <c r="S68" s="109" t="str">
        <f>+'4 - Valor del Riesgo Inherente'!N69</f>
        <v>Extremo</v>
      </c>
      <c r="T68" s="109" t="str">
        <f>+'4 - Valor del Riesgo Inherente'!O69</f>
        <v>Reducir</v>
      </c>
      <c r="U68" s="153" t="str">
        <f>+'5 - Diseño y Valoración Control'!H69</f>
        <v>C 25.1</v>
      </c>
      <c r="V68" s="152" t="str">
        <f>+'5 - Diseño y Valoración Control'!I69</f>
        <v>DIRECCIÓN DE ASUNTOS ÉTNICOS - EQUIPO INICIATIVAS COMUNITARIAS</v>
      </c>
      <c r="W68" s="152" t="str">
        <f>+'5 - Diseño y Valoración Control'!J69</f>
        <v>Cada vez que el equipo de Iniciativas Comunitarias DAE realiza seguimiento y acompañamiento, se diligencia la forma INTI-F-008 FORMA ACTA DE REUNIÓN, como resultado de la práctica de la visita para el seguimiento a la implementación de la Iniciativa Comunitaria</v>
      </c>
      <c r="X68" s="183" t="str">
        <f>+'5 - Diseño y Valoración Control'!K69</f>
        <v>Detectivo</v>
      </c>
      <c r="Y68" s="109" t="str">
        <f>+'5 - Diseño y Valoración Control'!L69</f>
        <v>Probabilidad</v>
      </c>
      <c r="Z68" s="183" t="str">
        <f>+'5 - Diseño y Valoración Control'!M69</f>
        <v>Manual</v>
      </c>
      <c r="AA68" s="109" t="str">
        <f>+'5 - Diseño y Valoración Control'!N69</f>
        <v>30%</v>
      </c>
      <c r="AB68" s="183" t="str">
        <f>+'5 - Diseño y Valoración Control'!O69</f>
        <v>Documentado</v>
      </c>
      <c r="AC68" s="183" t="str">
        <f>+'5 - Diseño y Valoración Control'!P69</f>
        <v>Continua</v>
      </c>
      <c r="AD68" s="183" t="str">
        <f>+'5 - Diseño y Valoración Control'!Q69</f>
        <v>Con Registro</v>
      </c>
      <c r="AE68" s="110">
        <f>+'5 - Diseño y Valoración Control'!R69</f>
        <v>0.42</v>
      </c>
      <c r="AF68" s="109" t="str">
        <f>+'5 - Diseño y Valoración Control'!S69</f>
        <v>Media</v>
      </c>
      <c r="AG68" s="110">
        <f>+'5 - Diseño y Valoración Control'!T69</f>
        <v>1</v>
      </c>
      <c r="AH68" s="109" t="str">
        <f>+'5 - Diseño y Valoración Control'!U69</f>
        <v>Catastrófico</v>
      </c>
      <c r="AI68" s="109" t="str">
        <f>+'5 - Diseño y Valoración Control'!V69</f>
        <v>Extremo</v>
      </c>
      <c r="AJ68" s="109" t="str">
        <f>+'5 - Diseño y Valoración Control'!W69</f>
        <v>Reducir</v>
      </c>
      <c r="AK68" s="153" t="str">
        <f>+'6 - Plan de Acciones Preventiva'!F67</f>
        <v>P 25.1</v>
      </c>
      <c r="AL68" s="152" t="str">
        <f>+'6 - Plan de Acciones Preventiva'!G67</f>
        <v xml:space="preserve">Realizar la correcta evaluación de los requisitos habilitantes y de evaluación de las respectivas propuestas económicas presentadas por los proveedores. </v>
      </c>
      <c r="AM68" s="153" t="str">
        <f>+'6 - Plan de Acciones Preventiva'!H67</f>
        <v>DIRECCIÓN DE ASUNTOS ÉTNICOS - EQUIPO INICIATIVAS COMUNITARIAS</v>
      </c>
      <c r="AN68" s="152" t="str">
        <f>+'6 - Plan de Acciones Preventiva'!I67</f>
        <v>Formatos habilitantes y de evaluación firmados, por cada Comité de Compras realizado, diligenciando las siguientes formas: 5. ACCTI-F-111 CRITERIOS DE EVALUACIÓN DE PROVEEDORES DE INICIATIVAS COMUNITARIAS v2, 6. ACCTI-F-112  CRITERIOS HABILITANTES PARA SELECCIÓN DE PROVEEDORES DE INICIATIVAS, ACCTI-F-128 CUADRO COMPARATIVO COTIZACIONES PARA LA SELECCION DE PROVEEDORES.</v>
      </c>
      <c r="AO68" s="187">
        <f>+'6 - Plan de Acciones Preventiva'!J67</f>
        <v>43</v>
      </c>
      <c r="AP68" s="187">
        <f>+'6 - Plan de Acciones Preventiva'!AI67</f>
        <v>70</v>
      </c>
      <c r="AQ68" s="252">
        <f>+'6 - Plan de Acciones Preventiva'!AJ67</f>
        <v>1</v>
      </c>
      <c r="AR68" s="187" t="str">
        <f>+'6 - Plan de Acciones Preventiva'!AK67</f>
        <v>Finalizado</v>
      </c>
      <c r="AS68" s="183">
        <f>+'7 - Materialización del Riesgo'!G69</f>
        <v>0</v>
      </c>
      <c r="AT68" s="183">
        <f>+'7 - Materialización del Riesgo'!H69</f>
        <v>0</v>
      </c>
      <c r="AU68" s="183">
        <f>+'7 - Materialización del Riesgo'!I69</f>
        <v>0</v>
      </c>
      <c r="AV68" s="183" t="e">
        <f>+'7 - Materialización del Riesgo'!J69</f>
        <v>#DIV/0!</v>
      </c>
      <c r="AW68" s="183" t="e">
        <f>+'7 - Materialización del Riesgo'!K69</f>
        <v>#DIV/0!</v>
      </c>
      <c r="AX68" s="183">
        <f>+'7 - Materialización del Riesgo'!L69</f>
        <v>0</v>
      </c>
      <c r="AY68" s="183">
        <f>+'7 - Materialización del Riesgo'!M69</f>
        <v>0</v>
      </c>
      <c r="AZ68" s="183">
        <f>+'7 - Materialización del Riesgo'!N69</f>
        <v>0</v>
      </c>
      <c r="BA68" s="183">
        <f>+'7 - Materialización del Riesgo'!O69</f>
        <v>0</v>
      </c>
      <c r="BB68" s="183" t="e">
        <f>+'7 - Materialización del Riesgo'!P69</f>
        <v>#DIV/0!</v>
      </c>
      <c r="BC68" s="188">
        <f>+'7 - Materialización del Riesgo'!Q69</f>
        <v>1</v>
      </c>
    </row>
    <row r="69" spans="2:55" s="175" customFormat="1" ht="70.75" x14ac:dyDescent="0.4">
      <c r="B69" s="152" t="str">
        <f>+'3 - Identificación del Riesgo'!B69</f>
        <v>ACCESO A LA PROPIEDAD DE LA TIERRA Y LOS TERRITORIOS</v>
      </c>
      <c r="C69" s="152" t="str">
        <f>+'3 - Identificación del Riesgo'!C69</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69" s="152" t="str">
        <f>+'3 - Identificación del Riesgo'!D69</f>
        <v xml:space="preserve">Inicia con el análisis de la ruta jurídica y termina con la decisión final del expediente </v>
      </c>
      <c r="E69" s="183" t="str">
        <f>+'3 - Identificación del Riesgo'!F69</f>
        <v>DIRECCIÓN DE ASUNTOS ÉTNICOS - EQUIPO INICIATIVAS COMUNITARIAS</v>
      </c>
      <c r="F69" s="153" t="str">
        <f>+'3 - Identificación del Riesgo'!G69</f>
        <v>R 25</v>
      </c>
      <c r="G69" s="183" t="str">
        <f>+'3 - Identificación del Riesgo'!H69</f>
        <v>Incumplimiento por parte de los proveedores de servicios e insumos de las Iniciativas Cofinanciadas</v>
      </c>
      <c r="H69" s="183" t="str">
        <f>+'3 - Identificación del Riesgo'!I69</f>
        <v>Afectación Económica o presupuestal</v>
      </c>
      <c r="I69" s="152" t="str">
        <f>+'3 - Identificación del Riesgo'!J69</f>
        <v>Incumplir las obligaciones pactadas en los contratos suscritos con los proveedores, que impide la ejecución técnica y financiera de la Iniciativa Comunitaria.</v>
      </c>
      <c r="J69" s="184">
        <f>+'3 - Identificación del Riesgo'!O69</f>
        <v>45404</v>
      </c>
      <c r="K69" s="184" t="str">
        <f>+'3 - Identificación del Riesgo'!K69</f>
        <v>OPERATIVOS</v>
      </c>
      <c r="L69" s="185" t="str">
        <f>+'3 - Identificación del Riesgo'!N69</f>
        <v>Usuarios, productos y prácticas</v>
      </c>
      <c r="M69" s="186">
        <f>+'4 - Valor del Riesgo Inherente'!H70</f>
        <v>87</v>
      </c>
      <c r="N69" s="109" t="str">
        <f t="shared" si="0"/>
        <v>Media</v>
      </c>
      <c r="O69" s="110">
        <f t="shared" si="1"/>
        <v>0.6</v>
      </c>
      <c r="P69" s="186" t="str">
        <f>+'4 - Valor del Riesgo Inherente'!K70</f>
        <v>Desde los 500 SMLMV</v>
      </c>
      <c r="Q69" s="109" t="str">
        <f>+'4 - Valor del Riesgo Inherente'!L70</f>
        <v>Catastrófico</v>
      </c>
      <c r="R69" s="110">
        <f>+'4 - Valor del Riesgo Inherente'!M70</f>
        <v>1</v>
      </c>
      <c r="S69" s="109" t="str">
        <f>+'4 - Valor del Riesgo Inherente'!N70</f>
        <v>Extremo</v>
      </c>
      <c r="T69" s="109" t="str">
        <f>+'4 - Valor del Riesgo Inherente'!O70</f>
        <v>Reducir</v>
      </c>
      <c r="U69" s="153" t="str">
        <f>+'5 - Diseño y Valoración Control'!H70</f>
        <v>C 25.2</v>
      </c>
      <c r="V69" s="152" t="str">
        <f>+'5 - Diseño y Valoración Control'!I70</f>
        <v>DIRECCIÓN DE ASUNTOS ÉTNICOS - EQUIPO INICIATIVAS COMUNITARIAS</v>
      </c>
      <c r="W69" s="152" t="str">
        <f>+'5 - Diseño y Valoración Control'!J70</f>
        <v>Cuando surgen modificaciones técnicas de la iniciativa comunitaria, el equipo de Iniciativas Comunitarias DAE registra el ajuste a través de la forma INTI-F-008 FORMA ACTA DE REUNIÓN donde se presentan las novedades y observaciones y se analiza las nuevas directrices para el cumplimiento por parte de los proveedores hacia la comunidad.</v>
      </c>
      <c r="X69" s="183" t="str">
        <f>+'5 - Diseño y Valoración Control'!K70</f>
        <v>Detectivo</v>
      </c>
      <c r="Y69" s="109" t="str">
        <f>+'5 - Diseño y Valoración Control'!L70</f>
        <v>Probabilidad</v>
      </c>
      <c r="Z69" s="183" t="str">
        <f>+'5 - Diseño y Valoración Control'!M70</f>
        <v>Manual</v>
      </c>
      <c r="AA69" s="109" t="str">
        <f>+'5 - Diseño y Valoración Control'!N70</f>
        <v>30%</v>
      </c>
      <c r="AB69" s="183" t="str">
        <f>+'5 - Diseño y Valoración Control'!O70</f>
        <v>Documentado</v>
      </c>
      <c r="AC69" s="183" t="str">
        <f>+'5 - Diseño y Valoración Control'!P70</f>
        <v>Continua</v>
      </c>
      <c r="AD69" s="183" t="str">
        <f>+'5 - Diseño y Valoración Control'!Q70</f>
        <v>Con Registro</v>
      </c>
      <c r="AE69" s="110">
        <f>+'5 - Diseño y Valoración Control'!R70</f>
        <v>0.29399999999999998</v>
      </c>
      <c r="AF69" s="109" t="str">
        <f>+'5 - Diseño y Valoración Control'!S70</f>
        <v>Baja</v>
      </c>
      <c r="AG69" s="110">
        <f>+'5 - Diseño y Valoración Control'!T70</f>
        <v>1</v>
      </c>
      <c r="AH69" s="109" t="str">
        <f>+'5 - Diseño y Valoración Control'!U70</f>
        <v>Catastrófico</v>
      </c>
      <c r="AI69" s="109" t="str">
        <f>+'5 - Diseño y Valoración Control'!V70</f>
        <v>Extremo</v>
      </c>
      <c r="AJ69" s="109" t="str">
        <f>+'5 - Diseño y Valoración Control'!W70</f>
        <v>Reducir</v>
      </c>
      <c r="AK69" s="153" t="str">
        <f>+'6 - Plan de Acciones Preventiva'!F68</f>
        <v>P 25.2</v>
      </c>
      <c r="AL69" s="152" t="str">
        <f>+'6 - Plan de Acciones Preventiva'!G68</f>
        <v xml:space="preserve">Verificar pólizas de cumplimiento de los proveedores. </v>
      </c>
      <c r="AM69" s="153" t="str">
        <f>+'6 - Plan de Acciones Preventiva'!H68</f>
        <v>DIRECCIÓN DE ASUNTOS ÉTNICOS - EQUIPO INICIATIVAS COMUNITARIAS</v>
      </c>
      <c r="AN69" s="152" t="str">
        <f>+'6 - Plan de Acciones Preventiva'!I68</f>
        <v>La póliza con el respectivo soporte de pago de la misma.</v>
      </c>
      <c r="AO69" s="187">
        <f>+'6 - Plan de Acciones Preventiva'!J68</f>
        <v>43</v>
      </c>
      <c r="AP69" s="187">
        <f>+'6 - Plan de Acciones Preventiva'!AI68</f>
        <v>77</v>
      </c>
      <c r="AQ69" s="252">
        <f>+'6 - Plan de Acciones Preventiva'!AJ68</f>
        <v>1</v>
      </c>
      <c r="AR69" s="187" t="str">
        <f>+'6 - Plan de Acciones Preventiva'!AK68</f>
        <v>Finalizado</v>
      </c>
      <c r="AS69" s="183">
        <f>+'7 - Materialización del Riesgo'!G70</f>
        <v>0</v>
      </c>
      <c r="AT69" s="183">
        <f>+'7 - Materialización del Riesgo'!H70</f>
        <v>0</v>
      </c>
      <c r="AU69" s="183">
        <f>+'7 - Materialización del Riesgo'!I70</f>
        <v>0</v>
      </c>
      <c r="AV69" s="183" t="e">
        <f>+'7 - Materialización del Riesgo'!J70</f>
        <v>#DIV/0!</v>
      </c>
      <c r="AW69" s="183" t="e">
        <f>+'7 - Materialización del Riesgo'!K70</f>
        <v>#DIV/0!</v>
      </c>
      <c r="AX69" s="183">
        <f>+'7 - Materialización del Riesgo'!L70</f>
        <v>0</v>
      </c>
      <c r="AY69" s="183">
        <f>+'7 - Materialización del Riesgo'!M70</f>
        <v>0</v>
      </c>
      <c r="AZ69" s="183">
        <f>+'7 - Materialización del Riesgo'!N70</f>
        <v>0</v>
      </c>
      <c r="BA69" s="183">
        <f>+'7 - Materialización del Riesgo'!O70</f>
        <v>0</v>
      </c>
      <c r="BB69" s="183" t="e">
        <f>+'7 - Materialización del Riesgo'!P70</f>
        <v>#DIV/0!</v>
      </c>
      <c r="BC69" s="188">
        <f>+'7 - Materialización del Riesgo'!Q70</f>
        <v>1</v>
      </c>
    </row>
    <row r="70" spans="2:55" s="175" customFormat="1" ht="70.75" x14ac:dyDescent="0.4">
      <c r="B70" s="152" t="str">
        <f>+'3 - Identificación del Riesgo'!B70</f>
        <v>ACCESO A LA PROPIEDAD DE LA TIERRA Y LOS TERRITORIOS</v>
      </c>
      <c r="C70" s="152" t="str">
        <f>+'3 - Identificación del Riesgo'!C70</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70" s="152" t="str">
        <f>+'3 - Identificación del Riesgo'!D70</f>
        <v xml:space="preserve">Inicia con el análisis de la ruta jurídica y termina con la decisión final del expediente </v>
      </c>
      <c r="E70" s="183" t="str">
        <f>+'3 - Identificación del Riesgo'!F70</f>
        <v>DIRECCIÓN DE ASUNTOS ÉTNICOS - EQUIPO INICIATIVAS COMUNITARIAS</v>
      </c>
      <c r="F70" s="153" t="str">
        <f>+'3 - Identificación del Riesgo'!G70</f>
        <v>R 25</v>
      </c>
      <c r="G70" s="183" t="str">
        <f>+'3 - Identificación del Riesgo'!H70</f>
        <v>Incumplimiento por parte de los proveedores de servicios e insumos de las Iniciativas Cofinanciadas</v>
      </c>
      <c r="H70" s="183" t="str">
        <f>+'3 - Identificación del Riesgo'!I70</f>
        <v>Afectación Económica o presupuestal</v>
      </c>
      <c r="I70" s="152" t="str">
        <f>+'3 - Identificación del Riesgo'!J70</f>
        <v>Incumplir las obligaciones pactadas en los contratos suscritos con los proveedores, que impide la ejecución técnica y financiera de la Iniciativa Comunitaria.</v>
      </c>
      <c r="J70" s="184">
        <f>+'3 - Identificación del Riesgo'!O70</f>
        <v>45404</v>
      </c>
      <c r="K70" s="184" t="str">
        <f>+'3 - Identificación del Riesgo'!K70</f>
        <v>OPERATIVOS</v>
      </c>
      <c r="L70" s="185" t="str">
        <f>+'3 - Identificación del Riesgo'!N70</f>
        <v>Usuarios, productos y prácticas</v>
      </c>
      <c r="M70" s="186">
        <f>+'4 - Valor del Riesgo Inherente'!H71</f>
        <v>87</v>
      </c>
      <c r="N70" s="109" t="str">
        <f t="shared" si="0"/>
        <v>Media</v>
      </c>
      <c r="O70" s="110">
        <f t="shared" si="1"/>
        <v>0.6</v>
      </c>
      <c r="P70" s="186" t="str">
        <f>+'4 - Valor del Riesgo Inherente'!K71</f>
        <v>Desde los 500 SMLMV</v>
      </c>
      <c r="Q70" s="109" t="str">
        <f>+'4 - Valor del Riesgo Inherente'!L71</f>
        <v>Catastrófico</v>
      </c>
      <c r="R70" s="110">
        <f>+'4 - Valor del Riesgo Inherente'!M71</f>
        <v>1</v>
      </c>
      <c r="S70" s="109" t="str">
        <f>+'4 - Valor del Riesgo Inherente'!N71</f>
        <v>Extremo</v>
      </c>
      <c r="T70" s="109" t="str">
        <f>+'4 - Valor del Riesgo Inherente'!O71</f>
        <v>Reducir</v>
      </c>
      <c r="U70" s="153" t="str">
        <f>+'5 - Diseño y Valoración Control'!H71</f>
        <v>C 25.3</v>
      </c>
      <c r="V70" s="152" t="str">
        <f>+'5 - Diseño y Valoración Control'!I71</f>
        <v/>
      </c>
      <c r="W70" s="152">
        <f>+'5 - Diseño y Valoración Control'!J71</f>
        <v>0</v>
      </c>
      <c r="X70" s="183">
        <f>+'5 - Diseño y Valoración Control'!K71</f>
        <v>0</v>
      </c>
      <c r="Y70" s="109" t="str">
        <f>+'5 - Diseño y Valoración Control'!L71</f>
        <v/>
      </c>
      <c r="Z70" s="183">
        <f>+'5 - Diseño y Valoración Control'!M71</f>
        <v>0</v>
      </c>
      <c r="AA70" s="109" t="str">
        <f>+'5 - Diseño y Valoración Control'!N71</f>
        <v/>
      </c>
      <c r="AB70" s="183">
        <f>+'5 - Diseño y Valoración Control'!O71</f>
        <v>0</v>
      </c>
      <c r="AC70" s="183">
        <f>+'5 - Diseño y Valoración Control'!P71</f>
        <v>0</v>
      </c>
      <c r="AD70" s="183">
        <f>+'5 - Diseño y Valoración Control'!Q71</f>
        <v>0</v>
      </c>
      <c r="AE70" s="110" t="str">
        <f>+'5 - Diseño y Valoración Control'!R71</f>
        <v/>
      </c>
      <c r="AF70" s="109" t="str">
        <f>+'5 - Diseño y Valoración Control'!S71</f>
        <v/>
      </c>
      <c r="AG70" s="110" t="str">
        <f>+'5 - Diseño y Valoración Control'!T71</f>
        <v/>
      </c>
      <c r="AH70" s="109" t="str">
        <f>+'5 - Diseño y Valoración Control'!U71</f>
        <v/>
      </c>
      <c r="AI70" s="109" t="str">
        <f>+'5 - Diseño y Valoración Control'!V71</f>
        <v/>
      </c>
      <c r="AJ70" s="109" t="e">
        <f>+'5 - Diseño y Valoración Control'!W71</f>
        <v>#N/A</v>
      </c>
      <c r="AK70" s="153" t="str">
        <f>+'6 - Plan de Acciones Preventiva'!F69</f>
        <v>P 25.3</v>
      </c>
      <c r="AL70" s="152" t="str">
        <f>+'6 - Plan de Acciones Preventiva'!G69</f>
        <v>Capacitar a colaboradores en las tareas del procedimiento ACCTI-P-009 Implementación de iniciativas comunitarias con enfoque diferencial y la ACCTI-G-005 Guía operativa para la implementación de iniciativas comunitarias con enfoque diferencial étnico y enfoque de género asociados al componente de formalización de tierras.</v>
      </c>
      <c r="AM70" s="153" t="str">
        <f>+'6 - Plan de Acciones Preventiva'!H69</f>
        <v>DIRECCIÓN DE ASUNTOS ÉTNICOS - EQUIPO INICIATIVAS COMUNITARIAS</v>
      </c>
      <c r="AN70" s="152" t="str">
        <f>+'6 - Plan de Acciones Preventiva'!I69</f>
        <v>Listado de asistencia a capacitación</v>
      </c>
      <c r="AO70" s="187">
        <f>+'6 - Plan de Acciones Preventiva'!J69</f>
        <v>3</v>
      </c>
      <c r="AP70" s="187">
        <f>+'6 - Plan de Acciones Preventiva'!AI69</f>
        <v>4</v>
      </c>
      <c r="AQ70" s="252">
        <f>+'6 - Plan de Acciones Preventiva'!AJ69</f>
        <v>1</v>
      </c>
      <c r="AR70" s="187" t="str">
        <f>+'6 - Plan de Acciones Preventiva'!AK69</f>
        <v>Finalizado</v>
      </c>
      <c r="AS70" s="183">
        <f>+'7 - Materialización del Riesgo'!G71</f>
        <v>0</v>
      </c>
      <c r="AT70" s="183">
        <f>+'7 - Materialización del Riesgo'!H71</f>
        <v>0</v>
      </c>
      <c r="AU70" s="183">
        <f>+'7 - Materialización del Riesgo'!I71</f>
        <v>0</v>
      </c>
      <c r="AV70" s="183" t="e">
        <f>+'7 - Materialización del Riesgo'!J71</f>
        <v>#DIV/0!</v>
      </c>
      <c r="AW70" s="183" t="e">
        <f>+'7 - Materialización del Riesgo'!K71</f>
        <v>#DIV/0!</v>
      </c>
      <c r="AX70" s="183">
        <f>+'7 - Materialización del Riesgo'!L71</f>
        <v>0</v>
      </c>
      <c r="AY70" s="183">
        <f>+'7 - Materialización del Riesgo'!M71</f>
        <v>0</v>
      </c>
      <c r="AZ70" s="183">
        <f>+'7 - Materialización del Riesgo'!N71</f>
        <v>0</v>
      </c>
      <c r="BA70" s="183">
        <f>+'7 - Materialización del Riesgo'!O71</f>
        <v>0</v>
      </c>
      <c r="BB70" s="183" t="e">
        <f>+'7 - Materialización del Riesgo'!P71</f>
        <v>#DIV/0!</v>
      </c>
      <c r="BC70" s="188">
        <f>+'7 - Materialización del Riesgo'!Q71</f>
        <v>1</v>
      </c>
    </row>
    <row r="71" spans="2:55" s="175" customFormat="1" ht="70.75" x14ac:dyDescent="0.4">
      <c r="B71" s="152" t="str">
        <f>+'3 - Identificación del Riesgo'!B71</f>
        <v>ACCESO A LA PROPIEDAD DE LA TIERRA Y LOS TERRITORIOS</v>
      </c>
      <c r="C71" s="152" t="str">
        <f>+'3 - Identificación del Riesgo'!C71</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71" s="152" t="str">
        <f>+'3 - Identificación del Riesgo'!D71</f>
        <v xml:space="preserve">Inicia con el análisis de la ruta jurídica y termina con la decisión final del expediente </v>
      </c>
      <c r="E71" s="183" t="str">
        <f>+'3 - Identificación del Riesgo'!F71</f>
        <v>DIRECCIÓN DE ASUNTOS ÉTNICOS - COMPRA DE PREDIOS Y/O MEJORAS</v>
      </c>
      <c r="F71" s="153" t="str">
        <f>+'3 - Identificación del Riesgo'!G71</f>
        <v>R 26</v>
      </c>
      <c r="G71" s="183" t="str">
        <f>+'3 - Identificación del Riesgo'!H71</f>
        <v>Adquisición de predios y/o mejoras sin efectuar el análisis de viabilidad técnica, jurídica y financiera.</v>
      </c>
      <c r="H71" s="183" t="str">
        <f>+'3 - Identificación del Riesgo'!I71</f>
        <v>Afectación Económica o presupuestal</v>
      </c>
      <c r="I71" s="152" t="str">
        <f>+'3 - Identificación del Riesgo'!J71</f>
        <v>Inducir a la administración en afectaciones económicas, adquiriendo predios y/o mejoras, con posibilidad de riesgo jurídico (falsa tradición, predios que no hayan salido del dominio del Estado de conformidad a lo establecido del artículo 48 Ley 160/1994, sin saneamiento jurídico), técnico (verificación de posibles traslapes con las capas de URT, minas antipersonas, mineria e hidrocarburos y con solicitudes de otras comunidades étnicas) y financiero (incrementos en los costos por falta de verificación en control de los avalúos).</v>
      </c>
      <c r="J71" s="184">
        <f>+'3 - Identificación del Riesgo'!O71</f>
        <v>45404</v>
      </c>
      <c r="K71" s="184" t="str">
        <f>+'3 - Identificación del Riesgo'!K71</f>
        <v>OPERATIVOS</v>
      </c>
      <c r="L71" s="185" t="str">
        <f>+'3 - Identificación del Riesgo'!N71</f>
        <v>Ejecución y administración de procesos</v>
      </c>
      <c r="M71" s="186">
        <f>+'4 - Valor del Riesgo Inherente'!H72</f>
        <v>28</v>
      </c>
      <c r="N71" s="109" t="str">
        <f t="shared" si="0"/>
        <v>Media</v>
      </c>
      <c r="O71" s="110">
        <f t="shared" si="1"/>
        <v>0.6</v>
      </c>
      <c r="P71" s="186" t="str">
        <f>+'4 - Valor del Riesgo Inherente'!K72</f>
        <v>Desde los 500 SMLMV</v>
      </c>
      <c r="Q71" s="109" t="str">
        <f>+'4 - Valor del Riesgo Inherente'!L72</f>
        <v>Catastrófico</v>
      </c>
      <c r="R71" s="110">
        <f>+'4 - Valor del Riesgo Inherente'!M72</f>
        <v>1</v>
      </c>
      <c r="S71" s="109" t="str">
        <f>+'4 - Valor del Riesgo Inherente'!N72</f>
        <v>Extremo</v>
      </c>
      <c r="T71" s="109" t="str">
        <f>+'4 - Valor del Riesgo Inherente'!O72</f>
        <v>Reducir</v>
      </c>
      <c r="U71" s="153" t="str">
        <f>+'5 - Diseño y Valoración Control'!H72</f>
        <v>C 26.1</v>
      </c>
      <c r="V71" s="152" t="str">
        <f>+'5 - Diseño y Valoración Control'!I72</f>
        <v>DIRECCIÓN DE ASUNTOS ÉTNICOS - COMPRA DE PREDIOS Y/O MEJORAS</v>
      </c>
      <c r="W71" s="152" t="str">
        <f>+'5 - Diseño y Valoración Control'!J72</f>
        <v>Siempre que se va adquirir predios y/o mejoras, la DAE efectúa el análisis jurídico al Folio de Matricula Inmobiliaria FMI y escrituras públicas. Efectuada la verificación se diligencia la forma ACCTI-F-022 Forma estudio preliminar y complementario de títulos.
Esta evidencia es consolidada trimestralmente.</v>
      </c>
      <c r="X71" s="183" t="str">
        <f>+'5 - Diseño y Valoración Control'!K72</f>
        <v>Detectivo</v>
      </c>
      <c r="Y71" s="109" t="str">
        <f>+'5 - Diseño y Valoración Control'!L72</f>
        <v>Probabilidad</v>
      </c>
      <c r="Z71" s="183" t="str">
        <f>+'5 - Diseño y Valoración Control'!M72</f>
        <v>Manual</v>
      </c>
      <c r="AA71" s="109" t="str">
        <f>+'5 - Diseño y Valoración Control'!N72</f>
        <v>30%</v>
      </c>
      <c r="AB71" s="183" t="str">
        <f>+'5 - Diseño y Valoración Control'!O72</f>
        <v>Documentado</v>
      </c>
      <c r="AC71" s="183" t="str">
        <f>+'5 - Diseño y Valoración Control'!P72</f>
        <v>Continua</v>
      </c>
      <c r="AD71" s="183" t="str">
        <f>+'5 - Diseño y Valoración Control'!Q72</f>
        <v>Con Registro</v>
      </c>
      <c r="AE71" s="110">
        <f>+'5 - Diseño y Valoración Control'!R72</f>
        <v>0.42</v>
      </c>
      <c r="AF71" s="109" t="str">
        <f>+'5 - Diseño y Valoración Control'!S72</f>
        <v>Media</v>
      </c>
      <c r="AG71" s="110">
        <f>+'5 - Diseño y Valoración Control'!T72</f>
        <v>1</v>
      </c>
      <c r="AH71" s="109" t="str">
        <f>+'5 - Diseño y Valoración Control'!U72</f>
        <v>Catastrófico</v>
      </c>
      <c r="AI71" s="109" t="str">
        <f>+'5 - Diseño y Valoración Control'!V72</f>
        <v>Extremo</v>
      </c>
      <c r="AJ71" s="109" t="str">
        <f>+'5 - Diseño y Valoración Control'!W72</f>
        <v>Reducir</v>
      </c>
      <c r="AK71" s="153" t="str">
        <f>+'6 - Plan de Acciones Preventiva'!F70</f>
        <v>P 26.1</v>
      </c>
      <c r="AL71" s="152" t="str">
        <f>+'6 - Plan de Acciones Preventiva'!G70</f>
        <v>Socializar el nuevo procedimiento ACCTI-P-021 Compra de predios y/o mejoras con destino a las comunidades étnicas</v>
      </c>
      <c r="AM71" s="153" t="str">
        <f>+'6 - Plan de Acciones Preventiva'!H70</f>
        <v>DIRECCIÓN DE ASUNTOS ÉTNICOS - COMPRA DE PREDIOS Y/O MEJORAS</v>
      </c>
      <c r="AN71" s="152" t="str">
        <f>+'6 - Plan de Acciones Preventiva'!I70</f>
        <v>Listado de asistencia a capacitación</v>
      </c>
      <c r="AO71" s="187">
        <f>+'6 - Plan de Acciones Preventiva'!J70</f>
        <v>1</v>
      </c>
      <c r="AP71" s="187">
        <f>+'6 - Plan de Acciones Preventiva'!AI70</f>
        <v>1</v>
      </c>
      <c r="AQ71" s="252">
        <f>+'6 - Plan de Acciones Preventiva'!AJ70</f>
        <v>1</v>
      </c>
      <c r="AR71" s="187" t="str">
        <f>+'6 - Plan de Acciones Preventiva'!AK70</f>
        <v>Finalizado</v>
      </c>
      <c r="AS71" s="183">
        <f>+'7 - Materialización del Riesgo'!G72</f>
        <v>0</v>
      </c>
      <c r="AT71" s="183">
        <f>+'7 - Materialización del Riesgo'!H72</f>
        <v>0</v>
      </c>
      <c r="AU71" s="183">
        <f>+'7 - Materialización del Riesgo'!I72</f>
        <v>0</v>
      </c>
      <c r="AV71" s="183" t="e">
        <f>+'7 - Materialización del Riesgo'!J72</f>
        <v>#DIV/0!</v>
      </c>
      <c r="AW71" s="183" t="e">
        <f>+'7 - Materialización del Riesgo'!K72</f>
        <v>#DIV/0!</v>
      </c>
      <c r="AX71" s="183">
        <f>+'7 - Materialización del Riesgo'!L72</f>
        <v>0</v>
      </c>
      <c r="AY71" s="183">
        <f>+'7 - Materialización del Riesgo'!M72</f>
        <v>0</v>
      </c>
      <c r="AZ71" s="183">
        <f>+'7 - Materialización del Riesgo'!N72</f>
        <v>0</v>
      </c>
      <c r="BA71" s="183">
        <f>+'7 - Materialización del Riesgo'!O72</f>
        <v>0</v>
      </c>
      <c r="BB71" s="183" t="e">
        <f>+'7 - Materialización del Riesgo'!P72</f>
        <v>#DIV/0!</v>
      </c>
      <c r="BC71" s="188">
        <f>+'7 - Materialización del Riesgo'!Q72</f>
        <v>1</v>
      </c>
    </row>
    <row r="72" spans="2:55" s="175" customFormat="1" ht="99" x14ac:dyDescent="0.4">
      <c r="B72" s="152" t="str">
        <f>+'3 - Identificación del Riesgo'!B72</f>
        <v>ACCESO A LA PROPIEDAD DE LA TIERRA Y LOS TERRITORIOS</v>
      </c>
      <c r="C72" s="152" t="str">
        <f>+'3 - Identificación del Riesgo'!C72</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72" s="152" t="str">
        <f>+'3 - Identificación del Riesgo'!D72</f>
        <v xml:space="preserve">Inicia con el análisis de la ruta jurídica y termina con la decisión final del expediente </v>
      </c>
      <c r="E72" s="183" t="str">
        <f>+'3 - Identificación del Riesgo'!F72</f>
        <v>DIRECCIÓN DE ASUNTOS ÉTNICOS - COMPRA DE PREDIOS Y/O MEJORAS</v>
      </c>
      <c r="F72" s="153" t="str">
        <f>+'3 - Identificación del Riesgo'!G72</f>
        <v>R 26</v>
      </c>
      <c r="G72" s="183" t="str">
        <f>+'3 - Identificación del Riesgo'!H72</f>
        <v>Adquisición de predios y/o mejoras sin efectuar el análisis de viabilidad técnica, jurídica y financiera.</v>
      </c>
      <c r="H72" s="183" t="str">
        <f>+'3 - Identificación del Riesgo'!I72</f>
        <v>Afectación Económica o presupuestal</v>
      </c>
      <c r="I72" s="152" t="str">
        <f>+'3 - Identificación del Riesgo'!J72</f>
        <v>Inducir a la administración en afectaciones económicas, adquiriendo predios y/o mejoras, con posibilidad de riesgo jurídico (falsa tradición, predios que no hayan salido del dominio del Estado de conformidad a lo establecido del artículo 48 Ley 160/1994, sin saneamiento jurídico), técnico (verificación de posibles traslapes con las capas de URT, minas antipersonas, mineria e hidrocarburos y con solicitudes de otras comunidades étnicas) y financiero (incrementos en los costos por falta de verificación en control de los avalúos).</v>
      </c>
      <c r="J72" s="184">
        <f>+'3 - Identificación del Riesgo'!O72</f>
        <v>45404</v>
      </c>
      <c r="K72" s="184" t="str">
        <f>+'3 - Identificación del Riesgo'!K72</f>
        <v>OPERATIVOS</v>
      </c>
      <c r="L72" s="185" t="str">
        <f>+'3 - Identificación del Riesgo'!N72</f>
        <v>Ejecución y administración de procesos</v>
      </c>
      <c r="M72" s="186">
        <f>+'4 - Valor del Riesgo Inherente'!H73</f>
        <v>28</v>
      </c>
      <c r="N72" s="109" t="str">
        <f t="shared" si="0"/>
        <v>Media</v>
      </c>
      <c r="O72" s="110">
        <f t="shared" si="1"/>
        <v>0.6</v>
      </c>
      <c r="P72" s="186" t="str">
        <f>+'4 - Valor del Riesgo Inherente'!K73</f>
        <v>Desde los 500 SMLMV</v>
      </c>
      <c r="Q72" s="109" t="str">
        <f>+'4 - Valor del Riesgo Inherente'!L73</f>
        <v>Catastrófico</v>
      </c>
      <c r="R72" s="110">
        <f>+'4 - Valor del Riesgo Inherente'!M73</f>
        <v>1</v>
      </c>
      <c r="S72" s="109" t="str">
        <f>+'4 - Valor del Riesgo Inherente'!N73</f>
        <v>Extremo</v>
      </c>
      <c r="T72" s="109" t="str">
        <f>+'4 - Valor del Riesgo Inherente'!O73</f>
        <v>Reducir</v>
      </c>
      <c r="U72" s="153" t="str">
        <f>+'5 - Diseño y Valoración Control'!H73</f>
        <v>C 26.2</v>
      </c>
      <c r="V72" s="152" t="str">
        <f>+'5 - Diseño y Valoración Control'!I73</f>
        <v>DIRECCIÓN DE ASUNTOS ÉTNICOS - COMPRA DE PREDIOS Y/O MEJORAS</v>
      </c>
      <c r="W72" s="152" t="str">
        <f>+'5 - Diseño y Valoración Control'!J73</f>
        <v xml:space="preserve">Siempre que se va adquirir predios y/o mejoras, la DAE, efectúa el análisis técnico, verificando que no se trate de  predio urbano y que cumpla con las disposiciones ambientales, agrarias y ecológicas, diligenciando para tal fin, la forma ACCTI-F-125 Forma de visita técnica para compra de predios destinado a comunidades étnicas.
Esta evidencia es consolidada trimestralmente.
</v>
      </c>
      <c r="X72" s="183" t="str">
        <f>+'5 - Diseño y Valoración Control'!K73</f>
        <v>Detectivo</v>
      </c>
      <c r="Y72" s="109" t="str">
        <f>+'5 - Diseño y Valoración Control'!L73</f>
        <v>Probabilidad</v>
      </c>
      <c r="Z72" s="183" t="str">
        <f>+'5 - Diseño y Valoración Control'!M73</f>
        <v>Manual</v>
      </c>
      <c r="AA72" s="109" t="str">
        <f>+'5 - Diseño y Valoración Control'!N73</f>
        <v>30%</v>
      </c>
      <c r="AB72" s="183" t="str">
        <f>+'5 - Diseño y Valoración Control'!O73</f>
        <v>Documentado</v>
      </c>
      <c r="AC72" s="183" t="str">
        <f>+'5 - Diseño y Valoración Control'!P73</f>
        <v>Continua</v>
      </c>
      <c r="AD72" s="183" t="str">
        <f>+'5 - Diseño y Valoración Control'!Q73</f>
        <v>Con Registro</v>
      </c>
      <c r="AE72" s="110">
        <f>+'5 - Diseño y Valoración Control'!R73</f>
        <v>0.29399999999999998</v>
      </c>
      <c r="AF72" s="109" t="str">
        <f>+'5 - Diseño y Valoración Control'!S73</f>
        <v>Baja</v>
      </c>
      <c r="AG72" s="110">
        <f>+'5 - Diseño y Valoración Control'!T73</f>
        <v>1</v>
      </c>
      <c r="AH72" s="109" t="str">
        <f>+'5 - Diseño y Valoración Control'!U73</f>
        <v>Catastrófico</v>
      </c>
      <c r="AI72" s="109" t="str">
        <f>+'5 - Diseño y Valoración Control'!V73</f>
        <v>Extremo</v>
      </c>
      <c r="AJ72" s="109" t="str">
        <f>+'5 - Diseño y Valoración Control'!W73</f>
        <v>Reducir</v>
      </c>
      <c r="AK72" s="153" t="str">
        <f>+'6 - Plan de Acciones Preventiva'!F71</f>
        <v>P 26.2</v>
      </c>
      <c r="AL72" s="152">
        <f>+'6 - Plan de Acciones Preventiva'!G71</f>
        <v>0</v>
      </c>
      <c r="AM72" s="153" t="str">
        <f>+'6 - Plan de Acciones Preventiva'!H71</f>
        <v/>
      </c>
      <c r="AN72" s="152">
        <f>+'6 - Plan de Acciones Preventiva'!I71</f>
        <v>0</v>
      </c>
      <c r="AO72" s="187">
        <f>+'6 - Plan de Acciones Preventiva'!J71</f>
        <v>0</v>
      </c>
      <c r="AP72" s="187">
        <f>+'6 - Plan de Acciones Preventiva'!AI71</f>
        <v>0</v>
      </c>
      <c r="AQ72" s="252">
        <f>+'6 - Plan de Acciones Preventiva'!AJ71</f>
        <v>0</v>
      </c>
      <c r="AR72" s="187">
        <f>+'6 - Plan de Acciones Preventiva'!AK71</f>
        <v>0</v>
      </c>
      <c r="AS72" s="183">
        <f>+'7 - Materialización del Riesgo'!G73</f>
        <v>0</v>
      </c>
      <c r="AT72" s="183">
        <f>+'7 - Materialización del Riesgo'!H73</f>
        <v>0</v>
      </c>
      <c r="AU72" s="183">
        <f>+'7 - Materialización del Riesgo'!I73</f>
        <v>0</v>
      </c>
      <c r="AV72" s="183" t="e">
        <f>+'7 - Materialización del Riesgo'!J73</f>
        <v>#DIV/0!</v>
      </c>
      <c r="AW72" s="183" t="e">
        <f>+'7 - Materialización del Riesgo'!K73</f>
        <v>#DIV/0!</v>
      </c>
      <c r="AX72" s="183">
        <f>+'7 - Materialización del Riesgo'!L73</f>
        <v>0</v>
      </c>
      <c r="AY72" s="183">
        <f>+'7 - Materialización del Riesgo'!M73</f>
        <v>0</v>
      </c>
      <c r="AZ72" s="183">
        <f>+'7 - Materialización del Riesgo'!N73</f>
        <v>0</v>
      </c>
      <c r="BA72" s="183">
        <f>+'7 - Materialización del Riesgo'!O73</f>
        <v>0</v>
      </c>
      <c r="BB72" s="183" t="e">
        <f>+'7 - Materialización del Riesgo'!P73</f>
        <v>#DIV/0!</v>
      </c>
      <c r="BC72" s="188">
        <f>+'7 - Materialización del Riesgo'!Q73</f>
        <v>1</v>
      </c>
    </row>
    <row r="73" spans="2:55" s="175" customFormat="1" ht="84.9" x14ac:dyDescent="0.4">
      <c r="B73" s="152" t="str">
        <f>+'3 - Identificación del Riesgo'!B73</f>
        <v>ACCESO A LA PROPIEDAD DE LA TIERRA Y LOS TERRITORIOS</v>
      </c>
      <c r="C73" s="152" t="str">
        <f>+'3 - Identificación del Riesgo'!C73</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73" s="152" t="str">
        <f>+'3 - Identificación del Riesgo'!D73</f>
        <v xml:space="preserve">Inicia con el análisis de la ruta jurídica y termina con la decisión final del expediente </v>
      </c>
      <c r="E73" s="183" t="str">
        <f>+'3 - Identificación del Riesgo'!F73</f>
        <v>DIRECCIÓN DE ASUNTOS ÉTNICOS - COMPRA DE PREDIOS Y/O MEJORAS</v>
      </c>
      <c r="F73" s="153" t="str">
        <f>+'3 - Identificación del Riesgo'!G73</f>
        <v>R 26</v>
      </c>
      <c r="G73" s="183" t="str">
        <f>+'3 - Identificación del Riesgo'!H73</f>
        <v>Adquisición de predios y/o mejoras sin efectuar el análisis de viabilidad técnica, jurídica y financiera.</v>
      </c>
      <c r="H73" s="183" t="str">
        <f>+'3 - Identificación del Riesgo'!I73</f>
        <v>Afectación Económica o presupuestal</v>
      </c>
      <c r="I73" s="152" t="str">
        <f>+'3 - Identificación del Riesgo'!J73</f>
        <v>Inducir a la administración en afectaciones económicas, adquiriendo predios y/o mejoras, con posibilidad de riesgo jurídico (falsa tradición, predios que no hayan salido del dominio del Estado de conformidad a lo establecido del artículo 48 Ley 160/1994, sin saneamiento jurídico), técnico (verificación de posibles traslapes con las capas de URT, minas antipersonas, mineria e hidrocarburos y con solicitudes de otras comunidades étnicas) y financiero (incrementos en los costos por falta de verificación en control de los avalúos).</v>
      </c>
      <c r="J73" s="184">
        <f>+'3 - Identificación del Riesgo'!O73</f>
        <v>45404</v>
      </c>
      <c r="K73" s="184" t="str">
        <f>+'3 - Identificación del Riesgo'!K73</f>
        <v>OPERATIVOS</v>
      </c>
      <c r="L73" s="185" t="str">
        <f>+'3 - Identificación del Riesgo'!N73</f>
        <v>Ejecución y administración de procesos</v>
      </c>
      <c r="M73" s="186">
        <f>+'4 - Valor del Riesgo Inherente'!H74</f>
        <v>28</v>
      </c>
      <c r="N73" s="109" t="str">
        <f t="shared" si="0"/>
        <v>Media</v>
      </c>
      <c r="O73" s="110">
        <f t="shared" si="1"/>
        <v>0.6</v>
      </c>
      <c r="P73" s="186" t="str">
        <f>+'4 - Valor del Riesgo Inherente'!K74</f>
        <v>Desde los 500 SMLMV</v>
      </c>
      <c r="Q73" s="109" t="str">
        <f>+'4 - Valor del Riesgo Inherente'!L74</f>
        <v>Catastrófico</v>
      </c>
      <c r="R73" s="110">
        <f>+'4 - Valor del Riesgo Inherente'!M74</f>
        <v>1</v>
      </c>
      <c r="S73" s="109" t="str">
        <f>+'4 - Valor del Riesgo Inherente'!N74</f>
        <v>Extremo</v>
      </c>
      <c r="T73" s="109" t="str">
        <f>+'4 - Valor del Riesgo Inherente'!O74</f>
        <v>Reducir</v>
      </c>
      <c r="U73" s="153" t="str">
        <f>+'5 - Diseño y Valoración Control'!H74</f>
        <v>C 26.3</v>
      </c>
      <c r="V73" s="152" t="str">
        <f>+'5 - Diseño y Valoración Control'!I74</f>
        <v>DIRECCIÓN DE ASUNTOS ÉTNICOS - COMPRA DE PREDIOS Y/O MEJORAS</v>
      </c>
      <c r="W73" s="152" t="str">
        <f>+'5 - Diseño y Valoración Control'!J74</f>
        <v xml:space="preserve">Siempre que se va adquirir predios y/o mejoras, la DAE para los predios que resulten viable técnica y jurídicamente, solicita la práctica del avalúo comercial, al cual se le hace un control de calidad, donde se evaluan los criterios técnicos y operacionales que soportan el avalúo, registrado en la forma ACCTI-F-023 Forma de control de calidad del control del avalúo.
Esta evidencia es consolidada trimestralmente.
</v>
      </c>
      <c r="X73" s="183" t="str">
        <f>+'5 - Diseño y Valoración Control'!K74</f>
        <v>Detectivo</v>
      </c>
      <c r="Y73" s="109" t="str">
        <f>+'5 - Diseño y Valoración Control'!L74</f>
        <v>Probabilidad</v>
      </c>
      <c r="Z73" s="183" t="str">
        <f>+'5 - Diseño y Valoración Control'!M74</f>
        <v>Manual</v>
      </c>
      <c r="AA73" s="109" t="str">
        <f>+'5 - Diseño y Valoración Control'!N74</f>
        <v>30%</v>
      </c>
      <c r="AB73" s="183" t="str">
        <f>+'5 - Diseño y Valoración Control'!O74</f>
        <v>Documentado</v>
      </c>
      <c r="AC73" s="183" t="str">
        <f>+'5 - Diseño y Valoración Control'!P74</f>
        <v>Continua</v>
      </c>
      <c r="AD73" s="183" t="str">
        <f>+'5 - Diseño y Valoración Control'!Q74</f>
        <v>Con Registro</v>
      </c>
      <c r="AE73" s="110">
        <f>+'5 - Diseño y Valoración Control'!R74</f>
        <v>0.20579999999999998</v>
      </c>
      <c r="AF73" s="109" t="str">
        <f>+'5 - Diseño y Valoración Control'!S74</f>
        <v>Baja</v>
      </c>
      <c r="AG73" s="110">
        <f>+'5 - Diseño y Valoración Control'!T74</f>
        <v>1</v>
      </c>
      <c r="AH73" s="109" t="str">
        <f>+'5 - Diseño y Valoración Control'!U74</f>
        <v>Catastrófico</v>
      </c>
      <c r="AI73" s="109" t="str">
        <f>+'5 - Diseño y Valoración Control'!V74</f>
        <v>Extremo</v>
      </c>
      <c r="AJ73" s="109" t="str">
        <f>+'5 - Diseño y Valoración Control'!W74</f>
        <v>Reducir</v>
      </c>
      <c r="AK73" s="153" t="str">
        <f>+'6 - Plan de Acciones Preventiva'!F72</f>
        <v>P 26.3</v>
      </c>
      <c r="AL73" s="152">
        <f>+'6 - Plan de Acciones Preventiva'!G72</f>
        <v>0</v>
      </c>
      <c r="AM73" s="153" t="str">
        <f>+'6 - Plan de Acciones Preventiva'!H72</f>
        <v/>
      </c>
      <c r="AN73" s="152">
        <f>+'6 - Plan de Acciones Preventiva'!I72</f>
        <v>0</v>
      </c>
      <c r="AO73" s="187">
        <f>+'6 - Plan de Acciones Preventiva'!J72</f>
        <v>0</v>
      </c>
      <c r="AP73" s="187">
        <f>+'6 - Plan de Acciones Preventiva'!AI72</f>
        <v>0</v>
      </c>
      <c r="AQ73" s="252">
        <f>+'6 - Plan de Acciones Preventiva'!AJ72</f>
        <v>0</v>
      </c>
      <c r="AR73" s="187">
        <f>+'6 - Plan de Acciones Preventiva'!AK72</f>
        <v>0</v>
      </c>
      <c r="AS73" s="183">
        <f>+'7 - Materialización del Riesgo'!G74</f>
        <v>0</v>
      </c>
      <c r="AT73" s="183">
        <f>+'7 - Materialización del Riesgo'!H74</f>
        <v>0</v>
      </c>
      <c r="AU73" s="183">
        <f>+'7 - Materialización del Riesgo'!I74</f>
        <v>0</v>
      </c>
      <c r="AV73" s="183" t="e">
        <f>+'7 - Materialización del Riesgo'!J74</f>
        <v>#DIV/0!</v>
      </c>
      <c r="AW73" s="183" t="e">
        <f>+'7 - Materialización del Riesgo'!K74</f>
        <v>#DIV/0!</v>
      </c>
      <c r="AX73" s="183">
        <f>+'7 - Materialización del Riesgo'!L74</f>
        <v>0</v>
      </c>
      <c r="AY73" s="183">
        <f>+'7 - Materialización del Riesgo'!M74</f>
        <v>0</v>
      </c>
      <c r="AZ73" s="183">
        <f>+'7 - Materialización del Riesgo'!N74</f>
        <v>0</v>
      </c>
      <c r="BA73" s="183">
        <f>+'7 - Materialización del Riesgo'!O74</f>
        <v>0</v>
      </c>
      <c r="BB73" s="183" t="e">
        <f>+'7 - Materialización del Riesgo'!P74</f>
        <v>#DIV/0!</v>
      </c>
      <c r="BC73" s="188">
        <f>+'7 - Materialización del Riesgo'!Q74</f>
        <v>1</v>
      </c>
    </row>
    <row r="74" spans="2:55" s="175" customFormat="1" ht="70.75" x14ac:dyDescent="0.4">
      <c r="B74" s="152" t="str">
        <f>+'3 - Identificación del Riesgo'!B74</f>
        <v>ACCESO A LA PROPIEDAD DE LA TIERRA Y LOS TERRITORIOS</v>
      </c>
      <c r="C74" s="152" t="str">
        <f>+'3 - Identificación del Riesgo'!C74</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74" s="152" t="str">
        <f>+'3 - Identificación del Riesgo'!D74</f>
        <v xml:space="preserve">Inicia con el análisis de la ruta jurídica y termina con la decisión final del expediente </v>
      </c>
      <c r="E74" s="183" t="str">
        <f>+'3 - Identificación del Riesgo'!F74</f>
        <v>EQUIPO SISTEMAS DE INFORMACIÓN DAE</v>
      </c>
      <c r="F74" s="153" t="str">
        <f>+'3 - Identificación del Riesgo'!G74</f>
        <v>R 27</v>
      </c>
      <c r="G74" s="183">
        <f>+'3 - Identificación del Riesgo'!H74</f>
        <v>0</v>
      </c>
      <c r="H74" s="183">
        <f>+'3 - Identificación del Riesgo'!I74</f>
        <v>0</v>
      </c>
      <c r="I74" s="152">
        <f>+'3 - Identificación del Riesgo'!J74</f>
        <v>0</v>
      </c>
      <c r="J74" s="184">
        <f>+'3 - Identificación del Riesgo'!O74</f>
        <v>44701</v>
      </c>
      <c r="K74" s="184">
        <f>+'3 - Identificación del Riesgo'!K74</f>
        <v>0</v>
      </c>
      <c r="L74" s="185">
        <f>+'3 - Identificación del Riesgo'!N74</f>
        <v>0</v>
      </c>
      <c r="M74" s="186">
        <f>+'4 - Valor del Riesgo Inherente'!H75</f>
        <v>12</v>
      </c>
      <c r="N74" s="109" t="str">
        <f t="shared" si="0"/>
        <v>Baja</v>
      </c>
      <c r="O74" s="110">
        <f t="shared" si="1"/>
        <v>0.4</v>
      </c>
      <c r="P74" s="186" t="str">
        <f>+'4 - Valor del Riesgo Inherente'!K75</f>
        <v xml:space="preserve">     El riesgo afecta la imagen de la entidad con algunos usuarios de relevancia frente al logro de los objetivos</v>
      </c>
      <c r="Q74" s="109" t="str">
        <f>+'4 - Valor del Riesgo Inherente'!L75</f>
        <v>Moderado</v>
      </c>
      <c r="R74" s="110">
        <f>+'4 - Valor del Riesgo Inherente'!M75</f>
        <v>0.6</v>
      </c>
      <c r="S74" s="109" t="str">
        <f>+'4 - Valor del Riesgo Inherente'!N75</f>
        <v>Moderado</v>
      </c>
      <c r="T74" s="109" t="str">
        <f>+'4 - Valor del Riesgo Inherente'!O75</f>
        <v>Reducir</v>
      </c>
      <c r="U74" s="153" t="str">
        <f>+'5 - Diseño y Valoración Control'!H75</f>
        <v>C 27.1</v>
      </c>
      <c r="V74" s="152">
        <f>+'5 - Diseño y Valoración Control'!I75</f>
        <v>0</v>
      </c>
      <c r="W74" s="152">
        <f>+'5 - Diseño y Valoración Control'!J75</f>
        <v>0</v>
      </c>
      <c r="X74" s="183">
        <f>+'5 - Diseño y Valoración Control'!K75</f>
        <v>0</v>
      </c>
      <c r="Y74" s="109" t="str">
        <f>+'5 - Diseño y Valoración Control'!L75</f>
        <v/>
      </c>
      <c r="Z74" s="183">
        <f>+'5 - Diseño y Valoración Control'!M75</f>
        <v>0</v>
      </c>
      <c r="AA74" s="109" t="str">
        <f>+'5 - Diseño y Valoración Control'!N75</f>
        <v/>
      </c>
      <c r="AB74" s="183">
        <f>+'5 - Diseño y Valoración Control'!O75</f>
        <v>0</v>
      </c>
      <c r="AC74" s="183">
        <f>+'5 - Diseño y Valoración Control'!P75</f>
        <v>0</v>
      </c>
      <c r="AD74" s="183">
        <f>+'5 - Diseño y Valoración Control'!Q75</f>
        <v>0</v>
      </c>
      <c r="AE74" s="110" t="str">
        <f>+'5 - Diseño y Valoración Control'!R75</f>
        <v/>
      </c>
      <c r="AF74" s="109" t="str">
        <f>+'5 - Diseño y Valoración Control'!S75</f>
        <v/>
      </c>
      <c r="AG74" s="110" t="str">
        <f>+'5 - Diseño y Valoración Control'!T75</f>
        <v/>
      </c>
      <c r="AH74" s="109" t="str">
        <f>+'5 - Diseño y Valoración Control'!U75</f>
        <v/>
      </c>
      <c r="AI74" s="109" t="str">
        <f>+'5 - Diseño y Valoración Control'!V75</f>
        <v/>
      </c>
      <c r="AJ74" s="109" t="e">
        <f>+'5 - Diseño y Valoración Control'!W75</f>
        <v>#N/A</v>
      </c>
      <c r="AK74" s="153" t="str">
        <f>+'6 - Plan de Acciones Preventiva'!F73</f>
        <v>P 27.1</v>
      </c>
      <c r="AL74" s="152">
        <f>+'6 - Plan de Acciones Preventiva'!G73</f>
        <v>0</v>
      </c>
      <c r="AM74" s="153">
        <f>+'6 - Plan de Acciones Preventiva'!H73</f>
        <v>0</v>
      </c>
      <c r="AN74" s="152">
        <f>+'6 - Plan de Acciones Preventiva'!I73</f>
        <v>0</v>
      </c>
      <c r="AO74" s="187">
        <f>+'6 - Plan de Acciones Preventiva'!J73</f>
        <v>0</v>
      </c>
      <c r="AP74" s="187">
        <f>+'6 - Plan de Acciones Preventiva'!AI73</f>
        <v>0</v>
      </c>
      <c r="AQ74" s="252">
        <f>+'6 - Plan de Acciones Preventiva'!AJ73</f>
        <v>0</v>
      </c>
      <c r="AR74" s="187">
        <f>+'6 - Plan de Acciones Preventiva'!AK73</f>
        <v>0</v>
      </c>
      <c r="AS74" s="183">
        <f>+'7 - Materialización del Riesgo'!G75</f>
        <v>0</v>
      </c>
      <c r="AT74" s="183">
        <f>+'7 - Materialización del Riesgo'!H75</f>
        <v>0</v>
      </c>
      <c r="AU74" s="183">
        <f>+'7 - Materialización del Riesgo'!I75</f>
        <v>0</v>
      </c>
      <c r="AV74" s="183" t="e">
        <f>+'7 - Materialización del Riesgo'!J75</f>
        <v>#DIV/0!</v>
      </c>
      <c r="AW74" s="183" t="e">
        <f>+'7 - Materialización del Riesgo'!K75</f>
        <v>#DIV/0!</v>
      </c>
      <c r="AX74" s="183">
        <f>+'7 - Materialización del Riesgo'!L75</f>
        <v>0</v>
      </c>
      <c r="AY74" s="183">
        <f>+'7 - Materialización del Riesgo'!M75</f>
        <v>0</v>
      </c>
      <c r="AZ74" s="183">
        <f>+'7 - Materialización del Riesgo'!N75</f>
        <v>0</v>
      </c>
      <c r="BA74" s="183">
        <f>+'7 - Materialización del Riesgo'!O75</f>
        <v>0</v>
      </c>
      <c r="BB74" s="183" t="e">
        <f>+'7 - Materialización del Riesgo'!P75</f>
        <v>#DIV/0!</v>
      </c>
      <c r="BC74" s="188">
        <f>+'7 - Materialización del Riesgo'!Q75</f>
        <v>1</v>
      </c>
    </row>
    <row r="75" spans="2:55" s="175" customFormat="1" ht="70.75" x14ac:dyDescent="0.4">
      <c r="B75" s="152" t="str">
        <f>+'3 - Identificación del Riesgo'!B75</f>
        <v>ACCESO A LA PROPIEDAD DE LA TIERRA Y LOS TERRITORIOS</v>
      </c>
      <c r="C75" s="152" t="str">
        <f>+'3 - Identificación del Riesgo'!C75</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75" s="152" t="str">
        <f>+'3 - Identificación del Riesgo'!D75</f>
        <v xml:space="preserve">Inicia con el análisis de la ruta jurídica y termina con la decisión final del expediente </v>
      </c>
      <c r="E75" s="183" t="str">
        <f>+'3 - Identificación del Riesgo'!F75</f>
        <v>EQUIPO SISTEMAS DE INFORMACIÓN DAE</v>
      </c>
      <c r="F75" s="153" t="str">
        <f>+'3 - Identificación del Riesgo'!G75</f>
        <v>R 28</v>
      </c>
      <c r="G75" s="183">
        <f>+'3 - Identificación del Riesgo'!H75</f>
        <v>0</v>
      </c>
      <c r="H75" s="183">
        <f>+'3 - Identificación del Riesgo'!I75</f>
        <v>0</v>
      </c>
      <c r="I75" s="152">
        <f>+'3 - Identificación del Riesgo'!J75</f>
        <v>0</v>
      </c>
      <c r="J75" s="184">
        <f>+'3 - Identificación del Riesgo'!O75</f>
        <v>44701</v>
      </c>
      <c r="K75" s="184">
        <f>+'3 - Identificación del Riesgo'!K75</f>
        <v>0</v>
      </c>
      <c r="L75" s="185">
        <f>+'3 - Identificación del Riesgo'!N75</f>
        <v>0</v>
      </c>
      <c r="M75" s="186">
        <f>+'4 - Valor del Riesgo Inherente'!H76</f>
        <v>60</v>
      </c>
      <c r="N75" s="109" t="str">
        <f t="shared" ref="N75:N138" si="2">IF(M75&lt;=0,"",IF(M75&lt;=2,"Muy Baja",IF(M75&lt;=24,"Baja",IF(M75&lt;=500,"Media",IF(M75&lt;=5000,"Alta","Muy Alta")))))</f>
        <v>Media</v>
      </c>
      <c r="O75" s="110">
        <f t="shared" ref="O75:O138" si="3">IF(N75="","",IF(N75="Muy Baja",0.2,IF(N75="Baja",0.4,IF(N75="Media",0.6,IF(N75="Alta",0.8,IF(N75="Muy Alta",1,))))))</f>
        <v>0.6</v>
      </c>
      <c r="P75" s="186" t="str">
        <f>+'4 - Valor del Riesgo Inherente'!K76</f>
        <v xml:space="preserve">     El riesgo afecta la imagen de la entidad a nivel nacional, con efecto publicitarios sostenible a nivel país</v>
      </c>
      <c r="Q75" s="109" t="str">
        <f>+'4 - Valor del Riesgo Inherente'!L76</f>
        <v>Catastrófico</v>
      </c>
      <c r="R75" s="110">
        <f>+'4 - Valor del Riesgo Inherente'!M76</f>
        <v>1</v>
      </c>
      <c r="S75" s="109" t="str">
        <f>+'4 - Valor del Riesgo Inherente'!N76</f>
        <v>Extremo</v>
      </c>
      <c r="T75" s="109" t="str">
        <f>+'4 - Valor del Riesgo Inherente'!O76</f>
        <v>Reducir</v>
      </c>
      <c r="U75" s="153" t="str">
        <f>+'5 - Diseño y Valoración Control'!H76</f>
        <v>C 28.1</v>
      </c>
      <c r="V75" s="152">
        <f>+'5 - Diseño y Valoración Control'!I76</f>
        <v>0</v>
      </c>
      <c r="W75" s="152">
        <f>+'5 - Diseño y Valoración Control'!J76</f>
        <v>0</v>
      </c>
      <c r="X75" s="183">
        <f>+'5 - Diseño y Valoración Control'!K76</f>
        <v>0</v>
      </c>
      <c r="Y75" s="109" t="str">
        <f>+'5 - Diseño y Valoración Control'!L76</f>
        <v/>
      </c>
      <c r="Z75" s="183">
        <f>+'5 - Diseño y Valoración Control'!M76</f>
        <v>0</v>
      </c>
      <c r="AA75" s="109" t="str">
        <f>+'5 - Diseño y Valoración Control'!N76</f>
        <v/>
      </c>
      <c r="AB75" s="183">
        <f>+'5 - Diseño y Valoración Control'!O76</f>
        <v>0</v>
      </c>
      <c r="AC75" s="183">
        <f>+'5 - Diseño y Valoración Control'!P76</f>
        <v>0</v>
      </c>
      <c r="AD75" s="183">
        <f>+'5 - Diseño y Valoración Control'!Q76</f>
        <v>0</v>
      </c>
      <c r="AE75" s="110" t="str">
        <f>+'5 - Diseño y Valoración Control'!R76</f>
        <v/>
      </c>
      <c r="AF75" s="109" t="str">
        <f>+'5 - Diseño y Valoración Control'!S76</f>
        <v/>
      </c>
      <c r="AG75" s="110" t="str">
        <f>+'5 - Diseño y Valoración Control'!T76</f>
        <v/>
      </c>
      <c r="AH75" s="109" t="str">
        <f>+'5 - Diseño y Valoración Control'!U76</f>
        <v/>
      </c>
      <c r="AI75" s="109" t="str">
        <f>+'5 - Diseño y Valoración Control'!V76</f>
        <v/>
      </c>
      <c r="AJ75" s="109" t="e">
        <f>+'5 - Diseño y Valoración Control'!W76</f>
        <v>#N/A</v>
      </c>
      <c r="AK75" s="153" t="str">
        <f>+'6 - Plan de Acciones Preventiva'!F74</f>
        <v>P 28.1</v>
      </c>
      <c r="AL75" s="152">
        <f>+'6 - Plan de Acciones Preventiva'!G74</f>
        <v>0</v>
      </c>
      <c r="AM75" s="153">
        <f>+'6 - Plan de Acciones Preventiva'!H74</f>
        <v>0</v>
      </c>
      <c r="AN75" s="152">
        <f>+'6 - Plan de Acciones Preventiva'!I74</f>
        <v>0</v>
      </c>
      <c r="AO75" s="187">
        <f>+'6 - Plan de Acciones Preventiva'!J74</f>
        <v>0</v>
      </c>
      <c r="AP75" s="187">
        <f>+'6 - Plan de Acciones Preventiva'!AI74</f>
        <v>0</v>
      </c>
      <c r="AQ75" s="252">
        <f>+'6 - Plan de Acciones Preventiva'!AJ74</f>
        <v>0</v>
      </c>
      <c r="AR75" s="187">
        <f>+'6 - Plan de Acciones Preventiva'!AK74</f>
        <v>0</v>
      </c>
      <c r="AS75" s="183">
        <f>+'7 - Materialización del Riesgo'!G76</f>
        <v>0</v>
      </c>
      <c r="AT75" s="183">
        <f>+'7 - Materialización del Riesgo'!H76</f>
        <v>0</v>
      </c>
      <c r="AU75" s="183">
        <f>+'7 - Materialización del Riesgo'!I76</f>
        <v>0</v>
      </c>
      <c r="AV75" s="183" t="e">
        <f>+'7 - Materialización del Riesgo'!J76</f>
        <v>#DIV/0!</v>
      </c>
      <c r="AW75" s="183" t="e">
        <f>+'7 - Materialización del Riesgo'!K76</f>
        <v>#DIV/0!</v>
      </c>
      <c r="AX75" s="183">
        <f>+'7 - Materialización del Riesgo'!L76</f>
        <v>0</v>
      </c>
      <c r="AY75" s="183">
        <f>+'7 - Materialización del Riesgo'!M76</f>
        <v>0</v>
      </c>
      <c r="AZ75" s="183">
        <f>+'7 - Materialización del Riesgo'!N76</f>
        <v>0</v>
      </c>
      <c r="BA75" s="183">
        <f>+'7 - Materialización del Riesgo'!O76</f>
        <v>0</v>
      </c>
      <c r="BB75" s="183" t="e">
        <f>+'7 - Materialización del Riesgo'!P76</f>
        <v>#DIV/0!</v>
      </c>
      <c r="BC75" s="188">
        <f>+'7 - Materialización del Riesgo'!Q76</f>
        <v>1</v>
      </c>
    </row>
    <row r="76" spans="2:55" s="175" customFormat="1" ht="70.75" x14ac:dyDescent="0.4">
      <c r="B76" s="152" t="str">
        <f>+'3 - Identificación del Riesgo'!B76</f>
        <v>ACCESO A LA PROPIEDAD DE LA TIERRA Y LOS TERRITORIOS</v>
      </c>
      <c r="C76" s="152" t="str">
        <f>+'3 - Identificación del Riesgo'!C76</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76" s="152" t="str">
        <f>+'3 - Identificación del Riesgo'!D76</f>
        <v>Inicia con el análisis de la ruta jurídica y termina con la decisión final del expediente</v>
      </c>
      <c r="E76" s="183" t="str">
        <f>+'3 - Identificación del Riesgo'!F76</f>
        <v>DIRECCIÓN DE ACCESO A TIERRAS</v>
      </c>
      <c r="F76" s="153" t="str">
        <f>+'3 - Identificación del Riesgo'!G76</f>
        <v>R 29</v>
      </c>
      <c r="G76" s="183" t="str">
        <f>+'3 - Identificación del Riesgo'!H76</f>
        <v>Incumplimiento  de adquisición de predios en el marco de Políticas del Gobierno</v>
      </c>
      <c r="H76" s="183" t="str">
        <f>+'3 - Identificación del Riesgo'!I76</f>
        <v>Pérdida Reputacional</v>
      </c>
      <c r="I76" s="152" t="str">
        <f>+'3 - Identificación del Riesgo'!J76</f>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v>
      </c>
      <c r="J76" s="184">
        <f>+'3 - Identificación del Riesgo'!O76</f>
        <v>44701</v>
      </c>
      <c r="K76" s="184" t="str">
        <f>+'3 - Identificación del Riesgo'!K76</f>
        <v>ESTRATÉGICOS</v>
      </c>
      <c r="L76" s="185" t="str">
        <f>+'3 - Identificación del Riesgo'!N76</f>
        <v>Ejecución y administración de procesos</v>
      </c>
      <c r="M76" s="186">
        <f>+'4 - Valor del Riesgo Inherente'!H77</f>
        <v>520</v>
      </c>
      <c r="N76" s="109" t="str">
        <f t="shared" si="2"/>
        <v>Alta</v>
      </c>
      <c r="O76" s="110">
        <f t="shared" si="3"/>
        <v>0.8</v>
      </c>
      <c r="P76" s="186" t="str">
        <f>+'4 - Valor del Riesgo Inherente'!K77</f>
        <v xml:space="preserve">     El riesgo afecta la imagen de la entidad a nivel nacional, con efecto publicitarios sostenible a nivel país</v>
      </c>
      <c r="Q76" s="109" t="str">
        <f>+'4 - Valor del Riesgo Inherente'!L77</f>
        <v>Catastrófico</v>
      </c>
      <c r="R76" s="110">
        <f>+'4 - Valor del Riesgo Inherente'!M77</f>
        <v>1</v>
      </c>
      <c r="S76" s="109" t="str">
        <f>+'4 - Valor del Riesgo Inherente'!N77</f>
        <v>Extremo</v>
      </c>
      <c r="T76" s="109" t="str">
        <f>+'4 - Valor del Riesgo Inherente'!O77</f>
        <v>Reducir</v>
      </c>
      <c r="U76" s="153" t="str">
        <f>+'5 - Diseño y Valoración Control'!H77</f>
        <v>C 29.1</v>
      </c>
      <c r="V76" s="152" t="str">
        <f>+'5 - Diseño y Valoración Control'!I77</f>
        <v>DIRECCIÓN DE ACCESO A TIERRAS</v>
      </c>
      <c r="W76" s="152" t="str">
        <f>+'5 - Diseño y Valoración Control'!J77</f>
        <v>Dirección de Acceso a Tierras reduce la posibilidad de avanzar en procesos de compra dirigidos a predios cuyas ofertas no sean viables para la entidad.
 a través del diligenciamiento de la forma ACCTI-F-021 FORMA OFERTA VOLUNTARIA DE PREDIOS - ACCTI-F-020 FORMA LISTA DE CHEQUEO donde se registra el cumplimiento de aspectos obligatorios de la información de la oferta voluntaria</v>
      </c>
      <c r="X76" s="183" t="str">
        <f>+'5 - Diseño y Valoración Control'!K77</f>
        <v>Preventivo</v>
      </c>
      <c r="Y76" s="109" t="str">
        <f>+'5 - Diseño y Valoración Control'!L77</f>
        <v>Probabilidad</v>
      </c>
      <c r="Z76" s="183" t="str">
        <f>+'5 - Diseño y Valoración Control'!M77</f>
        <v>Manual</v>
      </c>
      <c r="AA76" s="109" t="str">
        <f>+'5 - Diseño y Valoración Control'!N77</f>
        <v>40%</v>
      </c>
      <c r="AB76" s="183" t="str">
        <f>+'5 - Diseño y Valoración Control'!O77</f>
        <v>Documentado</v>
      </c>
      <c r="AC76" s="183" t="str">
        <f>+'5 - Diseño y Valoración Control'!P77</f>
        <v>Continua</v>
      </c>
      <c r="AD76" s="183" t="str">
        <f>+'5 - Diseño y Valoración Control'!Q77</f>
        <v>Con registro</v>
      </c>
      <c r="AE76" s="110">
        <f>+'5 - Diseño y Valoración Control'!R77</f>
        <v>0.48</v>
      </c>
      <c r="AF76" s="109" t="str">
        <f>+'5 - Diseño y Valoración Control'!S77</f>
        <v>Media</v>
      </c>
      <c r="AG76" s="110">
        <f>+'5 - Diseño y Valoración Control'!T77</f>
        <v>1</v>
      </c>
      <c r="AH76" s="109" t="str">
        <f>+'5 - Diseño y Valoración Control'!U77</f>
        <v>Catastrófico</v>
      </c>
      <c r="AI76" s="109" t="str">
        <f>+'5 - Diseño y Valoración Control'!V77</f>
        <v>Extremo</v>
      </c>
      <c r="AJ76" s="109" t="str">
        <f>+'5 - Diseño y Valoración Control'!W77</f>
        <v>Reducir</v>
      </c>
      <c r="AK76" s="153" t="str">
        <f>+'6 - Plan de Acciones Preventiva'!F75</f>
        <v>P 29.1</v>
      </c>
      <c r="AL76" s="152" t="str">
        <f>+'6 - Plan de Acciones Preventiva'!G75</f>
        <v>Realizar capacitación a profesionales de Compra Directa sobre ACCTI-P-010 Procedimiento de Compra Directa de Predios con énfasis en las tareas críticas y de control señaladas en él</v>
      </c>
      <c r="AM76" s="153" t="str">
        <f>+'6 - Plan de Acciones Preventiva'!H75</f>
        <v>DIRECCIÓN DE ACCESO A TIERRAS</v>
      </c>
      <c r="AN76" s="152" t="str">
        <f>+'6 - Plan de Acciones Preventiva'!I75</f>
        <v>Documento o soporte que evidencie la capacitación</v>
      </c>
      <c r="AO76" s="187">
        <f>+'6 - Plan de Acciones Preventiva'!J75</f>
        <v>2</v>
      </c>
      <c r="AP76" s="187">
        <f>+'6 - Plan de Acciones Preventiva'!AI75</f>
        <v>2</v>
      </c>
      <c r="AQ76" s="252">
        <f>+'6 - Plan de Acciones Preventiva'!AJ75</f>
        <v>1</v>
      </c>
      <c r="AR76" s="187" t="str">
        <f>+'6 - Plan de Acciones Preventiva'!AK75</f>
        <v>Finalizado</v>
      </c>
      <c r="AS76" s="183">
        <f>+'7 - Materialización del Riesgo'!G77</f>
        <v>0</v>
      </c>
      <c r="AT76" s="183">
        <f>+'7 - Materialización del Riesgo'!H77</f>
        <v>0</v>
      </c>
      <c r="AU76" s="183">
        <f>+'7 - Materialización del Riesgo'!I77</f>
        <v>0</v>
      </c>
      <c r="AV76" s="183" t="e">
        <f>+'7 - Materialización del Riesgo'!J77</f>
        <v>#DIV/0!</v>
      </c>
      <c r="AW76" s="183" t="e">
        <f>+'7 - Materialización del Riesgo'!K77</f>
        <v>#DIV/0!</v>
      </c>
      <c r="AX76" s="183">
        <f>+'7 - Materialización del Riesgo'!L77</f>
        <v>0</v>
      </c>
      <c r="AY76" s="183">
        <f>+'7 - Materialización del Riesgo'!M77</f>
        <v>0</v>
      </c>
      <c r="AZ76" s="183">
        <f>+'7 - Materialización del Riesgo'!N77</f>
        <v>0</v>
      </c>
      <c r="BA76" s="183">
        <f>+'7 - Materialización del Riesgo'!O77</f>
        <v>0</v>
      </c>
      <c r="BB76" s="183" t="e">
        <f>+'7 - Materialización del Riesgo'!P77</f>
        <v>#DIV/0!</v>
      </c>
      <c r="BC76" s="188">
        <f>+'7 - Materialización del Riesgo'!Q77</f>
        <v>1</v>
      </c>
    </row>
    <row r="77" spans="2:55" s="175" customFormat="1" ht="70.75" x14ac:dyDescent="0.4">
      <c r="B77" s="152" t="str">
        <f>+'3 - Identificación del Riesgo'!B77</f>
        <v>ACCESO A LA PROPIEDAD DE LA TIERRA Y LOS TERRITORIOS</v>
      </c>
      <c r="C77" s="152" t="str">
        <f>+'3 - Identificación del Riesgo'!C77</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77" s="152" t="str">
        <f>+'3 - Identificación del Riesgo'!D77</f>
        <v>Inicia con el análisis de la ruta jurídica y termina con la decisión final del expediente</v>
      </c>
      <c r="E77" s="183" t="str">
        <f>+'3 - Identificación del Riesgo'!F77</f>
        <v>DIRECCIÓN DE ACCESO A TIERRAS</v>
      </c>
      <c r="F77" s="153" t="str">
        <f>+'3 - Identificación del Riesgo'!G77</f>
        <v>R 29</v>
      </c>
      <c r="G77" s="183" t="str">
        <f>+'3 - Identificación del Riesgo'!H77</f>
        <v>Incumplimiento  de adquisición de predios en el marco de Políticas del Gobierno</v>
      </c>
      <c r="H77" s="183" t="str">
        <f>+'3 - Identificación del Riesgo'!I77</f>
        <v>Pérdida Reputacional</v>
      </c>
      <c r="I77" s="152" t="str">
        <f>+'3 - Identificación del Riesgo'!J77</f>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v>
      </c>
      <c r="J77" s="184">
        <f>+'3 - Identificación del Riesgo'!O77</f>
        <v>44701</v>
      </c>
      <c r="K77" s="184" t="str">
        <f>+'3 - Identificación del Riesgo'!K77</f>
        <v>ESTRATÉGICOS</v>
      </c>
      <c r="L77" s="185" t="str">
        <f>+'3 - Identificación del Riesgo'!N77</f>
        <v>Ejecución y administración de procesos</v>
      </c>
      <c r="M77" s="186">
        <f>+'4 - Valor del Riesgo Inherente'!H78</f>
        <v>520</v>
      </c>
      <c r="N77" s="109" t="str">
        <f t="shared" si="2"/>
        <v>Alta</v>
      </c>
      <c r="O77" s="110">
        <f t="shared" si="3"/>
        <v>0.8</v>
      </c>
      <c r="P77" s="186" t="str">
        <f>+'4 - Valor del Riesgo Inherente'!K78</f>
        <v xml:space="preserve">     El riesgo afecta la imagen de la entidad a nivel nacional, con efecto publicitarios sostenible a nivel país</v>
      </c>
      <c r="Q77" s="109" t="str">
        <f>+'4 - Valor del Riesgo Inherente'!L78</f>
        <v>Catastrófico</v>
      </c>
      <c r="R77" s="110">
        <f>+'4 - Valor del Riesgo Inherente'!M78</f>
        <v>1</v>
      </c>
      <c r="S77" s="109" t="str">
        <f>+'4 - Valor del Riesgo Inherente'!N78</f>
        <v>Extremo</v>
      </c>
      <c r="T77" s="109" t="str">
        <f>+'4 - Valor del Riesgo Inherente'!O78</f>
        <v>Reducir</v>
      </c>
      <c r="U77" s="153" t="str">
        <f>+'5 - Diseño y Valoración Control'!H78</f>
        <v>C 29.2</v>
      </c>
      <c r="V77" s="152" t="str">
        <f>+'5 - Diseño y Valoración Control'!I78</f>
        <v>DIRECCIÓN DE ACCESO A TIERRAS</v>
      </c>
      <c r="W77" s="152" t="str">
        <f>+'5 - Diseño y Valoración Control'!J78</f>
        <v>Dirección de Acceso a Tierras reduce la posibilidad de avanzar en procesos de compra dirigidos a predios que no cumplan requisitos técnicos. a través del diligenciamiento de la forma ACCTI-F-022 donde se realiza un estudio complementario de títulos, confrontando la información del expediente con la obtenida en la visita técnica.</v>
      </c>
      <c r="X77" s="183" t="str">
        <f>+'5 - Diseño y Valoración Control'!K78</f>
        <v>Preventivo</v>
      </c>
      <c r="Y77" s="109" t="str">
        <f>+'5 - Diseño y Valoración Control'!L78</f>
        <v>Probabilidad</v>
      </c>
      <c r="Z77" s="183" t="str">
        <f>+'5 - Diseño y Valoración Control'!M78</f>
        <v>Manual</v>
      </c>
      <c r="AA77" s="109" t="str">
        <f>+'5 - Diseño y Valoración Control'!N78</f>
        <v>40%</v>
      </c>
      <c r="AB77" s="183" t="str">
        <f>+'5 - Diseño y Valoración Control'!O78</f>
        <v>Documentado</v>
      </c>
      <c r="AC77" s="183" t="str">
        <f>+'5 - Diseño y Valoración Control'!P78</f>
        <v>Continua</v>
      </c>
      <c r="AD77" s="183" t="str">
        <f>+'5 - Diseño y Valoración Control'!Q78</f>
        <v>Con registro</v>
      </c>
      <c r="AE77" s="110">
        <f>+'5 - Diseño y Valoración Control'!R78</f>
        <v>0.28799999999999998</v>
      </c>
      <c r="AF77" s="109" t="str">
        <f>+'5 - Diseño y Valoración Control'!S78</f>
        <v>Baja</v>
      </c>
      <c r="AG77" s="110">
        <f>+'5 - Diseño y Valoración Control'!T78</f>
        <v>1</v>
      </c>
      <c r="AH77" s="109" t="str">
        <f>+'5 - Diseño y Valoración Control'!U78</f>
        <v>Catastrófico</v>
      </c>
      <c r="AI77" s="109" t="str">
        <f>+'5 - Diseño y Valoración Control'!V78</f>
        <v>Extremo</v>
      </c>
      <c r="AJ77" s="109" t="str">
        <f>+'5 - Diseño y Valoración Control'!W78</f>
        <v>Reducir</v>
      </c>
      <c r="AK77" s="153" t="str">
        <f>+'6 - Plan de Acciones Preventiva'!F76</f>
        <v>P 29.2</v>
      </c>
      <c r="AL77" s="152" t="str">
        <f>+'6 - Plan de Acciones Preventiva'!G76</f>
        <v>Actualizar la forma ACCTIF-020 Lista de chequeo</v>
      </c>
      <c r="AM77" s="153" t="str">
        <f>+'6 - Plan de Acciones Preventiva'!H76</f>
        <v>DIRECCIÓN DE ACCESO A TIERRAS</v>
      </c>
      <c r="AN77" s="152" t="str">
        <f>+'6 - Plan de Acciones Preventiva'!I76</f>
        <v>ACCTI-F-020 Lista de Chequeo actualizada</v>
      </c>
      <c r="AO77" s="187">
        <f>+'6 - Plan de Acciones Preventiva'!J76</f>
        <v>1</v>
      </c>
      <c r="AP77" s="187">
        <f>+'6 - Plan de Acciones Preventiva'!AI76</f>
        <v>0</v>
      </c>
      <c r="AQ77" s="252">
        <f>+'6 - Plan de Acciones Preventiva'!AJ76</f>
        <v>0</v>
      </c>
      <c r="AR77" s="187" t="str">
        <f>+'6 - Plan de Acciones Preventiva'!AK76</f>
        <v>En términos</v>
      </c>
      <c r="AS77" s="183">
        <f>+'7 - Materialización del Riesgo'!G78</f>
        <v>0</v>
      </c>
      <c r="AT77" s="183">
        <f>+'7 - Materialización del Riesgo'!H78</f>
        <v>0</v>
      </c>
      <c r="AU77" s="183">
        <f>+'7 - Materialización del Riesgo'!I78</f>
        <v>0</v>
      </c>
      <c r="AV77" s="183" t="e">
        <f>+'7 - Materialización del Riesgo'!J78</f>
        <v>#DIV/0!</v>
      </c>
      <c r="AW77" s="183" t="e">
        <f>+'7 - Materialización del Riesgo'!K78</f>
        <v>#DIV/0!</v>
      </c>
      <c r="AX77" s="183">
        <f>+'7 - Materialización del Riesgo'!L78</f>
        <v>0</v>
      </c>
      <c r="AY77" s="183">
        <f>+'7 - Materialización del Riesgo'!M78</f>
        <v>0</v>
      </c>
      <c r="AZ77" s="183">
        <f>+'7 - Materialización del Riesgo'!N78</f>
        <v>0</v>
      </c>
      <c r="BA77" s="183">
        <f>+'7 - Materialización del Riesgo'!O78</f>
        <v>0</v>
      </c>
      <c r="BB77" s="183" t="e">
        <f>+'7 - Materialización del Riesgo'!P78</f>
        <v>#DIV/0!</v>
      </c>
      <c r="BC77" s="188">
        <f>+'7 - Materialización del Riesgo'!Q78</f>
        <v>1</v>
      </c>
    </row>
    <row r="78" spans="2:55" s="175" customFormat="1" ht="70.75" x14ac:dyDescent="0.4">
      <c r="B78" s="152" t="str">
        <f>+'3 - Identificación del Riesgo'!B78</f>
        <v>ACCESO A LA PROPIEDAD DE LA TIERRA Y LOS TERRITORIOS</v>
      </c>
      <c r="C78" s="152" t="str">
        <f>+'3 - Identificación del Riesgo'!C78</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78" s="152" t="str">
        <f>+'3 - Identificación del Riesgo'!D78</f>
        <v>Inicia con el análisis de la ruta jurídica y termina con la decisión final del expediente</v>
      </c>
      <c r="E78" s="183" t="str">
        <f>+'3 - Identificación del Riesgo'!F78</f>
        <v>DIRECCIÓN DE ACCESO A TIERRAS</v>
      </c>
      <c r="F78" s="153" t="str">
        <f>+'3 - Identificación del Riesgo'!G78</f>
        <v>R 29</v>
      </c>
      <c r="G78" s="183" t="str">
        <f>+'3 - Identificación del Riesgo'!H78</f>
        <v>Incumplimiento  de adquisición de predios en el marco de Políticas del Gobierno</v>
      </c>
      <c r="H78" s="183" t="str">
        <f>+'3 - Identificación del Riesgo'!I78</f>
        <v>Pérdida Reputacional</v>
      </c>
      <c r="I78" s="152" t="str">
        <f>+'3 - Identificación del Riesgo'!J78</f>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v>
      </c>
      <c r="J78" s="184">
        <f>+'3 - Identificación del Riesgo'!O78</f>
        <v>44701</v>
      </c>
      <c r="K78" s="184" t="str">
        <f>+'3 - Identificación del Riesgo'!K78</f>
        <v>ESTRATÉGICOS</v>
      </c>
      <c r="L78" s="185" t="str">
        <f>+'3 - Identificación del Riesgo'!N78</f>
        <v>Ejecución y administración de procesos</v>
      </c>
      <c r="M78" s="186">
        <f>+'4 - Valor del Riesgo Inherente'!H79</f>
        <v>520</v>
      </c>
      <c r="N78" s="109" t="str">
        <f t="shared" si="2"/>
        <v>Alta</v>
      </c>
      <c r="O78" s="110">
        <f t="shared" si="3"/>
        <v>0.8</v>
      </c>
      <c r="P78" s="186" t="str">
        <f>+'4 - Valor del Riesgo Inherente'!K79</f>
        <v xml:space="preserve">     El riesgo afecta la imagen de la entidad a nivel nacional, con efecto publicitarios sostenible a nivel país</v>
      </c>
      <c r="Q78" s="109" t="str">
        <f>+'4 - Valor del Riesgo Inherente'!L79</f>
        <v>Catastrófico</v>
      </c>
      <c r="R78" s="110">
        <f>+'4 - Valor del Riesgo Inherente'!M79</f>
        <v>1</v>
      </c>
      <c r="S78" s="109" t="str">
        <f>+'4 - Valor del Riesgo Inherente'!N79</f>
        <v>Extremo</v>
      </c>
      <c r="T78" s="109" t="str">
        <f>+'4 - Valor del Riesgo Inherente'!O79</f>
        <v>Reducir</v>
      </c>
      <c r="U78" s="153" t="str">
        <f>+'5 - Diseño y Valoración Control'!H79</f>
        <v>C 29.3</v>
      </c>
      <c r="V78" s="152" t="str">
        <f>+'5 - Diseño y Valoración Control'!I79</f>
        <v>DIRECCIÓN DE ACCESO A TIERRAS</v>
      </c>
      <c r="W78" s="152" t="str">
        <f>+'5 - Diseño y Valoración Control'!J79</f>
        <v>Dirección de Acceso a Tierras subsana los requisitos de predios cuyas ofertas no son viables y/o que no cumplen con los requisitos técnicos  a través de gestiones ante la Oficina de Planeación de la ANT y de ser necesario frente al ministerio de Hacienda, solicitando la ampliación presupuestal, y/o estudiando la posibilidad de adquisición de predios aledaños que cumplan las expectativas de los compromisos adquiridos soportando con los expedientes incluyendo, la documentación pertinente.</v>
      </c>
      <c r="X78" s="183" t="str">
        <f>+'5 - Diseño y Valoración Control'!K79</f>
        <v>Correctivo</v>
      </c>
      <c r="Y78" s="109" t="str">
        <f>+'5 - Diseño y Valoración Control'!L79</f>
        <v>Impacto</v>
      </c>
      <c r="Z78" s="183" t="str">
        <f>+'5 - Diseño y Valoración Control'!M79</f>
        <v>Manual</v>
      </c>
      <c r="AA78" s="109" t="str">
        <f>+'5 - Diseño y Valoración Control'!N79</f>
        <v>25%</v>
      </c>
      <c r="AB78" s="183" t="str">
        <f>+'5 - Diseño y Valoración Control'!O79</f>
        <v>Documentado</v>
      </c>
      <c r="AC78" s="183" t="str">
        <f>+'5 - Diseño y Valoración Control'!P79</f>
        <v>Continua</v>
      </c>
      <c r="AD78" s="183" t="str">
        <f>+'5 - Diseño y Valoración Control'!Q79</f>
        <v>Con registro</v>
      </c>
      <c r="AE78" s="110">
        <f>+'5 - Diseño y Valoración Control'!R79</f>
        <v>0.28799999999999998</v>
      </c>
      <c r="AF78" s="109" t="str">
        <f>+'5 - Diseño y Valoración Control'!S79</f>
        <v>Baja</v>
      </c>
      <c r="AG78" s="110">
        <f>+'5 - Diseño y Valoración Control'!T79</f>
        <v>0.75</v>
      </c>
      <c r="AH78" s="109" t="str">
        <f>+'5 - Diseño y Valoración Control'!U79</f>
        <v>Mayor</v>
      </c>
      <c r="AI78" s="109" t="str">
        <f>+'5 - Diseño y Valoración Control'!V79</f>
        <v>Alto</v>
      </c>
      <c r="AJ78" s="109" t="str">
        <f>+'5 - Diseño y Valoración Control'!W79</f>
        <v>Reducir</v>
      </c>
      <c r="AK78" s="153" t="str">
        <f>+'6 - Plan de Acciones Preventiva'!F77</f>
        <v>P 29.3</v>
      </c>
      <c r="AL78" s="152">
        <f>+'6 - Plan de Acciones Preventiva'!G77</f>
        <v>0</v>
      </c>
      <c r="AM78" s="153" t="str">
        <f>+'6 - Plan de Acciones Preventiva'!H77</f>
        <v/>
      </c>
      <c r="AN78" s="152">
        <f>+'6 - Plan de Acciones Preventiva'!I77</f>
        <v>0</v>
      </c>
      <c r="AO78" s="187">
        <f>+'6 - Plan de Acciones Preventiva'!J77</f>
        <v>0</v>
      </c>
      <c r="AP78" s="187">
        <f>+'6 - Plan de Acciones Preventiva'!AI77</f>
        <v>0</v>
      </c>
      <c r="AQ78" s="252">
        <f>+'6 - Plan de Acciones Preventiva'!AJ77</f>
        <v>0</v>
      </c>
      <c r="AR78" s="187">
        <f>+'6 - Plan de Acciones Preventiva'!AK77</f>
        <v>0</v>
      </c>
      <c r="AS78" s="183">
        <f>+'7 - Materialización del Riesgo'!G79</f>
        <v>0</v>
      </c>
      <c r="AT78" s="183">
        <f>+'7 - Materialización del Riesgo'!H79</f>
        <v>0</v>
      </c>
      <c r="AU78" s="183">
        <f>+'7 - Materialización del Riesgo'!I79</f>
        <v>0</v>
      </c>
      <c r="AV78" s="183" t="e">
        <f>+'7 - Materialización del Riesgo'!J79</f>
        <v>#DIV/0!</v>
      </c>
      <c r="AW78" s="183" t="e">
        <f>+'7 - Materialización del Riesgo'!K79</f>
        <v>#DIV/0!</v>
      </c>
      <c r="AX78" s="183">
        <f>+'7 - Materialización del Riesgo'!L79</f>
        <v>0</v>
      </c>
      <c r="AY78" s="183">
        <f>+'7 - Materialización del Riesgo'!M79</f>
        <v>0</v>
      </c>
      <c r="AZ78" s="183">
        <f>+'7 - Materialización del Riesgo'!N79</f>
        <v>0</v>
      </c>
      <c r="BA78" s="183">
        <f>+'7 - Materialización del Riesgo'!O79</f>
        <v>0</v>
      </c>
      <c r="BB78" s="183" t="e">
        <f>+'7 - Materialización del Riesgo'!P79</f>
        <v>#DIV/0!</v>
      </c>
      <c r="BC78" s="188">
        <f>+'7 - Materialización del Riesgo'!Q79</f>
        <v>1</v>
      </c>
    </row>
    <row r="79" spans="2:55" s="175" customFormat="1" ht="70.75" x14ac:dyDescent="0.4">
      <c r="B79" s="152" t="str">
        <f>+'3 - Identificación del Riesgo'!B79</f>
        <v>ACCESO A LA PROPIEDAD DE LA TIERRA Y LOS TERRITORIOS</v>
      </c>
      <c r="C79" s="152" t="str">
        <f>+'3 - Identificación del Riesgo'!C79</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79" s="152" t="str">
        <f>+'3 - Identificación del Riesgo'!D79</f>
        <v>Inicia con el análisis de la ruta jurídica y termina con la decisión final del expediente</v>
      </c>
      <c r="E79" s="183" t="str">
        <f>+'3 - Identificación del Riesgo'!F79</f>
        <v>SUBDIRECCIÓN DE ACCESO A TIERRAS EN ZONAS FOCALIZADAS</v>
      </c>
      <c r="F79" s="153" t="str">
        <f>+'3 - Identificación del Riesgo'!G79</f>
        <v>R 30</v>
      </c>
      <c r="G79" s="183" t="str">
        <f>+'3 - Identificación del Riesgo'!H79</f>
        <v>Materializar un subsidio que no cumpla con los requisitos establecidos</v>
      </c>
      <c r="H79" s="183" t="str">
        <f>+'3 - Identificación del Riesgo'!I79</f>
        <v>Afectación Económica o presupuestal</v>
      </c>
      <c r="I79" s="152" t="str">
        <f>+'3 - Identificación del Riesgo'!J79</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J79" s="184">
        <f>+'3 - Identificación del Riesgo'!O79</f>
        <v>44701</v>
      </c>
      <c r="K79" s="184" t="str">
        <f>+'3 - Identificación del Riesgo'!K79</f>
        <v>OPERATIVOS</v>
      </c>
      <c r="L79" s="185" t="str">
        <f>+'3 - Identificación del Riesgo'!N79</f>
        <v>Ejecución y administración de procesos</v>
      </c>
      <c r="M79" s="186">
        <f>+'4 - Valor del Riesgo Inherente'!H80</f>
        <v>50</v>
      </c>
      <c r="N79" s="109" t="str">
        <f t="shared" si="2"/>
        <v>Media</v>
      </c>
      <c r="O79" s="110">
        <f t="shared" si="3"/>
        <v>0.6</v>
      </c>
      <c r="P79" s="186" t="str">
        <f>+'4 - Valor del Riesgo Inherente'!K80</f>
        <v>Desde los 500 SMLMV</v>
      </c>
      <c r="Q79" s="109" t="str">
        <f>+'4 - Valor del Riesgo Inherente'!L80</f>
        <v>Catastrófico</v>
      </c>
      <c r="R79" s="110">
        <f>+'4 - Valor del Riesgo Inherente'!M80</f>
        <v>1</v>
      </c>
      <c r="S79" s="109" t="str">
        <f>+'4 - Valor del Riesgo Inherente'!N80</f>
        <v>Extremo</v>
      </c>
      <c r="T79" s="109" t="str">
        <f>+'4 - Valor del Riesgo Inherente'!O80</f>
        <v>Reducir</v>
      </c>
      <c r="U79" s="153" t="str">
        <f>+'5 - Diseño y Valoración Control'!H80</f>
        <v>C 30.1</v>
      </c>
      <c r="V79" s="152" t="str">
        <f>+'5 - Diseño y Valoración Control'!I80</f>
        <v>SUBDIRECCIÓN DE ACCESO A TIERRAS EN ZONAS FOCALIZADAS</v>
      </c>
      <c r="W79" s="152" t="str">
        <f>+'5 - Diseño y Valoración Control'!J80</f>
        <v>Subdirección de Acceso a Tierras en Zonas Focalizadas verifica las condiciones (del aspirante y su cónyuge o compañero(a)) bajo las cuales se realizaron las adjudicaciones, al uno por ciento (1%) trimestralmente del Subsidio -SIRA-, conforme a los artículos 8 y 9 del Acuerdo 005 de 2016 y/o a lo establecido en cumplimiento al fallo judicial. a través del acta de verificación y sus anexos donde se consulta la forma solicitud de inscripción única, los documentos soporte allegados por el postulante y las bases de datos como: DIAN, Policía Nacional, SISBÉN, RUV, RUES, Procuraduría General de la Nación, Contraloría General de la República, ANT- Histórico, CNSC y/o SIGEP y las demás que se consideren necesarias</v>
      </c>
      <c r="X79" s="183" t="str">
        <f>+'5 - Diseño y Valoración Control'!K80</f>
        <v>Preventivo</v>
      </c>
      <c r="Y79" s="109" t="str">
        <f>+'5 - Diseño y Valoración Control'!L80</f>
        <v>Probabilidad</v>
      </c>
      <c r="Z79" s="183" t="str">
        <f>+'5 - Diseño y Valoración Control'!M80</f>
        <v>Manual</v>
      </c>
      <c r="AA79" s="109" t="str">
        <f>+'5 - Diseño y Valoración Control'!N80</f>
        <v>40%</v>
      </c>
      <c r="AB79" s="183" t="str">
        <f>+'5 - Diseño y Valoración Control'!O80</f>
        <v>Documentado</v>
      </c>
      <c r="AC79" s="183" t="str">
        <f>+'5 - Diseño y Valoración Control'!P80</f>
        <v>Aleatoria</v>
      </c>
      <c r="AD79" s="183" t="str">
        <f>+'5 - Diseño y Valoración Control'!Q80</f>
        <v>Con registro</v>
      </c>
      <c r="AE79" s="110">
        <f>+'5 - Diseño y Valoración Control'!R80</f>
        <v>0.36</v>
      </c>
      <c r="AF79" s="109" t="str">
        <f>+'5 - Diseño y Valoración Control'!S80</f>
        <v>Baja</v>
      </c>
      <c r="AG79" s="110">
        <f>+'5 - Diseño y Valoración Control'!T80</f>
        <v>1</v>
      </c>
      <c r="AH79" s="109" t="str">
        <f>+'5 - Diseño y Valoración Control'!U80</f>
        <v>Catastrófico</v>
      </c>
      <c r="AI79" s="109" t="str">
        <f>+'5 - Diseño y Valoración Control'!V80</f>
        <v>Extremo</v>
      </c>
      <c r="AJ79" s="109" t="str">
        <f>+'5 - Diseño y Valoración Control'!W80</f>
        <v>Reducir</v>
      </c>
      <c r="AK79" s="153" t="str">
        <f>+'6 - Plan de Acciones Preventiva'!F78</f>
        <v>P 30.1</v>
      </c>
      <c r="AL79" s="152" t="str">
        <f>+'6 - Plan de Acciones Preventiva'!G78</f>
        <v>Actualización del instructivo "ACCTI -I-001- Instructivo  para la Materialización del Subsidio Integral SIRA  Y SIDRA  para la  adquisición del predio".</v>
      </c>
      <c r="AM79" s="153" t="str">
        <f>+'6 - Plan de Acciones Preventiva'!H78</f>
        <v>SUBDIRECCIÓN DE ACCESO A TIERRAS EN ZONAS FOCALIZADAS</v>
      </c>
      <c r="AN79" s="152" t="str">
        <f>+'6 - Plan de Acciones Preventiva'!I78</f>
        <v>Instructivo actualizado ACCTI -I-001- Instructivo  para la Materialización del Subsidio Integral SIRA  Y SIDRA  para la  adquisición del predio</v>
      </c>
      <c r="AO79" s="187">
        <f>+'6 - Plan de Acciones Preventiva'!J78</f>
        <v>1</v>
      </c>
      <c r="AP79" s="187">
        <f>+'6 - Plan de Acciones Preventiva'!AI78</f>
        <v>0</v>
      </c>
      <c r="AQ79" s="252">
        <f>+'6 - Plan de Acciones Preventiva'!AJ78</f>
        <v>0</v>
      </c>
      <c r="AR79" s="187" t="str">
        <f>+'6 - Plan de Acciones Preventiva'!AK78</f>
        <v>En términos</v>
      </c>
      <c r="AS79" s="183">
        <f>+'7 - Materialización del Riesgo'!G80</f>
        <v>0</v>
      </c>
      <c r="AT79" s="183">
        <f>+'7 - Materialización del Riesgo'!H80</f>
        <v>0</v>
      </c>
      <c r="AU79" s="183">
        <f>+'7 - Materialización del Riesgo'!I80</f>
        <v>0</v>
      </c>
      <c r="AV79" s="183" t="e">
        <f>+'7 - Materialización del Riesgo'!J80</f>
        <v>#DIV/0!</v>
      </c>
      <c r="AW79" s="183" t="e">
        <f>+'7 - Materialización del Riesgo'!K80</f>
        <v>#DIV/0!</v>
      </c>
      <c r="AX79" s="183">
        <f>+'7 - Materialización del Riesgo'!L80</f>
        <v>0</v>
      </c>
      <c r="AY79" s="183">
        <f>+'7 - Materialización del Riesgo'!M80</f>
        <v>0</v>
      </c>
      <c r="AZ79" s="183">
        <f>+'7 - Materialización del Riesgo'!N80</f>
        <v>0</v>
      </c>
      <c r="BA79" s="183">
        <f>+'7 - Materialización del Riesgo'!O80</f>
        <v>0</v>
      </c>
      <c r="BB79" s="183" t="e">
        <f>+'7 - Materialización del Riesgo'!P80</f>
        <v>#DIV/0!</v>
      </c>
      <c r="BC79" s="188">
        <f>+'7 - Materialización del Riesgo'!Q80</f>
        <v>1</v>
      </c>
    </row>
    <row r="80" spans="2:55" s="175" customFormat="1" ht="70.75" x14ac:dyDescent="0.4">
      <c r="B80" s="152" t="str">
        <f>+'3 - Identificación del Riesgo'!B80</f>
        <v>ACCESO A LA PROPIEDAD DE LA TIERRA Y LOS TERRITORIOS</v>
      </c>
      <c r="C80" s="152" t="str">
        <f>+'3 - Identificación del Riesgo'!C80</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80" s="152" t="str">
        <f>+'3 - Identificación del Riesgo'!D80</f>
        <v>Inicia con el análisis de la ruta jurídica y termina con la decisión final del expediente</v>
      </c>
      <c r="E80" s="183" t="str">
        <f>+'3 - Identificación del Riesgo'!F80</f>
        <v>SUBDIRECCIÓN DE ACCESO A TIERRAS EN ZONAS FOCALIZADAS</v>
      </c>
      <c r="F80" s="153" t="str">
        <f>+'3 - Identificación del Riesgo'!G80</f>
        <v>R 30</v>
      </c>
      <c r="G80" s="183" t="str">
        <f>+'3 - Identificación del Riesgo'!H80</f>
        <v>Materializar un subsidio que no cumpla con los requisitos establecidos</v>
      </c>
      <c r="H80" s="183" t="str">
        <f>+'3 - Identificación del Riesgo'!I80</f>
        <v>Afectación Económica o presupuestal</v>
      </c>
      <c r="I80" s="152" t="str">
        <f>+'3 - Identificación del Riesgo'!J80</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J80" s="184">
        <f>+'3 - Identificación del Riesgo'!O80</f>
        <v>44701</v>
      </c>
      <c r="K80" s="184" t="str">
        <f>+'3 - Identificación del Riesgo'!K80</f>
        <v>OPERATIVOS</v>
      </c>
      <c r="L80" s="185" t="str">
        <f>+'3 - Identificación del Riesgo'!N80</f>
        <v>Ejecución y administración de procesos</v>
      </c>
      <c r="M80" s="186">
        <f>+'4 - Valor del Riesgo Inherente'!H81</f>
        <v>50</v>
      </c>
      <c r="N80" s="109" t="str">
        <f t="shared" si="2"/>
        <v>Media</v>
      </c>
      <c r="O80" s="110">
        <f t="shared" si="3"/>
        <v>0.6</v>
      </c>
      <c r="P80" s="186" t="str">
        <f>+'4 - Valor del Riesgo Inherente'!K81</f>
        <v>Desde los 500 SMLMV</v>
      </c>
      <c r="Q80" s="109" t="str">
        <f>+'4 - Valor del Riesgo Inherente'!L81</f>
        <v>Catastrófico</v>
      </c>
      <c r="R80" s="110">
        <f>+'4 - Valor del Riesgo Inherente'!M81</f>
        <v>1</v>
      </c>
      <c r="S80" s="109" t="str">
        <f>+'4 - Valor del Riesgo Inherente'!N81</f>
        <v>Extremo</v>
      </c>
      <c r="T80" s="109" t="str">
        <f>+'4 - Valor del Riesgo Inherente'!O81</f>
        <v>Reducir</v>
      </c>
      <c r="U80" s="153" t="str">
        <f>+'5 - Diseño y Valoración Control'!H81</f>
        <v>C 30.2</v>
      </c>
      <c r="V80" s="152" t="str">
        <f>+'5 - Diseño y Valoración Control'!I81</f>
        <v>SUBDIRECCIÓN DE ACCESO A TIERRAS EN ZONAS FOCALIZADAS</v>
      </c>
      <c r="W80" s="152" t="str">
        <f>+'5 - Diseño y Valoración Control'!J81</f>
        <v>Subdirección de Acceso a Tierras en Zonas Focalizadas verifica el uno por ciento (1%) de los predios con postulaciones activas trimestralmente a través del acta de verificación y sus anexos donde se validan los requisitos jurídicos, técnicos y ambientales de acuerdo con lo descrito en el procedimiento MATERIALIZACIÓN DEL SUBSIDIO – ADQUISICIÓN DEL PREDIO ACCTI-P-016, vigente</v>
      </c>
      <c r="X80" s="183" t="str">
        <f>+'5 - Diseño y Valoración Control'!K81</f>
        <v>Preventivo</v>
      </c>
      <c r="Y80" s="109" t="str">
        <f>+'5 - Diseño y Valoración Control'!L81</f>
        <v>Probabilidad</v>
      </c>
      <c r="Z80" s="183" t="str">
        <f>+'5 - Diseño y Valoración Control'!M81</f>
        <v>Manual</v>
      </c>
      <c r="AA80" s="109" t="str">
        <f>+'5 - Diseño y Valoración Control'!N81</f>
        <v>40%</v>
      </c>
      <c r="AB80" s="183" t="str">
        <f>+'5 - Diseño y Valoración Control'!O81</f>
        <v>Documentado</v>
      </c>
      <c r="AC80" s="183" t="str">
        <f>+'5 - Diseño y Valoración Control'!P81</f>
        <v>Aleatoria</v>
      </c>
      <c r="AD80" s="183" t="str">
        <f>+'5 - Diseño y Valoración Control'!Q81</f>
        <v>Con registro</v>
      </c>
      <c r="AE80" s="110">
        <f>+'5 - Diseño y Valoración Control'!R81</f>
        <v>0.216</v>
      </c>
      <c r="AF80" s="109" t="str">
        <f>+'5 - Diseño y Valoración Control'!S81</f>
        <v>Baja</v>
      </c>
      <c r="AG80" s="110">
        <f>+'5 - Diseño y Valoración Control'!T81</f>
        <v>1</v>
      </c>
      <c r="AH80" s="109" t="str">
        <f>+'5 - Diseño y Valoración Control'!U81</f>
        <v>Catastrófico</v>
      </c>
      <c r="AI80" s="109" t="str">
        <f>+'5 - Diseño y Valoración Control'!V81</f>
        <v>Extremo</v>
      </c>
      <c r="AJ80" s="109" t="str">
        <f>+'5 - Diseño y Valoración Control'!W81</f>
        <v>Reducir</v>
      </c>
      <c r="AK80" s="153" t="str">
        <f>+'6 - Plan de Acciones Preventiva'!F79</f>
        <v>P 30.2</v>
      </c>
      <c r="AL80" s="152" t="str">
        <f>+'6 - Plan de Acciones Preventiva'!G79</f>
        <v xml:space="preserve">Socialización de los procedimientos e instructivos relacionados con Subsidios que se encuentren vigentes en el Sistema Integrado de Gestión dentro de la Subdirección de Acceso a Tierras en Zonas Focalizadas - SATZF </v>
      </c>
      <c r="AM80" s="153" t="str">
        <f>+'6 - Plan de Acciones Preventiva'!H79</f>
        <v>SUBDIRECCIÓN DE ACCESO A TIERRAS EN ZONAS FOCALIZADAS</v>
      </c>
      <c r="AN80" s="152" t="str">
        <f>+'6 - Plan de Acciones Preventiva'!I79</f>
        <v>Listado de asistencia de la socialización</v>
      </c>
      <c r="AO80" s="187">
        <f>+'6 - Plan de Acciones Preventiva'!J79</f>
        <v>1</v>
      </c>
      <c r="AP80" s="187">
        <f>+'6 - Plan de Acciones Preventiva'!AI79</f>
        <v>1</v>
      </c>
      <c r="AQ80" s="252">
        <f>+'6 - Plan de Acciones Preventiva'!AJ79</f>
        <v>1</v>
      </c>
      <c r="AR80" s="187" t="str">
        <f>+'6 - Plan de Acciones Preventiva'!AK79</f>
        <v>Finalizado</v>
      </c>
      <c r="AS80" s="183">
        <f>+'7 - Materialización del Riesgo'!G81</f>
        <v>0</v>
      </c>
      <c r="AT80" s="183">
        <f>+'7 - Materialización del Riesgo'!H81</f>
        <v>0</v>
      </c>
      <c r="AU80" s="183">
        <f>+'7 - Materialización del Riesgo'!I81</f>
        <v>0</v>
      </c>
      <c r="AV80" s="183" t="e">
        <f>+'7 - Materialización del Riesgo'!J81</f>
        <v>#DIV/0!</v>
      </c>
      <c r="AW80" s="183" t="e">
        <f>+'7 - Materialización del Riesgo'!K81</f>
        <v>#DIV/0!</v>
      </c>
      <c r="AX80" s="183">
        <f>+'7 - Materialización del Riesgo'!L81</f>
        <v>0</v>
      </c>
      <c r="AY80" s="183">
        <f>+'7 - Materialización del Riesgo'!M81</f>
        <v>0</v>
      </c>
      <c r="AZ80" s="183">
        <f>+'7 - Materialización del Riesgo'!N81</f>
        <v>0</v>
      </c>
      <c r="BA80" s="183">
        <f>+'7 - Materialización del Riesgo'!O81</f>
        <v>0</v>
      </c>
      <c r="BB80" s="183" t="e">
        <f>+'7 - Materialización del Riesgo'!P81</f>
        <v>#DIV/0!</v>
      </c>
      <c r="BC80" s="188">
        <f>+'7 - Materialización del Riesgo'!Q81</f>
        <v>1</v>
      </c>
    </row>
    <row r="81" spans="2:55" s="175" customFormat="1" ht="70.75" x14ac:dyDescent="0.4">
      <c r="B81" s="152" t="str">
        <f>+'3 - Identificación del Riesgo'!B81</f>
        <v>ACCESO A LA PROPIEDAD DE LA TIERRA Y LOS TERRITORIOS</v>
      </c>
      <c r="C81" s="152" t="str">
        <f>+'3 - Identificación del Riesgo'!C81</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81" s="152" t="str">
        <f>+'3 - Identificación del Riesgo'!D81</f>
        <v>Inicia con el análisis de la ruta jurídica y termina con la decisión final del expediente</v>
      </c>
      <c r="E81" s="183" t="str">
        <f>+'3 - Identificación del Riesgo'!F81</f>
        <v>SUBDIRECCIÓN DE ACCESO A TIERRAS EN ZONAS FOCALIZADAS</v>
      </c>
      <c r="F81" s="153" t="str">
        <f>+'3 - Identificación del Riesgo'!G81</f>
        <v>R 30</v>
      </c>
      <c r="G81" s="183" t="str">
        <f>+'3 - Identificación del Riesgo'!H81</f>
        <v>Materializar un subsidio que no cumpla con los requisitos establecidos</v>
      </c>
      <c r="H81" s="183" t="str">
        <f>+'3 - Identificación del Riesgo'!I81</f>
        <v>Afectación Económica o presupuestal</v>
      </c>
      <c r="I81" s="152" t="str">
        <f>+'3 - Identificación del Riesgo'!J81</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J81" s="184">
        <f>+'3 - Identificación del Riesgo'!O81</f>
        <v>44701</v>
      </c>
      <c r="K81" s="184" t="str">
        <f>+'3 - Identificación del Riesgo'!K81</f>
        <v>OPERATIVOS</v>
      </c>
      <c r="L81" s="185" t="str">
        <f>+'3 - Identificación del Riesgo'!N81</f>
        <v>Ejecución y administración de procesos</v>
      </c>
      <c r="M81" s="186">
        <f>+'4 - Valor del Riesgo Inherente'!H82</f>
        <v>50</v>
      </c>
      <c r="N81" s="109" t="str">
        <f t="shared" si="2"/>
        <v>Media</v>
      </c>
      <c r="O81" s="110">
        <f t="shared" si="3"/>
        <v>0.6</v>
      </c>
      <c r="P81" s="186" t="str">
        <f>+'4 - Valor del Riesgo Inherente'!K82</f>
        <v>Desde los 500 SMLMV</v>
      </c>
      <c r="Q81" s="109" t="str">
        <f>+'4 - Valor del Riesgo Inherente'!L82</f>
        <v>Catastrófico</v>
      </c>
      <c r="R81" s="110">
        <f>+'4 - Valor del Riesgo Inherente'!M82</f>
        <v>1</v>
      </c>
      <c r="S81" s="109" t="str">
        <f>+'4 - Valor del Riesgo Inherente'!N82</f>
        <v>Extremo</v>
      </c>
      <c r="T81" s="109" t="str">
        <f>+'4 - Valor del Riesgo Inherente'!O82</f>
        <v>Reducir</v>
      </c>
      <c r="U81" s="153" t="str">
        <f>+'5 - Diseño y Valoración Control'!H82</f>
        <v>C 30.3</v>
      </c>
      <c r="V81" s="152" t="str">
        <f>+'5 - Diseño y Valoración Control'!I82</f>
        <v>SUBDIRECCIÓN DE ACCESO A TIERRAS EN ZONAS FOCALIZADAS</v>
      </c>
      <c r="W81" s="152" t="str">
        <f>+'5 - Diseño y Valoración Control'!J82</f>
        <v>Subdirección de Acceso a Tierras en Zonas Focalizadas valida la implementación del uno por ciento (1%) de los proyectos productivos trimestralmente a través del acta de verificación y sus anexos donde se revisa la viabilidad técnica, ambiental y financiera  de los proyectos formulados participativamente  con los beneficiarios de acuerdo a las condiciones del predio con lo descrito en el procedimiento ACCTI-P-017 MATERIALIZACIÓN DEL SUBSIDIO – PROYECTOS PRODUCTIVOS</v>
      </c>
      <c r="X81" s="183" t="str">
        <f>+'5 - Diseño y Valoración Control'!K82</f>
        <v>Detectivo</v>
      </c>
      <c r="Y81" s="109" t="str">
        <f>+'5 - Diseño y Valoración Control'!L82</f>
        <v>Probabilidad</v>
      </c>
      <c r="Z81" s="183" t="str">
        <f>+'5 - Diseño y Valoración Control'!M82</f>
        <v>Manual</v>
      </c>
      <c r="AA81" s="109" t="str">
        <f>+'5 - Diseño y Valoración Control'!N82</f>
        <v>30%</v>
      </c>
      <c r="AB81" s="183" t="str">
        <f>+'5 - Diseño y Valoración Control'!O82</f>
        <v>Documentado</v>
      </c>
      <c r="AC81" s="183" t="str">
        <f>+'5 - Diseño y Valoración Control'!P82</f>
        <v>Aleatoria</v>
      </c>
      <c r="AD81" s="183" t="str">
        <f>+'5 - Diseño y Valoración Control'!Q82</f>
        <v>Con registro</v>
      </c>
      <c r="AE81" s="110">
        <f>+'5 - Diseño y Valoración Control'!R82</f>
        <v>0.1512</v>
      </c>
      <c r="AF81" s="109" t="str">
        <f>+'5 - Diseño y Valoración Control'!S82</f>
        <v>Muy Baja</v>
      </c>
      <c r="AG81" s="110">
        <f>+'5 - Diseño y Valoración Control'!T82</f>
        <v>1</v>
      </c>
      <c r="AH81" s="109" t="str">
        <f>+'5 - Diseño y Valoración Control'!U82</f>
        <v>Catastrófico</v>
      </c>
      <c r="AI81" s="109" t="str">
        <f>+'5 - Diseño y Valoración Control'!V82</f>
        <v>Extremo</v>
      </c>
      <c r="AJ81" s="109" t="str">
        <f>+'5 - Diseño y Valoración Control'!W82</f>
        <v>Reducir</v>
      </c>
      <c r="AK81" s="153" t="str">
        <f>+'6 - Plan de Acciones Preventiva'!F80</f>
        <v>P 30.3</v>
      </c>
      <c r="AL81" s="152">
        <f>+'6 - Plan de Acciones Preventiva'!G80</f>
        <v>0</v>
      </c>
      <c r="AM81" s="153" t="str">
        <f>+'6 - Plan de Acciones Preventiva'!H80</f>
        <v/>
      </c>
      <c r="AN81" s="152">
        <f>+'6 - Plan de Acciones Preventiva'!I80</f>
        <v>0</v>
      </c>
      <c r="AO81" s="187">
        <f>+'6 - Plan de Acciones Preventiva'!J80</f>
        <v>0</v>
      </c>
      <c r="AP81" s="187">
        <f>+'6 - Plan de Acciones Preventiva'!AI80</f>
        <v>0</v>
      </c>
      <c r="AQ81" s="252">
        <f>+'6 - Plan de Acciones Preventiva'!AJ80</f>
        <v>0</v>
      </c>
      <c r="AR81" s="187">
        <f>+'6 - Plan de Acciones Preventiva'!AK80</f>
        <v>0</v>
      </c>
      <c r="AS81" s="183">
        <f>+'7 - Materialización del Riesgo'!G82</f>
        <v>0</v>
      </c>
      <c r="AT81" s="183">
        <f>+'7 - Materialización del Riesgo'!H82</f>
        <v>0</v>
      </c>
      <c r="AU81" s="183">
        <f>+'7 - Materialización del Riesgo'!I82</f>
        <v>0</v>
      </c>
      <c r="AV81" s="183" t="e">
        <f>+'7 - Materialización del Riesgo'!J82</f>
        <v>#DIV/0!</v>
      </c>
      <c r="AW81" s="183" t="e">
        <f>+'7 - Materialización del Riesgo'!K82</f>
        <v>#DIV/0!</v>
      </c>
      <c r="AX81" s="183">
        <f>+'7 - Materialización del Riesgo'!L82</f>
        <v>0</v>
      </c>
      <c r="AY81" s="183">
        <f>+'7 - Materialización del Riesgo'!M82</f>
        <v>0</v>
      </c>
      <c r="AZ81" s="183">
        <f>+'7 - Materialización del Riesgo'!N82</f>
        <v>0</v>
      </c>
      <c r="BA81" s="183">
        <f>+'7 - Materialización del Riesgo'!O82</f>
        <v>0</v>
      </c>
      <c r="BB81" s="183" t="e">
        <f>+'7 - Materialización del Riesgo'!P82</f>
        <v>#DIV/0!</v>
      </c>
      <c r="BC81" s="188">
        <f>+'7 - Materialización del Riesgo'!Q82</f>
        <v>1</v>
      </c>
    </row>
    <row r="82" spans="2:55" s="175" customFormat="1" ht="70.75" x14ac:dyDescent="0.4">
      <c r="B82" s="152" t="str">
        <f>+'3 - Identificación del Riesgo'!B82</f>
        <v>ACCESO A LA PROPIEDAD DE LA TIERRA Y LOS TERRITORIOS</v>
      </c>
      <c r="C82" s="152" t="str">
        <f>+'3 - Identificación del Riesgo'!C82</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82" s="152" t="str">
        <f>+'3 - Identificación del Riesgo'!D82</f>
        <v>Inicia con el análisis de la ruta jurídica y termina con la decisión final del expediente</v>
      </c>
      <c r="E82" s="183" t="str">
        <f>+'3 - Identificación del Riesgo'!F82</f>
        <v>SUBDIRECCIÓN DE ACCESO A TIERRAS EN ZONAS FOCALIZADAS</v>
      </c>
      <c r="F82" s="153" t="str">
        <f>+'3 - Identificación del Riesgo'!G82</f>
        <v>R 30</v>
      </c>
      <c r="G82" s="183" t="str">
        <f>+'3 - Identificación del Riesgo'!H82</f>
        <v>Materializar un subsidio que no cumpla con los requisitos establecidos</v>
      </c>
      <c r="H82" s="183" t="str">
        <f>+'3 - Identificación del Riesgo'!I82</f>
        <v>Afectación Económica o presupuestal</v>
      </c>
      <c r="I82" s="152" t="str">
        <f>+'3 - Identificación del Riesgo'!J82</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J82" s="184">
        <f>+'3 - Identificación del Riesgo'!O82</f>
        <v>44701</v>
      </c>
      <c r="K82" s="184" t="str">
        <f>+'3 - Identificación del Riesgo'!K82</f>
        <v>OPERATIVOS</v>
      </c>
      <c r="L82" s="185" t="str">
        <f>+'3 - Identificación del Riesgo'!N82</f>
        <v>Ejecución y administración de procesos</v>
      </c>
      <c r="M82" s="186">
        <f>+'4 - Valor del Riesgo Inherente'!H83</f>
        <v>50</v>
      </c>
      <c r="N82" s="109" t="str">
        <f t="shared" si="2"/>
        <v>Media</v>
      </c>
      <c r="O82" s="110">
        <f t="shared" si="3"/>
        <v>0.6</v>
      </c>
      <c r="P82" s="186" t="str">
        <f>+'4 - Valor del Riesgo Inherente'!K83</f>
        <v>Desde los 500 SMLMV</v>
      </c>
      <c r="Q82" s="109" t="str">
        <f>+'4 - Valor del Riesgo Inherente'!L83</f>
        <v>Catastrófico</v>
      </c>
      <c r="R82" s="110">
        <f>+'4 - Valor del Riesgo Inherente'!M83</f>
        <v>1</v>
      </c>
      <c r="S82" s="109" t="str">
        <f>+'4 - Valor del Riesgo Inherente'!N83</f>
        <v>Extremo</v>
      </c>
      <c r="T82" s="109" t="str">
        <f>+'4 - Valor del Riesgo Inherente'!O83</f>
        <v>Reducir</v>
      </c>
      <c r="U82" s="153" t="str">
        <f>+'5 - Diseño y Valoración Control'!H83</f>
        <v>C 30.4</v>
      </c>
      <c r="V82" s="152" t="str">
        <f>+'5 - Diseño y Valoración Control'!I83</f>
        <v>SUBDIRECCIÓN DE ACCESO A TIERRAS EN ZONAS FOCALIZADAS</v>
      </c>
      <c r="W82" s="152" t="str">
        <f>+'5 - Diseño y Valoración Control'!J83</f>
        <v>Subdirección de Acceso a Tierras en Zonas Focalizadas revoca acto administrativo a través de una resolución de revocatoria donde se revoca el acto administrativo que materializó el subsidio en un predio que no cumplía con los requisitos de la materialización y se puede solicitar una nueva postulación, realizando el seguimiento semestral del estado del expediente y/o revocatoria (Matriz de Seguimiento revocatorias).</v>
      </c>
      <c r="X82" s="183" t="str">
        <f>+'5 - Diseño y Valoración Control'!K83</f>
        <v>Correctivo</v>
      </c>
      <c r="Y82" s="109" t="str">
        <f>+'5 - Diseño y Valoración Control'!L83</f>
        <v>Impacto</v>
      </c>
      <c r="Z82" s="183" t="str">
        <f>+'5 - Diseño y Valoración Control'!M83</f>
        <v>Manual</v>
      </c>
      <c r="AA82" s="109" t="str">
        <f>+'5 - Diseño y Valoración Control'!N83</f>
        <v>25%</v>
      </c>
      <c r="AB82" s="183" t="str">
        <f>+'5 - Diseño y Valoración Control'!O83</f>
        <v>Documentado</v>
      </c>
      <c r="AC82" s="183" t="str">
        <f>+'5 - Diseño y Valoración Control'!P83</f>
        <v>Continua</v>
      </c>
      <c r="AD82" s="183" t="str">
        <f>+'5 - Diseño y Valoración Control'!Q83</f>
        <v>Con registro</v>
      </c>
      <c r="AE82" s="110">
        <f>+'5 - Diseño y Valoración Control'!R83</f>
        <v>0.1512</v>
      </c>
      <c r="AF82" s="109" t="str">
        <f>+'5 - Diseño y Valoración Control'!S83</f>
        <v>Muy Baja</v>
      </c>
      <c r="AG82" s="110">
        <f>+'5 - Diseño y Valoración Control'!T83</f>
        <v>0.75</v>
      </c>
      <c r="AH82" s="109" t="str">
        <f>+'5 - Diseño y Valoración Control'!U83</f>
        <v>Mayor</v>
      </c>
      <c r="AI82" s="109" t="str">
        <f>+'5 - Diseño y Valoración Control'!V83</f>
        <v>Alto</v>
      </c>
      <c r="AJ82" s="109" t="str">
        <f>+'5 - Diseño y Valoración Control'!W83</f>
        <v>Reducir</v>
      </c>
      <c r="AK82" s="153" t="str">
        <f>+'6 - Plan de Acciones Preventiva'!F81</f>
        <v>P 30.4</v>
      </c>
      <c r="AL82" s="152">
        <f>+'6 - Plan de Acciones Preventiva'!G81</f>
        <v>0</v>
      </c>
      <c r="AM82" s="153" t="str">
        <f>+'6 - Plan de Acciones Preventiva'!H81</f>
        <v/>
      </c>
      <c r="AN82" s="152">
        <f>+'6 - Plan de Acciones Preventiva'!I81</f>
        <v>0</v>
      </c>
      <c r="AO82" s="187">
        <f>+'6 - Plan de Acciones Preventiva'!J81</f>
        <v>0</v>
      </c>
      <c r="AP82" s="187">
        <f>+'6 - Plan de Acciones Preventiva'!AI81</f>
        <v>0</v>
      </c>
      <c r="AQ82" s="252">
        <f>+'6 - Plan de Acciones Preventiva'!AJ81</f>
        <v>0</v>
      </c>
      <c r="AR82" s="187">
        <f>+'6 - Plan de Acciones Preventiva'!AK81</f>
        <v>0</v>
      </c>
      <c r="AS82" s="183">
        <f>+'7 - Materialización del Riesgo'!G83</f>
        <v>0</v>
      </c>
      <c r="AT82" s="183">
        <f>+'7 - Materialización del Riesgo'!H83</f>
        <v>0</v>
      </c>
      <c r="AU82" s="183">
        <f>+'7 - Materialización del Riesgo'!I83</f>
        <v>0</v>
      </c>
      <c r="AV82" s="183" t="e">
        <f>+'7 - Materialización del Riesgo'!J83</f>
        <v>#DIV/0!</v>
      </c>
      <c r="AW82" s="183" t="e">
        <f>+'7 - Materialización del Riesgo'!K83</f>
        <v>#DIV/0!</v>
      </c>
      <c r="AX82" s="183">
        <f>+'7 - Materialización del Riesgo'!L83</f>
        <v>0</v>
      </c>
      <c r="AY82" s="183">
        <f>+'7 - Materialización del Riesgo'!M83</f>
        <v>0</v>
      </c>
      <c r="AZ82" s="183">
        <f>+'7 - Materialización del Riesgo'!N83</f>
        <v>0</v>
      </c>
      <c r="BA82" s="183">
        <f>+'7 - Materialización del Riesgo'!O83</f>
        <v>0</v>
      </c>
      <c r="BB82" s="183" t="e">
        <f>+'7 - Materialización del Riesgo'!P83</f>
        <v>#DIV/0!</v>
      </c>
      <c r="BC82" s="188">
        <f>+'7 - Materialización del Riesgo'!Q83</f>
        <v>1</v>
      </c>
    </row>
    <row r="83" spans="2:55" s="175" customFormat="1" ht="70.75" x14ac:dyDescent="0.4">
      <c r="B83" s="152" t="str">
        <f>+'3 - Identificación del Riesgo'!B83</f>
        <v>ACCESO A LA PROPIEDAD DE LA TIERRA Y LOS TERRITORIOS</v>
      </c>
      <c r="C83" s="152" t="str">
        <f>+'3 - Identificación del Riesgo'!C83</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83" s="152" t="str">
        <f>+'3 - Identificación del Riesgo'!D83</f>
        <v>Inicia con el análisis de la ruta jurídica y termina con la decisión final del expediente</v>
      </c>
      <c r="E83" s="183" t="str">
        <f>+'3 - Identificación del Riesgo'!F83</f>
        <v>SUBDIRECCIÓN DE ACCESO A TIERRAS EN ZONAS FOCALIZADAS</v>
      </c>
      <c r="F83" s="153" t="str">
        <f>+'3 - Identificación del Riesgo'!G83</f>
        <v>R 31</v>
      </c>
      <c r="G83" s="183" t="str">
        <f>+'3 - Identificación del Riesgo'!H83</f>
        <v>Adjudicación de baldíos a persona natural, sin el cumplimiento de requisitos jurídicos, agronómicos y catastrales en los municipios focalizados</v>
      </c>
      <c r="H83" s="183" t="str">
        <f>+'3 - Identificación del Riesgo'!I83</f>
        <v>Pérdida Reputacional</v>
      </c>
      <c r="I83" s="152" t="str">
        <f>+'3 - Identificación del Riesgo'!J83</f>
        <v>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v>
      </c>
      <c r="J83" s="184">
        <f>+'3 - Identificación del Riesgo'!O83</f>
        <v>44701</v>
      </c>
      <c r="K83" s="184" t="str">
        <f>+'3 - Identificación del Riesgo'!K83</f>
        <v>OPERATIVOS</v>
      </c>
      <c r="L83" s="185" t="str">
        <f>+'3 - Identificación del Riesgo'!N83</f>
        <v>Ejecución y administración de procesos</v>
      </c>
      <c r="M83" s="186">
        <f>+'4 - Valor del Riesgo Inherente'!H84</f>
        <v>1600</v>
      </c>
      <c r="N83" s="109" t="str">
        <f t="shared" si="2"/>
        <v>Alta</v>
      </c>
      <c r="O83" s="110">
        <f t="shared" si="3"/>
        <v>0.8</v>
      </c>
      <c r="P83" s="186" t="str">
        <f>+'4 - Valor del Riesgo Inherente'!K84</f>
        <v xml:space="preserve">     El riesgo afecta la imagen de la entidad a nivel nacional, con efecto publicitarios sostenible a nivel país</v>
      </c>
      <c r="Q83" s="109" t="str">
        <f>+'4 - Valor del Riesgo Inherente'!L84</f>
        <v>Catastrófico</v>
      </c>
      <c r="R83" s="110">
        <f>+'4 - Valor del Riesgo Inherente'!M84</f>
        <v>1</v>
      </c>
      <c r="S83" s="109" t="str">
        <f>+'4 - Valor del Riesgo Inherente'!N84</f>
        <v>Extremo</v>
      </c>
      <c r="T83" s="109" t="str">
        <f>+'4 - Valor del Riesgo Inherente'!O84</f>
        <v>Reducir</v>
      </c>
      <c r="U83" s="153" t="str">
        <f>+'5 - Diseño y Valoración Control'!H84</f>
        <v>C 31.1</v>
      </c>
      <c r="V83" s="152" t="str">
        <f>+'5 - Diseño y Valoración Control'!I84</f>
        <v>SUBDIRECCIÓN DE ACCESO A TIERRAS EN ZONAS FOCALIZADAS</v>
      </c>
      <c r="W83" s="152" t="str">
        <f>+'5 - Diseño y Valoración Control'!J84</f>
        <v>Subdirección de Acceso a Tierras en Zonas Focalizadas asegura el cumplimiento de los requisitos para ser sujeto de reforma agraria y los requisitos ambientales, sociales, de infraestructura y técnicas del predio, en el marco de la Ley 160/94 a través del acta de verificación y sus anexos donde se validan los requisitos jurídicos, técnicos y ambientales de acuerdo con lo descrito en el procedimiento ACCTI-P-003 Adjudicación de baldíos a persona natural (ley 160/94), a través de la ACCTI-F-026 FORMA REVISIÓN JURÍDICA</v>
      </c>
      <c r="X83" s="183" t="str">
        <f>+'5 - Diseño y Valoración Control'!K84</f>
        <v>Preventivo</v>
      </c>
      <c r="Y83" s="109" t="str">
        <f>+'5 - Diseño y Valoración Control'!L84</f>
        <v>Probabilidad</v>
      </c>
      <c r="Z83" s="183" t="str">
        <f>+'5 - Diseño y Valoración Control'!M84</f>
        <v>Manual</v>
      </c>
      <c r="AA83" s="109" t="str">
        <f>+'5 - Diseño y Valoración Control'!N84</f>
        <v>40%</v>
      </c>
      <c r="AB83" s="183" t="str">
        <f>+'5 - Diseño y Valoración Control'!O84</f>
        <v>Documentado</v>
      </c>
      <c r="AC83" s="183" t="str">
        <f>+'5 - Diseño y Valoración Control'!P84</f>
        <v>Continua</v>
      </c>
      <c r="AD83" s="183" t="str">
        <f>+'5 - Diseño y Valoración Control'!Q84</f>
        <v>Con registro</v>
      </c>
      <c r="AE83" s="110">
        <f>+'5 - Diseño y Valoración Control'!R84</f>
        <v>0.48</v>
      </c>
      <c r="AF83" s="109" t="str">
        <f>+'5 - Diseño y Valoración Control'!S84</f>
        <v>Media</v>
      </c>
      <c r="AG83" s="110">
        <f>+'5 - Diseño y Valoración Control'!T84</f>
        <v>1</v>
      </c>
      <c r="AH83" s="109" t="str">
        <f>+'5 - Diseño y Valoración Control'!U84</f>
        <v>Catastrófico</v>
      </c>
      <c r="AI83" s="109" t="str">
        <f>+'5 - Diseño y Valoración Control'!V84</f>
        <v>Extremo</v>
      </c>
      <c r="AJ83" s="109" t="str">
        <f>+'5 - Diseño y Valoración Control'!W84</f>
        <v>Reducir</v>
      </c>
      <c r="AK83" s="153" t="str">
        <f>+'6 - Plan de Acciones Preventiva'!F82</f>
        <v>P 31.1</v>
      </c>
      <c r="AL83" s="152" t="str">
        <f>+'6 - Plan de Acciones Preventiva'!G82</f>
        <v>Socialización de los procedimientos ACCTI- P 020-Adjudicación Baldíos  en los municipios focalizados y ACCTI-P-003 Adjudicación de baldíos a persona natural (ley 160/94)</v>
      </c>
      <c r="AM83" s="153" t="str">
        <f>+'6 - Plan de Acciones Preventiva'!H82</f>
        <v>SUBDIRECCIÓN DE ACCESO A TIERRAS EN ZONAS FOCALIZADAS</v>
      </c>
      <c r="AN83" s="152" t="str">
        <f>+'6 - Plan de Acciones Preventiva'!I82</f>
        <v>Listado de asistencia de la socialización</v>
      </c>
      <c r="AO83" s="187">
        <f>+'6 - Plan de Acciones Preventiva'!J82</f>
        <v>1</v>
      </c>
      <c r="AP83" s="187">
        <f>+'6 - Plan de Acciones Preventiva'!AI82</f>
        <v>1</v>
      </c>
      <c r="AQ83" s="252">
        <f>+'6 - Plan de Acciones Preventiva'!AJ82</f>
        <v>1</v>
      </c>
      <c r="AR83" s="187" t="str">
        <f>+'6 - Plan de Acciones Preventiva'!AK82</f>
        <v>Finalizado</v>
      </c>
      <c r="AS83" s="183">
        <f>+'7 - Materialización del Riesgo'!G84</f>
        <v>0</v>
      </c>
      <c r="AT83" s="183">
        <f>+'7 - Materialización del Riesgo'!H84</f>
        <v>0</v>
      </c>
      <c r="AU83" s="183">
        <f>+'7 - Materialización del Riesgo'!I84</f>
        <v>0</v>
      </c>
      <c r="AV83" s="183" t="e">
        <f>+'7 - Materialización del Riesgo'!J84</f>
        <v>#DIV/0!</v>
      </c>
      <c r="AW83" s="183" t="e">
        <f>+'7 - Materialización del Riesgo'!K84</f>
        <v>#DIV/0!</v>
      </c>
      <c r="AX83" s="183">
        <f>+'7 - Materialización del Riesgo'!L84</f>
        <v>0</v>
      </c>
      <c r="AY83" s="183">
        <f>+'7 - Materialización del Riesgo'!M84</f>
        <v>0</v>
      </c>
      <c r="AZ83" s="183">
        <f>+'7 - Materialización del Riesgo'!N84</f>
        <v>0</v>
      </c>
      <c r="BA83" s="183">
        <f>+'7 - Materialización del Riesgo'!O84</f>
        <v>0</v>
      </c>
      <c r="BB83" s="183" t="e">
        <f>+'7 - Materialización del Riesgo'!P84</f>
        <v>#DIV/0!</v>
      </c>
      <c r="BC83" s="188">
        <f>+'7 - Materialización del Riesgo'!Q84</f>
        <v>1</v>
      </c>
    </row>
    <row r="84" spans="2:55" s="175" customFormat="1" ht="70.75" x14ac:dyDescent="0.4">
      <c r="B84" s="152" t="str">
        <f>+'3 - Identificación del Riesgo'!B84</f>
        <v>ACCESO A LA PROPIEDAD DE LA TIERRA Y LOS TERRITORIOS</v>
      </c>
      <c r="C84" s="152" t="str">
        <f>+'3 - Identificación del Riesgo'!C84</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84" s="152" t="str">
        <f>+'3 - Identificación del Riesgo'!D84</f>
        <v>Inicia con el análisis de la ruta jurídica y termina con la decisión final del expediente</v>
      </c>
      <c r="E84" s="183" t="str">
        <f>+'3 - Identificación del Riesgo'!F84</f>
        <v>SUBDIRECCIÓN DE ACCESO A TIERRAS EN ZONAS FOCALIZADAS</v>
      </c>
      <c r="F84" s="153" t="str">
        <f>+'3 - Identificación del Riesgo'!G84</f>
        <v>R 31</v>
      </c>
      <c r="G84" s="183" t="str">
        <f>+'3 - Identificación del Riesgo'!H84</f>
        <v>Adjudicación de baldíos a persona natural, sin el cumplimiento de requisitos jurídicos, agronómicos y catastrales en los municipios focalizados</v>
      </c>
      <c r="H84" s="183" t="str">
        <f>+'3 - Identificación del Riesgo'!I84</f>
        <v>Pérdida Reputacional</v>
      </c>
      <c r="I84" s="152" t="str">
        <f>+'3 - Identificación del Riesgo'!J84</f>
        <v>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v>
      </c>
      <c r="J84" s="184">
        <f>+'3 - Identificación del Riesgo'!O84</f>
        <v>44701</v>
      </c>
      <c r="K84" s="184" t="str">
        <f>+'3 - Identificación del Riesgo'!K84</f>
        <v>OPERATIVOS</v>
      </c>
      <c r="L84" s="185" t="str">
        <f>+'3 - Identificación del Riesgo'!N84</f>
        <v>Ejecución y administración de procesos</v>
      </c>
      <c r="M84" s="186">
        <f>+'4 - Valor del Riesgo Inherente'!H85</f>
        <v>1600</v>
      </c>
      <c r="N84" s="109" t="str">
        <f t="shared" si="2"/>
        <v>Alta</v>
      </c>
      <c r="O84" s="110">
        <f t="shared" si="3"/>
        <v>0.8</v>
      </c>
      <c r="P84" s="186" t="str">
        <f>+'4 - Valor del Riesgo Inherente'!K85</f>
        <v xml:space="preserve">     El riesgo afecta la imagen de la entidad a nivel nacional, con efecto publicitarios sostenible a nivel país</v>
      </c>
      <c r="Q84" s="109" t="str">
        <f>+'4 - Valor del Riesgo Inherente'!L85</f>
        <v>Catastrófico</v>
      </c>
      <c r="R84" s="110">
        <f>+'4 - Valor del Riesgo Inherente'!M85</f>
        <v>1</v>
      </c>
      <c r="S84" s="109" t="str">
        <f>+'4 - Valor del Riesgo Inherente'!N85</f>
        <v>Extremo</v>
      </c>
      <c r="T84" s="109" t="str">
        <f>+'4 - Valor del Riesgo Inherente'!O85</f>
        <v>Reducir</v>
      </c>
      <c r="U84" s="153" t="str">
        <f>+'5 - Diseño y Valoración Control'!H85</f>
        <v>C 31.2</v>
      </c>
      <c r="V84" s="152" t="str">
        <f>+'5 - Diseño y Valoración Control'!I85</f>
        <v>SUBDIRECCIÓN DE ACCESO A TIERRAS EN ZONAS FOCALIZADAS</v>
      </c>
      <c r="W84" s="152" t="str">
        <f>+'5 - Diseño y Valoración Control'!J85</f>
        <v>Subdirección de Acceso a Tierras en Zonas Focalizadas asegura el cumplimiento de los requisitos para ser sujeto de reforma agraria y los requisitos ambientales, sociales, de infraestructura y técnicas del predio, en el marco del Decreto Ley 902/2017 a través del acta de verificación y sus anexos donde se validan los requisitos jurídicos, técnicos y ambientales de acuerdo con lo descrito en el procedimiento ACCTI-P-020 Único en municipios focalizados, a través de la forma POSPR-F-015 INFORME TÉCNICO JURÍDICO DEFINITIVO.</v>
      </c>
      <c r="X84" s="183" t="str">
        <f>+'5 - Diseño y Valoración Control'!K85</f>
        <v>Preventivo</v>
      </c>
      <c r="Y84" s="109" t="str">
        <f>+'5 - Diseño y Valoración Control'!L85</f>
        <v>Probabilidad</v>
      </c>
      <c r="Z84" s="183" t="str">
        <f>+'5 - Diseño y Valoración Control'!M85</f>
        <v>Manual</v>
      </c>
      <c r="AA84" s="109" t="str">
        <f>+'5 - Diseño y Valoración Control'!N85</f>
        <v>40%</v>
      </c>
      <c r="AB84" s="183" t="str">
        <f>+'5 - Diseño y Valoración Control'!O85</f>
        <v>Documentado</v>
      </c>
      <c r="AC84" s="183" t="str">
        <f>+'5 - Diseño y Valoración Control'!P85</f>
        <v>Continua</v>
      </c>
      <c r="AD84" s="183" t="str">
        <f>+'5 - Diseño y Valoración Control'!Q85</f>
        <v>Con registro</v>
      </c>
      <c r="AE84" s="110">
        <f>+'5 - Diseño y Valoración Control'!R85</f>
        <v>0.28799999999999998</v>
      </c>
      <c r="AF84" s="109" t="str">
        <f>+'5 - Diseño y Valoración Control'!S85</f>
        <v>Baja</v>
      </c>
      <c r="AG84" s="110">
        <f>+'5 - Diseño y Valoración Control'!T85</f>
        <v>1</v>
      </c>
      <c r="AH84" s="109" t="str">
        <f>+'5 - Diseño y Valoración Control'!U85</f>
        <v>Catastrófico</v>
      </c>
      <c r="AI84" s="109" t="str">
        <f>+'5 - Diseño y Valoración Control'!V85</f>
        <v>Extremo</v>
      </c>
      <c r="AJ84" s="109" t="str">
        <f>+'5 - Diseño y Valoración Control'!W85</f>
        <v>Reducir</v>
      </c>
      <c r="AK84" s="153" t="str">
        <f>+'6 - Plan de Acciones Preventiva'!F83</f>
        <v>P 31.2</v>
      </c>
      <c r="AL84" s="152">
        <f>+'6 - Plan de Acciones Preventiva'!G83</f>
        <v>0</v>
      </c>
      <c r="AM84" s="153" t="str">
        <f>+'6 - Plan de Acciones Preventiva'!H83</f>
        <v/>
      </c>
      <c r="AN84" s="152">
        <f>+'6 - Plan de Acciones Preventiva'!I83</f>
        <v>0</v>
      </c>
      <c r="AO84" s="187">
        <f>+'6 - Plan de Acciones Preventiva'!J83</f>
        <v>0</v>
      </c>
      <c r="AP84" s="187">
        <f>+'6 - Plan de Acciones Preventiva'!AI83</f>
        <v>0</v>
      </c>
      <c r="AQ84" s="252">
        <f>+'6 - Plan de Acciones Preventiva'!AJ83</f>
        <v>0</v>
      </c>
      <c r="AR84" s="187">
        <f>+'6 - Plan de Acciones Preventiva'!AK83</f>
        <v>0</v>
      </c>
      <c r="AS84" s="183">
        <f>+'7 - Materialización del Riesgo'!G85</f>
        <v>0</v>
      </c>
      <c r="AT84" s="183">
        <f>+'7 - Materialización del Riesgo'!H85</f>
        <v>0</v>
      </c>
      <c r="AU84" s="183">
        <f>+'7 - Materialización del Riesgo'!I85</f>
        <v>0</v>
      </c>
      <c r="AV84" s="183" t="e">
        <f>+'7 - Materialización del Riesgo'!J85</f>
        <v>#DIV/0!</v>
      </c>
      <c r="AW84" s="183" t="e">
        <f>+'7 - Materialización del Riesgo'!K85</f>
        <v>#DIV/0!</v>
      </c>
      <c r="AX84" s="183">
        <f>+'7 - Materialización del Riesgo'!L85</f>
        <v>0</v>
      </c>
      <c r="AY84" s="183">
        <f>+'7 - Materialización del Riesgo'!M85</f>
        <v>0</v>
      </c>
      <c r="AZ84" s="183">
        <f>+'7 - Materialización del Riesgo'!N85</f>
        <v>0</v>
      </c>
      <c r="BA84" s="183">
        <f>+'7 - Materialización del Riesgo'!O85</f>
        <v>0</v>
      </c>
      <c r="BB84" s="183" t="e">
        <f>+'7 - Materialización del Riesgo'!P85</f>
        <v>#DIV/0!</v>
      </c>
      <c r="BC84" s="188">
        <f>+'7 - Materialización del Riesgo'!Q85</f>
        <v>1</v>
      </c>
    </row>
    <row r="85" spans="2:55" s="175" customFormat="1" ht="70.75" x14ac:dyDescent="0.4">
      <c r="B85" s="152" t="str">
        <f>+'3 - Identificación del Riesgo'!B85</f>
        <v>ACCESO A LA PROPIEDAD DE LA TIERRA Y LOS TERRITORIOS</v>
      </c>
      <c r="C85" s="152" t="str">
        <f>+'3 - Identificación del Riesgo'!C85</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85" s="152" t="str">
        <f>+'3 - Identificación del Riesgo'!D85</f>
        <v>Inicia con el análisis de la ruta jurídica y termina con la decisión final del expediente</v>
      </c>
      <c r="E85" s="183" t="str">
        <f>+'3 - Identificación del Riesgo'!F85</f>
        <v>SUBDIRECCIÓN DE ACCESO A TIERRAS EN ZONAS FOCALIZADAS</v>
      </c>
      <c r="F85" s="153" t="str">
        <f>+'3 - Identificación del Riesgo'!G85</f>
        <v>R 31</v>
      </c>
      <c r="G85" s="183" t="str">
        <f>+'3 - Identificación del Riesgo'!H85</f>
        <v>Adjudicación de baldíos a persona natural, sin el cumplimiento de requisitos jurídicos, agronómicos y catastrales en los municipios focalizados</v>
      </c>
      <c r="H85" s="183" t="str">
        <f>+'3 - Identificación del Riesgo'!I85</f>
        <v>Pérdida Reputacional</v>
      </c>
      <c r="I85" s="152" t="str">
        <f>+'3 - Identificación del Riesgo'!J85</f>
        <v>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v>
      </c>
      <c r="J85" s="184">
        <f>+'3 - Identificación del Riesgo'!O85</f>
        <v>44701</v>
      </c>
      <c r="K85" s="184" t="str">
        <f>+'3 - Identificación del Riesgo'!K85</f>
        <v>OPERATIVOS</v>
      </c>
      <c r="L85" s="185" t="str">
        <f>+'3 - Identificación del Riesgo'!N85</f>
        <v>Ejecución y administración de procesos</v>
      </c>
      <c r="M85" s="186">
        <f>+'4 - Valor del Riesgo Inherente'!H86</f>
        <v>1600</v>
      </c>
      <c r="N85" s="109" t="str">
        <f t="shared" si="2"/>
        <v>Alta</v>
      </c>
      <c r="O85" s="110">
        <f t="shared" si="3"/>
        <v>0.8</v>
      </c>
      <c r="P85" s="186" t="str">
        <f>+'4 - Valor del Riesgo Inherente'!K86</f>
        <v xml:space="preserve">     El riesgo afecta la imagen de la entidad a nivel nacional, con efecto publicitarios sostenible a nivel país</v>
      </c>
      <c r="Q85" s="109" t="str">
        <f>+'4 - Valor del Riesgo Inherente'!L86</f>
        <v>Catastrófico</v>
      </c>
      <c r="R85" s="110">
        <f>+'4 - Valor del Riesgo Inherente'!M86</f>
        <v>1</v>
      </c>
      <c r="S85" s="109" t="str">
        <f>+'4 - Valor del Riesgo Inherente'!N86</f>
        <v>Extremo</v>
      </c>
      <c r="T85" s="109" t="str">
        <f>+'4 - Valor del Riesgo Inherente'!O86</f>
        <v>Reducir</v>
      </c>
      <c r="U85" s="153" t="str">
        <f>+'5 - Diseño y Valoración Control'!H86</f>
        <v>C 31.3</v>
      </c>
      <c r="V85" s="152" t="str">
        <f>+'5 - Diseño y Valoración Control'!I86</f>
        <v>SUBDIRECCIÓN DE ACCESO A TIERRAS EN ZONAS FOCALIZADAS</v>
      </c>
      <c r="W85" s="152" t="str">
        <f>+'5 - Diseño y Valoración Control'!J86</f>
        <v xml:space="preserve">Subdirección de Acceso a Tierras en Zonas Focalizadas invalida el acto administrativo de adjudicación a través de la realización de la revocatoria aplicando los procedimientos de revocatoria ACCTI-P-014 Revocatoria de Titulación de Baldíos en el Marco del Procedimiento Único OSPR y el ACCTI-P-005 Revocatoria del Acto de Adjudicación de Baldíos a Persona Natural (ley 160/94).  </v>
      </c>
      <c r="X85" s="183" t="str">
        <f>+'5 - Diseño y Valoración Control'!K86</f>
        <v>Correctivo</v>
      </c>
      <c r="Y85" s="109" t="str">
        <f>+'5 - Diseño y Valoración Control'!L86</f>
        <v>Impacto</v>
      </c>
      <c r="Z85" s="183" t="str">
        <f>+'5 - Diseño y Valoración Control'!M86</f>
        <v>Manual</v>
      </c>
      <c r="AA85" s="109" t="str">
        <f>+'5 - Diseño y Valoración Control'!N86</f>
        <v>25%</v>
      </c>
      <c r="AB85" s="183" t="str">
        <f>+'5 - Diseño y Valoración Control'!O86</f>
        <v>Documentado</v>
      </c>
      <c r="AC85" s="183" t="str">
        <f>+'5 - Diseño y Valoración Control'!P86</f>
        <v>Continua</v>
      </c>
      <c r="AD85" s="183" t="str">
        <f>+'5 - Diseño y Valoración Control'!Q86</f>
        <v>Con registro</v>
      </c>
      <c r="AE85" s="110">
        <f>+'5 - Diseño y Valoración Control'!R86</f>
        <v>0.28799999999999998</v>
      </c>
      <c r="AF85" s="109" t="str">
        <f>+'5 - Diseño y Valoración Control'!S86</f>
        <v>Baja</v>
      </c>
      <c r="AG85" s="110">
        <f>+'5 - Diseño y Valoración Control'!T86</f>
        <v>0.75</v>
      </c>
      <c r="AH85" s="109" t="str">
        <f>+'5 - Diseño y Valoración Control'!U86</f>
        <v>Mayor</v>
      </c>
      <c r="AI85" s="109" t="str">
        <f>+'5 - Diseño y Valoración Control'!V86</f>
        <v>Alto</v>
      </c>
      <c r="AJ85" s="109" t="str">
        <f>+'5 - Diseño y Valoración Control'!W86</f>
        <v>Reducir</v>
      </c>
      <c r="AK85" s="153" t="str">
        <f>+'6 - Plan de Acciones Preventiva'!F84</f>
        <v>P 31.3</v>
      </c>
      <c r="AL85" s="152">
        <f>+'6 - Plan de Acciones Preventiva'!G84</f>
        <v>0</v>
      </c>
      <c r="AM85" s="153" t="str">
        <f>+'6 - Plan de Acciones Preventiva'!H84</f>
        <v/>
      </c>
      <c r="AN85" s="152">
        <f>+'6 - Plan de Acciones Preventiva'!I84</f>
        <v>0</v>
      </c>
      <c r="AO85" s="187">
        <f>+'6 - Plan de Acciones Preventiva'!J84</f>
        <v>0</v>
      </c>
      <c r="AP85" s="187">
        <f>+'6 - Plan de Acciones Preventiva'!AI84</f>
        <v>0</v>
      </c>
      <c r="AQ85" s="252">
        <f>+'6 - Plan de Acciones Preventiva'!AJ84</f>
        <v>0</v>
      </c>
      <c r="AR85" s="187">
        <f>+'6 - Plan de Acciones Preventiva'!AK84</f>
        <v>0</v>
      </c>
      <c r="AS85" s="183">
        <f>+'7 - Materialización del Riesgo'!G86</f>
        <v>0</v>
      </c>
      <c r="AT85" s="183">
        <f>+'7 - Materialización del Riesgo'!H86</f>
        <v>0</v>
      </c>
      <c r="AU85" s="183">
        <f>+'7 - Materialización del Riesgo'!I86</f>
        <v>0</v>
      </c>
      <c r="AV85" s="183" t="e">
        <f>+'7 - Materialización del Riesgo'!J86</f>
        <v>#DIV/0!</v>
      </c>
      <c r="AW85" s="183" t="e">
        <f>+'7 - Materialización del Riesgo'!K86</f>
        <v>#DIV/0!</v>
      </c>
      <c r="AX85" s="183">
        <f>+'7 - Materialización del Riesgo'!L86</f>
        <v>0</v>
      </c>
      <c r="AY85" s="183">
        <f>+'7 - Materialización del Riesgo'!M86</f>
        <v>0</v>
      </c>
      <c r="AZ85" s="183">
        <f>+'7 - Materialización del Riesgo'!N86</f>
        <v>0</v>
      </c>
      <c r="BA85" s="183">
        <f>+'7 - Materialización del Riesgo'!O86</f>
        <v>0</v>
      </c>
      <c r="BB85" s="183" t="e">
        <f>+'7 - Materialización del Riesgo'!P86</f>
        <v>#DIV/0!</v>
      </c>
      <c r="BC85" s="188">
        <f>+'7 - Materialización del Riesgo'!Q86</f>
        <v>1</v>
      </c>
    </row>
    <row r="86" spans="2:55" s="175" customFormat="1" ht="70.75" x14ac:dyDescent="0.4">
      <c r="B86" s="152" t="str">
        <f>+'3 - Identificación del Riesgo'!B86</f>
        <v>ACCESO A LA PROPIEDAD DE LA TIERRA Y LOS TERRITORIOS</v>
      </c>
      <c r="C86" s="152" t="str">
        <f>+'3 - Identificación del Riesgo'!C86</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86" s="152" t="str">
        <f>+'3 - Identificación del Riesgo'!D86</f>
        <v>Inicia con el análisis de la ruta jurídica y termina con la decisión final del expediente</v>
      </c>
      <c r="E86" s="183" t="str">
        <f>+'3 - Identificación del Riesgo'!F86</f>
        <v>SUBDIRECCIÓN DE ACCESO A TIERRAS POR DEMANDA Y DESCONGESTIÓN</v>
      </c>
      <c r="F86" s="153" t="str">
        <f>+'3 - Identificación del Riesgo'!G86</f>
        <v>R 32</v>
      </c>
      <c r="G86" s="183" t="str">
        <f>+'3 - Identificación del Riesgo'!H86</f>
        <v xml:space="preserve">Demoras en ejecutar las etapas propias del procedimiento por causas internas de revocatoria de predios no focalizados </v>
      </c>
      <c r="H86" s="183" t="str">
        <f>+'3 - Identificación del Riesgo'!I86</f>
        <v>Pérdida Reputacional</v>
      </c>
      <c r="I86" s="152" t="str">
        <f>+'3 - Identificación del Riesgo'!J86</f>
        <v>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v>
      </c>
      <c r="J86" s="184">
        <f>+'3 - Identificación del Riesgo'!O86</f>
        <v>44701</v>
      </c>
      <c r="K86" s="184" t="str">
        <f>+'3 - Identificación del Riesgo'!K86</f>
        <v>OPERATIVOS</v>
      </c>
      <c r="L86" s="185" t="str">
        <f>+'3 - Identificación del Riesgo'!N86</f>
        <v>Ejecución y administración de procesos</v>
      </c>
      <c r="M86" s="186">
        <f>+'4 - Valor del Riesgo Inherente'!H87</f>
        <v>1600</v>
      </c>
      <c r="N86" s="109" t="str">
        <f t="shared" si="2"/>
        <v>Alta</v>
      </c>
      <c r="O86" s="110">
        <f t="shared" si="3"/>
        <v>0.8</v>
      </c>
      <c r="P86" s="186" t="str">
        <f>+'4 - Valor del Riesgo Inherente'!K87</f>
        <v xml:space="preserve">     El riesgo afecta la imagen de la entidad a nivel nacional, con efecto publicitarios sostenible a nivel país</v>
      </c>
      <c r="Q86" s="109" t="str">
        <f>+'4 - Valor del Riesgo Inherente'!L87</f>
        <v>Catastrófico</v>
      </c>
      <c r="R86" s="110">
        <f>+'4 - Valor del Riesgo Inherente'!M87</f>
        <v>1</v>
      </c>
      <c r="S86" s="109" t="str">
        <f>+'4 - Valor del Riesgo Inherente'!N87</f>
        <v>Extremo</v>
      </c>
      <c r="T86" s="109" t="str">
        <f>+'4 - Valor del Riesgo Inherente'!O87</f>
        <v>Reducir</v>
      </c>
      <c r="U86" s="153" t="str">
        <f>+'5 - Diseño y Valoración Control'!H87</f>
        <v>C 32.1</v>
      </c>
      <c r="V86" s="152" t="str">
        <f>+'5 - Diseño y Valoración Control'!I87</f>
        <v>SUBDIRECCIÓN DE ACCESO A TIERRAS POR DEMANDA Y DESCONGESTIÓN</v>
      </c>
      <c r="W86" s="152" t="str">
        <f>+'5 - Diseño y Valoración Control'!J87</f>
        <v>Subdirección de Acceso a Tierras por Demanda y Descongestión determina oportunamente la procedencia para predios no focalizados y darle continuidad en la ruta correspondiente a través del Acto administrativo que llega para que revise y valore la solicitud de revocatoria, la documentación aportada por el solicitante y/o el expediente recibido, a la luz de los requisitos previstos por el artículo 72 de la Ley 160 de 1994, artículo 94 del Código de Procedimiento Administrativo y de lo Contencioso Administrativo - Ley 1437 de 2011 y artículo 58 del Decreto Ley 902 de 2017, a efectos de determinar la procedencia o no del inicio de la actuación administrativa de Revocatoria Directa o su continuación (frente al expediente).</v>
      </c>
      <c r="X86" s="183" t="str">
        <f>+'5 - Diseño y Valoración Control'!K87</f>
        <v>Preventivo</v>
      </c>
      <c r="Y86" s="109" t="str">
        <f>+'5 - Diseño y Valoración Control'!L87</f>
        <v>Probabilidad</v>
      </c>
      <c r="Z86" s="183" t="str">
        <f>+'5 - Diseño y Valoración Control'!M87</f>
        <v>Manual</v>
      </c>
      <c r="AA86" s="109" t="str">
        <f>+'5 - Diseño y Valoración Control'!N87</f>
        <v>40%</v>
      </c>
      <c r="AB86" s="183" t="str">
        <f>+'5 - Diseño y Valoración Control'!O87</f>
        <v>Documentado</v>
      </c>
      <c r="AC86" s="183" t="str">
        <f>+'5 - Diseño y Valoración Control'!P87</f>
        <v>Continua</v>
      </c>
      <c r="AD86" s="183" t="str">
        <f>+'5 - Diseño y Valoración Control'!Q87</f>
        <v>Con registro</v>
      </c>
      <c r="AE86" s="110">
        <f>+'5 - Diseño y Valoración Control'!R87</f>
        <v>0.48</v>
      </c>
      <c r="AF86" s="109" t="str">
        <f>+'5 - Diseño y Valoración Control'!S87</f>
        <v>Media</v>
      </c>
      <c r="AG86" s="110">
        <f>+'5 - Diseño y Valoración Control'!T87</f>
        <v>1</v>
      </c>
      <c r="AH86" s="109" t="str">
        <f>+'5 - Diseño y Valoración Control'!U87</f>
        <v>Catastrófico</v>
      </c>
      <c r="AI86" s="109" t="str">
        <f>+'5 - Diseño y Valoración Control'!V87</f>
        <v>Extremo</v>
      </c>
      <c r="AJ86" s="109" t="str">
        <f>+'5 - Diseño y Valoración Control'!W87</f>
        <v>Reducir</v>
      </c>
      <c r="AK86" s="153" t="str">
        <f>+'6 - Plan de Acciones Preventiva'!F85</f>
        <v>P 32.1</v>
      </c>
      <c r="AL86" s="152" t="str">
        <f>+'6 - Plan de Acciones Preventiva'!G85</f>
        <v xml:space="preserve">Actualizar la ACCTI-F-097 - Matriz de Revocatoria Directa, que incluya criterios de control en las etapas del procedimiento de revocatoria para los predios no focalizados </v>
      </c>
      <c r="AM86" s="153" t="str">
        <f>+'6 - Plan de Acciones Preventiva'!H85</f>
        <v>SUBDIRECCIÓN DE ACCESO A TIERRAS POR DEMANDA Y DESCONGESTIÓN</v>
      </c>
      <c r="AN86" s="152" t="str">
        <f>+'6 - Plan de Acciones Preventiva'!I85</f>
        <v xml:space="preserve">ACCTI-F-097 - Matriz de Revocatoria Directa actualizada para los predios no focalizados </v>
      </c>
      <c r="AO86" s="187">
        <f>+'6 - Plan de Acciones Preventiva'!J85</f>
        <v>4</v>
      </c>
      <c r="AP86" s="187">
        <f>+'6 - Plan de Acciones Preventiva'!AI85</f>
        <v>9</v>
      </c>
      <c r="AQ86" s="252">
        <f>+'6 - Plan de Acciones Preventiva'!AJ85</f>
        <v>1</v>
      </c>
      <c r="AR86" s="187" t="str">
        <f>+'6 - Plan de Acciones Preventiva'!AK85</f>
        <v>Finalizado</v>
      </c>
      <c r="AS86" s="183">
        <f>+'7 - Materialización del Riesgo'!G87</f>
        <v>0</v>
      </c>
      <c r="AT86" s="183">
        <f>+'7 - Materialización del Riesgo'!H87</f>
        <v>0</v>
      </c>
      <c r="AU86" s="183">
        <f>+'7 - Materialización del Riesgo'!I87</f>
        <v>0</v>
      </c>
      <c r="AV86" s="183" t="e">
        <f>+'7 - Materialización del Riesgo'!J87</f>
        <v>#DIV/0!</v>
      </c>
      <c r="AW86" s="183" t="e">
        <f>+'7 - Materialización del Riesgo'!K87</f>
        <v>#DIV/0!</v>
      </c>
      <c r="AX86" s="183">
        <f>+'7 - Materialización del Riesgo'!L87</f>
        <v>0</v>
      </c>
      <c r="AY86" s="183">
        <f>+'7 - Materialización del Riesgo'!M87</f>
        <v>0</v>
      </c>
      <c r="AZ86" s="183">
        <f>+'7 - Materialización del Riesgo'!N87</f>
        <v>0</v>
      </c>
      <c r="BA86" s="183">
        <f>+'7 - Materialización del Riesgo'!O87</f>
        <v>0</v>
      </c>
      <c r="BB86" s="183" t="e">
        <f>+'7 - Materialización del Riesgo'!P87</f>
        <v>#DIV/0!</v>
      </c>
      <c r="BC86" s="188">
        <f>+'7 - Materialización del Riesgo'!Q87</f>
        <v>1</v>
      </c>
    </row>
    <row r="87" spans="2:55" s="175" customFormat="1" ht="70.75" x14ac:dyDescent="0.4">
      <c r="B87" s="152" t="str">
        <f>+'3 - Identificación del Riesgo'!B87</f>
        <v>ACCESO A LA PROPIEDAD DE LA TIERRA Y LOS TERRITORIOS</v>
      </c>
      <c r="C87" s="152" t="str">
        <f>+'3 - Identificación del Riesgo'!C87</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87" s="152" t="str">
        <f>+'3 - Identificación del Riesgo'!D87</f>
        <v>Inicia con el análisis de la ruta jurídica y termina con la decisión final del expediente</v>
      </c>
      <c r="E87" s="183" t="str">
        <f>+'3 - Identificación del Riesgo'!F87</f>
        <v>SUBDIRECCIÓN DE ACCESO A TIERRAS POR DEMANDA Y DESCONGESTIÓN</v>
      </c>
      <c r="F87" s="153" t="str">
        <f>+'3 - Identificación del Riesgo'!G87</f>
        <v>R 32</v>
      </c>
      <c r="G87" s="183" t="str">
        <f>+'3 - Identificación del Riesgo'!H87</f>
        <v xml:space="preserve">Demoras en ejecutar las etapas propias del procedimiento por causas internas de revocatoria de predios no focalizados </v>
      </c>
      <c r="H87" s="183" t="str">
        <f>+'3 - Identificación del Riesgo'!I87</f>
        <v>Pérdida Reputacional</v>
      </c>
      <c r="I87" s="152" t="str">
        <f>+'3 - Identificación del Riesgo'!J87</f>
        <v>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v>
      </c>
      <c r="J87" s="184">
        <f>+'3 - Identificación del Riesgo'!O87</f>
        <v>44701</v>
      </c>
      <c r="K87" s="184" t="str">
        <f>+'3 - Identificación del Riesgo'!K87</f>
        <v>OPERATIVOS</v>
      </c>
      <c r="L87" s="185" t="str">
        <f>+'3 - Identificación del Riesgo'!N87</f>
        <v>Ejecución y administración de procesos</v>
      </c>
      <c r="M87" s="186">
        <f>+'4 - Valor del Riesgo Inherente'!H88</f>
        <v>1600</v>
      </c>
      <c r="N87" s="109" t="str">
        <f t="shared" si="2"/>
        <v>Alta</v>
      </c>
      <c r="O87" s="110">
        <f t="shared" si="3"/>
        <v>0.8</v>
      </c>
      <c r="P87" s="186" t="str">
        <f>+'4 - Valor del Riesgo Inherente'!K88</f>
        <v xml:space="preserve">     El riesgo afecta la imagen de la entidad a nivel nacional, con efecto publicitarios sostenible a nivel país</v>
      </c>
      <c r="Q87" s="109" t="str">
        <f>+'4 - Valor del Riesgo Inherente'!L88</f>
        <v>Catastrófico</v>
      </c>
      <c r="R87" s="110">
        <f>+'4 - Valor del Riesgo Inherente'!M88</f>
        <v>1</v>
      </c>
      <c r="S87" s="109" t="str">
        <f>+'4 - Valor del Riesgo Inherente'!N88</f>
        <v>Extremo</v>
      </c>
      <c r="T87" s="109" t="str">
        <f>+'4 - Valor del Riesgo Inherente'!O88</f>
        <v>Reducir</v>
      </c>
      <c r="U87" s="153" t="str">
        <f>+'5 - Diseño y Valoración Control'!H88</f>
        <v>C 32.2</v>
      </c>
      <c r="V87" s="152" t="str">
        <f>+'5 - Diseño y Valoración Control'!I88</f>
        <v>SUBDIRECCIÓN DE ACCESO A TIERRAS POR DEMANDA Y DESCONGESTIÓN</v>
      </c>
      <c r="W87" s="152" t="str">
        <f>+'5 - Diseño y Valoración Control'!J88</f>
        <v>Subdirección de Acceso a Tierras por Demanda y Descongestión detecta con anticipación la proximidad de vencimiento de términos en el procedimiento de revocatoria de predios no focalizados a través ACCTI-F-097 - Matriz de Revocatoria Directa actualizada mediante la verificación del estado del procedimiento de revocatoria y sus términos en cada caso.</v>
      </c>
      <c r="X87" s="183" t="str">
        <f>+'5 - Diseño y Valoración Control'!K88</f>
        <v>Detectivo</v>
      </c>
      <c r="Y87" s="109" t="str">
        <f>+'5 - Diseño y Valoración Control'!L88</f>
        <v>Probabilidad</v>
      </c>
      <c r="Z87" s="183" t="str">
        <f>+'5 - Diseño y Valoración Control'!M88</f>
        <v>Manual</v>
      </c>
      <c r="AA87" s="109" t="str">
        <f>+'5 - Diseño y Valoración Control'!N88</f>
        <v>30%</v>
      </c>
      <c r="AB87" s="183" t="str">
        <f>+'5 - Diseño y Valoración Control'!O88</f>
        <v>Documentado</v>
      </c>
      <c r="AC87" s="183" t="str">
        <f>+'5 - Diseño y Valoración Control'!P88</f>
        <v>Continua</v>
      </c>
      <c r="AD87" s="183" t="str">
        <f>+'5 - Diseño y Valoración Control'!Q88</f>
        <v>Con registro</v>
      </c>
      <c r="AE87" s="110">
        <f>+'5 - Diseño y Valoración Control'!R88</f>
        <v>0.33599999999999997</v>
      </c>
      <c r="AF87" s="109" t="str">
        <f>+'5 - Diseño y Valoración Control'!S88</f>
        <v>Baja</v>
      </c>
      <c r="AG87" s="110">
        <f>+'5 - Diseño y Valoración Control'!T88</f>
        <v>1</v>
      </c>
      <c r="AH87" s="109" t="str">
        <f>+'5 - Diseño y Valoración Control'!U88</f>
        <v>Catastrófico</v>
      </c>
      <c r="AI87" s="109" t="str">
        <f>+'5 - Diseño y Valoración Control'!V88</f>
        <v>Extremo</v>
      </c>
      <c r="AJ87" s="109" t="str">
        <f>+'5 - Diseño y Valoración Control'!W88</f>
        <v>Reducir</v>
      </c>
      <c r="AK87" s="153" t="str">
        <f>+'6 - Plan de Acciones Preventiva'!F86</f>
        <v>P 32.2</v>
      </c>
      <c r="AL87" s="152">
        <f>+'6 - Plan de Acciones Preventiva'!G86</f>
        <v>0</v>
      </c>
      <c r="AM87" s="153" t="str">
        <f>+'6 - Plan de Acciones Preventiva'!H86</f>
        <v/>
      </c>
      <c r="AN87" s="152">
        <f>+'6 - Plan de Acciones Preventiva'!I86</f>
        <v>0</v>
      </c>
      <c r="AO87" s="187">
        <f>+'6 - Plan de Acciones Preventiva'!J86</f>
        <v>0</v>
      </c>
      <c r="AP87" s="187">
        <f>+'6 - Plan de Acciones Preventiva'!AI86</f>
        <v>0</v>
      </c>
      <c r="AQ87" s="252">
        <f>+'6 - Plan de Acciones Preventiva'!AJ86</f>
        <v>0</v>
      </c>
      <c r="AR87" s="187">
        <f>+'6 - Plan de Acciones Preventiva'!AK86</f>
        <v>0</v>
      </c>
      <c r="AS87" s="183">
        <f>+'7 - Materialización del Riesgo'!G88</f>
        <v>0</v>
      </c>
      <c r="AT87" s="183">
        <f>+'7 - Materialización del Riesgo'!H88</f>
        <v>0</v>
      </c>
      <c r="AU87" s="183">
        <f>+'7 - Materialización del Riesgo'!I88</f>
        <v>0</v>
      </c>
      <c r="AV87" s="183" t="e">
        <f>+'7 - Materialización del Riesgo'!J88</f>
        <v>#DIV/0!</v>
      </c>
      <c r="AW87" s="183" t="e">
        <f>+'7 - Materialización del Riesgo'!K88</f>
        <v>#DIV/0!</v>
      </c>
      <c r="AX87" s="183">
        <f>+'7 - Materialización del Riesgo'!L88</f>
        <v>0</v>
      </c>
      <c r="AY87" s="183">
        <f>+'7 - Materialización del Riesgo'!M88</f>
        <v>0</v>
      </c>
      <c r="AZ87" s="183">
        <f>+'7 - Materialización del Riesgo'!N88</f>
        <v>0</v>
      </c>
      <c r="BA87" s="183">
        <f>+'7 - Materialización del Riesgo'!O88</f>
        <v>0</v>
      </c>
      <c r="BB87" s="183" t="e">
        <f>+'7 - Materialización del Riesgo'!P88</f>
        <v>#DIV/0!</v>
      </c>
      <c r="BC87" s="188">
        <f>+'7 - Materialización del Riesgo'!Q88</f>
        <v>1</v>
      </c>
    </row>
    <row r="88" spans="2:55" s="175" customFormat="1" ht="70.75" x14ac:dyDescent="0.4">
      <c r="B88" s="152" t="str">
        <f>+'3 - Identificación del Riesgo'!B88</f>
        <v>ACCESO A LA PROPIEDAD DE LA TIERRA Y LOS TERRITORIOS</v>
      </c>
      <c r="C88" s="152" t="str">
        <f>+'3 - Identificación del Riesgo'!C88</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88" s="152" t="str">
        <f>+'3 - Identificación del Riesgo'!D88</f>
        <v>Inicia con el análisis de la ruta jurídica y termina con la decisión final del expediente</v>
      </c>
      <c r="E88" s="183" t="str">
        <f>+'3 - Identificación del Riesgo'!F88</f>
        <v>SUBDIRECCIÓN DE ACCESO A TIERRAS POR DEMANDA Y DESCONGESTIÓN</v>
      </c>
      <c r="F88" s="153" t="str">
        <f>+'3 - Identificación del Riesgo'!G88</f>
        <v>R 32</v>
      </c>
      <c r="G88" s="183" t="str">
        <f>+'3 - Identificación del Riesgo'!H88</f>
        <v xml:space="preserve">Demoras en ejecutar las etapas propias del procedimiento por causas internas de revocatoria de predios no focalizados </v>
      </c>
      <c r="H88" s="183" t="str">
        <f>+'3 - Identificación del Riesgo'!I88</f>
        <v>Pérdida Reputacional</v>
      </c>
      <c r="I88" s="152" t="str">
        <f>+'3 - Identificación del Riesgo'!J88</f>
        <v>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v>
      </c>
      <c r="J88" s="184">
        <f>+'3 - Identificación del Riesgo'!O88</f>
        <v>44701</v>
      </c>
      <c r="K88" s="184" t="str">
        <f>+'3 - Identificación del Riesgo'!K88</f>
        <v>OPERATIVOS</v>
      </c>
      <c r="L88" s="185" t="str">
        <f>+'3 - Identificación del Riesgo'!N88</f>
        <v>Ejecución y administración de procesos</v>
      </c>
      <c r="M88" s="186">
        <f>+'4 - Valor del Riesgo Inherente'!H89</f>
        <v>1600</v>
      </c>
      <c r="N88" s="109" t="str">
        <f t="shared" si="2"/>
        <v>Alta</v>
      </c>
      <c r="O88" s="110">
        <f t="shared" si="3"/>
        <v>0.8</v>
      </c>
      <c r="P88" s="186" t="str">
        <f>+'4 - Valor del Riesgo Inherente'!K89</f>
        <v xml:space="preserve">     El riesgo afecta la imagen de la entidad a nivel nacional, con efecto publicitarios sostenible a nivel país</v>
      </c>
      <c r="Q88" s="109" t="str">
        <f>+'4 - Valor del Riesgo Inherente'!L89</f>
        <v>Catastrófico</v>
      </c>
      <c r="R88" s="110">
        <f>+'4 - Valor del Riesgo Inherente'!M89</f>
        <v>1</v>
      </c>
      <c r="S88" s="109" t="str">
        <f>+'4 - Valor del Riesgo Inherente'!N89</f>
        <v>Extremo</v>
      </c>
      <c r="T88" s="109" t="str">
        <f>+'4 - Valor del Riesgo Inherente'!O89</f>
        <v>Reducir</v>
      </c>
      <c r="U88" s="153" t="str">
        <f>+'5 - Diseño y Valoración Control'!H89</f>
        <v>C 32.3</v>
      </c>
      <c r="V88" s="152" t="str">
        <f>+'5 - Diseño y Valoración Control'!I89</f>
        <v>SUBDIRECCIÓN DE ACCESO A TIERRAS POR DEMANDA Y DESCONGESTIÓN</v>
      </c>
      <c r="W88" s="152" t="str">
        <f>+'5 - Diseño y Valoración Control'!J89</f>
        <v>Subdirección de Acceso a Tierras por Demanda y Descongestión prioriza la gestión  a través del tipo de requerimiento donde se revisa si es un derecho de petición o solicitud de revocatoria de predios no focalizados qué incumplió los tiempo de ejecución del procedimiento o que presenta información como caso emblemático para la ANT</v>
      </c>
      <c r="X88" s="183" t="str">
        <f>+'5 - Diseño y Valoración Control'!K89</f>
        <v>Correctivo</v>
      </c>
      <c r="Y88" s="109" t="str">
        <f>+'5 - Diseño y Valoración Control'!L89</f>
        <v>Impacto</v>
      </c>
      <c r="Z88" s="183" t="str">
        <f>+'5 - Diseño y Valoración Control'!M89</f>
        <v>Manual</v>
      </c>
      <c r="AA88" s="109" t="str">
        <f>+'5 - Diseño y Valoración Control'!N89</f>
        <v>25%</v>
      </c>
      <c r="AB88" s="183" t="str">
        <f>+'5 - Diseño y Valoración Control'!O89</f>
        <v>Documentado</v>
      </c>
      <c r="AC88" s="183" t="str">
        <f>+'5 - Diseño y Valoración Control'!P89</f>
        <v>Continua</v>
      </c>
      <c r="AD88" s="183" t="str">
        <f>+'5 - Diseño y Valoración Control'!Q89</f>
        <v>Con registro</v>
      </c>
      <c r="AE88" s="110">
        <f>+'5 - Diseño y Valoración Control'!R89</f>
        <v>0.33599999999999997</v>
      </c>
      <c r="AF88" s="109" t="str">
        <f>+'5 - Diseño y Valoración Control'!S89</f>
        <v>Baja</v>
      </c>
      <c r="AG88" s="110">
        <f>+'5 - Diseño y Valoración Control'!T89</f>
        <v>0.75</v>
      </c>
      <c r="AH88" s="109" t="str">
        <f>+'5 - Diseño y Valoración Control'!U89</f>
        <v>Mayor</v>
      </c>
      <c r="AI88" s="109" t="str">
        <f>+'5 - Diseño y Valoración Control'!V89</f>
        <v>Alto</v>
      </c>
      <c r="AJ88" s="109" t="str">
        <f>+'5 - Diseño y Valoración Control'!W89</f>
        <v>Reducir</v>
      </c>
      <c r="AK88" s="153" t="str">
        <f>+'6 - Plan de Acciones Preventiva'!F87</f>
        <v>P 32.3</v>
      </c>
      <c r="AL88" s="152">
        <f>+'6 - Plan de Acciones Preventiva'!G87</f>
        <v>0</v>
      </c>
      <c r="AM88" s="153" t="str">
        <f>+'6 - Plan de Acciones Preventiva'!H87</f>
        <v/>
      </c>
      <c r="AN88" s="152">
        <f>+'6 - Plan de Acciones Preventiva'!I87</f>
        <v>0</v>
      </c>
      <c r="AO88" s="187">
        <f>+'6 - Plan de Acciones Preventiva'!J87</f>
        <v>0</v>
      </c>
      <c r="AP88" s="187">
        <f>+'6 - Plan de Acciones Preventiva'!AI87</f>
        <v>0</v>
      </c>
      <c r="AQ88" s="252">
        <f>+'6 - Plan de Acciones Preventiva'!AJ87</f>
        <v>0</v>
      </c>
      <c r="AR88" s="187">
        <f>+'6 - Plan de Acciones Preventiva'!AK87</f>
        <v>0</v>
      </c>
      <c r="AS88" s="183">
        <f>+'7 - Materialización del Riesgo'!G89</f>
        <v>0</v>
      </c>
      <c r="AT88" s="183">
        <f>+'7 - Materialización del Riesgo'!H89</f>
        <v>0</v>
      </c>
      <c r="AU88" s="183">
        <f>+'7 - Materialización del Riesgo'!I89</f>
        <v>0</v>
      </c>
      <c r="AV88" s="183" t="e">
        <f>+'7 - Materialización del Riesgo'!J89</f>
        <v>#DIV/0!</v>
      </c>
      <c r="AW88" s="183" t="e">
        <f>+'7 - Materialización del Riesgo'!K89</f>
        <v>#DIV/0!</v>
      </c>
      <c r="AX88" s="183">
        <f>+'7 - Materialización del Riesgo'!L89</f>
        <v>0</v>
      </c>
      <c r="AY88" s="183">
        <f>+'7 - Materialización del Riesgo'!M89</f>
        <v>0</v>
      </c>
      <c r="AZ88" s="183">
        <f>+'7 - Materialización del Riesgo'!N89</f>
        <v>0</v>
      </c>
      <c r="BA88" s="183">
        <f>+'7 - Materialización del Riesgo'!O89</f>
        <v>0</v>
      </c>
      <c r="BB88" s="183" t="e">
        <f>+'7 - Materialización del Riesgo'!P89</f>
        <v>#DIV/0!</v>
      </c>
      <c r="BC88" s="188">
        <f>+'7 - Materialización del Riesgo'!Q89</f>
        <v>1</v>
      </c>
    </row>
    <row r="89" spans="2:55" s="175" customFormat="1" ht="70.75" x14ac:dyDescent="0.4">
      <c r="B89" s="152" t="str">
        <f>+'3 - Identificación del Riesgo'!B89</f>
        <v>ACCESO A LA PROPIEDAD DE LA TIERRA Y LOS TERRITORIOS</v>
      </c>
      <c r="C89" s="152" t="str">
        <f>+'3 - Identificación del Riesgo'!C89</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89" s="152" t="str">
        <f>+'3 - Identificación del Riesgo'!D89</f>
        <v>Inicia con el análisis de la ruta jurídica y termina con la decisión final del expediente</v>
      </c>
      <c r="E89" s="183" t="str">
        <f>+'3 - Identificación del Riesgo'!F89</f>
        <v>SUBDIRECCIÓN DE ACCESO A TIERRAS EN ZONAS FOCALIZADAS</v>
      </c>
      <c r="F89" s="153" t="str">
        <f>+'3 - Identificación del Riesgo'!G89</f>
        <v>R 33</v>
      </c>
      <c r="G89" s="183" t="str">
        <f>+'3 - Identificación del Riesgo'!H89</f>
        <v xml:space="preserve">Demoras en ejecutar las etapas propias del procedimiento por causas internas de revocatoria de predios focalizados </v>
      </c>
      <c r="H89" s="183" t="str">
        <f>+'3 - Identificación del Riesgo'!I89</f>
        <v>Pérdida Reputacional</v>
      </c>
      <c r="I89" s="152" t="str">
        <f>+'3 - Identificación del Riesgo'!J89</f>
        <v>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v>
      </c>
      <c r="J89" s="184">
        <f>+'3 - Identificación del Riesgo'!O89</f>
        <v>44701</v>
      </c>
      <c r="K89" s="184" t="str">
        <f>+'3 - Identificación del Riesgo'!K89</f>
        <v>OPERATIVOS</v>
      </c>
      <c r="L89" s="185" t="str">
        <f>+'3 - Identificación del Riesgo'!N89</f>
        <v>Ejecución y administración de procesos</v>
      </c>
      <c r="M89" s="186">
        <f>+'4 - Valor del Riesgo Inherente'!H90</f>
        <v>2080</v>
      </c>
      <c r="N89" s="109" t="str">
        <f t="shared" si="2"/>
        <v>Alta</v>
      </c>
      <c r="O89" s="110">
        <f t="shared" si="3"/>
        <v>0.8</v>
      </c>
      <c r="P89" s="186" t="str">
        <f>+'4 - Valor del Riesgo Inherente'!K90</f>
        <v xml:space="preserve">     El riesgo afecta la imagen de la entidad a nivel nacional, con efecto publicitarios sostenible a nivel país</v>
      </c>
      <c r="Q89" s="109" t="str">
        <f>+'4 - Valor del Riesgo Inherente'!L90</f>
        <v>Catastrófico</v>
      </c>
      <c r="R89" s="110">
        <f>+'4 - Valor del Riesgo Inherente'!M90</f>
        <v>1</v>
      </c>
      <c r="S89" s="109" t="str">
        <f>+'4 - Valor del Riesgo Inherente'!N90</f>
        <v>Extremo</v>
      </c>
      <c r="T89" s="109" t="str">
        <f>+'4 - Valor del Riesgo Inherente'!O90</f>
        <v>Reducir</v>
      </c>
      <c r="U89" s="153" t="str">
        <f>+'5 - Diseño y Valoración Control'!H90</f>
        <v>C 33.1</v>
      </c>
      <c r="V89" s="152" t="str">
        <f>+'5 - Diseño y Valoración Control'!I90</f>
        <v>SUBDIRECCIÓN DE ACCESO A TIERRAS EN ZONAS FOCALIZADAS</v>
      </c>
      <c r="W89" s="152" t="str">
        <f>+'5 - Diseño y Valoración Control'!J90</f>
        <v>Subdirección de Acceso a tierras en Zonas Focalizadas determina oportunamente la procedencia para predios focalizados y darle continuidad en la ruta correspondiente a través del Acto administrativo que llega para que revise y valore la solicitud de revocatoria, la documentación aportada por el solicitante y/o el expediente recibido, a la luz de los requisitos previstos por el artículo 72 de la Ley 160 de 1994, artículo 94 del Código de Procedimiento Administrativo y de lo Contencioso Administrativo - Ley 1437 de 2011 y artículo 58 del Decreto Ley 902 de 2017, a efectos de determinar la procedencia o no del inicio de la actuación administrativa de Revocatoria Directa o su continuación (frente al expediente).</v>
      </c>
      <c r="X89" s="183" t="str">
        <f>+'5 - Diseño y Valoración Control'!K90</f>
        <v>Preventivo</v>
      </c>
      <c r="Y89" s="109" t="str">
        <f>+'5 - Diseño y Valoración Control'!L90</f>
        <v>Probabilidad</v>
      </c>
      <c r="Z89" s="183" t="str">
        <f>+'5 - Diseño y Valoración Control'!M90</f>
        <v>Manual</v>
      </c>
      <c r="AA89" s="109" t="str">
        <f>+'5 - Diseño y Valoración Control'!N90</f>
        <v>40%</v>
      </c>
      <c r="AB89" s="183" t="str">
        <f>+'5 - Diseño y Valoración Control'!O90</f>
        <v>Documentado</v>
      </c>
      <c r="AC89" s="183" t="str">
        <f>+'5 - Diseño y Valoración Control'!P90</f>
        <v>Continua</v>
      </c>
      <c r="AD89" s="183" t="str">
        <f>+'5 - Diseño y Valoración Control'!Q90</f>
        <v>Con registro</v>
      </c>
      <c r="AE89" s="110">
        <f>+'5 - Diseño y Valoración Control'!R90</f>
        <v>0.48</v>
      </c>
      <c r="AF89" s="109" t="str">
        <f>+'5 - Diseño y Valoración Control'!S90</f>
        <v>Media</v>
      </c>
      <c r="AG89" s="110">
        <f>+'5 - Diseño y Valoración Control'!T90</f>
        <v>1</v>
      </c>
      <c r="AH89" s="109" t="str">
        <f>+'5 - Diseño y Valoración Control'!U90</f>
        <v>Catastrófico</v>
      </c>
      <c r="AI89" s="109" t="str">
        <f>+'5 - Diseño y Valoración Control'!V90</f>
        <v>Extremo</v>
      </c>
      <c r="AJ89" s="109" t="str">
        <f>+'5 - Diseño y Valoración Control'!W90</f>
        <v>Reducir</v>
      </c>
      <c r="AK89" s="153" t="str">
        <f>+'6 - Plan de Acciones Preventiva'!F88</f>
        <v>P 33.1</v>
      </c>
      <c r="AL89" s="152" t="str">
        <f>+'6 - Plan de Acciones Preventiva'!G88</f>
        <v xml:space="preserve">Actualizar la ACCTI-F-097 - Matriz de Revocatoria Directa, que incluya criterios de control en las etapas del procedimiento de revocatoria para los predios focalizados </v>
      </c>
      <c r="AM89" s="153" t="str">
        <f>+'6 - Plan de Acciones Preventiva'!H88</f>
        <v>SUBDIRECCIÓN DE ACCESO A TIERRAS EN ZONAS FOCALIZADAS</v>
      </c>
      <c r="AN89" s="152" t="str">
        <f>+'6 - Plan de Acciones Preventiva'!I88</f>
        <v xml:space="preserve">ACCTI-F-097 - Matriz de Revocatoria Directa actualizada para los predios focalizados </v>
      </c>
      <c r="AO89" s="187">
        <f>+'6 - Plan de Acciones Preventiva'!J88</f>
        <v>4</v>
      </c>
      <c r="AP89" s="187">
        <f>+'6 - Plan de Acciones Preventiva'!AI88</f>
        <v>6</v>
      </c>
      <c r="AQ89" s="252">
        <f>+'6 - Plan de Acciones Preventiva'!AJ88</f>
        <v>1</v>
      </c>
      <c r="AR89" s="187" t="str">
        <f>+'6 - Plan de Acciones Preventiva'!AK88</f>
        <v>Finalizado</v>
      </c>
      <c r="AS89" s="183">
        <f>+'7 - Materialización del Riesgo'!G90</f>
        <v>0</v>
      </c>
      <c r="AT89" s="183">
        <f>+'7 - Materialización del Riesgo'!H90</f>
        <v>0</v>
      </c>
      <c r="AU89" s="183">
        <f>+'7 - Materialización del Riesgo'!I90</f>
        <v>0</v>
      </c>
      <c r="AV89" s="183" t="e">
        <f>+'7 - Materialización del Riesgo'!J90</f>
        <v>#DIV/0!</v>
      </c>
      <c r="AW89" s="183" t="e">
        <f>+'7 - Materialización del Riesgo'!K90</f>
        <v>#DIV/0!</v>
      </c>
      <c r="AX89" s="183">
        <f>+'7 - Materialización del Riesgo'!L90</f>
        <v>0</v>
      </c>
      <c r="AY89" s="183">
        <f>+'7 - Materialización del Riesgo'!M90</f>
        <v>0</v>
      </c>
      <c r="AZ89" s="183">
        <f>+'7 - Materialización del Riesgo'!N90</f>
        <v>0</v>
      </c>
      <c r="BA89" s="183">
        <f>+'7 - Materialización del Riesgo'!O90</f>
        <v>0</v>
      </c>
      <c r="BB89" s="183" t="e">
        <f>+'7 - Materialización del Riesgo'!P90</f>
        <v>#DIV/0!</v>
      </c>
      <c r="BC89" s="188">
        <f>+'7 - Materialización del Riesgo'!Q90</f>
        <v>1</v>
      </c>
    </row>
    <row r="90" spans="2:55" s="175" customFormat="1" ht="70.75" x14ac:dyDescent="0.4">
      <c r="B90" s="152" t="str">
        <f>+'3 - Identificación del Riesgo'!B90</f>
        <v>ACCESO A LA PROPIEDAD DE LA TIERRA Y LOS TERRITORIOS</v>
      </c>
      <c r="C90" s="152" t="str">
        <f>+'3 - Identificación del Riesgo'!C90</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90" s="152" t="str">
        <f>+'3 - Identificación del Riesgo'!D90</f>
        <v>Inicia con el análisis de la ruta jurídica y termina con la decisión final del expediente</v>
      </c>
      <c r="E90" s="183" t="str">
        <f>+'3 - Identificación del Riesgo'!F90</f>
        <v>SUBDIRECCIÓN DE ACCESO A TIERRAS EN ZONAS FOCALIZADAS</v>
      </c>
      <c r="F90" s="153" t="str">
        <f>+'3 - Identificación del Riesgo'!G90</f>
        <v>R 33</v>
      </c>
      <c r="G90" s="183" t="str">
        <f>+'3 - Identificación del Riesgo'!H90</f>
        <v xml:space="preserve">Demoras en ejecutar las etapas propias del procedimiento por causas internas de revocatoria de predios focalizados </v>
      </c>
      <c r="H90" s="183" t="str">
        <f>+'3 - Identificación del Riesgo'!I90</f>
        <v>Pérdida Reputacional</v>
      </c>
      <c r="I90" s="152" t="str">
        <f>+'3 - Identificación del Riesgo'!J90</f>
        <v>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v>
      </c>
      <c r="J90" s="184">
        <f>+'3 - Identificación del Riesgo'!O90</f>
        <v>44701</v>
      </c>
      <c r="K90" s="184" t="str">
        <f>+'3 - Identificación del Riesgo'!K90</f>
        <v>OPERATIVOS</v>
      </c>
      <c r="L90" s="185" t="str">
        <f>+'3 - Identificación del Riesgo'!N90</f>
        <v>Ejecución y administración de procesos</v>
      </c>
      <c r="M90" s="186">
        <f>+'4 - Valor del Riesgo Inherente'!H91</f>
        <v>2080</v>
      </c>
      <c r="N90" s="109" t="str">
        <f t="shared" si="2"/>
        <v>Alta</v>
      </c>
      <c r="O90" s="110">
        <f t="shared" si="3"/>
        <v>0.8</v>
      </c>
      <c r="P90" s="186" t="str">
        <f>+'4 - Valor del Riesgo Inherente'!K91</f>
        <v xml:space="preserve">     El riesgo afecta la imagen de la entidad a nivel nacional, con efecto publicitarios sostenible a nivel país</v>
      </c>
      <c r="Q90" s="109" t="str">
        <f>+'4 - Valor del Riesgo Inherente'!L91</f>
        <v>Catastrófico</v>
      </c>
      <c r="R90" s="110">
        <f>+'4 - Valor del Riesgo Inherente'!M91</f>
        <v>1</v>
      </c>
      <c r="S90" s="109" t="str">
        <f>+'4 - Valor del Riesgo Inherente'!N91</f>
        <v>Extremo</v>
      </c>
      <c r="T90" s="109" t="str">
        <f>+'4 - Valor del Riesgo Inherente'!O91</f>
        <v>Reducir</v>
      </c>
      <c r="U90" s="153" t="str">
        <f>+'5 - Diseño y Valoración Control'!H91</f>
        <v>C 33.2</v>
      </c>
      <c r="V90" s="152" t="str">
        <f>+'5 - Diseño y Valoración Control'!I91</f>
        <v>SUBDIRECCIÓN DE ACCESO A TIERRAS EN ZONAS FOCALIZADAS</v>
      </c>
      <c r="W90" s="152" t="str">
        <f>+'5 - Diseño y Valoración Control'!J91</f>
        <v>Subdirección de Acceso a tierras en Zonas Focalizadas detecta con anticipación la proximidad de vencimiento de términos en el procedimiento de revocatoria predios focalizados a través ACCTI-F-097 - Matriz de Revocatoria Directa actualizada mediante la verificación del estado del procedimiento de revocatoria y sus términos en cada caso.</v>
      </c>
      <c r="X90" s="183" t="str">
        <f>+'5 - Diseño y Valoración Control'!K91</f>
        <v>Detectivo</v>
      </c>
      <c r="Y90" s="109" t="str">
        <f>+'5 - Diseño y Valoración Control'!L91</f>
        <v>Probabilidad</v>
      </c>
      <c r="Z90" s="183" t="str">
        <f>+'5 - Diseño y Valoración Control'!M91</f>
        <v>Manual</v>
      </c>
      <c r="AA90" s="109" t="str">
        <f>+'5 - Diseño y Valoración Control'!N91</f>
        <v>30%</v>
      </c>
      <c r="AB90" s="183" t="str">
        <f>+'5 - Diseño y Valoración Control'!O91</f>
        <v>Documentado</v>
      </c>
      <c r="AC90" s="183" t="str">
        <f>+'5 - Diseño y Valoración Control'!P91</f>
        <v>Continua</v>
      </c>
      <c r="AD90" s="183" t="str">
        <f>+'5 - Diseño y Valoración Control'!Q91</f>
        <v>Con registro</v>
      </c>
      <c r="AE90" s="110">
        <f>+'5 - Diseño y Valoración Control'!R91</f>
        <v>0.33599999999999997</v>
      </c>
      <c r="AF90" s="109" t="str">
        <f>+'5 - Diseño y Valoración Control'!S91</f>
        <v>Baja</v>
      </c>
      <c r="AG90" s="110">
        <f>+'5 - Diseño y Valoración Control'!T91</f>
        <v>1</v>
      </c>
      <c r="AH90" s="109" t="str">
        <f>+'5 - Diseño y Valoración Control'!U91</f>
        <v>Catastrófico</v>
      </c>
      <c r="AI90" s="109" t="str">
        <f>+'5 - Diseño y Valoración Control'!V91</f>
        <v>Extremo</v>
      </c>
      <c r="AJ90" s="109" t="str">
        <f>+'5 - Diseño y Valoración Control'!W91</f>
        <v>Reducir</v>
      </c>
      <c r="AK90" s="153" t="str">
        <f>+'6 - Plan de Acciones Preventiva'!F89</f>
        <v>P 33.2</v>
      </c>
      <c r="AL90" s="152">
        <f>+'6 - Plan de Acciones Preventiva'!G89</f>
        <v>0</v>
      </c>
      <c r="AM90" s="153" t="str">
        <f>+'6 - Plan de Acciones Preventiva'!H89</f>
        <v/>
      </c>
      <c r="AN90" s="152">
        <f>+'6 - Plan de Acciones Preventiva'!I89</f>
        <v>0</v>
      </c>
      <c r="AO90" s="187">
        <f>+'6 - Plan de Acciones Preventiva'!J89</f>
        <v>0</v>
      </c>
      <c r="AP90" s="187">
        <f>+'6 - Plan de Acciones Preventiva'!AI89</f>
        <v>0</v>
      </c>
      <c r="AQ90" s="252">
        <f>+'6 - Plan de Acciones Preventiva'!AJ89</f>
        <v>0</v>
      </c>
      <c r="AR90" s="187">
        <f>+'6 - Plan de Acciones Preventiva'!AK89</f>
        <v>0</v>
      </c>
      <c r="AS90" s="183">
        <f>+'7 - Materialización del Riesgo'!G91</f>
        <v>0</v>
      </c>
      <c r="AT90" s="183">
        <f>+'7 - Materialización del Riesgo'!H91</f>
        <v>0</v>
      </c>
      <c r="AU90" s="183">
        <f>+'7 - Materialización del Riesgo'!I91</f>
        <v>0</v>
      </c>
      <c r="AV90" s="183" t="e">
        <f>+'7 - Materialización del Riesgo'!J91</f>
        <v>#DIV/0!</v>
      </c>
      <c r="AW90" s="183" t="e">
        <f>+'7 - Materialización del Riesgo'!K91</f>
        <v>#DIV/0!</v>
      </c>
      <c r="AX90" s="183">
        <f>+'7 - Materialización del Riesgo'!L91</f>
        <v>0</v>
      </c>
      <c r="AY90" s="183">
        <f>+'7 - Materialización del Riesgo'!M91</f>
        <v>0</v>
      </c>
      <c r="AZ90" s="183">
        <f>+'7 - Materialización del Riesgo'!N91</f>
        <v>0</v>
      </c>
      <c r="BA90" s="183">
        <f>+'7 - Materialización del Riesgo'!O91</f>
        <v>0</v>
      </c>
      <c r="BB90" s="183" t="e">
        <f>+'7 - Materialización del Riesgo'!P91</f>
        <v>#DIV/0!</v>
      </c>
      <c r="BC90" s="188">
        <f>+'7 - Materialización del Riesgo'!Q91</f>
        <v>1</v>
      </c>
    </row>
    <row r="91" spans="2:55" s="175" customFormat="1" ht="70.75" x14ac:dyDescent="0.4">
      <c r="B91" s="152" t="str">
        <f>+'3 - Identificación del Riesgo'!B91</f>
        <v>ACCESO A LA PROPIEDAD DE LA TIERRA Y LOS TERRITORIOS</v>
      </c>
      <c r="C91" s="152" t="str">
        <f>+'3 - Identificación del Riesgo'!C91</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91" s="152" t="str">
        <f>+'3 - Identificación del Riesgo'!D91</f>
        <v>Inicia con el análisis de la ruta jurídica y termina con la decisión final del expediente</v>
      </c>
      <c r="E91" s="183" t="str">
        <f>+'3 - Identificación del Riesgo'!F91</f>
        <v>SUBDIRECCIÓN DE ACCESO A TIERRAS EN ZONAS FOCALIZADAS</v>
      </c>
      <c r="F91" s="153" t="str">
        <f>+'3 - Identificación del Riesgo'!G91</f>
        <v>R 33</v>
      </c>
      <c r="G91" s="183" t="str">
        <f>+'3 - Identificación del Riesgo'!H91</f>
        <v xml:space="preserve">Demoras en ejecutar las etapas propias del procedimiento por causas internas de revocatoria de predios focalizados </v>
      </c>
      <c r="H91" s="183" t="str">
        <f>+'3 - Identificación del Riesgo'!I91</f>
        <v>Pérdida Reputacional</v>
      </c>
      <c r="I91" s="152" t="str">
        <f>+'3 - Identificación del Riesgo'!J91</f>
        <v>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v>
      </c>
      <c r="J91" s="184">
        <f>+'3 - Identificación del Riesgo'!O91</f>
        <v>44701</v>
      </c>
      <c r="K91" s="184" t="str">
        <f>+'3 - Identificación del Riesgo'!K91</f>
        <v>OPERATIVOS</v>
      </c>
      <c r="L91" s="185" t="str">
        <f>+'3 - Identificación del Riesgo'!N91</f>
        <v>Ejecución y administración de procesos</v>
      </c>
      <c r="M91" s="186">
        <f>+'4 - Valor del Riesgo Inherente'!H92</f>
        <v>2080</v>
      </c>
      <c r="N91" s="109" t="str">
        <f t="shared" si="2"/>
        <v>Alta</v>
      </c>
      <c r="O91" s="110">
        <f t="shared" si="3"/>
        <v>0.8</v>
      </c>
      <c r="P91" s="186" t="str">
        <f>+'4 - Valor del Riesgo Inherente'!K92</f>
        <v xml:space="preserve">     El riesgo afecta la imagen de la entidad a nivel nacional, con efecto publicitarios sostenible a nivel país</v>
      </c>
      <c r="Q91" s="109" t="str">
        <f>+'4 - Valor del Riesgo Inherente'!L92</f>
        <v>Catastrófico</v>
      </c>
      <c r="R91" s="110">
        <f>+'4 - Valor del Riesgo Inherente'!M92</f>
        <v>1</v>
      </c>
      <c r="S91" s="109" t="str">
        <f>+'4 - Valor del Riesgo Inherente'!N92</f>
        <v>Extremo</v>
      </c>
      <c r="T91" s="109" t="str">
        <f>+'4 - Valor del Riesgo Inherente'!O92</f>
        <v>Reducir</v>
      </c>
      <c r="U91" s="153" t="str">
        <f>+'5 - Diseño y Valoración Control'!H92</f>
        <v>C 33.3</v>
      </c>
      <c r="V91" s="152" t="str">
        <f>+'5 - Diseño y Valoración Control'!I92</f>
        <v>SUBDIRECCIÓN DE ACCESO A TIERRAS EN ZONAS FOCALIZADAS</v>
      </c>
      <c r="W91" s="152" t="str">
        <f>+'5 - Diseño y Valoración Control'!J92</f>
        <v>Subdirección de Acceso a tierras en Zonas Focalizadas prioriza la gestión  a través del tipo de requerimiento donde se revisa si es un derecho de petición o solicitud de revocatoria de predios focalizados que incumplió los tiempo de ejecución del procedimiento o que presenta información como caso emblemático para la ANT</v>
      </c>
      <c r="X91" s="183" t="str">
        <f>+'5 - Diseño y Valoración Control'!K92</f>
        <v>Correctivo</v>
      </c>
      <c r="Y91" s="109" t="str">
        <f>+'5 - Diseño y Valoración Control'!L92</f>
        <v>Impacto</v>
      </c>
      <c r="Z91" s="183" t="str">
        <f>+'5 - Diseño y Valoración Control'!M92</f>
        <v>Manual</v>
      </c>
      <c r="AA91" s="109" t="str">
        <f>+'5 - Diseño y Valoración Control'!N92</f>
        <v>25%</v>
      </c>
      <c r="AB91" s="183" t="str">
        <f>+'5 - Diseño y Valoración Control'!O92</f>
        <v>Documentado</v>
      </c>
      <c r="AC91" s="183" t="str">
        <f>+'5 - Diseño y Valoración Control'!P92</f>
        <v>Continua</v>
      </c>
      <c r="AD91" s="183" t="str">
        <f>+'5 - Diseño y Valoración Control'!Q92</f>
        <v>Con registro</v>
      </c>
      <c r="AE91" s="110">
        <f>+'5 - Diseño y Valoración Control'!R92</f>
        <v>0.33599999999999997</v>
      </c>
      <c r="AF91" s="109" t="str">
        <f>+'5 - Diseño y Valoración Control'!S92</f>
        <v>Baja</v>
      </c>
      <c r="AG91" s="110">
        <f>+'5 - Diseño y Valoración Control'!T92</f>
        <v>0.75</v>
      </c>
      <c r="AH91" s="109" t="str">
        <f>+'5 - Diseño y Valoración Control'!U92</f>
        <v>Mayor</v>
      </c>
      <c r="AI91" s="109" t="str">
        <f>+'5 - Diseño y Valoración Control'!V92</f>
        <v>Alto</v>
      </c>
      <c r="AJ91" s="109" t="str">
        <f>+'5 - Diseño y Valoración Control'!W92</f>
        <v>Reducir</v>
      </c>
      <c r="AK91" s="153" t="str">
        <f>+'6 - Plan de Acciones Preventiva'!F90</f>
        <v>P 33.3</v>
      </c>
      <c r="AL91" s="152">
        <f>+'6 - Plan de Acciones Preventiva'!G90</f>
        <v>0</v>
      </c>
      <c r="AM91" s="153" t="str">
        <f>+'6 - Plan de Acciones Preventiva'!H90</f>
        <v/>
      </c>
      <c r="AN91" s="152">
        <f>+'6 - Plan de Acciones Preventiva'!I90</f>
        <v>0</v>
      </c>
      <c r="AO91" s="187">
        <f>+'6 - Plan de Acciones Preventiva'!J90</f>
        <v>0</v>
      </c>
      <c r="AP91" s="187">
        <f>+'6 - Plan de Acciones Preventiva'!AI90</f>
        <v>0</v>
      </c>
      <c r="AQ91" s="252">
        <f>+'6 - Plan de Acciones Preventiva'!AJ90</f>
        <v>0</v>
      </c>
      <c r="AR91" s="187">
        <f>+'6 - Plan de Acciones Preventiva'!AK90</f>
        <v>0</v>
      </c>
      <c r="AS91" s="183">
        <f>+'7 - Materialización del Riesgo'!G92</f>
        <v>0</v>
      </c>
      <c r="AT91" s="183">
        <f>+'7 - Materialización del Riesgo'!H92</f>
        <v>0</v>
      </c>
      <c r="AU91" s="183">
        <f>+'7 - Materialización del Riesgo'!I92</f>
        <v>0</v>
      </c>
      <c r="AV91" s="183" t="e">
        <f>+'7 - Materialización del Riesgo'!J92</f>
        <v>#DIV/0!</v>
      </c>
      <c r="AW91" s="183" t="e">
        <f>+'7 - Materialización del Riesgo'!K92</f>
        <v>#DIV/0!</v>
      </c>
      <c r="AX91" s="183">
        <f>+'7 - Materialización del Riesgo'!L92</f>
        <v>0</v>
      </c>
      <c r="AY91" s="183">
        <f>+'7 - Materialización del Riesgo'!M92</f>
        <v>0</v>
      </c>
      <c r="AZ91" s="183">
        <f>+'7 - Materialización del Riesgo'!N92</f>
        <v>0</v>
      </c>
      <c r="BA91" s="183">
        <f>+'7 - Materialización del Riesgo'!O92</f>
        <v>0</v>
      </c>
      <c r="BB91" s="183" t="e">
        <f>+'7 - Materialización del Riesgo'!P92</f>
        <v>#DIV/0!</v>
      </c>
      <c r="BC91" s="188">
        <f>+'7 - Materialización del Riesgo'!Q92</f>
        <v>1</v>
      </c>
    </row>
    <row r="92" spans="2:55" s="175" customFormat="1" ht="70.75" x14ac:dyDescent="0.4">
      <c r="B92" s="152" t="str">
        <f>+'3 - Identificación del Riesgo'!B92</f>
        <v>ACCESO A LA PROPIEDAD DE LA TIERRA Y LOS TERRITORIOS</v>
      </c>
      <c r="C92" s="152" t="str">
        <f>+'3 - Identificación del Riesgo'!C92</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92" s="152" t="str">
        <f>+'3 - Identificación del Riesgo'!D92</f>
        <v>Inicia con el análisis de la ruta jurídica y termina con la decisión final del expediente</v>
      </c>
      <c r="E92" s="183" t="str">
        <f>+'3 - Identificación del Riesgo'!F92</f>
        <v>DIRECCIÓN DE ACCESO A TIERRAS</v>
      </c>
      <c r="F92" s="153" t="str">
        <f>+'3 - Identificación del Riesgo'!G92</f>
        <v>R 34</v>
      </c>
      <c r="G92" s="183" t="str">
        <f>+'3 - Identificación del Riesgo'!H92</f>
        <v>Redireccionamiento equivocado de las solicitudes que ingresan a la DAT</v>
      </c>
      <c r="H92" s="183" t="str">
        <f>+'3 - Identificación del Riesgo'!I92</f>
        <v>Pérdida Reputacional</v>
      </c>
      <c r="I92" s="152" t="str">
        <f>+'3 - Identificación del Riesgo'!J92</f>
        <v>Posibilidad de pérdida reputacional en la imagen institucional secundario a peticiones, quejas y/o reclamos de la comunidad y por incumplimiento en respuesta oportuna a  requerimientos legales (derechos de petición, tutelas, y demandas) debido a la falta de capacitación del procedimiento de gestión de peticiones quejas, reclamos, soluciones, denuncias y felicitaciones con énfasis en las tareas y controles que participa la DAT, así como la falta de socialización a cada una de las subdirecciones de la Dirección de Acceso a Tierras de la designación de competencias mediante otras funciones en resoluciones internas, circulares y emanadas desde la Dirección General</v>
      </c>
      <c r="J92" s="184">
        <f>+'3 - Identificación del Riesgo'!O92</f>
        <v>44701</v>
      </c>
      <c r="K92" s="184" t="str">
        <f>+'3 - Identificación del Riesgo'!K92</f>
        <v>OPERATIVOS</v>
      </c>
      <c r="L92" s="185" t="str">
        <f>+'3 - Identificación del Riesgo'!N92</f>
        <v>Ejecución y administración de procesos</v>
      </c>
      <c r="M92" s="186">
        <f>+'4 - Valor del Riesgo Inherente'!H93</f>
        <v>10400</v>
      </c>
      <c r="N92" s="109" t="str">
        <f t="shared" si="2"/>
        <v>Muy Alta</v>
      </c>
      <c r="O92" s="110">
        <f t="shared" si="3"/>
        <v>1</v>
      </c>
      <c r="P92" s="186" t="str">
        <f>+'4 - Valor del Riesgo Inherente'!K93</f>
        <v xml:space="preserve">     El riesgo afecta la imagen de la entidad a nivel nacional, con efecto publicitarios sostenible a nivel país</v>
      </c>
      <c r="Q92" s="109" t="str">
        <f>+'4 - Valor del Riesgo Inherente'!L93</f>
        <v>Catastrófico</v>
      </c>
      <c r="R92" s="110">
        <f>+'4 - Valor del Riesgo Inherente'!M93</f>
        <v>1</v>
      </c>
      <c r="S92" s="109" t="str">
        <f>+'4 - Valor del Riesgo Inherente'!N93</f>
        <v>Extremo</v>
      </c>
      <c r="T92" s="109" t="str">
        <f>+'4 - Valor del Riesgo Inherente'!O93</f>
        <v>Reducir</v>
      </c>
      <c r="U92" s="153" t="str">
        <f>+'5 - Diseño y Valoración Control'!H93</f>
        <v>C 34.1</v>
      </c>
      <c r="V92" s="152" t="str">
        <f>+'5 - Diseño y Valoración Control'!I93</f>
        <v>DIRECCIÓN DE ACCESO A TIERRAS</v>
      </c>
      <c r="W92" s="152" t="str">
        <f>+'5 - Diseño y Valoración Control'!J93</f>
        <v>Dirección de Acceso a Tierras identifica los trámites que pueden incumplir los términos establecidos a través de la realización del reportes de alertas semanales verificando el estado de cada trámite en curso y determinando cuáles podrían hallarse por superar algún término</v>
      </c>
      <c r="X92" s="183" t="str">
        <f>+'5 - Diseño y Valoración Control'!K93</f>
        <v>Preventivo</v>
      </c>
      <c r="Y92" s="109" t="str">
        <f>+'5 - Diseño y Valoración Control'!L93</f>
        <v>Probabilidad</v>
      </c>
      <c r="Z92" s="183" t="str">
        <f>+'5 - Diseño y Valoración Control'!M93</f>
        <v>Manual</v>
      </c>
      <c r="AA92" s="109" t="str">
        <f>+'5 - Diseño y Valoración Control'!N93</f>
        <v>40%</v>
      </c>
      <c r="AB92" s="183" t="str">
        <f>+'5 - Diseño y Valoración Control'!O93</f>
        <v>Documentado</v>
      </c>
      <c r="AC92" s="183" t="str">
        <f>+'5 - Diseño y Valoración Control'!P93</f>
        <v>Continua</v>
      </c>
      <c r="AD92" s="183" t="str">
        <f>+'5 - Diseño y Valoración Control'!Q93</f>
        <v>Con registro</v>
      </c>
      <c r="AE92" s="110">
        <f>+'5 - Diseño y Valoración Control'!R93</f>
        <v>0.6</v>
      </c>
      <c r="AF92" s="109" t="str">
        <f>+'5 - Diseño y Valoración Control'!S93</f>
        <v>Media</v>
      </c>
      <c r="AG92" s="110">
        <f>+'5 - Diseño y Valoración Control'!T93</f>
        <v>1</v>
      </c>
      <c r="AH92" s="109" t="str">
        <f>+'5 - Diseño y Valoración Control'!U93</f>
        <v>Catastrófico</v>
      </c>
      <c r="AI92" s="109" t="str">
        <f>+'5 - Diseño y Valoración Control'!V93</f>
        <v>Extremo</v>
      </c>
      <c r="AJ92" s="109" t="str">
        <f>+'5 - Diseño y Valoración Control'!W93</f>
        <v>Reducir</v>
      </c>
      <c r="AK92" s="153" t="str">
        <f>+'6 - Plan de Acciones Preventiva'!F91</f>
        <v>P 34.1</v>
      </c>
      <c r="AL92" s="152" t="str">
        <f>+'6 - Plan de Acciones Preventiva'!G91</f>
        <v>Realizar capacitación en el Procedimiento Gestión de Petición Quejas y Reclamos por parte de profesional líder del equipo de correspondencia, a los colaboradores de correspondencia DAT.</v>
      </c>
      <c r="AM92" s="153" t="str">
        <f>+'6 - Plan de Acciones Preventiva'!H91</f>
        <v>DIRECCIÓN DE ACCESO A TIERRAS</v>
      </c>
      <c r="AN92" s="152" t="str">
        <f>+'6 - Plan de Acciones Preventiva'!I91</f>
        <v>Lista de asistencia de los colaboradores de correspondencia DAT capacitados en el procedimiento de Gestión de Petición Quejas y Reclamos</v>
      </c>
      <c r="AO92" s="187">
        <f>+'6 - Plan de Acciones Preventiva'!J91</f>
        <v>0.95</v>
      </c>
      <c r="AP92" s="187">
        <f>+'6 - Plan de Acciones Preventiva'!AI91</f>
        <v>0.94979999999999998</v>
      </c>
      <c r="AQ92" s="252">
        <f>+'6 - Plan de Acciones Preventiva'!AJ91</f>
        <v>0.99978947368421056</v>
      </c>
      <c r="AR92" s="187" t="str">
        <f>+'6 - Plan de Acciones Preventiva'!AK91</f>
        <v>Finalizado</v>
      </c>
      <c r="AS92" s="183">
        <f>+'7 - Materialización del Riesgo'!G93</f>
        <v>0</v>
      </c>
      <c r="AT92" s="183">
        <f>+'7 - Materialización del Riesgo'!H93</f>
        <v>0</v>
      </c>
      <c r="AU92" s="183">
        <f>+'7 - Materialización del Riesgo'!I93</f>
        <v>0</v>
      </c>
      <c r="AV92" s="183" t="e">
        <f>+'7 - Materialización del Riesgo'!J93</f>
        <v>#DIV/0!</v>
      </c>
      <c r="AW92" s="183" t="e">
        <f>+'7 - Materialización del Riesgo'!K93</f>
        <v>#DIV/0!</v>
      </c>
      <c r="AX92" s="183">
        <f>+'7 - Materialización del Riesgo'!L93</f>
        <v>0</v>
      </c>
      <c r="AY92" s="183">
        <f>+'7 - Materialización del Riesgo'!M93</f>
        <v>0</v>
      </c>
      <c r="AZ92" s="183">
        <f>+'7 - Materialización del Riesgo'!N93</f>
        <v>0</v>
      </c>
      <c r="BA92" s="183">
        <f>+'7 - Materialización del Riesgo'!O93</f>
        <v>0</v>
      </c>
      <c r="BB92" s="183" t="e">
        <f>+'7 - Materialización del Riesgo'!P93</f>
        <v>#DIV/0!</v>
      </c>
      <c r="BC92" s="188">
        <f>+'7 - Materialización del Riesgo'!Q93</f>
        <v>1</v>
      </c>
    </row>
    <row r="93" spans="2:55" s="175" customFormat="1" ht="70.75" x14ac:dyDescent="0.4">
      <c r="B93" s="152" t="str">
        <f>+'3 - Identificación del Riesgo'!B93</f>
        <v>ACCESO A LA PROPIEDAD DE LA TIERRA Y LOS TERRITORIOS</v>
      </c>
      <c r="C93" s="152" t="str">
        <f>+'3 - Identificación del Riesgo'!C93</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93" s="152" t="str">
        <f>+'3 - Identificación del Riesgo'!D93</f>
        <v>Inicia con el análisis de la ruta jurídica y termina con la decisión final del expediente</v>
      </c>
      <c r="E93" s="183" t="str">
        <f>+'3 - Identificación del Riesgo'!F93</f>
        <v>DIRECCIÓN DE ACCESO A TIERRAS</v>
      </c>
      <c r="F93" s="153" t="str">
        <f>+'3 - Identificación del Riesgo'!G93</f>
        <v>R 34</v>
      </c>
      <c r="G93" s="183" t="str">
        <f>+'3 - Identificación del Riesgo'!H93</f>
        <v>Redireccionamiento equivocado de las solicitudes que ingresan a la DAT</v>
      </c>
      <c r="H93" s="183" t="str">
        <f>+'3 - Identificación del Riesgo'!I93</f>
        <v>Pérdida Reputacional</v>
      </c>
      <c r="I93" s="152" t="str">
        <f>+'3 - Identificación del Riesgo'!J93</f>
        <v>Posibilidad de pérdida reputacional en la imagen institucional secundario a peticiones, quejas y/o reclamos de la comunidad y por incumplimiento en respuesta oportuna a  requerimientos legales (derechos de petición, tutelas, y demandas) debido a la falta de capacitación del procedimiento de gestión de peticiones quejas, reclamos, soluciones, denuncias y felicitaciones con énfasis en las tareas y controles que participa la DAT, así como la falta de socialización a cada una de las subdirecciones de la Dirección de Acceso a Tierras de la designación de competencias mediante otras funciones en resoluciones internas, circulares y emanadas desde la Dirección General</v>
      </c>
      <c r="J93" s="184">
        <f>+'3 - Identificación del Riesgo'!O93</f>
        <v>44701</v>
      </c>
      <c r="K93" s="184" t="str">
        <f>+'3 - Identificación del Riesgo'!K93</f>
        <v>OPERATIVOS</v>
      </c>
      <c r="L93" s="185" t="str">
        <f>+'3 - Identificación del Riesgo'!N93</f>
        <v>Ejecución y administración de procesos</v>
      </c>
      <c r="M93" s="186">
        <f>+'4 - Valor del Riesgo Inherente'!H94</f>
        <v>10400</v>
      </c>
      <c r="N93" s="109" t="str">
        <f t="shared" si="2"/>
        <v>Muy Alta</v>
      </c>
      <c r="O93" s="110">
        <f t="shared" si="3"/>
        <v>1</v>
      </c>
      <c r="P93" s="186" t="str">
        <f>+'4 - Valor del Riesgo Inherente'!K94</f>
        <v xml:space="preserve">     El riesgo afecta la imagen de la entidad a nivel nacional, con efecto publicitarios sostenible a nivel país</v>
      </c>
      <c r="Q93" s="109" t="str">
        <f>+'4 - Valor del Riesgo Inherente'!L94</f>
        <v>Catastrófico</v>
      </c>
      <c r="R93" s="110">
        <f>+'4 - Valor del Riesgo Inherente'!M94</f>
        <v>1</v>
      </c>
      <c r="S93" s="109" t="str">
        <f>+'4 - Valor del Riesgo Inherente'!N94</f>
        <v>Extremo</v>
      </c>
      <c r="T93" s="109" t="str">
        <f>+'4 - Valor del Riesgo Inherente'!O94</f>
        <v>Reducir</v>
      </c>
      <c r="U93" s="153" t="str">
        <f>+'5 - Diseño y Valoración Control'!H94</f>
        <v>C 34.2</v>
      </c>
      <c r="V93" s="152" t="str">
        <f>+'5 - Diseño y Valoración Control'!I94</f>
        <v>DIRECCIÓN DE ACCESO A TIERRAS</v>
      </c>
      <c r="W93" s="152" t="str">
        <f>+'5 - Diseño y Valoración Control'!J94</f>
        <v>Dirección de Acceso a Tierras tramita el proceso con el equipo funcional de titulación a través de la realización de nuevo trámite y/o la Orden Judicial (Cuando aplique) verificando el estado de cada trámite en curso y determinando cuáles se encuentran superando algún término</v>
      </c>
      <c r="X93" s="183" t="str">
        <f>+'5 - Diseño y Valoración Control'!K94</f>
        <v>Correctivo</v>
      </c>
      <c r="Y93" s="109" t="str">
        <f>+'5 - Diseño y Valoración Control'!L94</f>
        <v>Impacto</v>
      </c>
      <c r="Z93" s="183" t="str">
        <f>+'5 - Diseño y Valoración Control'!M94</f>
        <v>Manual</v>
      </c>
      <c r="AA93" s="109" t="str">
        <f>+'5 - Diseño y Valoración Control'!N94</f>
        <v>25%</v>
      </c>
      <c r="AB93" s="183" t="str">
        <f>+'5 - Diseño y Valoración Control'!O94</f>
        <v>Documentado</v>
      </c>
      <c r="AC93" s="183" t="str">
        <f>+'5 - Diseño y Valoración Control'!P94</f>
        <v>Continua</v>
      </c>
      <c r="AD93" s="183" t="str">
        <f>+'5 - Diseño y Valoración Control'!Q94</f>
        <v>Con registro</v>
      </c>
      <c r="AE93" s="110">
        <f>+'5 - Diseño y Valoración Control'!R94</f>
        <v>0.6</v>
      </c>
      <c r="AF93" s="109" t="str">
        <f>+'5 - Diseño y Valoración Control'!S94</f>
        <v>Media</v>
      </c>
      <c r="AG93" s="110">
        <f>+'5 - Diseño y Valoración Control'!T94</f>
        <v>0.75</v>
      </c>
      <c r="AH93" s="109" t="str">
        <f>+'5 - Diseño y Valoración Control'!U94</f>
        <v>Mayor</v>
      </c>
      <c r="AI93" s="109" t="str">
        <f>+'5 - Diseño y Valoración Control'!V94</f>
        <v>Alto</v>
      </c>
      <c r="AJ93" s="109" t="str">
        <f>+'5 - Diseño y Valoración Control'!W94</f>
        <v>Reducir</v>
      </c>
      <c r="AK93" s="153" t="str">
        <f>+'6 - Plan de Acciones Preventiva'!F92</f>
        <v>P 34.2</v>
      </c>
      <c r="AL93" s="152">
        <f>+'6 - Plan de Acciones Preventiva'!G92</f>
        <v>0</v>
      </c>
      <c r="AM93" s="153" t="str">
        <f>+'6 - Plan de Acciones Preventiva'!H92</f>
        <v/>
      </c>
      <c r="AN93" s="152">
        <f>+'6 - Plan de Acciones Preventiva'!I92</f>
        <v>0</v>
      </c>
      <c r="AO93" s="187">
        <f>+'6 - Plan de Acciones Preventiva'!J92</f>
        <v>0</v>
      </c>
      <c r="AP93" s="187">
        <f>+'6 - Plan de Acciones Preventiva'!AI92</f>
        <v>0</v>
      </c>
      <c r="AQ93" s="252">
        <f>+'6 - Plan de Acciones Preventiva'!AJ92</f>
        <v>0</v>
      </c>
      <c r="AR93" s="187">
        <f>+'6 - Plan de Acciones Preventiva'!AK92</f>
        <v>0</v>
      </c>
      <c r="AS93" s="183">
        <f>+'7 - Materialización del Riesgo'!G94</f>
        <v>0</v>
      </c>
      <c r="AT93" s="183">
        <f>+'7 - Materialización del Riesgo'!H94</f>
        <v>0</v>
      </c>
      <c r="AU93" s="183">
        <f>+'7 - Materialización del Riesgo'!I94</f>
        <v>0</v>
      </c>
      <c r="AV93" s="183" t="e">
        <f>+'7 - Materialización del Riesgo'!J94</f>
        <v>#DIV/0!</v>
      </c>
      <c r="AW93" s="183" t="e">
        <f>+'7 - Materialización del Riesgo'!K94</f>
        <v>#DIV/0!</v>
      </c>
      <c r="AX93" s="183">
        <f>+'7 - Materialización del Riesgo'!L94</f>
        <v>0</v>
      </c>
      <c r="AY93" s="183">
        <f>+'7 - Materialización del Riesgo'!M94</f>
        <v>0</v>
      </c>
      <c r="AZ93" s="183">
        <f>+'7 - Materialización del Riesgo'!N94</f>
        <v>0</v>
      </c>
      <c r="BA93" s="183">
        <f>+'7 - Materialización del Riesgo'!O94</f>
        <v>0</v>
      </c>
      <c r="BB93" s="183" t="e">
        <f>+'7 - Materialización del Riesgo'!P94</f>
        <v>#DIV/0!</v>
      </c>
      <c r="BC93" s="188">
        <f>+'7 - Materialización del Riesgo'!Q94</f>
        <v>1</v>
      </c>
    </row>
    <row r="94" spans="2:55" s="175" customFormat="1" ht="84.9" x14ac:dyDescent="0.4">
      <c r="B94" s="152" t="str">
        <f>+'3 - Identificación del Riesgo'!B94</f>
        <v>ADMINISTRACIÓN DE TIERRAS</v>
      </c>
      <c r="C94" s="152" t="str">
        <f>+'3 - Identificación del Riesgo'!C94</f>
        <v>Adelantar las diferentes acciones necesarias para la administración de los bienes fiscales patrimoniales de la Agencia y las tierras baldías de la Nación, conforme a la vocación productiva y uso del suelo, promoviendo las condiciones socioeconómicas y ambientales del territorio</v>
      </c>
      <c r="D94" s="152" t="str">
        <f>+'3 - Identificación del Riesgo'!D94</f>
        <v>Inicia con la información recibida por los diferentes modelos de atención e informes de seguimiento de las distintas adjudicaciones realizadas y finaliza con la administración del Fondo Nacional Agrario y baldíos, realización de mecanismos de administración, constitución y delimitación de zonas de reservas, protección de territorios encestarles de comunidades indígenas, revocatoria del acto de adjudicación y limitaciones a la propiedad</v>
      </c>
      <c r="E94" s="183">
        <f>+'3 - Identificación del Riesgo'!F94</f>
        <v>0</v>
      </c>
      <c r="F94" s="153" t="str">
        <f>+'3 - Identificación del Riesgo'!G94</f>
        <v>R 35</v>
      </c>
      <c r="G94" s="183">
        <f>+'3 - Identificación del Riesgo'!H94</f>
        <v>0</v>
      </c>
      <c r="H94" s="183">
        <f>+'3 - Identificación del Riesgo'!I94</f>
        <v>0</v>
      </c>
      <c r="I94" s="152">
        <f>+'3 - Identificación del Riesgo'!J94</f>
        <v>0</v>
      </c>
      <c r="J94" s="184">
        <f>+'3 - Identificación del Riesgo'!O94</f>
        <v>0</v>
      </c>
      <c r="K94" s="184">
        <f>+'3 - Identificación del Riesgo'!K94</f>
        <v>0</v>
      </c>
      <c r="L94" s="185">
        <f>+'3 - Identificación del Riesgo'!N94</f>
        <v>0</v>
      </c>
      <c r="M94" s="186">
        <f>+'4 - Valor del Riesgo Inherente'!H95</f>
        <v>30</v>
      </c>
      <c r="N94" s="109" t="str">
        <f t="shared" si="2"/>
        <v>Media</v>
      </c>
      <c r="O94" s="110">
        <f t="shared" si="3"/>
        <v>0.6</v>
      </c>
      <c r="P94" s="186" t="str">
        <f>+'4 - Valor del Riesgo Inherente'!K95</f>
        <v xml:space="preserve">     El riesgo afecta la imagen de la entidad a nivel nacional, con efecto publicitarios sostenible a nivel país</v>
      </c>
      <c r="Q94" s="109" t="str">
        <f>+'4 - Valor del Riesgo Inherente'!L95</f>
        <v>Catastrófico</v>
      </c>
      <c r="R94" s="110">
        <f>+'4 - Valor del Riesgo Inherente'!M95</f>
        <v>1</v>
      </c>
      <c r="S94" s="109" t="str">
        <f>+'4 - Valor del Riesgo Inherente'!N95</f>
        <v>Extremo</v>
      </c>
      <c r="T94" s="109" t="str">
        <f>+'4 - Valor del Riesgo Inherente'!O95</f>
        <v>Reducir</v>
      </c>
      <c r="U94" s="153" t="str">
        <f>+'5 - Diseño y Valoración Control'!H95</f>
        <v>C 35.1</v>
      </c>
      <c r="V94" s="152">
        <f>+'5 - Diseño y Valoración Control'!I95</f>
        <v>0</v>
      </c>
      <c r="W94" s="152">
        <f>+'5 - Diseño y Valoración Control'!J95</f>
        <v>0</v>
      </c>
      <c r="X94" s="183">
        <f>+'5 - Diseño y Valoración Control'!K95</f>
        <v>0</v>
      </c>
      <c r="Y94" s="109" t="str">
        <f>+'5 - Diseño y Valoración Control'!L95</f>
        <v/>
      </c>
      <c r="Z94" s="183">
        <f>+'5 - Diseño y Valoración Control'!M95</f>
        <v>0</v>
      </c>
      <c r="AA94" s="109" t="str">
        <f>+'5 - Diseño y Valoración Control'!N95</f>
        <v/>
      </c>
      <c r="AB94" s="183">
        <f>+'5 - Diseño y Valoración Control'!O95</f>
        <v>0</v>
      </c>
      <c r="AC94" s="183">
        <f>+'5 - Diseño y Valoración Control'!P95</f>
        <v>0</v>
      </c>
      <c r="AD94" s="183">
        <f>+'5 - Diseño y Valoración Control'!Q95</f>
        <v>0</v>
      </c>
      <c r="AE94" s="110" t="str">
        <f>+'5 - Diseño y Valoración Control'!R95</f>
        <v/>
      </c>
      <c r="AF94" s="109" t="str">
        <f>+'5 - Diseño y Valoración Control'!S95</f>
        <v/>
      </c>
      <c r="AG94" s="110" t="str">
        <f>+'5 - Diseño y Valoración Control'!T95</f>
        <v/>
      </c>
      <c r="AH94" s="109" t="str">
        <f>+'5 - Diseño y Valoración Control'!U95</f>
        <v/>
      </c>
      <c r="AI94" s="109" t="str">
        <f>+'5 - Diseño y Valoración Control'!V95</f>
        <v/>
      </c>
      <c r="AJ94" s="109" t="e">
        <f>+'5 - Diseño y Valoración Control'!W95</f>
        <v>#N/A</v>
      </c>
      <c r="AK94" s="153" t="str">
        <f>+'6 - Plan de Acciones Preventiva'!F93</f>
        <v>P 35.1</v>
      </c>
      <c r="AL94" s="152">
        <f>+'6 - Plan de Acciones Preventiva'!G93</f>
        <v>0</v>
      </c>
      <c r="AM94" s="153">
        <f>+'6 - Plan de Acciones Preventiva'!H93</f>
        <v>0</v>
      </c>
      <c r="AN94" s="152">
        <f>+'6 - Plan de Acciones Preventiva'!I93</f>
        <v>0</v>
      </c>
      <c r="AO94" s="187">
        <f>+'6 - Plan de Acciones Preventiva'!J93</f>
        <v>0</v>
      </c>
      <c r="AP94" s="187">
        <f>+'6 - Plan de Acciones Preventiva'!AI93</f>
        <v>0</v>
      </c>
      <c r="AQ94" s="252">
        <f>+'6 - Plan de Acciones Preventiva'!AJ93</f>
        <v>0</v>
      </c>
      <c r="AR94" s="187">
        <f>+'6 - Plan de Acciones Preventiva'!AK93</f>
        <v>0</v>
      </c>
      <c r="AS94" s="183">
        <f>+'7 - Materialización del Riesgo'!G95</f>
        <v>0</v>
      </c>
      <c r="AT94" s="183">
        <f>+'7 - Materialización del Riesgo'!H95</f>
        <v>0</v>
      </c>
      <c r="AU94" s="183">
        <f>+'7 - Materialización del Riesgo'!I95</f>
        <v>0</v>
      </c>
      <c r="AV94" s="183" t="e">
        <f>+'7 - Materialización del Riesgo'!J95</f>
        <v>#DIV/0!</v>
      </c>
      <c r="AW94" s="183" t="e">
        <f>+'7 - Materialización del Riesgo'!K95</f>
        <v>#DIV/0!</v>
      </c>
      <c r="AX94" s="183">
        <f>+'7 - Materialización del Riesgo'!L95</f>
        <v>0</v>
      </c>
      <c r="AY94" s="183">
        <f>+'7 - Materialización del Riesgo'!M95</f>
        <v>0</v>
      </c>
      <c r="AZ94" s="183">
        <f>+'7 - Materialización del Riesgo'!N95</f>
        <v>0</v>
      </c>
      <c r="BA94" s="183">
        <f>+'7 - Materialización del Riesgo'!O95</f>
        <v>0</v>
      </c>
      <c r="BB94" s="183" t="e">
        <f>+'7 - Materialización del Riesgo'!P95</f>
        <v>#DIV/0!</v>
      </c>
      <c r="BC94" s="188">
        <f>+'7 - Materialización del Riesgo'!Q95</f>
        <v>1</v>
      </c>
    </row>
    <row r="95" spans="2:55" s="175" customFormat="1" ht="84.9" x14ac:dyDescent="0.4">
      <c r="B95" s="152" t="str">
        <f>+'3 - Identificación del Riesgo'!B95</f>
        <v>ADMINISTRACIÓN DE TIERRAS</v>
      </c>
      <c r="C95" s="152" t="str">
        <f>+'3 - Identificación del Riesgo'!C95</f>
        <v>Adelantar las diferentes acciones necesarias para la administración de los bienes fiscales patrimoniales de la Agencia y las tierras baldías de la Nación, conforme a la vocación productiva y uso del suelo, promoviendo las condiciones socioeconómicas y ambientales del territorio</v>
      </c>
      <c r="D95" s="152" t="str">
        <f>+'3 - Identificación del Riesgo'!D95</f>
        <v>Inicia con la información recibida por los diferentes modelos de atención e informes de seguimiento de las distintas adjudicaciones realizadas y finaliza con la administración del Fondo Nacional Agrario y baldíos, realización de mecanismos de administración, constitución y delimitación de zonas de reservas, protección de territorios encestarles de comunidades indígenas, revocatoria del acto de adjudicación y limitaciones a la propiedad</v>
      </c>
      <c r="E95" s="183" t="str">
        <f>+'3 - Identificación del Riesgo'!F95</f>
        <v>SUBDIRECCIÓN DE ADMINISTRACIÓN DE TIERRAS DE LA NACIÓN</v>
      </c>
      <c r="F95" s="153" t="str">
        <f>+'3 - Identificación del Riesgo'!G95</f>
        <v>R 36</v>
      </c>
      <c r="G95" s="183" t="str">
        <f>+'3 - Identificación del Riesgo'!H95</f>
        <v>Inventario de predios desactualizado de Fondo de Tierras para la Reforma Rural Integral</v>
      </c>
      <c r="H95" s="183" t="str">
        <f>+'3 - Identificación del Riesgo'!I95</f>
        <v>Pérdida Reputacional</v>
      </c>
      <c r="I95" s="152" t="str">
        <f>+'3 - Identificación del Riesgo'!J95</f>
        <v>Posibilidad de pérdida reputacional en la imagen institucional de la entidad debido desconocimiento de normatividad y/o lineamientos asociados al Fondo de Tierras para la Reforma Rural Integral, aunado al desconocimiento de los Roles y Responsabilidades en el reporte de predios en curso de adjudicación y de los requisitos de ingreso ante el Fondo de Tierras para la Reforma Rural Integral</v>
      </c>
      <c r="J95" s="184">
        <f>+'3 - Identificación del Riesgo'!O95</f>
        <v>44701</v>
      </c>
      <c r="K95" s="184" t="str">
        <f>+'3 - Identificación del Riesgo'!K95</f>
        <v>ESTRATÉGICOS</v>
      </c>
      <c r="L95" s="185" t="str">
        <f>+'3 - Identificación del Riesgo'!N95</f>
        <v>Ejecución y administración de procesos</v>
      </c>
      <c r="M95" s="186">
        <f>+'4 - Valor del Riesgo Inherente'!H96</f>
        <v>30</v>
      </c>
      <c r="N95" s="109" t="str">
        <f t="shared" si="2"/>
        <v>Media</v>
      </c>
      <c r="O95" s="110">
        <f t="shared" si="3"/>
        <v>0.6</v>
      </c>
      <c r="P95" s="186" t="str">
        <f>+'4 - Valor del Riesgo Inherente'!K96</f>
        <v xml:space="preserve">     El riesgo afecta la imagen de la entidad a nivel nacional, con efecto publicitarios sostenible a nivel país</v>
      </c>
      <c r="Q95" s="109" t="str">
        <f>+'4 - Valor del Riesgo Inherente'!L96</f>
        <v>Catastrófico</v>
      </c>
      <c r="R95" s="110">
        <f>+'4 - Valor del Riesgo Inherente'!M96</f>
        <v>1</v>
      </c>
      <c r="S95" s="109" t="str">
        <f>+'4 - Valor del Riesgo Inherente'!N96</f>
        <v>Extremo</v>
      </c>
      <c r="T95" s="109" t="str">
        <f>+'4 - Valor del Riesgo Inherente'!O96</f>
        <v>Reducir</v>
      </c>
      <c r="U95" s="153" t="str">
        <f>+'5 - Diseño y Valoración Control'!H96</f>
        <v>C 36.1</v>
      </c>
      <c r="V95" s="152" t="str">
        <f>+'5 - Diseño y Valoración Control'!I96</f>
        <v>SUBDIRECCIÓN DE ADMINISTRACIÓN DE TIERRAS DE LA NACIÓN</v>
      </c>
      <c r="W95" s="152" t="str">
        <f>+'5 - Diseño y Valoración Control'!J96</f>
        <v>Subdirección de Administración de Tierras de la Nación corrige la información a través del inventario actualizado del Fondo de Tierras para la Reforma Rural Integral donde se modifica los datos por las diferencias detectadas en la conciliación realizada</v>
      </c>
      <c r="X95" s="183" t="str">
        <f>+'5 - Diseño y Valoración Control'!K96</f>
        <v>Correctivo</v>
      </c>
      <c r="Y95" s="109" t="str">
        <f>+'5 - Diseño y Valoración Control'!L96</f>
        <v>Impacto</v>
      </c>
      <c r="Z95" s="183" t="str">
        <f>+'5 - Diseño y Valoración Control'!M96</f>
        <v>Manual</v>
      </c>
      <c r="AA95" s="109" t="str">
        <f>+'5 - Diseño y Valoración Control'!N96</f>
        <v>25%</v>
      </c>
      <c r="AB95" s="183" t="str">
        <f>+'5 - Diseño y Valoración Control'!O96</f>
        <v>Documentado</v>
      </c>
      <c r="AC95" s="183" t="str">
        <f>+'5 - Diseño y Valoración Control'!P96</f>
        <v>Continua</v>
      </c>
      <c r="AD95" s="183" t="str">
        <f>+'5 - Diseño y Valoración Control'!Q96</f>
        <v>Con registro</v>
      </c>
      <c r="AE95" s="110">
        <f>+'5 - Diseño y Valoración Control'!R96</f>
        <v>0.6</v>
      </c>
      <c r="AF95" s="109" t="str">
        <f>+'5 - Diseño y Valoración Control'!S96</f>
        <v>Media</v>
      </c>
      <c r="AG95" s="110">
        <f>+'5 - Diseño y Valoración Control'!T96</f>
        <v>0.75</v>
      </c>
      <c r="AH95" s="109" t="str">
        <f>+'5 - Diseño y Valoración Control'!U96</f>
        <v>Mayor</v>
      </c>
      <c r="AI95" s="109" t="str">
        <f>+'5 - Diseño y Valoración Control'!V96</f>
        <v>Alto</v>
      </c>
      <c r="AJ95" s="109" t="str">
        <f>+'5 - Diseño y Valoración Control'!W96</f>
        <v>Reducir</v>
      </c>
      <c r="AK95" s="153" t="str">
        <f>+'6 - Plan de Acciones Preventiva'!F94</f>
        <v>P 36.1</v>
      </c>
      <c r="AL95" s="152" t="str">
        <f>+'6 - Plan de Acciones Preventiva'!G94</f>
        <v>Revisar y verificar la titularidad de derecho de dominio de los predios registrados en las cuarenta y cuatro (44) actas de transferencia del INCODER a la Agencia Nacional de Tierras.</v>
      </c>
      <c r="AM95" s="153" t="str">
        <f>+'6 - Plan de Acciones Preventiva'!H94</f>
        <v>SUBDIRECCIÓN DE ADMINISTRACIÓN DE TIERRAS DE LA NACIÓN</v>
      </c>
      <c r="AN95" s="152" t="str">
        <f>+'6 - Plan de Acciones Preventiva'!I94</f>
        <v>Conciliación donde se reviso las actas entregadas del INCODER a la ANT</v>
      </c>
      <c r="AO95" s="187">
        <f>+'6 - Plan de Acciones Preventiva'!J94</f>
        <v>2</v>
      </c>
      <c r="AP95" s="187">
        <f>+'6 - Plan de Acciones Preventiva'!AI94</f>
        <v>8</v>
      </c>
      <c r="AQ95" s="252">
        <f>+'6 - Plan de Acciones Preventiva'!AJ94</f>
        <v>1</v>
      </c>
      <c r="AR95" s="187" t="str">
        <f>+'6 - Plan de Acciones Preventiva'!AK94</f>
        <v>Finalizado</v>
      </c>
      <c r="AS95" s="183">
        <f>+'7 - Materialización del Riesgo'!G96</f>
        <v>0</v>
      </c>
      <c r="AT95" s="183">
        <f>+'7 - Materialización del Riesgo'!H96</f>
        <v>0</v>
      </c>
      <c r="AU95" s="183">
        <f>+'7 - Materialización del Riesgo'!I96</f>
        <v>0</v>
      </c>
      <c r="AV95" s="183" t="e">
        <f>+'7 - Materialización del Riesgo'!J96</f>
        <v>#DIV/0!</v>
      </c>
      <c r="AW95" s="183" t="e">
        <f>+'7 - Materialización del Riesgo'!K96</f>
        <v>#DIV/0!</v>
      </c>
      <c r="AX95" s="183">
        <f>+'7 - Materialización del Riesgo'!L96</f>
        <v>0</v>
      </c>
      <c r="AY95" s="183">
        <f>+'7 - Materialización del Riesgo'!M96</f>
        <v>0</v>
      </c>
      <c r="AZ95" s="183">
        <f>+'7 - Materialización del Riesgo'!N96</f>
        <v>0</v>
      </c>
      <c r="BA95" s="183">
        <f>+'7 - Materialización del Riesgo'!O96</f>
        <v>0</v>
      </c>
      <c r="BB95" s="183" t="e">
        <f>+'7 - Materialización del Riesgo'!P96</f>
        <v>#DIV/0!</v>
      </c>
      <c r="BC95" s="188">
        <f>+'7 - Materialización del Riesgo'!Q96</f>
        <v>1</v>
      </c>
    </row>
    <row r="96" spans="2:55" s="175" customFormat="1" ht="84.9" x14ac:dyDescent="0.4">
      <c r="B96" s="152" t="str">
        <f>+'3 - Identificación del Riesgo'!B96</f>
        <v>ADMINISTRACIÓN DE TIERRAS</v>
      </c>
      <c r="C96" s="152" t="str">
        <f>+'3 - Identificación del Riesgo'!C96</f>
        <v>Adelantar las diferentes acciones necesarias para la administración de los bienes fiscales patrimoniales de la Agencia y las tierras baldías de la Nación, conforme a la vocación productiva y uso del suelo, promoviendo las condiciones socioeconómicas y ambientales del territorio</v>
      </c>
      <c r="D96" s="152" t="str">
        <f>+'3 - Identificación del Riesgo'!D96</f>
        <v>Inicia con la información recibida por los diferentes modelos de atención e informes de seguimiento de las distintas adjudicaciones realizadas y finaliza con la administración del Fondo Nacional Agrario y baldíos, realización de mecanismos de administración, constitución y delimitación de zonas de reservas, protección de territorios encestarles de comunidades indígenas, revocatoria del acto de adjudicación y limitaciones a la propiedad</v>
      </c>
      <c r="E96" s="183" t="str">
        <f>+'3 - Identificación del Riesgo'!F96</f>
        <v>SUBDIRECCIÓN DE ADMINISTRACIÓN DE TIERRAS DE LA NACIÓN</v>
      </c>
      <c r="F96" s="153" t="str">
        <f>+'3 - Identificación del Riesgo'!G96</f>
        <v>R 36</v>
      </c>
      <c r="G96" s="183" t="str">
        <f>+'3 - Identificación del Riesgo'!H96</f>
        <v>Inventario de predios desactualizado de Fondo de Tierras para la Reforma Rural Integral</v>
      </c>
      <c r="H96" s="183" t="str">
        <f>+'3 - Identificación del Riesgo'!I96</f>
        <v>Pérdida Reputacional</v>
      </c>
      <c r="I96" s="152" t="str">
        <f>+'3 - Identificación del Riesgo'!J96</f>
        <v>Posibilidad de pérdida reputacional en la imagen institucional de la entidad debido desconocimiento de normatividad y/o lineamientos asociados al Fondo de Tierras para la Reforma Rural Integral, aunado al desconocimiento de los Roles y Responsabilidades en el reporte de predios en curso de adjudicación y de los requisitos de ingreso ante el Fondo de Tierras para la Reforma Rural Integral</v>
      </c>
      <c r="J96" s="184">
        <f>+'3 - Identificación del Riesgo'!O96</f>
        <v>44701</v>
      </c>
      <c r="K96" s="184" t="str">
        <f>+'3 - Identificación del Riesgo'!K96</f>
        <v>ESTRATÉGICOS</v>
      </c>
      <c r="L96" s="185" t="str">
        <f>+'3 - Identificación del Riesgo'!N96</f>
        <v>Ejecución y administración de procesos</v>
      </c>
      <c r="M96" s="186">
        <f>+'4 - Valor del Riesgo Inherente'!H97</f>
        <v>2080</v>
      </c>
      <c r="N96" s="109" t="str">
        <f t="shared" si="2"/>
        <v>Alta</v>
      </c>
      <c r="O96" s="110">
        <f t="shared" si="3"/>
        <v>0.8</v>
      </c>
      <c r="P96" s="186" t="str">
        <f>+'4 - Valor del Riesgo Inherente'!K97</f>
        <v xml:space="preserve">     El riesgo afecta la imagen de la entidad a nivel nacional, con efecto publicitarios sostenible a nivel país</v>
      </c>
      <c r="Q96" s="109" t="str">
        <f>+'4 - Valor del Riesgo Inherente'!L97</f>
        <v>Catastrófico</v>
      </c>
      <c r="R96" s="110">
        <f>+'4 - Valor del Riesgo Inherente'!M97</f>
        <v>1</v>
      </c>
      <c r="S96" s="109" t="str">
        <f>+'4 - Valor del Riesgo Inherente'!N97</f>
        <v>Extremo</v>
      </c>
      <c r="T96" s="109" t="str">
        <f>+'4 - Valor del Riesgo Inherente'!O97</f>
        <v>Reducir</v>
      </c>
      <c r="U96" s="153" t="str">
        <f>+'5 - Diseño y Valoración Control'!H97</f>
        <v>C 36.2</v>
      </c>
      <c r="V96" s="152" t="str">
        <f>+'5 - Diseño y Valoración Control'!I97</f>
        <v>SUBDIRECCIÓN DE ADMINISTRACIÓN DE TIERRAS DE LA NACIÓN</v>
      </c>
      <c r="W96" s="152" t="str">
        <f>+'5 - Diseño y Valoración Control'!J97</f>
        <v>Subdirección de Administración de Tierras de la Nación corrige la información a través del inventario actualizado del Fondo de Tierras para la Reforma Rural Integral donde se modifica los datos por las diferencias detectadas en la conciliación realizada</v>
      </c>
      <c r="X96" s="183" t="str">
        <f>+'5 - Diseño y Valoración Control'!K97</f>
        <v>Correctivo</v>
      </c>
      <c r="Y96" s="109" t="str">
        <f>+'5 - Diseño y Valoración Control'!L97</f>
        <v>Impacto</v>
      </c>
      <c r="Z96" s="183" t="str">
        <f>+'5 - Diseño y Valoración Control'!M97</f>
        <v>Manual</v>
      </c>
      <c r="AA96" s="109" t="str">
        <f>+'5 - Diseño y Valoración Control'!N97</f>
        <v>25%</v>
      </c>
      <c r="AB96" s="183" t="str">
        <f>+'5 - Diseño y Valoración Control'!O97</f>
        <v>Documentado</v>
      </c>
      <c r="AC96" s="183" t="str">
        <f>+'5 - Diseño y Valoración Control'!P97</f>
        <v>Continua</v>
      </c>
      <c r="AD96" s="183" t="str">
        <f>+'5 - Diseño y Valoración Control'!Q97</f>
        <v>Con registro</v>
      </c>
      <c r="AE96" s="110">
        <f>+'5 - Diseño y Valoración Control'!R97</f>
        <v>0.6</v>
      </c>
      <c r="AF96" s="109" t="str">
        <f>+'5 - Diseño y Valoración Control'!S97</f>
        <v>Media</v>
      </c>
      <c r="AG96" s="110">
        <f>+'5 - Diseño y Valoración Control'!T97</f>
        <v>0.5625</v>
      </c>
      <c r="AH96" s="109" t="str">
        <f>+'5 - Diseño y Valoración Control'!U97</f>
        <v>Moderado</v>
      </c>
      <c r="AI96" s="109" t="str">
        <f>+'5 - Diseño y Valoración Control'!V97</f>
        <v>Moderado</v>
      </c>
      <c r="AJ96" s="109" t="str">
        <f>+'5 - Diseño y Valoración Control'!W97</f>
        <v>Reducir</v>
      </c>
      <c r="AK96" s="153" t="str">
        <f>+'6 - Plan de Acciones Preventiva'!F95</f>
        <v>P 36.2</v>
      </c>
      <c r="AL96" s="152">
        <f>+'6 - Plan de Acciones Preventiva'!G95</f>
        <v>0</v>
      </c>
      <c r="AM96" s="153" t="str">
        <f>+'6 - Plan de Acciones Preventiva'!H95</f>
        <v/>
      </c>
      <c r="AN96" s="152">
        <f>+'6 - Plan de Acciones Preventiva'!I95</f>
        <v>0</v>
      </c>
      <c r="AO96" s="187">
        <f>+'6 - Plan de Acciones Preventiva'!J95</f>
        <v>0</v>
      </c>
      <c r="AP96" s="187">
        <f>+'6 - Plan de Acciones Preventiva'!AI95</f>
        <v>0</v>
      </c>
      <c r="AQ96" s="252">
        <f>+'6 - Plan de Acciones Preventiva'!AJ95</f>
        <v>0</v>
      </c>
      <c r="AR96" s="187">
        <f>+'6 - Plan de Acciones Preventiva'!AK95</f>
        <v>0</v>
      </c>
      <c r="AS96" s="183">
        <f>+'7 - Materialización del Riesgo'!G97</f>
        <v>0</v>
      </c>
      <c r="AT96" s="183">
        <f>+'7 - Materialización del Riesgo'!H97</f>
        <v>0</v>
      </c>
      <c r="AU96" s="183">
        <f>+'7 - Materialización del Riesgo'!I97</f>
        <v>0</v>
      </c>
      <c r="AV96" s="183" t="e">
        <f>+'7 - Materialización del Riesgo'!J97</f>
        <v>#DIV/0!</v>
      </c>
      <c r="AW96" s="183" t="e">
        <f>+'7 - Materialización del Riesgo'!K97</f>
        <v>#DIV/0!</v>
      </c>
      <c r="AX96" s="183">
        <f>+'7 - Materialización del Riesgo'!L97</f>
        <v>0</v>
      </c>
      <c r="AY96" s="183">
        <f>+'7 - Materialización del Riesgo'!M97</f>
        <v>0</v>
      </c>
      <c r="AZ96" s="183">
        <f>+'7 - Materialización del Riesgo'!N97</f>
        <v>0</v>
      </c>
      <c r="BA96" s="183">
        <f>+'7 - Materialización del Riesgo'!O97</f>
        <v>0</v>
      </c>
      <c r="BB96" s="183" t="e">
        <f>+'7 - Materialización del Riesgo'!P97</f>
        <v>#DIV/0!</v>
      </c>
      <c r="BC96" s="188">
        <f>+'7 - Materialización del Riesgo'!Q97</f>
        <v>1</v>
      </c>
    </row>
    <row r="97" spans="2:55" s="175" customFormat="1" ht="84.9" x14ac:dyDescent="0.4">
      <c r="B97" s="152" t="str">
        <f>+'3 - Identificación del Riesgo'!B97</f>
        <v>ADMINISTRACIÓN DE TIERRAS</v>
      </c>
      <c r="C97" s="152" t="str">
        <f>+'3 - Identificación del Riesgo'!C97</f>
        <v>Adelantar las diferentes acciones necesarias para la administración de los bienes fiscales patrimoniales de la Agencia y las tierras baldías de la Nación, conforme a la vocación productiva y uso del suelo, promoviendo las condiciones socioeconómicas y ambientales del territorio</v>
      </c>
      <c r="D97" s="152" t="str">
        <f>+'3 - Identificación del Riesgo'!D97</f>
        <v>Inicia con la información recibida por los diferentes modelos de atención e informes de seguimiento de las distintas adjudicaciones realizadas y finaliza con la administración del Fondo Nacional Agrario y baldíos, realización de mecanismos de administración, constitución y delimitación de zonas de reservas, protección de territorios encestarles de comunidades indígenas, revocatoria del acto de adjudicación y limitaciones a la propiedad</v>
      </c>
      <c r="E97" s="183">
        <f>+'3 - Identificación del Riesgo'!F97</f>
        <v>0</v>
      </c>
      <c r="F97" s="153" t="str">
        <f>+'3 - Identificación del Riesgo'!G97</f>
        <v>R 37</v>
      </c>
      <c r="G97" s="183">
        <f>+'3 - Identificación del Riesgo'!H97</f>
        <v>0</v>
      </c>
      <c r="H97" s="183">
        <f>+'3 - Identificación del Riesgo'!I97</f>
        <v>0</v>
      </c>
      <c r="I97" s="152">
        <f>+'3 - Identificación del Riesgo'!J97</f>
        <v>0</v>
      </c>
      <c r="J97" s="184">
        <f>+'3 - Identificación del Riesgo'!O97</f>
        <v>0</v>
      </c>
      <c r="K97" s="184">
        <f>+'3 - Identificación del Riesgo'!K97</f>
        <v>0</v>
      </c>
      <c r="L97" s="185">
        <f>+'3 - Identificación del Riesgo'!N97</f>
        <v>0</v>
      </c>
      <c r="M97" s="186">
        <f>+'4 - Valor del Riesgo Inherente'!H98</f>
        <v>2080</v>
      </c>
      <c r="N97" s="109" t="str">
        <f t="shared" si="2"/>
        <v>Alta</v>
      </c>
      <c r="O97" s="110">
        <f t="shared" si="3"/>
        <v>0.8</v>
      </c>
      <c r="P97" s="186" t="str">
        <f>+'4 - Valor del Riesgo Inherente'!K98</f>
        <v xml:space="preserve">     El riesgo afecta la imagen de la entidad a nivel nacional, con efecto publicitarios sostenible a nivel país</v>
      </c>
      <c r="Q97" s="109" t="str">
        <f>+'4 - Valor del Riesgo Inherente'!L98</f>
        <v>Catastrófico</v>
      </c>
      <c r="R97" s="110">
        <f>+'4 - Valor del Riesgo Inherente'!M98</f>
        <v>1</v>
      </c>
      <c r="S97" s="109" t="str">
        <f>+'4 - Valor del Riesgo Inherente'!N98</f>
        <v>Extremo</v>
      </c>
      <c r="T97" s="109" t="str">
        <f>+'4 - Valor del Riesgo Inherente'!O98</f>
        <v>Reducir</v>
      </c>
      <c r="U97" s="153" t="str">
        <f>+'5 - Diseño y Valoración Control'!H98</f>
        <v>C 37.1</v>
      </c>
      <c r="V97" s="152">
        <f>+'5 - Diseño y Valoración Control'!I98</f>
        <v>0</v>
      </c>
      <c r="W97" s="152">
        <f>+'5 - Diseño y Valoración Control'!J98</f>
        <v>0</v>
      </c>
      <c r="X97" s="183">
        <f>+'5 - Diseño y Valoración Control'!K98</f>
        <v>0</v>
      </c>
      <c r="Y97" s="109" t="str">
        <f>+'5 - Diseño y Valoración Control'!L98</f>
        <v/>
      </c>
      <c r="Z97" s="183">
        <f>+'5 - Diseño y Valoración Control'!M98</f>
        <v>0</v>
      </c>
      <c r="AA97" s="109" t="str">
        <f>+'5 - Diseño y Valoración Control'!N98</f>
        <v/>
      </c>
      <c r="AB97" s="183">
        <f>+'5 - Diseño y Valoración Control'!O98</f>
        <v>0</v>
      </c>
      <c r="AC97" s="183">
        <f>+'5 - Diseño y Valoración Control'!P98</f>
        <v>0</v>
      </c>
      <c r="AD97" s="183">
        <f>+'5 - Diseño y Valoración Control'!Q98</f>
        <v>0</v>
      </c>
      <c r="AE97" s="110" t="str">
        <f>+'5 - Diseño y Valoración Control'!R98</f>
        <v/>
      </c>
      <c r="AF97" s="109" t="str">
        <f>+'5 - Diseño y Valoración Control'!S98</f>
        <v/>
      </c>
      <c r="AG97" s="110" t="str">
        <f>+'5 - Diseño y Valoración Control'!T98</f>
        <v/>
      </c>
      <c r="AH97" s="109" t="str">
        <f>+'5 - Diseño y Valoración Control'!U98</f>
        <v/>
      </c>
      <c r="AI97" s="109" t="str">
        <f>+'5 - Diseño y Valoración Control'!V98</f>
        <v/>
      </c>
      <c r="AJ97" s="109" t="e">
        <f>+'5 - Diseño y Valoración Control'!W98</f>
        <v>#N/A</v>
      </c>
      <c r="AK97" s="153" t="str">
        <f>+'6 - Plan de Acciones Preventiva'!F96</f>
        <v>P 37.1</v>
      </c>
      <c r="AL97" s="152">
        <f>+'6 - Plan de Acciones Preventiva'!G96</f>
        <v>0</v>
      </c>
      <c r="AM97" s="153">
        <f>+'6 - Plan de Acciones Preventiva'!H96</f>
        <v>0</v>
      </c>
      <c r="AN97" s="152">
        <f>+'6 - Plan de Acciones Preventiva'!I96</f>
        <v>0</v>
      </c>
      <c r="AO97" s="187">
        <f>+'6 - Plan de Acciones Preventiva'!J96</f>
        <v>0</v>
      </c>
      <c r="AP97" s="187">
        <f>+'6 - Plan de Acciones Preventiva'!AI96</f>
        <v>0</v>
      </c>
      <c r="AQ97" s="252">
        <f>+'6 - Plan de Acciones Preventiva'!AJ96</f>
        <v>0</v>
      </c>
      <c r="AR97" s="187">
        <f>+'6 - Plan de Acciones Preventiva'!AK96</f>
        <v>0</v>
      </c>
      <c r="AS97" s="183">
        <f>+'7 - Materialización del Riesgo'!G98</f>
        <v>0</v>
      </c>
      <c r="AT97" s="183">
        <f>+'7 - Materialización del Riesgo'!H98</f>
        <v>0</v>
      </c>
      <c r="AU97" s="183">
        <f>+'7 - Materialización del Riesgo'!I98</f>
        <v>0</v>
      </c>
      <c r="AV97" s="183" t="e">
        <f>+'7 - Materialización del Riesgo'!J98</f>
        <v>#DIV/0!</v>
      </c>
      <c r="AW97" s="183" t="e">
        <f>+'7 - Materialización del Riesgo'!K98</f>
        <v>#DIV/0!</v>
      </c>
      <c r="AX97" s="183">
        <f>+'7 - Materialización del Riesgo'!L98</f>
        <v>0</v>
      </c>
      <c r="AY97" s="183">
        <f>+'7 - Materialización del Riesgo'!M98</f>
        <v>0</v>
      </c>
      <c r="AZ97" s="183">
        <f>+'7 - Materialización del Riesgo'!N98</f>
        <v>0</v>
      </c>
      <c r="BA97" s="183">
        <f>+'7 - Materialización del Riesgo'!O98</f>
        <v>0</v>
      </c>
      <c r="BB97" s="183" t="e">
        <f>+'7 - Materialización del Riesgo'!P98</f>
        <v>#DIV/0!</v>
      </c>
      <c r="BC97" s="188">
        <f>+'7 - Materialización del Riesgo'!Q98</f>
        <v>1</v>
      </c>
    </row>
    <row r="98" spans="2:55" s="175" customFormat="1" ht="84.9" x14ac:dyDescent="0.4">
      <c r="B98" s="152" t="str">
        <f>+'3 - Identificación del Riesgo'!B98</f>
        <v>ADMINISTRACIÓN DE TIERRAS</v>
      </c>
      <c r="C98" s="152" t="str">
        <f>+'3 - Identificación del Riesgo'!C98</f>
        <v>Adelantar las diferentes acciones necesarias para la administración de los bienes fiscales patrimoniales de la Agencia y las tierras baldías de la Nación, conforme a la vocación productiva y uso del suelo, promoviendo las condiciones socioeconómicas y ambientales del territorio</v>
      </c>
      <c r="D98" s="152" t="str">
        <f>+'3 - Identificación del Riesgo'!D98</f>
        <v>Inicia con la información recibida por los diferentes modelos de atención e informes de seguimiento de las distintas adjudicaciones realizadas y finaliza con la administración del Fondo Nacional Agrario y baldíos, realización de mecanismos de administración, constitución y delimitación de zonas de reservas, protección de territorios encestarles de comunidades indígenas, revocatoria del acto de adjudicación y limitaciones a la propiedad</v>
      </c>
      <c r="E98" s="183">
        <f>+'3 - Identificación del Riesgo'!F98</f>
        <v>0</v>
      </c>
      <c r="F98" s="153" t="str">
        <f>+'3 - Identificación del Riesgo'!G98</f>
        <v>R 38</v>
      </c>
      <c r="G98" s="183">
        <f>+'3 - Identificación del Riesgo'!H98</f>
        <v>0</v>
      </c>
      <c r="H98" s="183">
        <f>+'3 - Identificación del Riesgo'!I98</f>
        <v>0</v>
      </c>
      <c r="I98" s="152">
        <f>+'3 - Identificación del Riesgo'!J98</f>
        <v>0</v>
      </c>
      <c r="J98" s="184">
        <f>+'3 - Identificación del Riesgo'!O98</f>
        <v>0</v>
      </c>
      <c r="K98" s="184">
        <f>+'3 - Identificación del Riesgo'!K98</f>
        <v>0</v>
      </c>
      <c r="L98" s="185">
        <f>+'3 - Identificación del Riesgo'!N98</f>
        <v>0</v>
      </c>
      <c r="M98" s="186">
        <f>+'4 - Valor del Riesgo Inherente'!H99</f>
        <v>3700</v>
      </c>
      <c r="N98" s="109" t="str">
        <f t="shared" si="2"/>
        <v>Alta</v>
      </c>
      <c r="O98" s="110">
        <f t="shared" si="3"/>
        <v>0.8</v>
      </c>
      <c r="P98" s="186" t="str">
        <f>+'4 - Valor del Riesgo Inherente'!K99</f>
        <v xml:space="preserve">     El riesgo afecta la imagen de la entidad con algunos usuarios de relevancia frente al logro de los objetivos</v>
      </c>
      <c r="Q98" s="109" t="str">
        <f>+'4 - Valor del Riesgo Inherente'!L99</f>
        <v>Moderado</v>
      </c>
      <c r="R98" s="110">
        <f>+'4 - Valor del Riesgo Inherente'!M99</f>
        <v>0.6</v>
      </c>
      <c r="S98" s="109" t="str">
        <f>+'4 - Valor del Riesgo Inherente'!N99</f>
        <v>Alto</v>
      </c>
      <c r="T98" s="109" t="str">
        <f>+'4 - Valor del Riesgo Inherente'!O99</f>
        <v>Reducir</v>
      </c>
      <c r="U98" s="153" t="str">
        <f>+'5 - Diseño y Valoración Control'!H99</f>
        <v>C 38.1</v>
      </c>
      <c r="V98" s="152">
        <f>+'5 - Diseño y Valoración Control'!I99</f>
        <v>0</v>
      </c>
      <c r="W98" s="152">
        <f>+'5 - Diseño y Valoración Control'!J99</f>
        <v>0</v>
      </c>
      <c r="X98" s="183">
        <f>+'5 - Diseño y Valoración Control'!K99</f>
        <v>0</v>
      </c>
      <c r="Y98" s="109" t="str">
        <f>+'5 - Diseño y Valoración Control'!L99</f>
        <v/>
      </c>
      <c r="Z98" s="183">
        <f>+'5 - Diseño y Valoración Control'!M99</f>
        <v>0</v>
      </c>
      <c r="AA98" s="109" t="str">
        <f>+'5 - Diseño y Valoración Control'!N99</f>
        <v/>
      </c>
      <c r="AB98" s="183">
        <f>+'5 - Diseño y Valoración Control'!O99</f>
        <v>0</v>
      </c>
      <c r="AC98" s="183">
        <f>+'5 - Diseño y Valoración Control'!P99</f>
        <v>0</v>
      </c>
      <c r="AD98" s="183">
        <f>+'5 - Diseño y Valoración Control'!Q99</f>
        <v>0</v>
      </c>
      <c r="AE98" s="110" t="str">
        <f>+'5 - Diseño y Valoración Control'!R99</f>
        <v/>
      </c>
      <c r="AF98" s="109" t="str">
        <f>+'5 - Diseño y Valoración Control'!S99</f>
        <v/>
      </c>
      <c r="AG98" s="110" t="str">
        <f>+'5 - Diseño y Valoración Control'!T99</f>
        <v/>
      </c>
      <c r="AH98" s="109" t="str">
        <f>+'5 - Diseño y Valoración Control'!U99</f>
        <v/>
      </c>
      <c r="AI98" s="109" t="str">
        <f>+'5 - Diseño y Valoración Control'!V99</f>
        <v/>
      </c>
      <c r="AJ98" s="109" t="e">
        <f>+'5 - Diseño y Valoración Control'!W99</f>
        <v>#N/A</v>
      </c>
      <c r="AK98" s="153" t="str">
        <f>+'6 - Plan de Acciones Preventiva'!F97</f>
        <v>P 38.1</v>
      </c>
      <c r="AL98" s="152">
        <f>+'6 - Plan de Acciones Preventiva'!G97</f>
        <v>0</v>
      </c>
      <c r="AM98" s="153">
        <f>+'6 - Plan de Acciones Preventiva'!H97</f>
        <v>0</v>
      </c>
      <c r="AN98" s="152">
        <f>+'6 - Plan de Acciones Preventiva'!I97</f>
        <v>0</v>
      </c>
      <c r="AO98" s="187">
        <f>+'6 - Plan de Acciones Preventiva'!J97</f>
        <v>0</v>
      </c>
      <c r="AP98" s="187">
        <f>+'6 - Plan de Acciones Preventiva'!AI97</f>
        <v>0</v>
      </c>
      <c r="AQ98" s="252">
        <f>+'6 - Plan de Acciones Preventiva'!AJ97</f>
        <v>0</v>
      </c>
      <c r="AR98" s="187">
        <f>+'6 - Plan de Acciones Preventiva'!AK97</f>
        <v>0</v>
      </c>
      <c r="AS98" s="183">
        <f>+'7 - Materialización del Riesgo'!G99</f>
        <v>0</v>
      </c>
      <c r="AT98" s="183">
        <f>+'7 - Materialización del Riesgo'!H99</f>
        <v>0</v>
      </c>
      <c r="AU98" s="183">
        <f>+'7 - Materialización del Riesgo'!I99</f>
        <v>0</v>
      </c>
      <c r="AV98" s="183" t="e">
        <f>+'7 - Materialización del Riesgo'!J99</f>
        <v>#DIV/0!</v>
      </c>
      <c r="AW98" s="183" t="e">
        <f>+'7 - Materialización del Riesgo'!K99</f>
        <v>#DIV/0!</v>
      </c>
      <c r="AX98" s="183">
        <f>+'7 - Materialización del Riesgo'!L99</f>
        <v>0</v>
      </c>
      <c r="AY98" s="183">
        <f>+'7 - Materialización del Riesgo'!M99</f>
        <v>0</v>
      </c>
      <c r="AZ98" s="183">
        <f>+'7 - Materialización del Riesgo'!N99</f>
        <v>0</v>
      </c>
      <c r="BA98" s="183">
        <f>+'7 - Materialización del Riesgo'!O99</f>
        <v>0</v>
      </c>
      <c r="BB98" s="183" t="e">
        <f>+'7 - Materialización del Riesgo'!P99</f>
        <v>#DIV/0!</v>
      </c>
      <c r="BC98" s="188">
        <f>+'7 - Materialización del Riesgo'!Q99</f>
        <v>1</v>
      </c>
    </row>
    <row r="99" spans="2:55" s="175" customFormat="1" ht="56.6" x14ac:dyDescent="0.4">
      <c r="B99" s="152" t="str">
        <f>+'3 - Identificación del Riesgo'!B99</f>
        <v>GESTIÓN DE LA INFORMACIÓN</v>
      </c>
      <c r="C99" s="152" t="str">
        <f>+'3 - Identificación del Riesgo'!C99</f>
        <v>Prestar servicios de tecnologías de información y comunicaciones, y geografía y topografía oportunos para la operación y la toma de decisiones de la Agencia</v>
      </c>
      <c r="D99" s="152" t="str">
        <f>+'3 - Identificación del Riesgo'!D99</f>
        <v>Desde la conceptualización de los servicios de tecnología de información y comunicaciones, y gestión de la información de geografía y topografía de la Entidad hasta el uso, administración y soporte.</v>
      </c>
      <c r="E99" s="183" t="str">
        <f>+'3 - Identificación del Riesgo'!F99</f>
        <v>SUBDIRECCIÓN DE SISTEMAS DE INFORMACIÓN DE TIERRAS</v>
      </c>
      <c r="F99" s="153" t="str">
        <f>+'3 - Identificación del Riesgo'!G99</f>
        <v>R 39</v>
      </c>
      <c r="G99" s="183" t="str">
        <f>+'3 - Identificación del Riesgo'!H99</f>
        <v>Incumplimiento en la entrega de productos y servicios en la construcción de soluciones de software</v>
      </c>
      <c r="H99" s="183" t="str">
        <f>+'3 - Identificación del Riesgo'!I99</f>
        <v>Afectación Económica o presupuestal</v>
      </c>
      <c r="I99" s="152" t="str">
        <f>+'3 - Identificación del Riesgo'!J99</f>
        <v>Posibilidad de afectación económica en los costos que han sido definidos en los rubros presupuestales para los proyectos de desarrollo de software debido a la estimación errada para cada una de las etapas del ciclo de desarrollo de la solución</v>
      </c>
      <c r="J99" s="184">
        <f>+'3 - Identificación del Riesgo'!O99</f>
        <v>44701</v>
      </c>
      <c r="K99" s="184" t="str">
        <f>+'3 - Identificación del Riesgo'!K99</f>
        <v>SATISFACCIÓN DEL CLIENTE</v>
      </c>
      <c r="L99" s="185" t="str">
        <f>+'3 - Identificación del Riesgo'!N99</f>
        <v>Ejecución y administración de procesos</v>
      </c>
      <c r="M99" s="186">
        <f>+'4 - Valor del Riesgo Inherente'!H100</f>
        <v>3700</v>
      </c>
      <c r="N99" s="109" t="str">
        <f t="shared" si="2"/>
        <v>Alta</v>
      </c>
      <c r="O99" s="110">
        <f t="shared" si="3"/>
        <v>0.8</v>
      </c>
      <c r="P99" s="186" t="str">
        <f>+'4 - Valor del Riesgo Inherente'!K100</f>
        <v xml:space="preserve">     El riesgo afecta la imagen de la entidad con algunos usuarios de relevancia frente al logro de los objetivos</v>
      </c>
      <c r="Q99" s="109" t="str">
        <f>+'4 - Valor del Riesgo Inherente'!L100</f>
        <v>Moderado</v>
      </c>
      <c r="R99" s="110">
        <f>+'4 - Valor del Riesgo Inherente'!M100</f>
        <v>0.6</v>
      </c>
      <c r="S99" s="109" t="str">
        <f>+'4 - Valor del Riesgo Inherente'!N100</f>
        <v>Alto</v>
      </c>
      <c r="T99" s="109" t="str">
        <f>+'4 - Valor del Riesgo Inherente'!O100</f>
        <v>Reducir</v>
      </c>
      <c r="U99" s="153" t="str">
        <f>+'5 - Diseño y Valoración Control'!H100</f>
        <v>C 39.1</v>
      </c>
      <c r="V99" s="152" t="str">
        <f>+'5 - Diseño y Valoración Control'!I100</f>
        <v>SUBDIRECCIÓN SISTEMAS INFORMACIÓN DE TIERRAS</v>
      </c>
      <c r="W99" s="152" t="str">
        <f>+'5 - Diseño y Valoración Control'!J100</f>
        <v>Subdirección Sistemas Información de Tierras revisa y aprueba el  diseño de la solución de software a través de historias de usuario de la herramienta DevOps más presentaciones comité de cambios en conjunto con la dependencia solicitante y el equipo de construcción de software determinan si el diseño es adecuado, conveniente y eficaz</v>
      </c>
      <c r="X99" s="183" t="str">
        <f>+'5 - Diseño y Valoración Control'!K100</f>
        <v>Preventivo</v>
      </c>
      <c r="Y99" s="109" t="str">
        <f>+'5 - Diseño y Valoración Control'!L100</f>
        <v>Probabilidad</v>
      </c>
      <c r="Z99" s="183" t="str">
        <f>+'5 - Diseño y Valoración Control'!M100</f>
        <v>Automático</v>
      </c>
      <c r="AA99" s="109" t="str">
        <f>+'5 - Diseño y Valoración Control'!N100</f>
        <v>50%</v>
      </c>
      <c r="AB99" s="183" t="str">
        <f>+'5 - Diseño y Valoración Control'!O100</f>
        <v>Documentado</v>
      </c>
      <c r="AC99" s="183" t="str">
        <f>+'5 - Diseño y Valoración Control'!P100</f>
        <v>Continua</v>
      </c>
      <c r="AD99" s="183" t="str">
        <f>+'5 - Diseño y Valoración Control'!Q100</f>
        <v>Con registro</v>
      </c>
      <c r="AE99" s="110">
        <f>+'5 - Diseño y Valoración Control'!R100</f>
        <v>0.4</v>
      </c>
      <c r="AF99" s="109" t="str">
        <f>+'5 - Diseño y Valoración Control'!S100</f>
        <v>Baja</v>
      </c>
      <c r="AG99" s="110">
        <f>+'5 - Diseño y Valoración Control'!T100</f>
        <v>0.6</v>
      </c>
      <c r="AH99" s="109" t="str">
        <f>+'5 - Diseño y Valoración Control'!U100</f>
        <v>Moderado</v>
      </c>
      <c r="AI99" s="109" t="str">
        <f>+'5 - Diseño y Valoración Control'!V100</f>
        <v>Moderado</v>
      </c>
      <c r="AJ99" s="109" t="str">
        <f>+'5 - Diseño y Valoración Control'!W100</f>
        <v>Reducir</v>
      </c>
      <c r="AK99" s="153" t="str">
        <f>+'6 - Plan de Acciones Preventiva'!F98</f>
        <v>P 39.1</v>
      </c>
      <c r="AL99" s="152" t="str">
        <f>+'6 - Plan de Acciones Preventiva'!G98</f>
        <v xml:space="preserve">Socializar Procedimiento Desarrollo de Software </v>
      </c>
      <c r="AM99" s="153" t="str">
        <f>+'6 - Plan de Acciones Preventiva'!H98</f>
        <v xml:space="preserve">SUBDIRECCIÓN DE SISTEMAS DE INFORMACIÓN DE TIERRAS </v>
      </c>
      <c r="AN99" s="152" t="str">
        <f>+'6 - Plan de Acciones Preventiva'!I98</f>
        <v>Listas de asistencias y presentaciones utilizadas</v>
      </c>
      <c r="AO99" s="187">
        <f>+'6 - Plan de Acciones Preventiva'!J98</f>
        <v>2</v>
      </c>
      <c r="AP99" s="187">
        <f>+'6 - Plan de Acciones Preventiva'!AI98</f>
        <v>1</v>
      </c>
      <c r="AQ99" s="252">
        <f>+'6 - Plan de Acciones Preventiva'!AJ98</f>
        <v>0.5</v>
      </c>
      <c r="AR99" s="187" t="str">
        <f>+'6 - Plan de Acciones Preventiva'!AK98</f>
        <v>En términos</v>
      </c>
      <c r="AS99" s="183">
        <f>+'7 - Materialización del Riesgo'!G100</f>
        <v>0</v>
      </c>
      <c r="AT99" s="183">
        <f>+'7 - Materialización del Riesgo'!H100</f>
        <v>0</v>
      </c>
      <c r="AU99" s="183">
        <f>+'7 - Materialización del Riesgo'!I100</f>
        <v>0</v>
      </c>
      <c r="AV99" s="183" t="e">
        <f>+'7 - Materialización del Riesgo'!J100</f>
        <v>#DIV/0!</v>
      </c>
      <c r="AW99" s="183" t="e">
        <f>+'7 - Materialización del Riesgo'!K100</f>
        <v>#DIV/0!</v>
      </c>
      <c r="AX99" s="183">
        <f>+'7 - Materialización del Riesgo'!L100</f>
        <v>0</v>
      </c>
      <c r="AY99" s="183">
        <f>+'7 - Materialización del Riesgo'!M100</f>
        <v>0</v>
      </c>
      <c r="AZ99" s="183">
        <f>+'7 - Materialización del Riesgo'!N100</f>
        <v>0</v>
      </c>
      <c r="BA99" s="183">
        <f>+'7 - Materialización del Riesgo'!O100</f>
        <v>0</v>
      </c>
      <c r="BB99" s="183" t="e">
        <f>+'7 - Materialización del Riesgo'!P100</f>
        <v>#DIV/0!</v>
      </c>
      <c r="BC99" s="188">
        <f>+'7 - Materialización del Riesgo'!Q100</f>
        <v>1</v>
      </c>
    </row>
    <row r="100" spans="2:55" s="175" customFormat="1" ht="56.6" x14ac:dyDescent="0.4">
      <c r="B100" s="152" t="str">
        <f>+'3 - Identificación del Riesgo'!B100</f>
        <v>GESTIÓN DE LA INFORMACIÓN</v>
      </c>
      <c r="C100" s="152" t="str">
        <f>+'3 - Identificación del Riesgo'!C100</f>
        <v>Prestar servicios de tecnologías de información y comunicaciones, y geografía y topografía oportunos para la operación y la toma de decisiones de la Agencia</v>
      </c>
      <c r="D100" s="152" t="str">
        <f>+'3 - Identificación del Riesgo'!D100</f>
        <v>Desde la conceptualización de los servicios de tecnología de información y comunicaciones, y gestión de la información de geografía y topografía de la Entidad hasta el uso, administración y soporte.</v>
      </c>
      <c r="E100" s="183" t="str">
        <f>+'3 - Identificación del Riesgo'!F100</f>
        <v>SUBDIRECCIÓN DE SISTEMAS DE INFORMACIÓN DE TIERRAS</v>
      </c>
      <c r="F100" s="153" t="str">
        <f>+'3 - Identificación del Riesgo'!G100</f>
        <v>R 39</v>
      </c>
      <c r="G100" s="183" t="str">
        <f>+'3 - Identificación del Riesgo'!H100</f>
        <v>Incumplimiento en la entrega de productos y servicios en la construcción de soluciones de software</v>
      </c>
      <c r="H100" s="183" t="str">
        <f>+'3 - Identificación del Riesgo'!I100</f>
        <v>Afectación Económica o presupuestal</v>
      </c>
      <c r="I100" s="152" t="str">
        <f>+'3 - Identificación del Riesgo'!J100</f>
        <v>Posibilidad de afectación económica en los costos que han sido definidos en los rubros presupuestales para los proyectos de desarrollo de software debido a la estimación errada para cada una de las etapas del ciclo de desarrollo de la solución</v>
      </c>
      <c r="J100" s="184">
        <f>+'3 - Identificación del Riesgo'!O100</f>
        <v>44701</v>
      </c>
      <c r="K100" s="184" t="str">
        <f>+'3 - Identificación del Riesgo'!K100</f>
        <v>SATISFACCIÓN DEL CLIENTE</v>
      </c>
      <c r="L100" s="185" t="str">
        <f>+'3 - Identificación del Riesgo'!N100</f>
        <v>Ejecución y administración de procesos</v>
      </c>
      <c r="M100" s="186">
        <f>+'4 - Valor del Riesgo Inherente'!H101</f>
        <v>1850</v>
      </c>
      <c r="N100" s="109" t="str">
        <f t="shared" si="2"/>
        <v>Alta</v>
      </c>
      <c r="O100" s="110">
        <f t="shared" si="3"/>
        <v>0.8</v>
      </c>
      <c r="P100" s="186" t="str">
        <f>+'4 - Valor del Riesgo Inherente'!K101</f>
        <v xml:space="preserve">     El riesgo afecta la imagen de la entidad con algunos usuarios de relevancia frente al logro de los objetivos</v>
      </c>
      <c r="Q100" s="109" t="str">
        <f>+'4 - Valor del Riesgo Inherente'!L101</f>
        <v>Moderado</v>
      </c>
      <c r="R100" s="110">
        <f>+'4 - Valor del Riesgo Inherente'!M101</f>
        <v>0.6</v>
      </c>
      <c r="S100" s="109" t="str">
        <f>+'4 - Valor del Riesgo Inherente'!N101</f>
        <v>Alto</v>
      </c>
      <c r="T100" s="109" t="str">
        <f>+'4 - Valor del Riesgo Inherente'!O101</f>
        <v>Reducir</v>
      </c>
      <c r="U100" s="153" t="str">
        <f>+'5 - Diseño y Valoración Control'!H101</f>
        <v>C 39.2</v>
      </c>
      <c r="V100" s="152" t="str">
        <f>+'5 - Diseño y Valoración Control'!I101</f>
        <v>SUBDIRECCIÓN SISTEMAS INFORMACIÓN DE TIERRAS</v>
      </c>
      <c r="W100" s="152" t="str">
        <f>+'5 - Diseño y Valoración Control'!J101</f>
        <v>Subdirección Sistemas Información de Tierras realiza el seguimiento a las diferentes etapas del desarrollo de software a través del Informe del ciclo de vida mediante la aplicación DevOps donde se detallada las actividades de análisis, diseño, desarrollo, pruebas, implementación y despliegue</v>
      </c>
      <c r="X100" s="183" t="str">
        <f>+'5 - Diseño y Valoración Control'!K101</f>
        <v>Detectivo</v>
      </c>
      <c r="Y100" s="109" t="str">
        <f>+'5 - Diseño y Valoración Control'!L101</f>
        <v>Probabilidad</v>
      </c>
      <c r="Z100" s="183" t="str">
        <f>+'5 - Diseño y Valoración Control'!M101</f>
        <v>Automático</v>
      </c>
      <c r="AA100" s="109" t="str">
        <f>+'5 - Diseño y Valoración Control'!N101</f>
        <v>40%</v>
      </c>
      <c r="AB100" s="183" t="str">
        <f>+'5 - Diseño y Valoración Control'!O101</f>
        <v>Documentado</v>
      </c>
      <c r="AC100" s="183" t="str">
        <f>+'5 - Diseño y Valoración Control'!P101</f>
        <v>Continua</v>
      </c>
      <c r="AD100" s="183" t="str">
        <f>+'5 - Diseño y Valoración Control'!Q101</f>
        <v>Con registro</v>
      </c>
      <c r="AE100" s="110">
        <f>+'5 - Diseño y Valoración Control'!R101</f>
        <v>0.24</v>
      </c>
      <c r="AF100" s="109" t="str">
        <f>+'5 - Diseño y Valoración Control'!S101</f>
        <v>Baja</v>
      </c>
      <c r="AG100" s="110">
        <f>+'5 - Diseño y Valoración Control'!T101</f>
        <v>0.6</v>
      </c>
      <c r="AH100" s="109" t="str">
        <f>+'5 - Diseño y Valoración Control'!U101</f>
        <v>Moderado</v>
      </c>
      <c r="AI100" s="109" t="str">
        <f>+'5 - Diseño y Valoración Control'!V101</f>
        <v>Moderado</v>
      </c>
      <c r="AJ100" s="109" t="str">
        <f>+'5 - Diseño y Valoración Control'!W101</f>
        <v>Reducir</v>
      </c>
      <c r="AK100" s="153" t="str">
        <f>+'6 - Plan de Acciones Preventiva'!F99</f>
        <v>P 39.2</v>
      </c>
      <c r="AL100" s="152" t="str">
        <f>+'6 - Plan de Acciones Preventiva'!G99</f>
        <v xml:space="preserve">Seguimiento y Control 
</v>
      </c>
      <c r="AM100" s="153" t="str">
        <f>+'6 - Plan de Acciones Preventiva'!H99</f>
        <v xml:space="preserve">SUBDIRECCIÓN DE SISTEMAS DE INFORMACIÓN DE TIERRAS </v>
      </c>
      <c r="AN100" s="152" t="str">
        <f>+'6 - Plan de Acciones Preventiva'!I99</f>
        <v>Informe del ciclo de vida en el desarrollo del software</v>
      </c>
      <c r="AO100" s="187">
        <f>+'6 - Plan de Acciones Preventiva'!J99</f>
        <v>3</v>
      </c>
      <c r="AP100" s="187">
        <f>+'6 - Plan de Acciones Preventiva'!AI99</f>
        <v>3</v>
      </c>
      <c r="AQ100" s="252">
        <f>+'6 - Plan de Acciones Preventiva'!AJ99</f>
        <v>1</v>
      </c>
      <c r="AR100" s="187" t="str">
        <f>+'6 - Plan de Acciones Preventiva'!AK99</f>
        <v>Finalizado</v>
      </c>
      <c r="AS100" s="183">
        <f>+'7 - Materialización del Riesgo'!G101</f>
        <v>0</v>
      </c>
      <c r="AT100" s="183">
        <f>+'7 - Materialización del Riesgo'!H101</f>
        <v>0</v>
      </c>
      <c r="AU100" s="183">
        <f>+'7 - Materialización del Riesgo'!I101</f>
        <v>0</v>
      </c>
      <c r="AV100" s="183" t="e">
        <f>+'7 - Materialización del Riesgo'!J101</f>
        <v>#DIV/0!</v>
      </c>
      <c r="AW100" s="183" t="e">
        <f>+'7 - Materialización del Riesgo'!K101</f>
        <v>#DIV/0!</v>
      </c>
      <c r="AX100" s="183">
        <f>+'7 - Materialización del Riesgo'!L101</f>
        <v>0</v>
      </c>
      <c r="AY100" s="183">
        <f>+'7 - Materialización del Riesgo'!M101</f>
        <v>0</v>
      </c>
      <c r="AZ100" s="183">
        <f>+'7 - Materialización del Riesgo'!N101</f>
        <v>0</v>
      </c>
      <c r="BA100" s="183">
        <f>+'7 - Materialización del Riesgo'!O101</f>
        <v>0</v>
      </c>
      <c r="BB100" s="183" t="e">
        <f>+'7 - Materialización del Riesgo'!P101</f>
        <v>#DIV/0!</v>
      </c>
      <c r="BC100" s="188">
        <f>+'7 - Materialización del Riesgo'!Q101</f>
        <v>1</v>
      </c>
    </row>
    <row r="101" spans="2:55" s="175" customFormat="1" ht="56.6" x14ac:dyDescent="0.4">
      <c r="B101" s="152" t="str">
        <f>+'3 - Identificación del Riesgo'!B101</f>
        <v>GESTIÓN DE LA INFORMACIÓN</v>
      </c>
      <c r="C101" s="152" t="str">
        <f>+'3 - Identificación del Riesgo'!C101</f>
        <v>Prestar servicios de tecnologías de información y comunicaciones, y geografía y topografía oportunos para la operación y la toma de decisiones de la Agencia</v>
      </c>
      <c r="D101" s="152" t="str">
        <f>+'3 - Identificación del Riesgo'!D101</f>
        <v>Desde la conceptualización de los servicios de tecnología de información y comunicaciones, y gestión de la información de geografía y topografía de la Entidad hasta el uso, administración y soporte.</v>
      </c>
      <c r="E101" s="183" t="str">
        <f>+'3 - Identificación del Riesgo'!F101</f>
        <v>SUBDIRECCIÓN DE SISTEMAS DE INFORMACIÓN DE TIERRAS</v>
      </c>
      <c r="F101" s="153" t="str">
        <f>+'3 - Identificación del Riesgo'!G101</f>
        <v>R 39</v>
      </c>
      <c r="G101" s="183" t="str">
        <f>+'3 - Identificación del Riesgo'!H101</f>
        <v>Incumplimiento en la entrega de productos y servicios en la construcción de soluciones de software</v>
      </c>
      <c r="H101" s="183" t="str">
        <f>+'3 - Identificación del Riesgo'!I101</f>
        <v>Afectación Económica o presupuestal</v>
      </c>
      <c r="I101" s="152" t="str">
        <f>+'3 - Identificación del Riesgo'!J101</f>
        <v>Posibilidad de afectación económica en los costos que han sido definidos en los rubros presupuestales para los proyectos de desarrollo de software debido a la estimación errada para cada una de las etapas del ciclo de desarrollo de la solución</v>
      </c>
      <c r="J101" s="184">
        <f>+'3 - Identificación del Riesgo'!O101</f>
        <v>44701</v>
      </c>
      <c r="K101" s="184" t="str">
        <f>+'3 - Identificación del Riesgo'!K101</f>
        <v>SATISFACCIÓN DEL CLIENTE</v>
      </c>
      <c r="L101" s="185" t="str">
        <f>+'3 - Identificación del Riesgo'!N101</f>
        <v>Ejecución y administración de procesos</v>
      </c>
      <c r="M101" s="186">
        <f>+'4 - Valor del Riesgo Inherente'!H102</f>
        <v>1850</v>
      </c>
      <c r="N101" s="109" t="str">
        <f t="shared" si="2"/>
        <v>Alta</v>
      </c>
      <c r="O101" s="110">
        <f t="shared" si="3"/>
        <v>0.8</v>
      </c>
      <c r="P101" s="186" t="str">
        <f>+'4 - Valor del Riesgo Inherente'!K102</f>
        <v xml:space="preserve">     El riesgo afecta la imagen de la entidad con algunos usuarios de relevancia frente al logro de los objetivos</v>
      </c>
      <c r="Q101" s="109" t="str">
        <f>+'4 - Valor del Riesgo Inherente'!L102</f>
        <v>Moderado</v>
      </c>
      <c r="R101" s="110">
        <f>+'4 - Valor del Riesgo Inherente'!M102</f>
        <v>0.6</v>
      </c>
      <c r="S101" s="109" t="str">
        <f>+'4 - Valor del Riesgo Inherente'!N102</f>
        <v>Alto</v>
      </c>
      <c r="T101" s="109" t="str">
        <f>+'4 - Valor del Riesgo Inherente'!O102</f>
        <v>Reducir</v>
      </c>
      <c r="U101" s="153" t="str">
        <f>+'5 - Diseño y Valoración Control'!H102</f>
        <v>C 39.3</v>
      </c>
      <c r="V101" s="152" t="str">
        <f>+'5 - Diseño y Valoración Control'!I102</f>
        <v>SUBDIRECCIÓN SISTEMAS INFORMACIÓN DE TIERRAS</v>
      </c>
      <c r="W101" s="152" t="str">
        <f>+'5 - Diseño y Valoración Control'!J102</f>
        <v>Subdirección Sistemas Información de Tierras actualiza la distribución de recurso humano, físico y tecnológico existente a través de los sprints (agrupación de actividades durante un periodo de tiempo de 10 días calendario) ajustando y configurando las fechas y/o actividades en el DevOps</v>
      </c>
      <c r="X101" s="183" t="str">
        <f>+'5 - Diseño y Valoración Control'!K102</f>
        <v>Correctivo</v>
      </c>
      <c r="Y101" s="109" t="str">
        <f>+'5 - Diseño y Valoración Control'!L102</f>
        <v>Impacto</v>
      </c>
      <c r="Z101" s="183" t="str">
        <f>+'5 - Diseño y Valoración Control'!M102</f>
        <v>Manual</v>
      </c>
      <c r="AA101" s="109" t="str">
        <f>+'5 - Diseño y Valoración Control'!N102</f>
        <v>25%</v>
      </c>
      <c r="AB101" s="183" t="str">
        <f>+'5 - Diseño y Valoración Control'!O102</f>
        <v>Documentado</v>
      </c>
      <c r="AC101" s="183" t="str">
        <f>+'5 - Diseño y Valoración Control'!P102</f>
        <v>Continua</v>
      </c>
      <c r="AD101" s="183" t="str">
        <f>+'5 - Diseño y Valoración Control'!Q102</f>
        <v>Con registro</v>
      </c>
      <c r="AE101" s="110">
        <f>+'5 - Diseño y Valoración Control'!R102</f>
        <v>0.24</v>
      </c>
      <c r="AF101" s="109" t="str">
        <f>+'5 - Diseño y Valoración Control'!S102</f>
        <v>Baja</v>
      </c>
      <c r="AG101" s="110">
        <f>+'5 - Diseño y Valoración Control'!T102</f>
        <v>0.44999999999999996</v>
      </c>
      <c r="AH101" s="109" t="str">
        <f>+'5 - Diseño y Valoración Control'!U102</f>
        <v>Moderado</v>
      </c>
      <c r="AI101" s="109" t="str">
        <f>+'5 - Diseño y Valoración Control'!V102</f>
        <v>Moderado</v>
      </c>
      <c r="AJ101" s="109" t="str">
        <f>+'5 - Diseño y Valoración Control'!W102</f>
        <v>Reducir</v>
      </c>
      <c r="AK101" s="153" t="str">
        <f>+'6 - Plan de Acciones Preventiva'!F100</f>
        <v>P 39.3</v>
      </c>
      <c r="AL101" s="152">
        <f>+'6 - Plan de Acciones Preventiva'!G100</f>
        <v>0</v>
      </c>
      <c r="AM101" s="153" t="str">
        <f>+'6 - Plan de Acciones Preventiva'!H100</f>
        <v/>
      </c>
      <c r="AN101" s="152">
        <f>+'6 - Plan de Acciones Preventiva'!I100</f>
        <v>0</v>
      </c>
      <c r="AO101" s="187">
        <f>+'6 - Plan de Acciones Preventiva'!J100</f>
        <v>0</v>
      </c>
      <c r="AP101" s="187">
        <f>+'6 - Plan de Acciones Preventiva'!AI100</f>
        <v>0</v>
      </c>
      <c r="AQ101" s="252">
        <f>+'6 - Plan de Acciones Preventiva'!AJ100</f>
        <v>0</v>
      </c>
      <c r="AR101" s="187">
        <f>+'6 - Plan de Acciones Preventiva'!AK100</f>
        <v>0</v>
      </c>
      <c r="AS101" s="183">
        <f>+'7 - Materialización del Riesgo'!G102</f>
        <v>0</v>
      </c>
      <c r="AT101" s="183">
        <f>+'7 - Materialización del Riesgo'!H102</f>
        <v>0</v>
      </c>
      <c r="AU101" s="183">
        <f>+'7 - Materialización del Riesgo'!I102</f>
        <v>0</v>
      </c>
      <c r="AV101" s="183" t="e">
        <f>+'7 - Materialización del Riesgo'!J102</f>
        <v>#DIV/0!</v>
      </c>
      <c r="AW101" s="183" t="e">
        <f>+'7 - Materialización del Riesgo'!K102</f>
        <v>#DIV/0!</v>
      </c>
      <c r="AX101" s="183">
        <f>+'7 - Materialización del Riesgo'!L102</f>
        <v>0</v>
      </c>
      <c r="AY101" s="183">
        <f>+'7 - Materialización del Riesgo'!M102</f>
        <v>0</v>
      </c>
      <c r="AZ101" s="183">
        <f>+'7 - Materialización del Riesgo'!N102</f>
        <v>0</v>
      </c>
      <c r="BA101" s="183">
        <f>+'7 - Materialización del Riesgo'!O102</f>
        <v>0</v>
      </c>
      <c r="BB101" s="183" t="e">
        <f>+'7 - Materialización del Riesgo'!P102</f>
        <v>#DIV/0!</v>
      </c>
      <c r="BC101" s="188">
        <f>+'7 - Materialización del Riesgo'!Q102</f>
        <v>1</v>
      </c>
    </row>
    <row r="102" spans="2:55" s="175" customFormat="1" ht="42.45" x14ac:dyDescent="0.4">
      <c r="B102" s="152" t="str">
        <f>+'3 - Identificación del Riesgo'!B102</f>
        <v>GESTIÓN DE LA INFORMACIÓN</v>
      </c>
      <c r="C102" s="152" t="str">
        <f>+'3 - Identificación del Riesgo'!C102</f>
        <v>Prestar servicios de tecnologías de información y comunicaciones, y geografía y topografía oportunos para la operación y la toma de decisiones de la Agencia</v>
      </c>
      <c r="D102" s="152" t="str">
        <f>+'3 - Identificación del Riesgo'!D102</f>
        <v>Desde la conceptualización de los servicios de tecnología de información y comunicaciones, y gestión de la información de geografía y topografía de la Entidad hasta el uso, administración y soporte.</v>
      </c>
      <c r="E102" s="183" t="str">
        <f>+'3 - Identificación del Riesgo'!F102</f>
        <v>SUBDIRECCIÓN DE SISTEMAS DE INFORMACIÓN DE TIERRAS</v>
      </c>
      <c r="F102" s="153" t="str">
        <f>+'3 - Identificación del Riesgo'!G102</f>
        <v>R 40</v>
      </c>
      <c r="G102" s="183" t="str">
        <f>+'3 - Identificación del Riesgo'!H102</f>
        <v>Incumplir los tiempos de entrega de desarrollo y ajustes a las aplicaciones de la Agencia</v>
      </c>
      <c r="H102" s="183" t="str">
        <f>+'3 - Identificación del Riesgo'!I102</f>
        <v>Afectación Económica o presupuestal</v>
      </c>
      <c r="I102" s="152" t="str">
        <f>+'3 - Identificación del Riesgo'!J102</f>
        <v>Posibilidad de afectación económica en los costos que han sido definidos en los rubros presupuestales para los proyectos de desarrollo de software debido a la estimación errada para cada una de las etapas del ciclo de desarrollo de la solución</v>
      </c>
      <c r="J102" s="184">
        <f>+'3 - Identificación del Riesgo'!O102</f>
        <v>44701</v>
      </c>
      <c r="K102" s="184" t="str">
        <f>+'3 - Identificación del Riesgo'!K102</f>
        <v>OPERATIVOS</v>
      </c>
      <c r="L102" s="185" t="str">
        <f>+'3 - Identificación del Riesgo'!N102</f>
        <v>Ejecución y administración de procesos</v>
      </c>
      <c r="M102" s="186">
        <f>+'4 - Valor del Riesgo Inherente'!H103</f>
        <v>12</v>
      </c>
      <c r="N102" s="109" t="str">
        <f t="shared" si="2"/>
        <v>Baja</v>
      </c>
      <c r="O102" s="110">
        <f t="shared" si="3"/>
        <v>0.4</v>
      </c>
      <c r="P102" s="186" t="str">
        <f>+'4 - Valor del Riesgo Inherente'!K103</f>
        <v>Desde los 500 SMLMV</v>
      </c>
      <c r="Q102" s="109" t="str">
        <f>+'4 - Valor del Riesgo Inherente'!L103</f>
        <v>Catastrófico</v>
      </c>
      <c r="R102" s="110">
        <f>+'4 - Valor del Riesgo Inherente'!M103</f>
        <v>1</v>
      </c>
      <c r="S102" s="109" t="str">
        <f>+'4 - Valor del Riesgo Inherente'!N103</f>
        <v>Extremo</v>
      </c>
      <c r="T102" s="109" t="str">
        <f>+'4 - Valor del Riesgo Inherente'!O103</f>
        <v>Reducir</v>
      </c>
      <c r="U102" s="153" t="str">
        <f>+'5 - Diseño y Valoración Control'!H103</f>
        <v>C 40.1</v>
      </c>
      <c r="V102" s="152" t="str">
        <f>+'5 - Diseño y Valoración Control'!I103</f>
        <v>SUBDIRECCIÓN SISTEMAS INFORMACIÓN DE TIERRAS</v>
      </c>
      <c r="W102" s="152" t="str">
        <f>+'5 - Diseño y Valoración Control'!J103</f>
        <v>Subdirección Sistemas Información de Tierras ejecuta pruebas a través del informe de ciclo de vida de desarrollo de software (etapa de pruebas) realizando los ciclos de pruebas correspondientes a los componentes del software para su posterior paso a producción</v>
      </c>
      <c r="X102" s="183" t="str">
        <f>+'5 - Diseño y Valoración Control'!K103</f>
        <v>Preventivo</v>
      </c>
      <c r="Y102" s="109" t="str">
        <f>+'5 - Diseño y Valoración Control'!L103</f>
        <v>Probabilidad</v>
      </c>
      <c r="Z102" s="183" t="str">
        <f>+'5 - Diseño y Valoración Control'!M103</f>
        <v>Automático</v>
      </c>
      <c r="AA102" s="109" t="str">
        <f>+'5 - Diseño y Valoración Control'!N103</f>
        <v>50%</v>
      </c>
      <c r="AB102" s="183" t="str">
        <f>+'5 - Diseño y Valoración Control'!O103</f>
        <v>Documentado</v>
      </c>
      <c r="AC102" s="183" t="str">
        <f>+'5 - Diseño y Valoración Control'!P103</f>
        <v>Continua</v>
      </c>
      <c r="AD102" s="183" t="str">
        <f>+'5 - Diseño y Valoración Control'!Q103</f>
        <v>Con registro</v>
      </c>
      <c r="AE102" s="110">
        <f>+'5 - Diseño y Valoración Control'!R103</f>
        <v>0.2</v>
      </c>
      <c r="AF102" s="109" t="str">
        <f>+'5 - Diseño y Valoración Control'!S103</f>
        <v>Muy Baja</v>
      </c>
      <c r="AG102" s="110">
        <f>+'5 - Diseño y Valoración Control'!T103</f>
        <v>1</v>
      </c>
      <c r="AH102" s="109" t="str">
        <f>+'5 - Diseño y Valoración Control'!U103</f>
        <v>Catastrófico</v>
      </c>
      <c r="AI102" s="109" t="str">
        <f>+'5 - Diseño y Valoración Control'!V103</f>
        <v>Extremo</v>
      </c>
      <c r="AJ102" s="109" t="str">
        <f>+'5 - Diseño y Valoración Control'!W103</f>
        <v>Reducir</v>
      </c>
      <c r="AK102" s="153" t="str">
        <f>+'6 - Plan de Acciones Preventiva'!F101</f>
        <v>P 40.1</v>
      </c>
      <c r="AL102" s="152" t="str">
        <f>+'6 - Plan de Acciones Preventiva'!G101</f>
        <v xml:space="preserve">Realizar seguimiento a la ejecución de las diferentes etapas del proceso de desarrollo de software </v>
      </c>
      <c r="AM102" s="153" t="str">
        <f>+'6 - Plan de Acciones Preventiva'!H101</f>
        <v xml:space="preserve">SUBDIRECCIÓN DE SISTEMAS DE INFORMACIÓN DE TIERRAS </v>
      </c>
      <c r="AN102" s="152" t="str">
        <f>+'6 - Plan de Acciones Preventiva'!I101</f>
        <v>Informes de seguimiento DevOps (Sprint)</v>
      </c>
      <c r="AO102" s="187">
        <f>+'6 - Plan de Acciones Preventiva'!J101</f>
        <v>3</v>
      </c>
      <c r="AP102" s="187">
        <f>+'6 - Plan de Acciones Preventiva'!AI101</f>
        <v>3</v>
      </c>
      <c r="AQ102" s="252">
        <f>+'6 - Plan de Acciones Preventiva'!AJ101</f>
        <v>1</v>
      </c>
      <c r="AR102" s="187" t="str">
        <f>+'6 - Plan de Acciones Preventiva'!AK101</f>
        <v>Finalizado</v>
      </c>
      <c r="AS102" s="183">
        <f>+'7 - Materialización del Riesgo'!G103</f>
        <v>0</v>
      </c>
      <c r="AT102" s="183">
        <f>+'7 - Materialización del Riesgo'!H103</f>
        <v>0</v>
      </c>
      <c r="AU102" s="183">
        <f>+'7 - Materialización del Riesgo'!I103</f>
        <v>0</v>
      </c>
      <c r="AV102" s="183" t="e">
        <f>+'7 - Materialización del Riesgo'!J103</f>
        <v>#DIV/0!</v>
      </c>
      <c r="AW102" s="183" t="e">
        <f>+'7 - Materialización del Riesgo'!K103</f>
        <v>#DIV/0!</v>
      </c>
      <c r="AX102" s="183">
        <f>+'7 - Materialización del Riesgo'!L103</f>
        <v>0</v>
      </c>
      <c r="AY102" s="183">
        <f>+'7 - Materialización del Riesgo'!M103</f>
        <v>0</v>
      </c>
      <c r="AZ102" s="183">
        <f>+'7 - Materialización del Riesgo'!N103</f>
        <v>0</v>
      </c>
      <c r="BA102" s="183">
        <f>+'7 - Materialización del Riesgo'!O103</f>
        <v>0</v>
      </c>
      <c r="BB102" s="183" t="e">
        <f>+'7 - Materialización del Riesgo'!P103</f>
        <v>#DIV/0!</v>
      </c>
      <c r="BC102" s="188">
        <f>+'7 - Materialización del Riesgo'!Q103</f>
        <v>1</v>
      </c>
    </row>
    <row r="103" spans="2:55" s="175" customFormat="1" ht="42.45" x14ac:dyDescent="0.4">
      <c r="B103" s="152" t="str">
        <f>+'3 - Identificación del Riesgo'!B103</f>
        <v>GESTIÓN DE LA INFORMACIÓN</v>
      </c>
      <c r="C103" s="152" t="str">
        <f>+'3 - Identificación del Riesgo'!C103</f>
        <v>Prestar servicios de tecnologías de información y comunicaciones, y geografía y topografía oportunos para la operación y la toma de decisiones de la Agencia</v>
      </c>
      <c r="D103" s="152" t="str">
        <f>+'3 - Identificación del Riesgo'!D103</f>
        <v>Desde la conceptualización de los servicios de tecnología de información y comunicaciones, y gestión de la información de geografía y topografía de la Entidad hasta el uso, administración y soporte.</v>
      </c>
      <c r="E103" s="183" t="str">
        <f>+'3 - Identificación del Riesgo'!F103</f>
        <v>SUBDIRECCIÓN DE SISTEMAS DE INFORMACIÓN DE TIERRAS</v>
      </c>
      <c r="F103" s="153" t="str">
        <f>+'3 - Identificación del Riesgo'!G103</f>
        <v>R 40</v>
      </c>
      <c r="G103" s="183" t="str">
        <f>+'3 - Identificación del Riesgo'!H103</f>
        <v>Incumplir los tiempos de entrega de desarrollo y ajustes a las aplicaciones de la Agencia</v>
      </c>
      <c r="H103" s="183" t="str">
        <f>+'3 - Identificación del Riesgo'!I103</f>
        <v>Afectación Económica o presupuestal</v>
      </c>
      <c r="I103" s="152" t="str">
        <f>+'3 - Identificación del Riesgo'!J103</f>
        <v>Posibilidad de afectación económica en los costos que han sido definidos en los rubros presupuestales para los proyectos de desarrollo de software debido a la estimación errada para cada una de las etapas del ciclo de desarrollo de la solución</v>
      </c>
      <c r="J103" s="184">
        <f>+'3 - Identificación del Riesgo'!O103</f>
        <v>44701</v>
      </c>
      <c r="K103" s="184" t="str">
        <f>+'3 - Identificación del Riesgo'!K103</f>
        <v>OPERATIVOS</v>
      </c>
      <c r="L103" s="185" t="str">
        <f>+'3 - Identificación del Riesgo'!N103</f>
        <v>Ejecución y administración de procesos</v>
      </c>
      <c r="M103" s="186">
        <f>+'4 - Valor del Riesgo Inherente'!H104</f>
        <v>12</v>
      </c>
      <c r="N103" s="109" t="str">
        <f t="shared" si="2"/>
        <v>Baja</v>
      </c>
      <c r="O103" s="110">
        <f t="shared" si="3"/>
        <v>0.4</v>
      </c>
      <c r="P103" s="186" t="str">
        <f>+'4 - Valor del Riesgo Inherente'!K104</f>
        <v>Desde los 500 SMLMV</v>
      </c>
      <c r="Q103" s="109" t="str">
        <f>+'4 - Valor del Riesgo Inherente'!L104</f>
        <v>Catastrófico</v>
      </c>
      <c r="R103" s="110">
        <f>+'4 - Valor del Riesgo Inherente'!M104</f>
        <v>1</v>
      </c>
      <c r="S103" s="109" t="str">
        <f>+'4 - Valor del Riesgo Inherente'!N104</f>
        <v>Extremo</v>
      </c>
      <c r="T103" s="109" t="str">
        <f>+'4 - Valor del Riesgo Inherente'!O104</f>
        <v>Reducir</v>
      </c>
      <c r="U103" s="153" t="str">
        <f>+'5 - Diseño y Valoración Control'!H104</f>
        <v>C 40.2</v>
      </c>
      <c r="V103" s="152" t="str">
        <f>+'5 - Diseño y Valoración Control'!I104</f>
        <v>SUBDIRECCIÓN SISTEMAS INFORMACIÓN DE TIERRAS</v>
      </c>
      <c r="W103" s="152" t="str">
        <f>+'5 - Diseño y Valoración Control'!J104</f>
        <v>Subdirección Sistemas Información de Tierras asigna nuevos recursos y/o ajusta los tiempos de ejecución de las actividades a través de los sprints (agrupación de actividades durante un periodo de tiempo de 10 días calendario) ajustando y configurando las fechas y/o actividades en el DevOps</v>
      </c>
      <c r="X103" s="183" t="str">
        <f>+'5 - Diseño y Valoración Control'!K104</f>
        <v>Correctivo</v>
      </c>
      <c r="Y103" s="109" t="str">
        <f>+'5 - Diseño y Valoración Control'!L104</f>
        <v>Impacto</v>
      </c>
      <c r="Z103" s="183" t="str">
        <f>+'5 - Diseño y Valoración Control'!M104</f>
        <v>Manual</v>
      </c>
      <c r="AA103" s="109" t="str">
        <f>+'5 - Diseño y Valoración Control'!N104</f>
        <v>25%</v>
      </c>
      <c r="AB103" s="183" t="str">
        <f>+'5 - Diseño y Valoración Control'!O104</f>
        <v>Documentado</v>
      </c>
      <c r="AC103" s="183" t="str">
        <f>+'5 - Diseño y Valoración Control'!P104</f>
        <v>Continua</v>
      </c>
      <c r="AD103" s="183" t="str">
        <f>+'5 - Diseño y Valoración Control'!Q104</f>
        <v>Con registro</v>
      </c>
      <c r="AE103" s="110">
        <f>+'5 - Diseño y Valoración Control'!R104</f>
        <v>0.2</v>
      </c>
      <c r="AF103" s="109" t="str">
        <f>+'5 - Diseño y Valoración Control'!S104</f>
        <v>Muy Baja</v>
      </c>
      <c r="AG103" s="110">
        <f>+'5 - Diseño y Valoración Control'!T104</f>
        <v>0.75</v>
      </c>
      <c r="AH103" s="109" t="str">
        <f>+'5 - Diseño y Valoración Control'!U104</f>
        <v>Mayor</v>
      </c>
      <c r="AI103" s="109" t="str">
        <f>+'5 - Diseño y Valoración Control'!V104</f>
        <v>Alto</v>
      </c>
      <c r="AJ103" s="109" t="str">
        <f>+'5 - Diseño y Valoración Control'!W104</f>
        <v>Reducir</v>
      </c>
      <c r="AK103" s="153" t="str">
        <f>+'6 - Plan de Acciones Preventiva'!F102</f>
        <v>P 40.2</v>
      </c>
      <c r="AL103" s="152">
        <f>+'6 - Plan de Acciones Preventiva'!G102</f>
        <v>0</v>
      </c>
      <c r="AM103" s="153" t="str">
        <f>+'6 - Plan de Acciones Preventiva'!H102</f>
        <v/>
      </c>
      <c r="AN103" s="152">
        <f>+'6 - Plan de Acciones Preventiva'!I102</f>
        <v>0</v>
      </c>
      <c r="AO103" s="187">
        <f>+'6 - Plan de Acciones Preventiva'!J102</f>
        <v>0</v>
      </c>
      <c r="AP103" s="187">
        <f>+'6 - Plan de Acciones Preventiva'!AI102</f>
        <v>0</v>
      </c>
      <c r="AQ103" s="252">
        <f>+'6 - Plan de Acciones Preventiva'!AJ102</f>
        <v>0</v>
      </c>
      <c r="AR103" s="187">
        <f>+'6 - Plan de Acciones Preventiva'!AK102</f>
        <v>0</v>
      </c>
      <c r="AS103" s="183">
        <f>+'7 - Materialización del Riesgo'!G104</f>
        <v>0</v>
      </c>
      <c r="AT103" s="183">
        <f>+'7 - Materialización del Riesgo'!H104</f>
        <v>0</v>
      </c>
      <c r="AU103" s="183">
        <f>+'7 - Materialización del Riesgo'!I104</f>
        <v>0</v>
      </c>
      <c r="AV103" s="183" t="e">
        <f>+'7 - Materialización del Riesgo'!J104</f>
        <v>#DIV/0!</v>
      </c>
      <c r="AW103" s="183" t="e">
        <f>+'7 - Materialización del Riesgo'!K104</f>
        <v>#DIV/0!</v>
      </c>
      <c r="AX103" s="183">
        <f>+'7 - Materialización del Riesgo'!L104</f>
        <v>0</v>
      </c>
      <c r="AY103" s="183">
        <f>+'7 - Materialización del Riesgo'!M104</f>
        <v>0</v>
      </c>
      <c r="AZ103" s="183">
        <f>+'7 - Materialización del Riesgo'!N104</f>
        <v>0</v>
      </c>
      <c r="BA103" s="183">
        <f>+'7 - Materialización del Riesgo'!O104</f>
        <v>0</v>
      </c>
      <c r="BB103" s="183" t="e">
        <f>+'7 - Materialización del Riesgo'!P104</f>
        <v>#DIV/0!</v>
      </c>
      <c r="BC103" s="188">
        <f>+'7 - Materialización del Riesgo'!Q104</f>
        <v>1</v>
      </c>
    </row>
    <row r="104" spans="2:55" s="175" customFormat="1" ht="42.45" x14ac:dyDescent="0.4">
      <c r="B104" s="152" t="str">
        <f>+'3 - Identificación del Riesgo'!B104</f>
        <v>GESTIÓN DE LA INFORMACIÓN</v>
      </c>
      <c r="C104" s="152" t="str">
        <f>+'3 - Identificación del Riesgo'!C104</f>
        <v>Prestar servicios de tecnologías de información y comunicaciones, y geografía y topografía oportunos para la operación y la toma de decisiones de la Agencia</v>
      </c>
      <c r="D104" s="152" t="str">
        <f>+'3 - Identificación del Riesgo'!D104</f>
        <v>Desde la conceptualización de los servicios de tecnología de información y comunicaciones, y gestión de la información de geografía y topografía de la Entidad hasta el uso, administración y soporte.</v>
      </c>
      <c r="E104" s="183" t="str">
        <f>+'3 - Identificación del Riesgo'!F104</f>
        <v>SUBDIRECCIÓN DE SISTEMAS DE INFORMACIÓN DE TIERRAS</v>
      </c>
      <c r="F104" s="153" t="str">
        <f>+'3 - Identificación del Riesgo'!G104</f>
        <v>R 41</v>
      </c>
      <c r="G104" s="183" t="str">
        <f>+'3 - Identificación del Riesgo'!H104</f>
        <v>Realizar actividades relacionadas con los procedimientos misionales fuera del sistema integrado de tierras (SIT), dispuesto  por la Entidad</v>
      </c>
      <c r="H104" s="183" t="str">
        <f>+'3 - Identificación del Riesgo'!I104</f>
        <v>Afectación Económica o presupuestal</v>
      </c>
      <c r="I104" s="152" t="str">
        <f>+'3 - Identificación del Riesgo'!J104</f>
        <v xml:space="preserve">Posibilidad de afectación económica en los costos que han sido definidos en los rubros presupuestales para los proyectos de desarrollo de software debido al desconocimiento que tiene las áreas misionales de gestionar sus procesos por medio del Sistema Integrado de Tierras </v>
      </c>
      <c r="J104" s="184">
        <f>+'3 - Identificación del Riesgo'!O104</f>
        <v>44701</v>
      </c>
      <c r="K104" s="184" t="str">
        <f>+'3 - Identificación del Riesgo'!K104</f>
        <v>TECNOLÓGICOS</v>
      </c>
      <c r="L104" s="185" t="str">
        <f>+'3 - Identificación del Riesgo'!N104</f>
        <v>Ejecución y administración de procesos</v>
      </c>
      <c r="M104" s="186">
        <f>+'4 - Valor del Riesgo Inherente'!H105</f>
        <v>12</v>
      </c>
      <c r="N104" s="109" t="str">
        <f t="shared" si="2"/>
        <v>Baja</v>
      </c>
      <c r="O104" s="110">
        <f t="shared" si="3"/>
        <v>0.4</v>
      </c>
      <c r="P104" s="186" t="str">
        <f>+'4 - Valor del Riesgo Inherente'!K105</f>
        <v>Desde los 500 SMLMV</v>
      </c>
      <c r="Q104" s="109" t="str">
        <f>+'4 - Valor del Riesgo Inherente'!L105</f>
        <v>Catastrófico</v>
      </c>
      <c r="R104" s="110">
        <f>+'4 - Valor del Riesgo Inherente'!M105</f>
        <v>1</v>
      </c>
      <c r="S104" s="109" t="str">
        <f>+'4 - Valor del Riesgo Inherente'!N105</f>
        <v>Extremo</v>
      </c>
      <c r="T104" s="109" t="str">
        <f>+'4 - Valor del Riesgo Inherente'!O105</f>
        <v>Reducir</v>
      </c>
      <c r="U104" s="153" t="str">
        <f>+'5 - Diseño y Valoración Control'!H105</f>
        <v>C 41.1</v>
      </c>
      <c r="V104" s="152" t="str">
        <f>+'5 - Diseño y Valoración Control'!I105</f>
        <v>SUBDIRECCIÓN SISTEMAS INFORMACIÓN DE TIERRAS</v>
      </c>
      <c r="W104" s="152" t="str">
        <f>+'5 - Diseño y Valoración Control'!J105</f>
        <v>Subdirección Sistemas Información de Tierras Revisa y aprueba el  diseño de la solución de software a través de historias de usuario de la herramienta DevOps más presentaciones comité de cambios En conjunto con la dependencia solicitante y el equipo de construcción de software determinan si el diseño es adecuado, conveniente y eficaz</v>
      </c>
      <c r="X104" s="183" t="str">
        <f>+'5 - Diseño y Valoración Control'!K105</f>
        <v>Preventivo</v>
      </c>
      <c r="Y104" s="109" t="str">
        <f>+'5 - Diseño y Valoración Control'!L105</f>
        <v>Probabilidad</v>
      </c>
      <c r="Z104" s="183" t="str">
        <f>+'5 - Diseño y Valoración Control'!M105</f>
        <v>Automático</v>
      </c>
      <c r="AA104" s="109" t="str">
        <f>+'5 - Diseño y Valoración Control'!N105</f>
        <v>50%</v>
      </c>
      <c r="AB104" s="183" t="str">
        <f>+'5 - Diseño y Valoración Control'!O105</f>
        <v>Documentado</v>
      </c>
      <c r="AC104" s="183" t="str">
        <f>+'5 - Diseño y Valoración Control'!P105</f>
        <v>Continua</v>
      </c>
      <c r="AD104" s="183" t="str">
        <f>+'5 - Diseño y Valoración Control'!Q105</f>
        <v>Con registro</v>
      </c>
      <c r="AE104" s="110">
        <f>+'5 - Diseño y Valoración Control'!R105</f>
        <v>0.2</v>
      </c>
      <c r="AF104" s="109" t="str">
        <f>+'5 - Diseño y Valoración Control'!S105</f>
        <v>Muy Baja</v>
      </c>
      <c r="AG104" s="110">
        <f>+'5 - Diseño y Valoración Control'!T105</f>
        <v>1</v>
      </c>
      <c r="AH104" s="109" t="str">
        <f>+'5 - Diseño y Valoración Control'!U105</f>
        <v>Catastrófico</v>
      </c>
      <c r="AI104" s="109" t="str">
        <f>+'5 - Diseño y Valoración Control'!V105</f>
        <v>Extremo</v>
      </c>
      <c r="AJ104" s="109" t="str">
        <f>+'5 - Diseño y Valoración Control'!W105</f>
        <v>Reducir</v>
      </c>
      <c r="AK104" s="153" t="str">
        <f>+'6 - Plan de Acciones Preventiva'!F103</f>
        <v>P 41.1</v>
      </c>
      <c r="AL104" s="152" t="str">
        <f>+'6 - Plan de Acciones Preventiva'!G103</f>
        <v>Realizar mesas de trabajo para analizar procesos misionales VS Sistemas de Información</v>
      </c>
      <c r="AM104" s="153" t="str">
        <f>+'6 - Plan de Acciones Preventiva'!H103</f>
        <v xml:space="preserve">SUBDIRECCIÓN DE SISTEMAS DE INFORMACIÓN DE TIERRAS </v>
      </c>
      <c r="AN104" s="152" t="str">
        <f>+'6 - Plan de Acciones Preventiva'!I103</f>
        <v>Actas de trabajo del análisis de los procesos misionales</v>
      </c>
      <c r="AO104" s="187">
        <f>+'6 - Plan de Acciones Preventiva'!J103</f>
        <v>1</v>
      </c>
      <c r="AP104" s="187">
        <f>+'6 - Plan de Acciones Preventiva'!AI103</f>
        <v>1</v>
      </c>
      <c r="AQ104" s="252">
        <f>+'6 - Plan de Acciones Preventiva'!AJ103</f>
        <v>1</v>
      </c>
      <c r="AR104" s="187" t="str">
        <f>+'6 - Plan de Acciones Preventiva'!AK103</f>
        <v>Finalizado</v>
      </c>
      <c r="AS104" s="183">
        <f>+'7 - Materialización del Riesgo'!G105</f>
        <v>0</v>
      </c>
      <c r="AT104" s="183">
        <f>+'7 - Materialización del Riesgo'!H105</f>
        <v>0</v>
      </c>
      <c r="AU104" s="183">
        <f>+'7 - Materialización del Riesgo'!I105</f>
        <v>0</v>
      </c>
      <c r="AV104" s="183" t="e">
        <f>+'7 - Materialización del Riesgo'!J105</f>
        <v>#DIV/0!</v>
      </c>
      <c r="AW104" s="183" t="e">
        <f>+'7 - Materialización del Riesgo'!K105</f>
        <v>#DIV/0!</v>
      </c>
      <c r="AX104" s="183">
        <f>+'7 - Materialización del Riesgo'!L105</f>
        <v>0</v>
      </c>
      <c r="AY104" s="183">
        <f>+'7 - Materialización del Riesgo'!M105</f>
        <v>0</v>
      </c>
      <c r="AZ104" s="183">
        <f>+'7 - Materialización del Riesgo'!N105</f>
        <v>0</v>
      </c>
      <c r="BA104" s="183">
        <f>+'7 - Materialización del Riesgo'!O105</f>
        <v>0</v>
      </c>
      <c r="BB104" s="183" t="e">
        <f>+'7 - Materialización del Riesgo'!P105</f>
        <v>#DIV/0!</v>
      </c>
      <c r="BC104" s="188">
        <f>+'7 - Materialización del Riesgo'!Q105</f>
        <v>1</v>
      </c>
    </row>
    <row r="105" spans="2:55" s="175" customFormat="1" ht="42.45" x14ac:dyDescent="0.4">
      <c r="B105" s="152" t="str">
        <f>+'3 - Identificación del Riesgo'!B105</f>
        <v>GESTIÓN DE LA INFORMACIÓN</v>
      </c>
      <c r="C105" s="152" t="str">
        <f>+'3 - Identificación del Riesgo'!C105</f>
        <v>Prestar servicios de tecnologías de información y comunicaciones, y geografía y topografía oportunos para la operación y la toma de decisiones de la Agencia</v>
      </c>
      <c r="D105" s="152" t="str">
        <f>+'3 - Identificación del Riesgo'!D105</f>
        <v>Desde la conceptualización de los servicios de tecnología de información y comunicaciones, y gestión de la información de geografía y topografía de la Entidad hasta el uso, administración y soporte.</v>
      </c>
      <c r="E105" s="183" t="str">
        <f>+'3 - Identificación del Riesgo'!F105</f>
        <v>SUBDIRECCIÓN DE SISTEMAS DE INFORMACIÓN DE TIERRAS</v>
      </c>
      <c r="F105" s="153" t="str">
        <f>+'3 - Identificación del Riesgo'!G105</f>
        <v>R 41</v>
      </c>
      <c r="G105" s="183" t="str">
        <f>+'3 - Identificación del Riesgo'!H105</f>
        <v>Realizar actividades relacionadas con los procedimientos misionales fuera del sistema integrado de tierras (SIT), dispuesto  por la Entidad</v>
      </c>
      <c r="H105" s="183" t="str">
        <f>+'3 - Identificación del Riesgo'!I105</f>
        <v>Afectación Económica o presupuestal</v>
      </c>
      <c r="I105" s="152" t="str">
        <f>+'3 - Identificación del Riesgo'!J105</f>
        <v xml:space="preserve">Posibilidad de afectación económica en los costos que han sido definidos en los rubros presupuestales para los proyectos de desarrollo de software debido al desconocimiento que tiene las áreas misionales de gestionar sus procesos por medio del Sistema Integrado de Tierras </v>
      </c>
      <c r="J105" s="184">
        <f>+'3 - Identificación del Riesgo'!O105</f>
        <v>44701</v>
      </c>
      <c r="K105" s="184" t="str">
        <f>+'3 - Identificación del Riesgo'!K105</f>
        <v>TECNOLÓGICOS</v>
      </c>
      <c r="L105" s="185" t="str">
        <f>+'3 - Identificación del Riesgo'!N105</f>
        <v>Ejecución y administración de procesos</v>
      </c>
      <c r="M105" s="186">
        <f>+'4 - Valor del Riesgo Inherente'!H106</f>
        <v>12</v>
      </c>
      <c r="N105" s="109" t="str">
        <f t="shared" si="2"/>
        <v>Baja</v>
      </c>
      <c r="O105" s="110">
        <f t="shared" si="3"/>
        <v>0.4</v>
      </c>
      <c r="P105" s="186" t="str">
        <f>+'4 - Valor del Riesgo Inherente'!K106</f>
        <v>Desde los 500 SMLMV</v>
      </c>
      <c r="Q105" s="109" t="str">
        <f>+'4 - Valor del Riesgo Inherente'!L106</f>
        <v>Catastrófico</v>
      </c>
      <c r="R105" s="110">
        <f>+'4 - Valor del Riesgo Inherente'!M106</f>
        <v>1</v>
      </c>
      <c r="S105" s="109" t="str">
        <f>+'4 - Valor del Riesgo Inherente'!N106</f>
        <v>Extremo</v>
      </c>
      <c r="T105" s="109" t="str">
        <f>+'4 - Valor del Riesgo Inherente'!O106</f>
        <v>Reducir</v>
      </c>
      <c r="U105" s="153" t="str">
        <f>+'5 - Diseño y Valoración Control'!H106</f>
        <v>C 41.2</v>
      </c>
      <c r="V105" s="152" t="str">
        <f>+'5 - Diseño y Valoración Control'!I106</f>
        <v>SUBDIRECCIÓN SISTEMAS INFORMACIÓN DE TIERRAS</v>
      </c>
      <c r="W105" s="152" t="str">
        <f>+'5 - Diseño y Valoración Control'!J106</f>
        <v xml:space="preserve">Subdirección Sistemas Información de Tierras verifica el nivel de implementación de las soluciones desarrolladas a través de las presentaciones del comité de cambios que contienen la información de las implementaciones realizadas  donde se verifica en el Sistema Integrado de Tierras el nivel de uso de las aplicaciones </v>
      </c>
      <c r="X105" s="183" t="str">
        <f>+'5 - Diseño y Valoración Control'!K106</f>
        <v>Detectivo</v>
      </c>
      <c r="Y105" s="109" t="str">
        <f>+'5 - Diseño y Valoración Control'!L106</f>
        <v>Probabilidad</v>
      </c>
      <c r="Z105" s="183" t="str">
        <f>+'5 - Diseño y Valoración Control'!M106</f>
        <v>Automático</v>
      </c>
      <c r="AA105" s="109" t="str">
        <f>+'5 - Diseño y Valoración Control'!N106</f>
        <v>40%</v>
      </c>
      <c r="AB105" s="183" t="str">
        <f>+'5 - Diseño y Valoración Control'!O106</f>
        <v>Documentado</v>
      </c>
      <c r="AC105" s="183" t="str">
        <f>+'5 - Diseño y Valoración Control'!P106</f>
        <v>Continua</v>
      </c>
      <c r="AD105" s="183" t="str">
        <f>+'5 - Diseño y Valoración Control'!Q106</f>
        <v>Con registro</v>
      </c>
      <c r="AE105" s="110">
        <f>+'5 - Diseño y Valoración Control'!R106</f>
        <v>0.12</v>
      </c>
      <c r="AF105" s="109" t="str">
        <f>+'5 - Diseño y Valoración Control'!S106</f>
        <v>Muy Baja</v>
      </c>
      <c r="AG105" s="110">
        <f>+'5 - Diseño y Valoración Control'!T106</f>
        <v>1</v>
      </c>
      <c r="AH105" s="109" t="str">
        <f>+'5 - Diseño y Valoración Control'!U106</f>
        <v>Catastrófico</v>
      </c>
      <c r="AI105" s="109" t="str">
        <f>+'5 - Diseño y Valoración Control'!V106</f>
        <v>Extremo</v>
      </c>
      <c r="AJ105" s="109" t="str">
        <f>+'5 - Diseño y Valoración Control'!W106</f>
        <v>Reducir</v>
      </c>
      <c r="AK105" s="153" t="str">
        <f>+'6 - Plan de Acciones Preventiva'!F104</f>
        <v>P 41.2</v>
      </c>
      <c r="AL105" s="152">
        <f>+'6 - Plan de Acciones Preventiva'!G104</f>
        <v>0</v>
      </c>
      <c r="AM105" s="153" t="str">
        <f>+'6 - Plan de Acciones Preventiva'!H104</f>
        <v/>
      </c>
      <c r="AN105" s="152">
        <f>+'6 - Plan de Acciones Preventiva'!I104</f>
        <v>0</v>
      </c>
      <c r="AO105" s="187">
        <f>+'6 - Plan de Acciones Preventiva'!J104</f>
        <v>0</v>
      </c>
      <c r="AP105" s="187">
        <f>+'6 - Plan de Acciones Preventiva'!AI104</f>
        <v>0</v>
      </c>
      <c r="AQ105" s="252">
        <f>+'6 - Plan de Acciones Preventiva'!AJ104</f>
        <v>0</v>
      </c>
      <c r="AR105" s="187">
        <f>+'6 - Plan de Acciones Preventiva'!AK104</f>
        <v>0</v>
      </c>
      <c r="AS105" s="183">
        <f>+'7 - Materialización del Riesgo'!G106</f>
        <v>0</v>
      </c>
      <c r="AT105" s="183">
        <f>+'7 - Materialización del Riesgo'!H106</f>
        <v>0</v>
      </c>
      <c r="AU105" s="183">
        <f>+'7 - Materialización del Riesgo'!I106</f>
        <v>0</v>
      </c>
      <c r="AV105" s="183" t="e">
        <f>+'7 - Materialización del Riesgo'!J106</f>
        <v>#DIV/0!</v>
      </c>
      <c r="AW105" s="183" t="e">
        <f>+'7 - Materialización del Riesgo'!K106</f>
        <v>#DIV/0!</v>
      </c>
      <c r="AX105" s="183">
        <f>+'7 - Materialización del Riesgo'!L106</f>
        <v>0</v>
      </c>
      <c r="AY105" s="183">
        <f>+'7 - Materialización del Riesgo'!M106</f>
        <v>0</v>
      </c>
      <c r="AZ105" s="183">
        <f>+'7 - Materialización del Riesgo'!N106</f>
        <v>0</v>
      </c>
      <c r="BA105" s="183">
        <f>+'7 - Materialización del Riesgo'!O106</f>
        <v>0</v>
      </c>
      <c r="BB105" s="183" t="e">
        <f>+'7 - Materialización del Riesgo'!P106</f>
        <v>#DIV/0!</v>
      </c>
      <c r="BC105" s="188">
        <f>+'7 - Materialización del Riesgo'!Q106</f>
        <v>1</v>
      </c>
    </row>
    <row r="106" spans="2:55" s="175" customFormat="1" ht="42.45" x14ac:dyDescent="0.4">
      <c r="B106" s="152" t="str">
        <f>+'3 - Identificación del Riesgo'!B106</f>
        <v>GESTIÓN DE LA INFORMACIÓN</v>
      </c>
      <c r="C106" s="152" t="str">
        <f>+'3 - Identificación del Riesgo'!C106</f>
        <v>Prestar servicios de tecnologías de información y comunicaciones, y geografía y topografía oportunos para la operación y la toma de decisiones de la Agencia</v>
      </c>
      <c r="D106" s="152" t="str">
        <f>+'3 - Identificación del Riesgo'!D106</f>
        <v>Desde la conceptualización de los servicios de tecnología de información y comunicaciones, y gestión de la información de geografía y topografía de la Entidad hasta el uso, administración y soporte.</v>
      </c>
      <c r="E106" s="183" t="str">
        <f>+'3 - Identificación del Riesgo'!F106</f>
        <v>SUBDIRECCIÓN DE SISTEMAS DE INFORMACIÓN DE TIERRAS</v>
      </c>
      <c r="F106" s="153" t="str">
        <f>+'3 - Identificación del Riesgo'!G106</f>
        <v>R 41</v>
      </c>
      <c r="G106" s="183" t="str">
        <f>+'3 - Identificación del Riesgo'!H106</f>
        <v>Realizar actividades relacionadas con los procedimientos misionales fuera del sistema integrado de tierras (SIT), dispuesto  por la Entidad</v>
      </c>
      <c r="H106" s="183" t="str">
        <f>+'3 - Identificación del Riesgo'!I106</f>
        <v>Afectación Económica o presupuestal</v>
      </c>
      <c r="I106" s="152" t="str">
        <f>+'3 - Identificación del Riesgo'!J106</f>
        <v xml:space="preserve">Posibilidad de afectación económica en los costos que han sido definidos en los rubros presupuestales para los proyectos de desarrollo de software debido al desconocimiento que tiene las áreas misionales de gestionar sus procesos por medio del Sistema Integrado de Tierras </v>
      </c>
      <c r="J106" s="184">
        <f>+'3 - Identificación del Riesgo'!O106</f>
        <v>44701</v>
      </c>
      <c r="K106" s="184" t="str">
        <f>+'3 - Identificación del Riesgo'!K106</f>
        <v>TECNOLÓGICOS</v>
      </c>
      <c r="L106" s="185" t="str">
        <f>+'3 - Identificación del Riesgo'!N106</f>
        <v>Ejecución y administración de procesos</v>
      </c>
      <c r="M106" s="186">
        <f>+'4 - Valor del Riesgo Inherente'!H107</f>
        <v>12</v>
      </c>
      <c r="N106" s="109" t="str">
        <f t="shared" si="2"/>
        <v>Baja</v>
      </c>
      <c r="O106" s="110">
        <f t="shared" si="3"/>
        <v>0.4</v>
      </c>
      <c r="P106" s="186" t="str">
        <f>+'4 - Valor del Riesgo Inherente'!K107</f>
        <v>Desde los 500 SMLMV</v>
      </c>
      <c r="Q106" s="109" t="str">
        <f>+'4 - Valor del Riesgo Inherente'!L107</f>
        <v>Catastrófico</v>
      </c>
      <c r="R106" s="110">
        <f>+'4 - Valor del Riesgo Inherente'!M107</f>
        <v>1</v>
      </c>
      <c r="S106" s="109" t="str">
        <f>+'4 - Valor del Riesgo Inherente'!N107</f>
        <v>Extremo</v>
      </c>
      <c r="T106" s="109" t="str">
        <f>+'4 - Valor del Riesgo Inherente'!O107</f>
        <v>Reducir</v>
      </c>
      <c r="U106" s="153" t="str">
        <f>+'5 - Diseño y Valoración Control'!H107</f>
        <v>C 41.3</v>
      </c>
      <c r="V106" s="152" t="str">
        <f>+'5 - Diseño y Valoración Control'!I107</f>
        <v>SUBDIRECCIÓN SISTEMAS INFORMACIÓN DE TIERRAS</v>
      </c>
      <c r="W106" s="152" t="str">
        <f>+'5 - Diseño y Valoración Control'!J107</f>
        <v xml:space="preserve">Subdirección Sistemas Información de Tierras Realiza el análisis del nivel de uso y apropiación del sistema  a través del acta de la reunión Por medio de mesas de trabajo en las que se puede identificar requerimientos o mejoras al módulo del SIT  </v>
      </c>
      <c r="X106" s="183" t="str">
        <f>+'5 - Diseño y Valoración Control'!K107</f>
        <v>Correctivo</v>
      </c>
      <c r="Y106" s="109" t="str">
        <f>+'5 - Diseño y Valoración Control'!L107</f>
        <v>Impacto</v>
      </c>
      <c r="Z106" s="183" t="str">
        <f>+'5 - Diseño y Valoración Control'!M107</f>
        <v>Manual</v>
      </c>
      <c r="AA106" s="109" t="str">
        <f>+'5 - Diseño y Valoración Control'!N107</f>
        <v>25%</v>
      </c>
      <c r="AB106" s="183" t="str">
        <f>+'5 - Diseño y Valoración Control'!O107</f>
        <v>Documentado</v>
      </c>
      <c r="AC106" s="183" t="str">
        <f>+'5 - Diseño y Valoración Control'!P107</f>
        <v>Continua</v>
      </c>
      <c r="AD106" s="183" t="str">
        <f>+'5 - Diseño y Valoración Control'!Q107</f>
        <v>Con registro</v>
      </c>
      <c r="AE106" s="110">
        <f>+'5 - Diseño y Valoración Control'!R107</f>
        <v>0.12</v>
      </c>
      <c r="AF106" s="109" t="str">
        <f>+'5 - Diseño y Valoración Control'!S107</f>
        <v>Muy Baja</v>
      </c>
      <c r="AG106" s="110">
        <f>+'5 - Diseño y Valoración Control'!T107</f>
        <v>0.75</v>
      </c>
      <c r="AH106" s="109" t="str">
        <f>+'5 - Diseño y Valoración Control'!U107</f>
        <v>Mayor</v>
      </c>
      <c r="AI106" s="109" t="str">
        <f>+'5 - Diseño y Valoración Control'!V107</f>
        <v>Alto</v>
      </c>
      <c r="AJ106" s="109" t="str">
        <f>+'5 - Diseño y Valoración Control'!W107</f>
        <v>Reducir</v>
      </c>
      <c r="AK106" s="153" t="str">
        <f>+'6 - Plan de Acciones Preventiva'!F105</f>
        <v>P 41.3</v>
      </c>
      <c r="AL106" s="152">
        <f>+'6 - Plan de Acciones Preventiva'!G105</f>
        <v>0</v>
      </c>
      <c r="AM106" s="153" t="str">
        <f>+'6 - Plan de Acciones Preventiva'!H105</f>
        <v/>
      </c>
      <c r="AN106" s="152">
        <f>+'6 - Plan de Acciones Preventiva'!I105</f>
        <v>0</v>
      </c>
      <c r="AO106" s="187">
        <f>+'6 - Plan de Acciones Preventiva'!J105</f>
        <v>0</v>
      </c>
      <c r="AP106" s="187">
        <f>+'6 - Plan de Acciones Preventiva'!AI105</f>
        <v>0</v>
      </c>
      <c r="AQ106" s="252">
        <f>+'6 - Plan de Acciones Preventiva'!AJ105</f>
        <v>0</v>
      </c>
      <c r="AR106" s="187">
        <f>+'6 - Plan de Acciones Preventiva'!AK105</f>
        <v>0</v>
      </c>
      <c r="AS106" s="183">
        <f>+'7 - Materialización del Riesgo'!G107</f>
        <v>0</v>
      </c>
      <c r="AT106" s="183">
        <f>+'7 - Materialización del Riesgo'!H107</f>
        <v>0</v>
      </c>
      <c r="AU106" s="183">
        <f>+'7 - Materialización del Riesgo'!I107</f>
        <v>0</v>
      </c>
      <c r="AV106" s="183" t="e">
        <f>+'7 - Materialización del Riesgo'!J107</f>
        <v>#DIV/0!</v>
      </c>
      <c r="AW106" s="183" t="e">
        <f>+'7 - Materialización del Riesgo'!K107</f>
        <v>#DIV/0!</v>
      </c>
      <c r="AX106" s="183">
        <f>+'7 - Materialización del Riesgo'!L107</f>
        <v>0</v>
      </c>
      <c r="AY106" s="183">
        <f>+'7 - Materialización del Riesgo'!M107</f>
        <v>0</v>
      </c>
      <c r="AZ106" s="183">
        <f>+'7 - Materialización del Riesgo'!N107</f>
        <v>0</v>
      </c>
      <c r="BA106" s="183">
        <f>+'7 - Materialización del Riesgo'!O107</f>
        <v>0</v>
      </c>
      <c r="BB106" s="183" t="e">
        <f>+'7 - Materialización del Riesgo'!P107</f>
        <v>#DIV/0!</v>
      </c>
      <c r="BC106" s="188">
        <f>+'7 - Materialización del Riesgo'!Q107</f>
        <v>1</v>
      </c>
    </row>
    <row r="107" spans="2:55" s="175" customFormat="1" ht="70.75" x14ac:dyDescent="0.4">
      <c r="B107" s="152" t="str">
        <f>+'3 - Identificación del Riesgo'!B107</f>
        <v>GESTIÓN DEL TALENTO HUMANO</v>
      </c>
      <c r="C107" s="152" t="str">
        <f>+'3 - Identificación del Riesgo'!C107</f>
        <v>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v>
      </c>
      <c r="D107" s="152" t="str">
        <f>+'3 - Identificación del Riesgo'!D107</f>
        <v>Inicia con la planeación, selección y vinculación del personal idóneo, competente y con las habilidades requeridas; y termina con el retiro del servidor público.</v>
      </c>
      <c r="E107" s="183" t="str">
        <f>+'3 - Identificación del Riesgo'!F107</f>
        <v>SUBDIRECCIÓN DE TALENTO HUMANO</v>
      </c>
      <c r="F107" s="153" t="str">
        <f>+'3 - Identificación del Riesgo'!G107</f>
        <v>R 42</v>
      </c>
      <c r="G107" s="183" t="str">
        <f>+'3 - Identificación del Riesgo'!H107</f>
        <v>Posibilidad de incumplir metas del Plan Estratégico de Talento Humano</v>
      </c>
      <c r="H107" s="183" t="str">
        <f>+'3 - Identificación del Riesgo'!I107</f>
        <v>Pérdida Reputacional</v>
      </c>
      <c r="I107" s="152" t="str">
        <f>+'3 - Identificación del Riesgo'!J107</f>
        <v>Posibilidad de pérdida reputacional en la imagen institucional debido  a falta de ejecución de las actividades y de recursos para el Plan Estratégico de Talento Humano</v>
      </c>
      <c r="J107" s="184">
        <f>+'3 - Identificación del Riesgo'!O107</f>
        <v>44701</v>
      </c>
      <c r="K107" s="184" t="str">
        <f>+'3 - Identificación del Riesgo'!K107</f>
        <v>ESTRATÉGICOS</v>
      </c>
      <c r="L107" s="185" t="str">
        <f>+'3 - Identificación del Riesgo'!N107</f>
        <v>Ejecución y administración de procesos</v>
      </c>
      <c r="M107" s="186">
        <f>+'4 - Valor del Riesgo Inherente'!H108</f>
        <v>2</v>
      </c>
      <c r="N107" s="109" t="str">
        <f t="shared" si="2"/>
        <v>Muy Baja</v>
      </c>
      <c r="O107" s="110">
        <f t="shared" si="3"/>
        <v>0.2</v>
      </c>
      <c r="P107" s="186" t="str">
        <f>+'4 - Valor del Riesgo Inherente'!K108</f>
        <v>Desde los 500 SMLMV</v>
      </c>
      <c r="Q107" s="109" t="str">
        <f>+'4 - Valor del Riesgo Inherente'!L108</f>
        <v>Catastrófico</v>
      </c>
      <c r="R107" s="110">
        <f>+'4 - Valor del Riesgo Inherente'!M108</f>
        <v>1</v>
      </c>
      <c r="S107" s="109" t="str">
        <f>+'4 - Valor del Riesgo Inherente'!N108</f>
        <v>Extremo</v>
      </c>
      <c r="T107" s="109" t="str">
        <f>+'4 - Valor del Riesgo Inherente'!O108</f>
        <v>Reducir</v>
      </c>
      <c r="U107" s="153" t="str">
        <f>+'5 - Diseño y Valoración Control'!H108</f>
        <v>C 42.1</v>
      </c>
      <c r="V107" s="152" t="str">
        <f>+'5 - Diseño y Valoración Control'!I108</f>
        <v>SUBDIRECCIÓN DE TALENTO HUMANO</v>
      </c>
      <c r="W107" s="152" t="str">
        <f>+'5 - Diseño y Valoración Control'!J108</f>
        <v>Subdirección de Talento Humano Revisa la formulación del Plan Estratégico de Talento Humano a través del Plan Estratégico de Talento Humano definitivo que cumpla con los lineamientos decreto 612 2018 y Función Pública</v>
      </c>
      <c r="X107" s="183" t="str">
        <f>+'5 - Diseño y Valoración Control'!K108</f>
        <v>Preventivo</v>
      </c>
      <c r="Y107" s="109" t="str">
        <f>+'5 - Diseño y Valoración Control'!L108</f>
        <v>Probabilidad</v>
      </c>
      <c r="Z107" s="183" t="str">
        <f>+'5 - Diseño y Valoración Control'!M108</f>
        <v>Manual</v>
      </c>
      <c r="AA107" s="109" t="str">
        <f>+'5 - Diseño y Valoración Control'!N108</f>
        <v>40%</v>
      </c>
      <c r="AB107" s="183" t="str">
        <f>+'5 - Diseño y Valoración Control'!O108</f>
        <v>Sin documentar</v>
      </c>
      <c r="AC107" s="183" t="str">
        <f>+'5 - Diseño y Valoración Control'!P108</f>
        <v>Continua</v>
      </c>
      <c r="AD107" s="183" t="str">
        <f>+'5 - Diseño y Valoración Control'!Q108</f>
        <v>Con registro</v>
      </c>
      <c r="AE107" s="110">
        <f>+'5 - Diseño y Valoración Control'!R108</f>
        <v>0.12</v>
      </c>
      <c r="AF107" s="109" t="str">
        <f>+'5 - Diseño y Valoración Control'!S108</f>
        <v>Muy Baja</v>
      </c>
      <c r="AG107" s="110">
        <f>+'5 - Diseño y Valoración Control'!T108</f>
        <v>1</v>
      </c>
      <c r="AH107" s="109" t="str">
        <f>+'5 - Diseño y Valoración Control'!U108</f>
        <v>Catastrófico</v>
      </c>
      <c r="AI107" s="109" t="str">
        <f>+'5 - Diseño y Valoración Control'!V108</f>
        <v>Extremo</v>
      </c>
      <c r="AJ107" s="109" t="str">
        <f>+'5 - Diseño y Valoración Control'!W108</f>
        <v>Reducir</v>
      </c>
      <c r="AK107" s="153" t="str">
        <f>+'6 - Plan de Acciones Preventiva'!F106</f>
        <v>P 42.1</v>
      </c>
      <c r="AL107" s="152" t="str">
        <f>+'6 - Plan de Acciones Preventiva'!G106</f>
        <v>Realizar seguimiento de las actividades programadas en el Plan de Estratégico de la Subdirección de Talento Humano.</v>
      </c>
      <c r="AM107" s="153" t="str">
        <f>+'6 - Plan de Acciones Preventiva'!H106</f>
        <v>SUBDIRECCIÓN DE TALENTO HUMANO</v>
      </c>
      <c r="AN107" s="152" t="str">
        <f>+'6 - Plan de Acciones Preventiva'!I106</f>
        <v>Informe Seguimiento a las actividades Plan de Estratégico de la Subdirección de Talento Humano.</v>
      </c>
      <c r="AO107" s="187">
        <f>+'6 - Plan de Acciones Preventiva'!J106</f>
        <v>2</v>
      </c>
      <c r="AP107" s="187">
        <f>+'6 - Plan de Acciones Preventiva'!AI106</f>
        <v>0</v>
      </c>
      <c r="AQ107" s="252">
        <f>+'6 - Plan de Acciones Preventiva'!AJ106</f>
        <v>0</v>
      </c>
      <c r="AR107" s="187" t="str">
        <f>+'6 - Plan de Acciones Preventiva'!AK106</f>
        <v>En términos</v>
      </c>
      <c r="AS107" s="183">
        <f>+'7 - Materialización del Riesgo'!G108</f>
        <v>0</v>
      </c>
      <c r="AT107" s="183">
        <f>+'7 - Materialización del Riesgo'!H108</f>
        <v>0</v>
      </c>
      <c r="AU107" s="183">
        <f>+'7 - Materialización del Riesgo'!I108</f>
        <v>0</v>
      </c>
      <c r="AV107" s="183" t="e">
        <f>+'7 - Materialización del Riesgo'!J108</f>
        <v>#DIV/0!</v>
      </c>
      <c r="AW107" s="183" t="e">
        <f>+'7 - Materialización del Riesgo'!K108</f>
        <v>#DIV/0!</v>
      </c>
      <c r="AX107" s="183">
        <f>+'7 - Materialización del Riesgo'!L108</f>
        <v>0</v>
      </c>
      <c r="AY107" s="183">
        <f>+'7 - Materialización del Riesgo'!M108</f>
        <v>0</v>
      </c>
      <c r="AZ107" s="183">
        <f>+'7 - Materialización del Riesgo'!N108</f>
        <v>0</v>
      </c>
      <c r="BA107" s="183">
        <f>+'7 - Materialización del Riesgo'!O108</f>
        <v>0</v>
      </c>
      <c r="BB107" s="183" t="e">
        <f>+'7 - Materialización del Riesgo'!P108</f>
        <v>#DIV/0!</v>
      </c>
      <c r="BC107" s="188">
        <f>+'7 - Materialización del Riesgo'!Q108</f>
        <v>1</v>
      </c>
    </row>
    <row r="108" spans="2:55" s="175" customFormat="1" ht="70.75" x14ac:dyDescent="0.4">
      <c r="B108" s="152" t="str">
        <f>+'3 - Identificación del Riesgo'!B108</f>
        <v>GESTIÓN DEL TALENTO HUMANO</v>
      </c>
      <c r="C108" s="152" t="str">
        <f>+'3 - Identificación del Riesgo'!C108</f>
        <v>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v>
      </c>
      <c r="D108" s="152" t="str">
        <f>+'3 - Identificación del Riesgo'!D108</f>
        <v>Inicia con la planeación, selección y vinculación del personal idóneo, competente y con las habilidades requeridas; y termina con el retiro del servidor público.</v>
      </c>
      <c r="E108" s="183" t="str">
        <f>+'3 - Identificación del Riesgo'!F108</f>
        <v>SUBDIRECCIÓN DE TALENTO HUMANO</v>
      </c>
      <c r="F108" s="153" t="str">
        <f>+'3 - Identificación del Riesgo'!G108</f>
        <v>R 42</v>
      </c>
      <c r="G108" s="183" t="str">
        <f>+'3 - Identificación del Riesgo'!H108</f>
        <v>Posibilidad de incumplir metas del Plan Estratégico de Talento Humano</v>
      </c>
      <c r="H108" s="183" t="str">
        <f>+'3 - Identificación del Riesgo'!I108</f>
        <v>Pérdida Reputacional</v>
      </c>
      <c r="I108" s="152" t="str">
        <f>+'3 - Identificación del Riesgo'!J108</f>
        <v>Posibilidad de pérdida reputacional en la imagen institucional debido  a falta de ejecución de las actividades y de recursos para el Plan Estratégico de Talento Humano</v>
      </c>
      <c r="J108" s="184">
        <f>+'3 - Identificación del Riesgo'!O108</f>
        <v>44701</v>
      </c>
      <c r="K108" s="184" t="str">
        <f>+'3 - Identificación del Riesgo'!K108</f>
        <v>ESTRATÉGICOS</v>
      </c>
      <c r="L108" s="185" t="str">
        <f>+'3 - Identificación del Riesgo'!N108</f>
        <v>Ejecución y administración de procesos</v>
      </c>
      <c r="M108" s="186">
        <f>+'4 - Valor del Riesgo Inherente'!H109</f>
        <v>2</v>
      </c>
      <c r="N108" s="109" t="str">
        <f t="shared" si="2"/>
        <v>Muy Baja</v>
      </c>
      <c r="O108" s="110">
        <f t="shared" si="3"/>
        <v>0.2</v>
      </c>
      <c r="P108" s="186" t="str">
        <f>+'4 - Valor del Riesgo Inherente'!K109</f>
        <v>Desde los 500 SMLMV</v>
      </c>
      <c r="Q108" s="109" t="str">
        <f>+'4 - Valor del Riesgo Inherente'!L109</f>
        <v>Catastrófico</v>
      </c>
      <c r="R108" s="110">
        <f>+'4 - Valor del Riesgo Inherente'!M109</f>
        <v>1</v>
      </c>
      <c r="S108" s="109" t="str">
        <f>+'4 - Valor del Riesgo Inherente'!N109</f>
        <v>Extremo</v>
      </c>
      <c r="T108" s="109" t="str">
        <f>+'4 - Valor del Riesgo Inherente'!O109</f>
        <v>Reducir</v>
      </c>
      <c r="U108" s="153" t="str">
        <f>+'5 - Diseño y Valoración Control'!H109</f>
        <v>C 42.2</v>
      </c>
      <c r="V108" s="152" t="str">
        <f>+'5 - Diseño y Valoración Control'!I109</f>
        <v>SECRETARÍA GENERAL</v>
      </c>
      <c r="W108" s="152" t="str">
        <f>+'5 - Diseño y Valoración Control'!J109</f>
        <v>Secretaría General Valida la formulación el Plan Estratégico de Talento Humano a través de un correo electrónico Enviado a la Subdirección de Talento Humano, donde informa si se encuentra listo para aprobación o se debe ajustar y actualizar con base a unas observaciones</v>
      </c>
      <c r="X108" s="183" t="str">
        <f>+'5 - Diseño y Valoración Control'!K109</f>
        <v>Detectivo</v>
      </c>
      <c r="Y108" s="109" t="str">
        <f>+'5 - Diseño y Valoración Control'!L109</f>
        <v>Probabilidad</v>
      </c>
      <c r="Z108" s="183" t="str">
        <f>+'5 - Diseño y Valoración Control'!M109</f>
        <v>Manual</v>
      </c>
      <c r="AA108" s="109" t="str">
        <f>+'5 - Diseño y Valoración Control'!N109</f>
        <v>30%</v>
      </c>
      <c r="AB108" s="183" t="str">
        <f>+'5 - Diseño y Valoración Control'!O109</f>
        <v>Sin documentar</v>
      </c>
      <c r="AC108" s="183" t="str">
        <f>+'5 - Diseño y Valoración Control'!P109</f>
        <v>Continua</v>
      </c>
      <c r="AD108" s="183" t="str">
        <f>+'5 - Diseño y Valoración Control'!Q109</f>
        <v>Con registro</v>
      </c>
      <c r="AE108" s="110">
        <f>+'5 - Diseño y Valoración Control'!R109</f>
        <v>8.3999999999999991E-2</v>
      </c>
      <c r="AF108" s="109" t="str">
        <f>+'5 - Diseño y Valoración Control'!S109</f>
        <v>Muy Baja</v>
      </c>
      <c r="AG108" s="110">
        <f>+'5 - Diseño y Valoración Control'!T109</f>
        <v>1</v>
      </c>
      <c r="AH108" s="109" t="str">
        <f>+'5 - Diseño y Valoración Control'!U109</f>
        <v>Catastrófico</v>
      </c>
      <c r="AI108" s="109" t="str">
        <f>+'5 - Diseño y Valoración Control'!V109</f>
        <v>Extremo</v>
      </c>
      <c r="AJ108" s="109" t="str">
        <f>+'5 - Diseño y Valoración Control'!W109</f>
        <v>Reducir</v>
      </c>
      <c r="AK108" s="153" t="str">
        <f>+'6 - Plan de Acciones Preventiva'!F107</f>
        <v>P 42.2</v>
      </c>
      <c r="AL108" s="152">
        <f>+'6 - Plan de Acciones Preventiva'!G107</f>
        <v>0</v>
      </c>
      <c r="AM108" s="153" t="str">
        <f>+'6 - Plan de Acciones Preventiva'!H107</f>
        <v/>
      </c>
      <c r="AN108" s="152">
        <f>+'6 - Plan de Acciones Preventiva'!I107</f>
        <v>0</v>
      </c>
      <c r="AO108" s="187">
        <f>+'6 - Plan de Acciones Preventiva'!J107</f>
        <v>0</v>
      </c>
      <c r="AP108" s="187">
        <f>+'6 - Plan de Acciones Preventiva'!AI107</f>
        <v>0</v>
      </c>
      <c r="AQ108" s="252">
        <f>+'6 - Plan de Acciones Preventiva'!AJ107</f>
        <v>0</v>
      </c>
      <c r="AR108" s="187">
        <f>+'6 - Plan de Acciones Preventiva'!AK107</f>
        <v>0</v>
      </c>
      <c r="AS108" s="183">
        <f>+'7 - Materialización del Riesgo'!G109</f>
        <v>0</v>
      </c>
      <c r="AT108" s="183">
        <f>+'7 - Materialización del Riesgo'!H109</f>
        <v>0</v>
      </c>
      <c r="AU108" s="183">
        <f>+'7 - Materialización del Riesgo'!I109</f>
        <v>0</v>
      </c>
      <c r="AV108" s="183" t="e">
        <f>+'7 - Materialización del Riesgo'!J109</f>
        <v>#DIV/0!</v>
      </c>
      <c r="AW108" s="183" t="e">
        <f>+'7 - Materialización del Riesgo'!K109</f>
        <v>#DIV/0!</v>
      </c>
      <c r="AX108" s="183">
        <f>+'7 - Materialización del Riesgo'!L109</f>
        <v>0</v>
      </c>
      <c r="AY108" s="183">
        <f>+'7 - Materialización del Riesgo'!M109</f>
        <v>0</v>
      </c>
      <c r="AZ108" s="183">
        <f>+'7 - Materialización del Riesgo'!N109</f>
        <v>0</v>
      </c>
      <c r="BA108" s="183">
        <f>+'7 - Materialización del Riesgo'!O109</f>
        <v>0</v>
      </c>
      <c r="BB108" s="183" t="e">
        <f>+'7 - Materialización del Riesgo'!P109</f>
        <v>#DIV/0!</v>
      </c>
      <c r="BC108" s="188">
        <f>+'7 - Materialización del Riesgo'!Q109</f>
        <v>1</v>
      </c>
    </row>
    <row r="109" spans="2:55" s="175" customFormat="1" ht="70.75" x14ac:dyDescent="0.4">
      <c r="B109" s="152" t="str">
        <f>+'3 - Identificación del Riesgo'!B109</f>
        <v>GESTIÓN DEL TALENTO HUMANO</v>
      </c>
      <c r="C109" s="152" t="str">
        <f>+'3 - Identificación del Riesgo'!C109</f>
        <v>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v>
      </c>
      <c r="D109" s="152" t="str">
        <f>+'3 - Identificación del Riesgo'!D109</f>
        <v>Inicia con la planeación, selección y vinculación del personal idóneo, competente y con las habilidades requeridas; y termina con el retiro del servidor público.</v>
      </c>
      <c r="E109" s="183" t="str">
        <f>+'3 - Identificación del Riesgo'!F109</f>
        <v>SUBDIRECCIÓN DE TALENTO HUMANO</v>
      </c>
      <c r="F109" s="153" t="str">
        <f>+'3 - Identificación del Riesgo'!G109</f>
        <v>R 42</v>
      </c>
      <c r="G109" s="183" t="str">
        <f>+'3 - Identificación del Riesgo'!H109</f>
        <v>Posibilidad de incumplir metas del Plan Estratégico de Talento Humano</v>
      </c>
      <c r="H109" s="183" t="str">
        <f>+'3 - Identificación del Riesgo'!I109</f>
        <v>Pérdida Reputacional</v>
      </c>
      <c r="I109" s="152" t="str">
        <f>+'3 - Identificación del Riesgo'!J109</f>
        <v>Posibilidad de pérdida reputacional en la imagen institucional debido  a falta de ejecución de las actividades y de recursos para el Plan Estratégico de Talento Humano</v>
      </c>
      <c r="J109" s="184">
        <f>+'3 - Identificación del Riesgo'!O109</f>
        <v>44701</v>
      </c>
      <c r="K109" s="184" t="str">
        <f>+'3 - Identificación del Riesgo'!K109</f>
        <v>ESTRATÉGICOS</v>
      </c>
      <c r="L109" s="185" t="str">
        <f>+'3 - Identificación del Riesgo'!N109</f>
        <v>Ejecución y administración de procesos</v>
      </c>
      <c r="M109" s="186">
        <f>+'4 - Valor del Riesgo Inherente'!H110</f>
        <v>2</v>
      </c>
      <c r="N109" s="109" t="str">
        <f t="shared" si="2"/>
        <v>Muy Baja</v>
      </c>
      <c r="O109" s="110">
        <f t="shared" si="3"/>
        <v>0.2</v>
      </c>
      <c r="P109" s="186" t="str">
        <f>+'4 - Valor del Riesgo Inherente'!K110</f>
        <v>Desde los 500 SMLMV</v>
      </c>
      <c r="Q109" s="109" t="str">
        <f>+'4 - Valor del Riesgo Inherente'!L110</f>
        <v>Catastrófico</v>
      </c>
      <c r="R109" s="110">
        <f>+'4 - Valor del Riesgo Inherente'!M110</f>
        <v>1</v>
      </c>
      <c r="S109" s="109" t="str">
        <f>+'4 - Valor del Riesgo Inherente'!N110</f>
        <v>Extremo</v>
      </c>
      <c r="T109" s="109" t="str">
        <f>+'4 - Valor del Riesgo Inherente'!O110</f>
        <v>Reducir</v>
      </c>
      <c r="U109" s="153" t="str">
        <f>+'5 - Diseño y Valoración Control'!H110</f>
        <v>C 42.3</v>
      </c>
      <c r="V109" s="152" t="str">
        <f>+'5 - Diseño y Valoración Control'!I110</f>
        <v>SUBDIRECCIÓN DE TALENTO HUMANO</v>
      </c>
      <c r="W109" s="152" t="str">
        <f>+'5 - Diseño y Valoración Control'!J110</f>
        <v>Subdirección de Talento Humano Diseña el plan de la nueva vigencia a través del correo electrónico dando inicio a la formulación del Plan Estratégico de Talento Humano de la nueva vigencia Con base al histórico de cumplimiento de metas y recomendaciones para oportunidades de mejora</v>
      </c>
      <c r="X109" s="183" t="str">
        <f>+'5 - Diseño y Valoración Control'!K110</f>
        <v>Correctivo</v>
      </c>
      <c r="Y109" s="109" t="str">
        <f>+'5 - Diseño y Valoración Control'!L110</f>
        <v>Impacto</v>
      </c>
      <c r="Z109" s="183" t="str">
        <f>+'5 - Diseño y Valoración Control'!M110</f>
        <v>Manual</v>
      </c>
      <c r="AA109" s="109" t="str">
        <f>+'5 - Diseño y Valoración Control'!N110</f>
        <v>25%</v>
      </c>
      <c r="AB109" s="183" t="str">
        <f>+'5 - Diseño y Valoración Control'!O110</f>
        <v>Sin documentar</v>
      </c>
      <c r="AC109" s="183" t="str">
        <f>+'5 - Diseño y Valoración Control'!P110</f>
        <v>Continua</v>
      </c>
      <c r="AD109" s="183" t="str">
        <f>+'5 - Diseño y Valoración Control'!Q110</f>
        <v>Con registro</v>
      </c>
      <c r="AE109" s="110">
        <f>+'5 - Diseño y Valoración Control'!R110</f>
        <v>8.3999999999999991E-2</v>
      </c>
      <c r="AF109" s="109" t="str">
        <f>+'5 - Diseño y Valoración Control'!S110</f>
        <v>Muy Baja</v>
      </c>
      <c r="AG109" s="110">
        <f>+'5 - Diseño y Valoración Control'!T110</f>
        <v>0.75</v>
      </c>
      <c r="AH109" s="109" t="str">
        <f>+'5 - Diseño y Valoración Control'!U110</f>
        <v>Mayor</v>
      </c>
      <c r="AI109" s="109" t="str">
        <f>+'5 - Diseño y Valoración Control'!V110</f>
        <v>Alto</v>
      </c>
      <c r="AJ109" s="109" t="str">
        <f>+'5 - Diseño y Valoración Control'!W110</f>
        <v>Reducir</v>
      </c>
      <c r="AK109" s="153" t="str">
        <f>+'6 - Plan de Acciones Preventiva'!F108</f>
        <v>P 42.3</v>
      </c>
      <c r="AL109" s="152">
        <f>+'6 - Plan de Acciones Preventiva'!G108</f>
        <v>0</v>
      </c>
      <c r="AM109" s="153" t="str">
        <f>+'6 - Plan de Acciones Preventiva'!H108</f>
        <v/>
      </c>
      <c r="AN109" s="152">
        <f>+'6 - Plan de Acciones Preventiva'!I108</f>
        <v>0</v>
      </c>
      <c r="AO109" s="187">
        <f>+'6 - Plan de Acciones Preventiva'!J108</f>
        <v>0</v>
      </c>
      <c r="AP109" s="187">
        <f>+'6 - Plan de Acciones Preventiva'!AI108</f>
        <v>0</v>
      </c>
      <c r="AQ109" s="252">
        <f>+'6 - Plan de Acciones Preventiva'!AJ108</f>
        <v>0</v>
      </c>
      <c r="AR109" s="187">
        <f>+'6 - Plan de Acciones Preventiva'!AK108</f>
        <v>0</v>
      </c>
      <c r="AS109" s="183">
        <f>+'7 - Materialización del Riesgo'!G110</f>
        <v>0</v>
      </c>
      <c r="AT109" s="183">
        <f>+'7 - Materialización del Riesgo'!H110</f>
        <v>0</v>
      </c>
      <c r="AU109" s="183">
        <f>+'7 - Materialización del Riesgo'!I110</f>
        <v>0</v>
      </c>
      <c r="AV109" s="183" t="e">
        <f>+'7 - Materialización del Riesgo'!J110</f>
        <v>#DIV/0!</v>
      </c>
      <c r="AW109" s="183" t="e">
        <f>+'7 - Materialización del Riesgo'!K110</f>
        <v>#DIV/0!</v>
      </c>
      <c r="AX109" s="183">
        <f>+'7 - Materialización del Riesgo'!L110</f>
        <v>0</v>
      </c>
      <c r="AY109" s="183">
        <f>+'7 - Materialización del Riesgo'!M110</f>
        <v>0</v>
      </c>
      <c r="AZ109" s="183">
        <f>+'7 - Materialización del Riesgo'!N110</f>
        <v>0</v>
      </c>
      <c r="BA109" s="183">
        <f>+'7 - Materialización del Riesgo'!O110</f>
        <v>0</v>
      </c>
      <c r="BB109" s="183" t="e">
        <f>+'7 - Materialización del Riesgo'!P110</f>
        <v>#DIV/0!</v>
      </c>
      <c r="BC109" s="188">
        <f>+'7 - Materialización del Riesgo'!Q110</f>
        <v>1</v>
      </c>
    </row>
    <row r="110" spans="2:55" ht="70.75" x14ac:dyDescent="0.4">
      <c r="B110" s="152" t="str">
        <f>+'3 - Identificación del Riesgo'!B110</f>
        <v>GESTIÓN DEL TALENTO HUMANO</v>
      </c>
      <c r="C110" s="152" t="str">
        <f>+'3 - Identificación del Riesgo'!C110</f>
        <v>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v>
      </c>
      <c r="D110" s="152" t="str">
        <f>+'3 - Identificación del Riesgo'!D110</f>
        <v>Inicia con la planeación, selección y vinculación del personal idóneo, competente y con las habilidades requeridas; y termina con el retiro del servidor público.</v>
      </c>
      <c r="E110" s="183" t="str">
        <f>+'3 - Identificación del Riesgo'!F110</f>
        <v>SUBDIRECCIÓN DE TALENTO HUMANO</v>
      </c>
      <c r="F110" s="153" t="str">
        <f>+'3 - Identificación del Riesgo'!G110</f>
        <v>R 43</v>
      </c>
      <c r="G110" s="183" t="str">
        <f>+'3 - Identificación del Riesgo'!H110</f>
        <v>Inconsistencias en el reporte y liquidación de las novedades laborales y prestacionales</v>
      </c>
      <c r="H110" s="183" t="str">
        <f>+'3 - Identificación del Riesgo'!I110</f>
        <v>Afectación Económica o presupuestal</v>
      </c>
      <c r="I110" s="152" t="str">
        <f>+'3 - Identificación del Riesgo'!J110</f>
        <v>Posibilidad de afectación económica por errores en la liquidación de la nomina y presentando fallas en el pago debido al desconocimiento del reporte de novedades</v>
      </c>
      <c r="J110" s="184">
        <f>+'3 - Identificación del Riesgo'!O110</f>
        <v>44701</v>
      </c>
      <c r="K110" s="184" t="str">
        <f>+'3 - Identificación del Riesgo'!K110</f>
        <v>OPERATIVOS</v>
      </c>
      <c r="L110" s="185" t="str">
        <f>+'3 - Identificación del Riesgo'!N110</f>
        <v>Ejecución y administración de procesos</v>
      </c>
      <c r="M110" s="186">
        <f>+'4 - Valor del Riesgo Inherente'!H111</f>
        <v>1</v>
      </c>
      <c r="N110" s="109" t="str">
        <f t="shared" si="2"/>
        <v>Muy Baja</v>
      </c>
      <c r="O110" s="110">
        <f t="shared" si="3"/>
        <v>0.2</v>
      </c>
      <c r="P110" s="186" t="str">
        <f>+'4 - Valor del Riesgo Inherente'!K111</f>
        <v xml:space="preserve">     El riesgo afecta la imagen de la entidad con algunos usuarios de relevancia frente al logro de los objetivos</v>
      </c>
      <c r="Q110" s="109" t="str">
        <f>+'4 - Valor del Riesgo Inherente'!L111</f>
        <v>Moderado</v>
      </c>
      <c r="R110" s="110">
        <f>+'4 - Valor del Riesgo Inherente'!M111</f>
        <v>0.6</v>
      </c>
      <c r="S110" s="109" t="str">
        <f>+'4 - Valor del Riesgo Inherente'!N111</f>
        <v>Moderado</v>
      </c>
      <c r="T110" s="109" t="str">
        <f>+'4 - Valor del Riesgo Inherente'!O111</f>
        <v>Reducir</v>
      </c>
      <c r="U110" s="153" t="str">
        <f>+'5 - Diseño y Valoración Control'!H111</f>
        <v>C 43.1</v>
      </c>
      <c r="V110" s="152" t="str">
        <f>+'5 - Diseño y Valoración Control'!I111</f>
        <v>SUBDIRECCIÓN DE TALENTO HUMANO</v>
      </c>
      <c r="W110" s="152" t="str">
        <f>+'5 - Diseño y Valoración Control'!J111</f>
        <v>Subdirección de Talento Humano Gestiona el soporte y mantenimiento del aplicativo Meta4 - SIGEP Nómina a través de Informe de supervisión que presenta los ajustes en el presupuesto, las notificaciones a los interesados con inconsistencias y correcciones a que haya lugar</v>
      </c>
      <c r="X110" s="183" t="str">
        <f>+'5 - Diseño y Valoración Control'!K111</f>
        <v>Preventivo</v>
      </c>
      <c r="Y110" s="109" t="str">
        <f>+'5 - Diseño y Valoración Control'!L111</f>
        <v>Probabilidad</v>
      </c>
      <c r="Z110" s="183" t="str">
        <f>+'5 - Diseño y Valoración Control'!M111</f>
        <v>Manual</v>
      </c>
      <c r="AA110" s="109" t="str">
        <f>+'5 - Diseño y Valoración Control'!N111</f>
        <v>40%</v>
      </c>
      <c r="AB110" s="183" t="str">
        <f>+'5 - Diseño y Valoración Control'!O111</f>
        <v>Sin documentar</v>
      </c>
      <c r="AC110" s="183" t="str">
        <f>+'5 - Diseño y Valoración Control'!P111</f>
        <v>Continua</v>
      </c>
      <c r="AD110" s="183" t="str">
        <f>+'5 - Diseño y Valoración Control'!Q111</f>
        <v>Con registro</v>
      </c>
      <c r="AE110" s="110">
        <f>+'5 - Diseño y Valoración Control'!R111</f>
        <v>0.12</v>
      </c>
      <c r="AF110" s="109" t="str">
        <f>+'5 - Diseño y Valoración Control'!S111</f>
        <v>Muy Baja</v>
      </c>
      <c r="AG110" s="110">
        <f>+'5 - Diseño y Valoración Control'!T111</f>
        <v>0.6</v>
      </c>
      <c r="AH110" s="109" t="str">
        <f>+'5 - Diseño y Valoración Control'!U111</f>
        <v>Moderado</v>
      </c>
      <c r="AI110" s="109" t="str">
        <f>+'5 - Diseño y Valoración Control'!V111</f>
        <v>Moderado</v>
      </c>
      <c r="AJ110" s="109" t="str">
        <f>+'5 - Diseño y Valoración Control'!W111</f>
        <v>Reducir</v>
      </c>
      <c r="AK110" s="153" t="str">
        <f>+'6 - Plan de Acciones Preventiva'!F109</f>
        <v>P 43.1</v>
      </c>
      <c r="AL110" s="152" t="str">
        <f>+'6 - Plan de Acciones Preventiva'!G109</f>
        <v>Realizar seguimiento al presupuesto de gastos de personal.</v>
      </c>
      <c r="AM110" s="153" t="str">
        <f>+'6 - Plan de Acciones Preventiva'!H109</f>
        <v>SUBDIRECCIÓN DE TALENTO HUMANO</v>
      </c>
      <c r="AN110" s="152" t="str">
        <f>+'6 - Plan de Acciones Preventiva'!I109</f>
        <v>Matriz de Seguimiento Gastos de Personal</v>
      </c>
      <c r="AO110" s="187">
        <f>+'6 - Plan de Acciones Preventiva'!J109</f>
        <v>2</v>
      </c>
      <c r="AP110" s="187">
        <f>+'6 - Plan de Acciones Preventiva'!AI109</f>
        <v>0</v>
      </c>
      <c r="AQ110" s="252">
        <f>+'6 - Plan de Acciones Preventiva'!AJ109</f>
        <v>0</v>
      </c>
      <c r="AR110" s="187" t="str">
        <f>+'6 - Plan de Acciones Preventiva'!AK109</f>
        <v>En términos</v>
      </c>
      <c r="AS110" s="183">
        <f>+'7 - Materialización del Riesgo'!G111</f>
        <v>0</v>
      </c>
      <c r="AT110" s="183">
        <f>+'7 - Materialización del Riesgo'!H111</f>
        <v>0</v>
      </c>
      <c r="AU110" s="183">
        <f>+'7 - Materialización del Riesgo'!I111</f>
        <v>0</v>
      </c>
      <c r="AV110" s="183" t="e">
        <f>+'7 - Materialización del Riesgo'!J111</f>
        <v>#DIV/0!</v>
      </c>
      <c r="AW110" s="183" t="e">
        <f>+'7 - Materialización del Riesgo'!K111</f>
        <v>#DIV/0!</v>
      </c>
      <c r="AX110" s="183">
        <f>+'7 - Materialización del Riesgo'!L111</f>
        <v>0</v>
      </c>
      <c r="AY110" s="183">
        <f>+'7 - Materialización del Riesgo'!M111</f>
        <v>0</v>
      </c>
      <c r="AZ110" s="183">
        <f>+'7 - Materialización del Riesgo'!N111</f>
        <v>0</v>
      </c>
      <c r="BA110" s="183">
        <f>+'7 - Materialización del Riesgo'!O111</f>
        <v>0</v>
      </c>
      <c r="BB110" s="183" t="e">
        <f>+'7 - Materialización del Riesgo'!P111</f>
        <v>#DIV/0!</v>
      </c>
      <c r="BC110" s="188">
        <f>+'7 - Materialización del Riesgo'!Q111</f>
        <v>1</v>
      </c>
    </row>
    <row r="111" spans="2:55" ht="70.75" x14ac:dyDescent="0.4">
      <c r="B111" s="152" t="str">
        <f>+'3 - Identificación del Riesgo'!B111</f>
        <v>GESTIÓN DEL TALENTO HUMANO</v>
      </c>
      <c r="C111" s="152" t="str">
        <f>+'3 - Identificación del Riesgo'!C111</f>
        <v>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v>
      </c>
      <c r="D111" s="152" t="str">
        <f>+'3 - Identificación del Riesgo'!D111</f>
        <v>Inicia con la planeación, selección y vinculación del personal idóneo, competente y con las habilidades requeridas; y termina con el retiro del servidor público.</v>
      </c>
      <c r="E111" s="183" t="str">
        <f>+'3 - Identificación del Riesgo'!F111</f>
        <v>SUBDIRECCIÓN DE TALENTO HUMANO</v>
      </c>
      <c r="F111" s="153" t="str">
        <f>+'3 - Identificación del Riesgo'!G111</f>
        <v>R 43</v>
      </c>
      <c r="G111" s="183" t="str">
        <f>+'3 - Identificación del Riesgo'!H111</f>
        <v>Inconsistencias en el reporte y liquidación de las novedades laborales y prestacionales</v>
      </c>
      <c r="H111" s="183" t="str">
        <f>+'3 - Identificación del Riesgo'!I111</f>
        <v>Afectación Económica o presupuestal</v>
      </c>
      <c r="I111" s="152" t="str">
        <f>+'3 - Identificación del Riesgo'!J111</f>
        <v>Posibilidad de afectación económica por errores en la liquidación de la nomina y presentando fallas en el pago debido al desconocimiento del reporte de novedades</v>
      </c>
      <c r="J111" s="184">
        <f>+'3 - Identificación del Riesgo'!O111</f>
        <v>44701</v>
      </c>
      <c r="K111" s="184" t="str">
        <f>+'3 - Identificación del Riesgo'!K111</f>
        <v>OPERATIVOS</v>
      </c>
      <c r="L111" s="185" t="str">
        <f>+'3 - Identificación del Riesgo'!N111</f>
        <v>Ejecución y administración de procesos</v>
      </c>
      <c r="M111" s="186">
        <f>+'4 - Valor del Riesgo Inherente'!H112</f>
        <v>1</v>
      </c>
      <c r="N111" s="109" t="str">
        <f t="shared" si="2"/>
        <v>Muy Baja</v>
      </c>
      <c r="O111" s="110">
        <f t="shared" si="3"/>
        <v>0.2</v>
      </c>
      <c r="P111" s="186" t="str">
        <f>+'4 - Valor del Riesgo Inherente'!K112</f>
        <v xml:space="preserve">     El riesgo afecta la imagen de la entidad con algunos usuarios de relevancia frente al logro de los objetivos</v>
      </c>
      <c r="Q111" s="109" t="str">
        <f>+'4 - Valor del Riesgo Inherente'!L112</f>
        <v>Moderado</v>
      </c>
      <c r="R111" s="110">
        <f>+'4 - Valor del Riesgo Inherente'!M112</f>
        <v>0.6</v>
      </c>
      <c r="S111" s="109" t="str">
        <f>+'4 - Valor del Riesgo Inherente'!N112</f>
        <v>Moderado</v>
      </c>
      <c r="T111" s="109" t="str">
        <f>+'4 - Valor del Riesgo Inherente'!O112</f>
        <v>Reducir</v>
      </c>
      <c r="U111" s="153" t="str">
        <f>+'5 - Diseño y Valoración Control'!H112</f>
        <v>C 43.2</v>
      </c>
      <c r="V111" s="152" t="str">
        <f>+'5 - Diseño y Valoración Control'!I112</f>
        <v>SUBDIRECCIÓN DE TALENTO HUMANO</v>
      </c>
      <c r="W111" s="152" t="str">
        <f>+'5 - Diseño y Valoración Control'!J112</f>
        <v>Subdirección de Talento Humano Actualiza la gestión del aplicativo Meta4 - SIGEP Nómina a través de Informe de supervisión que modifica la correcta ejecución de la nómina</v>
      </c>
      <c r="X111" s="183" t="str">
        <f>+'5 - Diseño y Valoración Control'!K112</f>
        <v>Correctivo</v>
      </c>
      <c r="Y111" s="109" t="str">
        <f>+'5 - Diseño y Valoración Control'!L112</f>
        <v>Impacto</v>
      </c>
      <c r="Z111" s="183" t="str">
        <f>+'5 - Diseño y Valoración Control'!M112</f>
        <v>Manual</v>
      </c>
      <c r="AA111" s="109" t="str">
        <f>+'5 - Diseño y Valoración Control'!N112</f>
        <v>25%</v>
      </c>
      <c r="AB111" s="183" t="str">
        <f>+'5 - Diseño y Valoración Control'!O112</f>
        <v>Sin documentar</v>
      </c>
      <c r="AC111" s="183" t="str">
        <f>+'5 - Diseño y Valoración Control'!P112</f>
        <v>Continua</v>
      </c>
      <c r="AD111" s="183" t="str">
        <f>+'5 - Diseño y Valoración Control'!Q112</f>
        <v>Con registro</v>
      </c>
      <c r="AE111" s="110">
        <f>+'5 - Diseño y Valoración Control'!R112</f>
        <v>0.12</v>
      </c>
      <c r="AF111" s="109" t="str">
        <f>+'5 - Diseño y Valoración Control'!S112</f>
        <v>Muy Baja</v>
      </c>
      <c r="AG111" s="110">
        <f>+'5 - Diseño y Valoración Control'!T112</f>
        <v>0.44999999999999996</v>
      </c>
      <c r="AH111" s="109" t="str">
        <f>+'5 - Diseño y Valoración Control'!U112</f>
        <v>Moderado</v>
      </c>
      <c r="AI111" s="109" t="str">
        <f>+'5 - Diseño y Valoración Control'!V112</f>
        <v>Moderado</v>
      </c>
      <c r="AJ111" s="109" t="str">
        <f>+'5 - Diseño y Valoración Control'!W112</f>
        <v>Reducir</v>
      </c>
      <c r="AK111" s="153" t="str">
        <f>+'6 - Plan de Acciones Preventiva'!F110</f>
        <v>P 43.2</v>
      </c>
      <c r="AL111" s="152">
        <f>+'6 - Plan de Acciones Preventiva'!G110</f>
        <v>0</v>
      </c>
      <c r="AM111" s="153" t="str">
        <f>+'6 - Plan de Acciones Preventiva'!H110</f>
        <v/>
      </c>
      <c r="AN111" s="152">
        <f>+'6 - Plan de Acciones Preventiva'!I110</f>
        <v>0</v>
      </c>
      <c r="AO111" s="187">
        <f>+'6 - Plan de Acciones Preventiva'!J110</f>
        <v>0</v>
      </c>
      <c r="AP111" s="187">
        <f>+'6 - Plan de Acciones Preventiva'!AI110</f>
        <v>0</v>
      </c>
      <c r="AQ111" s="252">
        <f>+'6 - Plan de Acciones Preventiva'!AJ110</f>
        <v>0</v>
      </c>
      <c r="AR111" s="187">
        <f>+'6 - Plan de Acciones Preventiva'!AK110</f>
        <v>0</v>
      </c>
      <c r="AS111" s="183">
        <f>+'7 - Materialización del Riesgo'!G112</f>
        <v>0</v>
      </c>
      <c r="AT111" s="183">
        <f>+'7 - Materialización del Riesgo'!H112</f>
        <v>0</v>
      </c>
      <c r="AU111" s="183">
        <f>+'7 - Materialización del Riesgo'!I112</f>
        <v>0</v>
      </c>
      <c r="AV111" s="183" t="e">
        <f>+'7 - Materialización del Riesgo'!J112</f>
        <v>#DIV/0!</v>
      </c>
      <c r="AW111" s="183" t="e">
        <f>+'7 - Materialización del Riesgo'!K112</f>
        <v>#DIV/0!</v>
      </c>
      <c r="AX111" s="183">
        <f>+'7 - Materialización del Riesgo'!L112</f>
        <v>0</v>
      </c>
      <c r="AY111" s="183">
        <f>+'7 - Materialización del Riesgo'!M112</f>
        <v>0</v>
      </c>
      <c r="AZ111" s="183">
        <f>+'7 - Materialización del Riesgo'!N112</f>
        <v>0</v>
      </c>
      <c r="BA111" s="183">
        <f>+'7 - Materialización del Riesgo'!O112</f>
        <v>0</v>
      </c>
      <c r="BB111" s="183" t="e">
        <f>+'7 - Materialización del Riesgo'!P112</f>
        <v>#DIV/0!</v>
      </c>
      <c r="BC111" s="188">
        <f>+'7 - Materialización del Riesgo'!Q112</f>
        <v>1</v>
      </c>
    </row>
    <row r="112" spans="2:55" ht="70.75" x14ac:dyDescent="0.4">
      <c r="B112" s="152" t="str">
        <f>+'3 - Identificación del Riesgo'!B112</f>
        <v>GESTIÓN DEL TALENTO HUMANO</v>
      </c>
      <c r="C112" s="152" t="str">
        <f>+'3 - Identificación del Riesgo'!C112</f>
        <v>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v>
      </c>
      <c r="D112" s="152" t="str">
        <f>+'3 - Identificación del Riesgo'!D112</f>
        <v>Inicia con la planeación, selección y vinculación del personal idóneo, competente y con las habilidades requeridas; y termina con el retiro del servidor público.</v>
      </c>
      <c r="E112" s="183" t="str">
        <f>+'3 - Identificación del Riesgo'!F112</f>
        <v>OFICINA JURÍDICA</v>
      </c>
      <c r="F112" s="153" t="str">
        <f>+'3 - Identificación del Riesgo'!G112</f>
        <v>R 44</v>
      </c>
      <c r="G112" s="183" t="str">
        <f>+'3 - Identificación del Riesgo'!H112</f>
        <v>Prescripción de la acción disciplinaria</v>
      </c>
      <c r="H112" s="183" t="str">
        <f>+'3 - Identificación del Riesgo'!I112</f>
        <v>Pérdida Reputacional</v>
      </c>
      <c r="I112" s="152" t="str">
        <f>+'3 - Identificación del Riesgo'!J112</f>
        <v>Posibilidad de pérdida reputacional en la imagen interna de Control Interno Disciplinario de la Oficina Jurídica por falta de impulso procesal en los expedientes a prescribir</v>
      </c>
      <c r="J112" s="184">
        <f>+'3 - Identificación del Riesgo'!O112</f>
        <v>44701</v>
      </c>
      <c r="K112" s="184" t="str">
        <f>+'3 - Identificación del Riesgo'!K112</f>
        <v>DE CUMPLIMIENTO</v>
      </c>
      <c r="L112" s="185" t="str">
        <f>+'3 - Identificación del Riesgo'!N112</f>
        <v>Ejecución y administración de procesos</v>
      </c>
      <c r="M112" s="186">
        <f>+'4 - Valor del Riesgo Inherente'!H113</f>
        <v>1</v>
      </c>
      <c r="N112" s="109" t="str">
        <f t="shared" si="2"/>
        <v>Muy Baja</v>
      </c>
      <c r="O112" s="110">
        <f t="shared" si="3"/>
        <v>0.2</v>
      </c>
      <c r="P112" s="186" t="str">
        <f>+'4 - Valor del Riesgo Inherente'!K113</f>
        <v xml:space="preserve">     El riesgo afecta la imagen de la entidad con algunos usuarios de relevancia frente al logro de los objetivos</v>
      </c>
      <c r="Q112" s="109" t="str">
        <f>+'4 - Valor del Riesgo Inherente'!L113</f>
        <v>Moderado</v>
      </c>
      <c r="R112" s="110">
        <f>+'4 - Valor del Riesgo Inherente'!M113</f>
        <v>0.6</v>
      </c>
      <c r="S112" s="109" t="str">
        <f>+'4 - Valor del Riesgo Inherente'!N113</f>
        <v>Moderado</v>
      </c>
      <c r="T112" s="109" t="str">
        <f>+'4 - Valor del Riesgo Inherente'!O113</f>
        <v>Reducir</v>
      </c>
      <c r="U112" s="153" t="str">
        <f>+'5 - Diseño y Valoración Control'!H113</f>
        <v>C 44.1</v>
      </c>
      <c r="V112" s="152" t="str">
        <f>+'5 - Diseño y Valoración Control'!I113</f>
        <v>OFICINA JURÍDICA (CONTROL INTERNO DISCIPLINARIO)</v>
      </c>
      <c r="W112" s="152" t="str">
        <f>+'5 - Diseño y Valoración Control'!J113</f>
        <v>Oficina Jurídica (Control Interno Disciplinario) revisa el proceso a través de la matriz de procesos disciplinarios donde se verifica el cumplimiento términos procesales para evitar la prescripción del proceso</v>
      </c>
      <c r="X112" s="183" t="str">
        <f>+'5 - Diseño y Valoración Control'!K113</f>
        <v>Detectivo</v>
      </c>
      <c r="Y112" s="109" t="str">
        <f>+'5 - Diseño y Valoración Control'!L113</f>
        <v>Probabilidad</v>
      </c>
      <c r="Z112" s="183" t="str">
        <f>+'5 - Diseño y Valoración Control'!M113</f>
        <v>Manual</v>
      </c>
      <c r="AA112" s="109" t="str">
        <f>+'5 - Diseño y Valoración Control'!N113</f>
        <v>30%</v>
      </c>
      <c r="AB112" s="183" t="str">
        <f>+'5 - Diseño y Valoración Control'!O113</f>
        <v>Sin documentar</v>
      </c>
      <c r="AC112" s="183" t="str">
        <f>+'5 - Diseño y Valoración Control'!P113</f>
        <v>Continua</v>
      </c>
      <c r="AD112" s="183" t="str">
        <f>+'5 - Diseño y Valoración Control'!Q113</f>
        <v>Con registro</v>
      </c>
      <c r="AE112" s="110">
        <f>+'5 - Diseño y Valoración Control'!R113</f>
        <v>0.14000000000000001</v>
      </c>
      <c r="AF112" s="109" t="str">
        <f>+'5 - Diseño y Valoración Control'!S113</f>
        <v>Muy Baja</v>
      </c>
      <c r="AG112" s="110">
        <f>+'5 - Diseño y Valoración Control'!T113</f>
        <v>0.6</v>
      </c>
      <c r="AH112" s="109" t="str">
        <f>+'5 - Diseño y Valoración Control'!U113</f>
        <v>Moderado</v>
      </c>
      <c r="AI112" s="109" t="str">
        <f>+'5 - Diseño y Valoración Control'!V113</f>
        <v>Moderado</v>
      </c>
      <c r="AJ112" s="109" t="str">
        <f>+'5 - Diseño y Valoración Control'!W113</f>
        <v>Reducir</v>
      </c>
      <c r="AK112" s="153" t="str">
        <f>+'6 - Plan de Acciones Preventiva'!F111</f>
        <v>P 44.1</v>
      </c>
      <c r="AL112" s="152" t="str">
        <f>+'6 - Plan de Acciones Preventiva'!G111</f>
        <v>Realizar seguimiento a la Matriz de seguimiento y control de procesos disciplinarios de la dependencia para saber que procesos están en prescripción</v>
      </c>
      <c r="AM112" s="153" t="str">
        <f>+'6 - Plan de Acciones Preventiva'!H111</f>
        <v>OFICINA JURÍDICA (CONTROL INTERNO DISCIPLINARIO)</v>
      </c>
      <c r="AN112" s="152" t="str">
        <f>+'6 - Plan de Acciones Preventiva'!I111</f>
        <v>Informes presentados al jefe de la Oficina Jurídica, que muestren en nivel de riesgo de prescripción de los procesos disciplinarios</v>
      </c>
      <c r="AO112" s="187">
        <f>+'6 - Plan de Acciones Preventiva'!J111</f>
        <v>3</v>
      </c>
      <c r="AP112" s="187">
        <f>+'6 - Plan de Acciones Preventiva'!AI111</f>
        <v>3</v>
      </c>
      <c r="AQ112" s="252">
        <f>+'6 - Plan de Acciones Preventiva'!AJ111</f>
        <v>1</v>
      </c>
      <c r="AR112" s="187" t="str">
        <f>+'6 - Plan de Acciones Preventiva'!AK111</f>
        <v>Finalizado</v>
      </c>
      <c r="AS112" s="183">
        <f>+'7 - Materialización del Riesgo'!G113</f>
        <v>0</v>
      </c>
      <c r="AT112" s="183">
        <f>+'7 - Materialización del Riesgo'!H113</f>
        <v>0</v>
      </c>
      <c r="AU112" s="183">
        <f>+'7 - Materialización del Riesgo'!I113</f>
        <v>0</v>
      </c>
      <c r="AV112" s="183" t="e">
        <f>+'7 - Materialización del Riesgo'!J113</f>
        <v>#DIV/0!</v>
      </c>
      <c r="AW112" s="183" t="e">
        <f>+'7 - Materialización del Riesgo'!K113</f>
        <v>#DIV/0!</v>
      </c>
      <c r="AX112" s="183">
        <f>+'7 - Materialización del Riesgo'!L113</f>
        <v>0</v>
      </c>
      <c r="AY112" s="183">
        <f>+'7 - Materialización del Riesgo'!M113</f>
        <v>0</v>
      </c>
      <c r="AZ112" s="183">
        <f>+'7 - Materialización del Riesgo'!N113</f>
        <v>0</v>
      </c>
      <c r="BA112" s="183">
        <f>+'7 - Materialización del Riesgo'!O113</f>
        <v>0</v>
      </c>
      <c r="BB112" s="183" t="e">
        <f>+'7 - Materialización del Riesgo'!P113</f>
        <v>#DIV/0!</v>
      </c>
      <c r="BC112" s="188">
        <f>+'7 - Materialización del Riesgo'!Q113</f>
        <v>1</v>
      </c>
    </row>
    <row r="113" spans="2:55" ht="70.75" x14ac:dyDescent="0.4">
      <c r="B113" s="152" t="str">
        <f>+'3 - Identificación del Riesgo'!B113</f>
        <v>GESTIÓN DEL TALENTO HUMANO</v>
      </c>
      <c r="C113" s="152" t="str">
        <f>+'3 - Identificación del Riesgo'!C113</f>
        <v>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v>
      </c>
      <c r="D113" s="152" t="str">
        <f>+'3 - Identificación del Riesgo'!D113</f>
        <v>Inicia con la planeación, selección y vinculación del personal idóneo, competente y con las habilidades requeridas; y termina con el retiro del servidor público.</v>
      </c>
      <c r="E113" s="183" t="str">
        <f>+'3 - Identificación del Riesgo'!F113</f>
        <v>OFICINA JURÍDICA</v>
      </c>
      <c r="F113" s="153" t="str">
        <f>+'3 - Identificación del Riesgo'!G113</f>
        <v>R 44</v>
      </c>
      <c r="G113" s="183" t="str">
        <f>+'3 - Identificación del Riesgo'!H113</f>
        <v>Prescripción de la acción disciplinaria</v>
      </c>
      <c r="H113" s="183" t="str">
        <f>+'3 - Identificación del Riesgo'!I113</f>
        <v>Pérdida Reputacional</v>
      </c>
      <c r="I113" s="152" t="str">
        <f>+'3 - Identificación del Riesgo'!J113</f>
        <v>Posibilidad de pérdida reputacional en la imagen interna de Control Interno Disciplinario de la Oficina Jurídica por falta de impulso procesal en los expedientes a prescribir</v>
      </c>
      <c r="J113" s="184">
        <f>+'3 - Identificación del Riesgo'!O113</f>
        <v>44701</v>
      </c>
      <c r="K113" s="184" t="str">
        <f>+'3 - Identificación del Riesgo'!K113</f>
        <v>DE CUMPLIMIENTO</v>
      </c>
      <c r="L113" s="185" t="str">
        <f>+'3 - Identificación del Riesgo'!N113</f>
        <v>Ejecución y administración de procesos</v>
      </c>
      <c r="M113" s="186">
        <f>+'4 - Valor del Riesgo Inherente'!H114</f>
        <v>1</v>
      </c>
      <c r="N113" s="109" t="str">
        <f t="shared" si="2"/>
        <v>Muy Baja</v>
      </c>
      <c r="O113" s="110">
        <f t="shared" si="3"/>
        <v>0.2</v>
      </c>
      <c r="P113" s="186" t="str">
        <f>+'4 - Valor del Riesgo Inherente'!K114</f>
        <v>Desde los 500 SMLMV</v>
      </c>
      <c r="Q113" s="109" t="str">
        <f>+'4 - Valor del Riesgo Inherente'!L114</f>
        <v>Catastrófico</v>
      </c>
      <c r="R113" s="110">
        <f>+'4 - Valor del Riesgo Inherente'!M114</f>
        <v>1</v>
      </c>
      <c r="S113" s="109" t="str">
        <f>+'4 - Valor del Riesgo Inherente'!N114</f>
        <v>Extremo</v>
      </c>
      <c r="T113" s="109" t="str">
        <f>+'4 - Valor del Riesgo Inherente'!O114</f>
        <v>Reducir</v>
      </c>
      <c r="U113" s="153" t="str">
        <f>+'5 - Diseño y Valoración Control'!H114</f>
        <v>C 44.2</v>
      </c>
      <c r="V113" s="152" t="str">
        <f>+'5 - Diseño y Valoración Control'!I114</f>
        <v>OFICINA JURÍDICA (CONTROL INTERNO DISCIPLINARIO)</v>
      </c>
      <c r="W113" s="152" t="str">
        <f>+'5 - Diseño y Valoración Control'!J114</f>
        <v>Oficina Jurídica (Control Interno Disciplinario) archiva el proceso por prescripción  a través del auto de notificación donde se comunica al interesado la decisión de fondo en el proceso</v>
      </c>
      <c r="X113" s="183" t="str">
        <f>+'5 - Diseño y Valoración Control'!K114</f>
        <v>Correctivo</v>
      </c>
      <c r="Y113" s="109" t="str">
        <f>+'5 - Diseño y Valoración Control'!L114</f>
        <v>Impacto</v>
      </c>
      <c r="Z113" s="183" t="str">
        <f>+'5 - Diseño y Valoración Control'!M114</f>
        <v>Manual</v>
      </c>
      <c r="AA113" s="109" t="str">
        <f>+'5 - Diseño y Valoración Control'!N114</f>
        <v>25%</v>
      </c>
      <c r="AB113" s="183" t="str">
        <f>+'5 - Diseño y Valoración Control'!O114</f>
        <v>Sin documentar</v>
      </c>
      <c r="AC113" s="183" t="str">
        <f>+'5 - Diseño y Valoración Control'!P114</f>
        <v>Continua</v>
      </c>
      <c r="AD113" s="183" t="str">
        <f>+'5 - Diseño y Valoración Control'!Q114</f>
        <v>Con registro</v>
      </c>
      <c r="AE113" s="110">
        <f>+'5 - Diseño y Valoración Control'!R114</f>
        <v>0.14000000000000001</v>
      </c>
      <c r="AF113" s="109" t="str">
        <f>+'5 - Diseño y Valoración Control'!S114</f>
        <v>Muy Baja</v>
      </c>
      <c r="AG113" s="110">
        <f>+'5 - Diseño y Valoración Control'!T114</f>
        <v>0.44999999999999996</v>
      </c>
      <c r="AH113" s="109" t="str">
        <f>+'5 - Diseño y Valoración Control'!U114</f>
        <v>Moderado</v>
      </c>
      <c r="AI113" s="109" t="str">
        <f>+'5 - Diseño y Valoración Control'!V114</f>
        <v>Moderado</v>
      </c>
      <c r="AJ113" s="109" t="str">
        <f>+'5 - Diseño y Valoración Control'!W114</f>
        <v>Reducir</v>
      </c>
      <c r="AK113" s="153" t="str">
        <f>+'6 - Plan de Acciones Preventiva'!F112</f>
        <v>P 44.2</v>
      </c>
      <c r="AL113" s="152">
        <f>+'6 - Plan de Acciones Preventiva'!G112</f>
        <v>0</v>
      </c>
      <c r="AM113" s="153" t="str">
        <f>+'6 - Plan de Acciones Preventiva'!H112</f>
        <v/>
      </c>
      <c r="AN113" s="152">
        <f>+'6 - Plan de Acciones Preventiva'!I112</f>
        <v>0</v>
      </c>
      <c r="AO113" s="187">
        <f>+'6 - Plan de Acciones Preventiva'!J112</f>
        <v>0</v>
      </c>
      <c r="AP113" s="187">
        <f>+'6 - Plan de Acciones Preventiva'!AI112</f>
        <v>0</v>
      </c>
      <c r="AQ113" s="252">
        <f>+'6 - Plan de Acciones Preventiva'!AJ112</f>
        <v>0</v>
      </c>
      <c r="AR113" s="187">
        <f>+'6 - Plan de Acciones Preventiva'!AK112</f>
        <v>0</v>
      </c>
      <c r="AS113" s="183">
        <f>+'7 - Materialización del Riesgo'!G114</f>
        <v>0</v>
      </c>
      <c r="AT113" s="183">
        <f>+'7 - Materialización del Riesgo'!H114</f>
        <v>0</v>
      </c>
      <c r="AU113" s="183">
        <f>+'7 - Materialización del Riesgo'!I114</f>
        <v>0</v>
      </c>
      <c r="AV113" s="183" t="e">
        <f>+'7 - Materialización del Riesgo'!J114</f>
        <v>#DIV/0!</v>
      </c>
      <c r="AW113" s="183" t="e">
        <f>+'7 - Materialización del Riesgo'!K114</f>
        <v>#DIV/0!</v>
      </c>
      <c r="AX113" s="183">
        <f>+'7 - Materialización del Riesgo'!L114</f>
        <v>0</v>
      </c>
      <c r="AY113" s="183">
        <f>+'7 - Materialización del Riesgo'!M114</f>
        <v>0</v>
      </c>
      <c r="AZ113" s="183">
        <f>+'7 - Materialización del Riesgo'!N114</f>
        <v>0</v>
      </c>
      <c r="BA113" s="183">
        <f>+'7 - Materialización del Riesgo'!O114</f>
        <v>0</v>
      </c>
      <c r="BB113" s="183" t="e">
        <f>+'7 - Materialización del Riesgo'!P114</f>
        <v>#DIV/0!</v>
      </c>
      <c r="BC113" s="188">
        <f>+'7 - Materialización del Riesgo'!Q114</f>
        <v>1</v>
      </c>
    </row>
    <row r="114" spans="2:55" ht="70.75" x14ac:dyDescent="0.4">
      <c r="B114" s="152" t="str">
        <f>+'3 - Identificación del Riesgo'!B114</f>
        <v>GESTIÓN DEL TALENTO HUMANO</v>
      </c>
      <c r="C114" s="152" t="str">
        <f>+'3 - Identificación del Riesgo'!C114</f>
        <v>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v>
      </c>
      <c r="D114" s="152" t="str">
        <f>+'3 - Identificación del Riesgo'!D114</f>
        <v>Inicia con la planeación, selección y vinculación del personal idóneo, competente y con las habilidades requeridas; y termina con el retiro del servidor público.</v>
      </c>
      <c r="E114" s="183" t="str">
        <f>+'3 - Identificación del Riesgo'!F114</f>
        <v>OFICINA JURÍDICA</v>
      </c>
      <c r="F114" s="153" t="str">
        <f>+'3 - Identificación del Riesgo'!G114</f>
        <v>R 45</v>
      </c>
      <c r="G114" s="183" t="str">
        <f>+'3 - Identificación del Riesgo'!H114</f>
        <v>Caducidad de la acción disciplinaria</v>
      </c>
      <c r="H114" s="183" t="str">
        <f>+'3 - Identificación del Riesgo'!I114</f>
        <v>Pérdida Reputacional</v>
      </c>
      <c r="I114" s="152" t="str">
        <f>+'3 - Identificación del Riesgo'!J114</f>
        <v>Posibilidad de pérdida reputacional en la imagen interna de Control Interno Disciplinario de la Oficina Jurídica por falta de impulso procesal en los expedientes a caducar</v>
      </c>
      <c r="J114" s="184">
        <f>+'3 - Identificación del Riesgo'!O114</f>
        <v>44701</v>
      </c>
      <c r="K114" s="184" t="str">
        <f>+'3 - Identificación del Riesgo'!K114</f>
        <v>DE CUMPLIMIENTO</v>
      </c>
      <c r="L114" s="185" t="str">
        <f>+'3 - Identificación del Riesgo'!N114</f>
        <v>Ejecución y administración de procesos</v>
      </c>
      <c r="M114" s="186">
        <f>+'4 - Valor del Riesgo Inherente'!H115</f>
        <v>1</v>
      </c>
      <c r="N114" s="109" t="str">
        <f t="shared" si="2"/>
        <v>Muy Baja</v>
      </c>
      <c r="O114" s="110">
        <f t="shared" si="3"/>
        <v>0.2</v>
      </c>
      <c r="P114" s="186" t="str">
        <f>+'4 - Valor del Riesgo Inherente'!K115</f>
        <v>Desde los 500 SMLMV</v>
      </c>
      <c r="Q114" s="109" t="str">
        <f>+'4 - Valor del Riesgo Inherente'!L115</f>
        <v>Catastrófico</v>
      </c>
      <c r="R114" s="110">
        <f>+'4 - Valor del Riesgo Inherente'!M115</f>
        <v>1</v>
      </c>
      <c r="S114" s="109" t="str">
        <f>+'4 - Valor del Riesgo Inherente'!N115</f>
        <v>Extremo</v>
      </c>
      <c r="T114" s="109" t="str">
        <f>+'4 - Valor del Riesgo Inherente'!O115</f>
        <v>Reducir</v>
      </c>
      <c r="U114" s="153" t="str">
        <f>+'5 - Diseño y Valoración Control'!H115</f>
        <v>C 45.1</v>
      </c>
      <c r="V114" s="152" t="str">
        <f>+'5 - Diseño y Valoración Control'!I115</f>
        <v>OFICINA JURÍDICA (CONTROL INTERNO DISCIPLINARIO)</v>
      </c>
      <c r="W114" s="152" t="str">
        <f>+'5 - Diseño y Valoración Control'!J115</f>
        <v>Oficina Jurídica (Control Interno Disciplinario) revisa el proceso a través matriz de procesos disciplinarios donde se verifica el cumplimiento términos procesales para evitar la caducidad del proceso</v>
      </c>
      <c r="X114" s="183" t="str">
        <f>+'5 - Diseño y Valoración Control'!K115</f>
        <v>Detectivo</v>
      </c>
      <c r="Y114" s="109" t="str">
        <f>+'5 - Diseño y Valoración Control'!L115</f>
        <v>Probabilidad</v>
      </c>
      <c r="Z114" s="183" t="str">
        <f>+'5 - Diseño y Valoración Control'!M115</f>
        <v>Manual</v>
      </c>
      <c r="AA114" s="109" t="str">
        <f>+'5 - Diseño y Valoración Control'!N115</f>
        <v>30%</v>
      </c>
      <c r="AB114" s="183" t="str">
        <f>+'5 - Diseño y Valoración Control'!O115</f>
        <v>Sin documentar</v>
      </c>
      <c r="AC114" s="183" t="str">
        <f>+'5 - Diseño y Valoración Control'!P115</f>
        <v>Continua</v>
      </c>
      <c r="AD114" s="183" t="str">
        <f>+'5 - Diseño y Valoración Control'!Q115</f>
        <v>Con registro</v>
      </c>
      <c r="AE114" s="110">
        <f>+'5 - Diseño y Valoración Control'!R115</f>
        <v>0.14000000000000001</v>
      </c>
      <c r="AF114" s="109" t="str">
        <f>+'5 - Diseño y Valoración Control'!S115</f>
        <v>Muy Baja</v>
      </c>
      <c r="AG114" s="110">
        <f>+'5 - Diseño y Valoración Control'!T115</f>
        <v>1</v>
      </c>
      <c r="AH114" s="109" t="str">
        <f>+'5 - Diseño y Valoración Control'!U115</f>
        <v>Catastrófico</v>
      </c>
      <c r="AI114" s="109" t="str">
        <f>+'5 - Diseño y Valoración Control'!V115</f>
        <v>Extremo</v>
      </c>
      <c r="AJ114" s="109" t="str">
        <f>+'5 - Diseño y Valoración Control'!W115</f>
        <v>Reducir</v>
      </c>
      <c r="AK114" s="153" t="str">
        <f>+'6 - Plan de Acciones Preventiva'!F113</f>
        <v>P 45.1</v>
      </c>
      <c r="AL114" s="152" t="str">
        <f>+'6 - Plan de Acciones Preventiva'!G113</f>
        <v>Realizar seguimiento a la Matriz de seguimiento y control de procesos disciplinarios de la dependencia para saber que procesos están en caducidad</v>
      </c>
      <c r="AM114" s="153" t="str">
        <f>+'6 - Plan de Acciones Preventiva'!H113</f>
        <v>OFICINA JURÍDICA (CONTROL INTERNO DISCIPLINARIO)</v>
      </c>
      <c r="AN114" s="152" t="str">
        <f>+'6 - Plan de Acciones Preventiva'!I113</f>
        <v>Informes presentados al jefe de la Oficina Jurídica, que muestren en nivel de riesgo de caducidad de los procesos disciplinarios</v>
      </c>
      <c r="AO114" s="187">
        <f>+'6 - Plan de Acciones Preventiva'!J113</f>
        <v>3</v>
      </c>
      <c r="AP114" s="187">
        <f>+'6 - Plan de Acciones Preventiva'!AI113</f>
        <v>3</v>
      </c>
      <c r="AQ114" s="252">
        <f>+'6 - Plan de Acciones Preventiva'!AJ113</f>
        <v>1</v>
      </c>
      <c r="AR114" s="187" t="str">
        <f>+'6 - Plan de Acciones Preventiva'!AK113</f>
        <v>Finalizado</v>
      </c>
      <c r="AS114" s="183">
        <f>+'7 - Materialización del Riesgo'!G115</f>
        <v>0</v>
      </c>
      <c r="AT114" s="183">
        <f>+'7 - Materialización del Riesgo'!H115</f>
        <v>0</v>
      </c>
      <c r="AU114" s="183">
        <f>+'7 - Materialización del Riesgo'!I115</f>
        <v>0</v>
      </c>
      <c r="AV114" s="183" t="e">
        <f>+'7 - Materialización del Riesgo'!J115</f>
        <v>#DIV/0!</v>
      </c>
      <c r="AW114" s="183" t="e">
        <f>+'7 - Materialización del Riesgo'!K115</f>
        <v>#DIV/0!</v>
      </c>
      <c r="AX114" s="183">
        <f>+'7 - Materialización del Riesgo'!L115</f>
        <v>0</v>
      </c>
      <c r="AY114" s="183">
        <f>+'7 - Materialización del Riesgo'!M115</f>
        <v>0</v>
      </c>
      <c r="AZ114" s="183">
        <f>+'7 - Materialización del Riesgo'!N115</f>
        <v>0</v>
      </c>
      <c r="BA114" s="183">
        <f>+'7 - Materialización del Riesgo'!O115</f>
        <v>0</v>
      </c>
      <c r="BB114" s="183" t="e">
        <f>+'7 - Materialización del Riesgo'!P115</f>
        <v>#DIV/0!</v>
      </c>
      <c r="BC114" s="188">
        <f>+'7 - Materialización del Riesgo'!Q115</f>
        <v>1</v>
      </c>
    </row>
    <row r="115" spans="2:55" ht="70.75" x14ac:dyDescent="0.4">
      <c r="B115" s="152" t="str">
        <f>+'3 - Identificación del Riesgo'!B115</f>
        <v>GESTIÓN DEL TALENTO HUMANO</v>
      </c>
      <c r="C115" s="152" t="str">
        <f>+'3 - Identificación del Riesgo'!C115</f>
        <v>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v>
      </c>
      <c r="D115" s="152" t="str">
        <f>+'3 - Identificación del Riesgo'!D115</f>
        <v>Inicia con la planeación, selección y vinculación del personal idóneo, competente y con las habilidades requeridas; y termina con el retiro del servidor público.</v>
      </c>
      <c r="E115" s="183" t="str">
        <f>+'3 - Identificación del Riesgo'!F115</f>
        <v>OFICINA JURÍDICA</v>
      </c>
      <c r="F115" s="153" t="str">
        <f>+'3 - Identificación del Riesgo'!G115</f>
        <v>R 45</v>
      </c>
      <c r="G115" s="183" t="str">
        <f>+'3 - Identificación del Riesgo'!H115</f>
        <v>Caducidad de la acción disciplinaria</v>
      </c>
      <c r="H115" s="183" t="str">
        <f>+'3 - Identificación del Riesgo'!I115</f>
        <v>Pérdida Reputacional</v>
      </c>
      <c r="I115" s="152" t="str">
        <f>+'3 - Identificación del Riesgo'!J115</f>
        <v>Posibilidad de pérdida reputacional en la imagen interna de Control Interno Disciplinario de la Oficina Jurídica por falta de impulso procesal en los expedientes a caducar</v>
      </c>
      <c r="J115" s="184">
        <f>+'3 - Identificación del Riesgo'!O115</f>
        <v>44701</v>
      </c>
      <c r="K115" s="184" t="str">
        <f>+'3 - Identificación del Riesgo'!K115</f>
        <v>DE CUMPLIMIENTO</v>
      </c>
      <c r="L115" s="185" t="str">
        <f>+'3 - Identificación del Riesgo'!N115</f>
        <v>Ejecución y administración de procesos</v>
      </c>
      <c r="M115" s="186">
        <f>+'4 - Valor del Riesgo Inherente'!H116</f>
        <v>280</v>
      </c>
      <c r="N115" s="109" t="str">
        <f t="shared" si="2"/>
        <v>Media</v>
      </c>
      <c r="O115" s="110">
        <f t="shared" si="3"/>
        <v>0.6</v>
      </c>
      <c r="P115" s="186" t="str">
        <f>+'4 - Valor del Riesgo Inherente'!K116</f>
        <v xml:space="preserve">     El riesgo afecta la imagen de la entidad internamente, de conocimiento general, nivel interno, de junta directiva y accionistas y/o de proveedores</v>
      </c>
      <c r="Q115" s="109" t="str">
        <f>+'4 - Valor del Riesgo Inherente'!L116</f>
        <v>Menor</v>
      </c>
      <c r="R115" s="110">
        <f>+'4 - Valor del Riesgo Inherente'!M116</f>
        <v>0.4</v>
      </c>
      <c r="S115" s="109" t="str">
        <f>+'4 - Valor del Riesgo Inherente'!N116</f>
        <v>Moderado</v>
      </c>
      <c r="T115" s="109" t="str">
        <f>+'4 - Valor del Riesgo Inherente'!O116</f>
        <v>Reducir</v>
      </c>
      <c r="U115" s="153" t="str">
        <f>+'5 - Diseño y Valoración Control'!H116</f>
        <v>C 45.2</v>
      </c>
      <c r="V115" s="152" t="str">
        <f>+'5 - Diseño y Valoración Control'!I116</f>
        <v>OFICINA JURÍDICA (CONTROL INTERNO DISCIPLINARIO)</v>
      </c>
      <c r="W115" s="152" t="str">
        <f>+'5 - Diseño y Valoración Control'!J116</f>
        <v>Oficina Jurídica (Control Interno Disciplinario) archiva el proceso por caducidad a través del auto de notificación donde se comunica al interesado la decisión de fondo en el proceso</v>
      </c>
      <c r="X115" s="183" t="str">
        <f>+'5 - Diseño y Valoración Control'!K116</f>
        <v>Correctivo</v>
      </c>
      <c r="Y115" s="109" t="str">
        <f>+'5 - Diseño y Valoración Control'!L116</f>
        <v>Impacto</v>
      </c>
      <c r="Z115" s="183" t="str">
        <f>+'5 - Diseño y Valoración Control'!M116</f>
        <v>Manual</v>
      </c>
      <c r="AA115" s="109" t="str">
        <f>+'5 - Diseño y Valoración Control'!N116</f>
        <v>25%</v>
      </c>
      <c r="AB115" s="183" t="str">
        <f>+'5 - Diseño y Valoración Control'!O116</f>
        <v>Sin documentar</v>
      </c>
      <c r="AC115" s="183" t="str">
        <f>+'5 - Diseño y Valoración Control'!P116</f>
        <v>Continua</v>
      </c>
      <c r="AD115" s="183" t="str">
        <f>+'5 - Diseño y Valoración Control'!Q116</f>
        <v>Con registro</v>
      </c>
      <c r="AE115" s="110">
        <f>+'5 - Diseño y Valoración Control'!R116</f>
        <v>0.14000000000000001</v>
      </c>
      <c r="AF115" s="109" t="str">
        <f>+'5 - Diseño y Valoración Control'!S116</f>
        <v>Muy Baja</v>
      </c>
      <c r="AG115" s="110">
        <f>+'5 - Diseño y Valoración Control'!T116</f>
        <v>0.75</v>
      </c>
      <c r="AH115" s="109" t="str">
        <f>+'5 - Diseño y Valoración Control'!U116</f>
        <v>Mayor</v>
      </c>
      <c r="AI115" s="109" t="str">
        <f>+'5 - Diseño y Valoración Control'!V116</f>
        <v>Alto</v>
      </c>
      <c r="AJ115" s="109" t="str">
        <f>+'5 - Diseño y Valoración Control'!W116</f>
        <v>Reducir</v>
      </c>
      <c r="AK115" s="153" t="str">
        <f>+'6 - Plan de Acciones Preventiva'!F114</f>
        <v>P 45.2</v>
      </c>
      <c r="AL115" s="152">
        <f>+'6 - Plan de Acciones Preventiva'!G114</f>
        <v>0</v>
      </c>
      <c r="AM115" s="153" t="str">
        <f>+'6 - Plan de Acciones Preventiva'!H114</f>
        <v/>
      </c>
      <c r="AN115" s="152">
        <f>+'6 - Plan de Acciones Preventiva'!I114</f>
        <v>0</v>
      </c>
      <c r="AO115" s="187">
        <f>+'6 - Plan de Acciones Preventiva'!J114</f>
        <v>0</v>
      </c>
      <c r="AP115" s="187">
        <f>+'6 - Plan de Acciones Preventiva'!AI114</f>
        <v>0</v>
      </c>
      <c r="AQ115" s="252">
        <f>+'6 - Plan de Acciones Preventiva'!AJ114</f>
        <v>0</v>
      </c>
      <c r="AR115" s="187">
        <f>+'6 - Plan de Acciones Preventiva'!AK114</f>
        <v>0</v>
      </c>
      <c r="AS115" s="183">
        <f>+'7 - Materialización del Riesgo'!G116</f>
        <v>0</v>
      </c>
      <c r="AT115" s="183">
        <f>+'7 - Materialización del Riesgo'!H116</f>
        <v>0</v>
      </c>
      <c r="AU115" s="183">
        <f>+'7 - Materialización del Riesgo'!I116</f>
        <v>0</v>
      </c>
      <c r="AV115" s="183" t="e">
        <f>+'7 - Materialización del Riesgo'!J116</f>
        <v>#DIV/0!</v>
      </c>
      <c r="AW115" s="183" t="e">
        <f>+'7 - Materialización del Riesgo'!K116</f>
        <v>#DIV/0!</v>
      </c>
      <c r="AX115" s="183">
        <f>+'7 - Materialización del Riesgo'!L116</f>
        <v>0</v>
      </c>
      <c r="AY115" s="183">
        <f>+'7 - Materialización del Riesgo'!M116</f>
        <v>0</v>
      </c>
      <c r="AZ115" s="183">
        <f>+'7 - Materialización del Riesgo'!N116</f>
        <v>0</v>
      </c>
      <c r="BA115" s="183">
        <f>+'7 - Materialización del Riesgo'!O116</f>
        <v>0</v>
      </c>
      <c r="BB115" s="183" t="e">
        <f>+'7 - Materialización del Riesgo'!P116</f>
        <v>#DIV/0!</v>
      </c>
      <c r="BC115" s="188">
        <f>+'7 - Materialización del Riesgo'!Q116</f>
        <v>1</v>
      </c>
    </row>
    <row r="116" spans="2:55" ht="70.75" x14ac:dyDescent="0.4">
      <c r="B116" s="152" t="str">
        <f>+'3 - Identificación del Riesgo'!B116</f>
        <v>GESTIÓN DEL TALENTO HUMANO</v>
      </c>
      <c r="C116" s="152" t="str">
        <f>+'3 - Identificación del Riesgo'!C116</f>
        <v>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v>
      </c>
      <c r="D116" s="152" t="str">
        <f>+'3 - Identificación del Riesgo'!D116</f>
        <v>Inicia con la planeación, selección y vinculación del personal idóneo, competente y con las habilidades requeridas; y termina con el retiro del servidor público.</v>
      </c>
      <c r="E116" s="183" t="str">
        <f>+'3 - Identificación del Riesgo'!F116</f>
        <v>OFICINA JURÍDICA</v>
      </c>
      <c r="F116" s="153" t="str">
        <f>+'3 - Identificación del Riesgo'!G116</f>
        <v>R 46</v>
      </c>
      <c r="G116" s="183" t="str">
        <f>+'3 - Identificación del Riesgo'!H116</f>
        <v>Perdida de expedientes disciplinarios</v>
      </c>
      <c r="H116" s="183" t="str">
        <f>+'3 - Identificación del Riesgo'!I116</f>
        <v>Pérdida Reputacional</v>
      </c>
      <c r="I116" s="152" t="str">
        <f>+'3 - Identificación del Riesgo'!J116</f>
        <v>Posibilidad de pérdida reputacional en la imagen interna de Control Interno Disciplinario de la Oficina Jurídica por el indebido tramite de los expedientes en gestión documental</v>
      </c>
      <c r="J116" s="184">
        <f>+'3 - Identificación del Riesgo'!O116</f>
        <v>44701</v>
      </c>
      <c r="K116" s="184" t="str">
        <f>+'3 - Identificación del Riesgo'!K116</f>
        <v>OPERATIVOS</v>
      </c>
      <c r="L116" s="185" t="str">
        <f>+'3 - Identificación del Riesgo'!N116</f>
        <v>Ejecución y administración de procesos</v>
      </c>
      <c r="M116" s="186">
        <f>+'4 - Valor del Riesgo Inherente'!H117</f>
        <v>280</v>
      </c>
      <c r="N116" s="109" t="str">
        <f t="shared" si="2"/>
        <v>Media</v>
      </c>
      <c r="O116" s="110">
        <f t="shared" si="3"/>
        <v>0.6</v>
      </c>
      <c r="P116" s="186" t="str">
        <f>+'4 - Valor del Riesgo Inherente'!K117</f>
        <v xml:space="preserve">     El riesgo afecta la imagen de la entidad internamente, de conocimiento general, nivel interno, de junta directiva y accionistas y/o de proveedores</v>
      </c>
      <c r="Q116" s="109" t="str">
        <f>+'4 - Valor del Riesgo Inherente'!L117</f>
        <v>Menor</v>
      </c>
      <c r="R116" s="110">
        <f>+'4 - Valor del Riesgo Inherente'!M117</f>
        <v>0.4</v>
      </c>
      <c r="S116" s="109" t="str">
        <f>+'4 - Valor del Riesgo Inherente'!N117</f>
        <v>Moderado</v>
      </c>
      <c r="T116" s="109" t="str">
        <f>+'4 - Valor del Riesgo Inherente'!O117</f>
        <v>Reducir</v>
      </c>
      <c r="U116" s="153" t="str">
        <f>+'5 - Diseño y Valoración Control'!H117</f>
        <v>C 46.1</v>
      </c>
      <c r="V116" s="152" t="str">
        <f>+'5 - Diseño y Valoración Control'!I117</f>
        <v>OFICINA JURÍDICA (CONTROL INTERNO DISCIPLINARIO)</v>
      </c>
      <c r="W116" s="152" t="str">
        <f>+'5 - Diseño y Valoración Control'!J117</f>
        <v>Oficina Jurídica (Control Interno Disciplinario) valida el inventario de expedientes físico a través de la base de datos de expedientes donde hace la verificación y registro en base de datos de prestamos de expedientes.</v>
      </c>
      <c r="X116" s="183" t="str">
        <f>+'5 - Diseño y Valoración Control'!K117</f>
        <v>Preventivo</v>
      </c>
      <c r="Y116" s="109" t="str">
        <f>+'5 - Diseño y Valoración Control'!L117</f>
        <v>Probabilidad</v>
      </c>
      <c r="Z116" s="183" t="str">
        <f>+'5 - Diseño y Valoración Control'!M117</f>
        <v>Manual</v>
      </c>
      <c r="AA116" s="109" t="str">
        <f>+'5 - Diseño y Valoración Control'!N117</f>
        <v>40%</v>
      </c>
      <c r="AB116" s="183" t="str">
        <f>+'5 - Diseño y Valoración Control'!O117</f>
        <v>Sin documentar</v>
      </c>
      <c r="AC116" s="183" t="str">
        <f>+'5 - Diseño y Valoración Control'!P117</f>
        <v>Continua</v>
      </c>
      <c r="AD116" s="183" t="str">
        <f>+'5 - Diseño y Valoración Control'!Q117</f>
        <v>Con registro</v>
      </c>
      <c r="AE116" s="110">
        <f>+'5 - Diseño y Valoración Control'!R117</f>
        <v>0.36</v>
      </c>
      <c r="AF116" s="109" t="str">
        <f>+'5 - Diseño y Valoración Control'!S117</f>
        <v>Baja</v>
      </c>
      <c r="AG116" s="110">
        <f>+'5 - Diseño y Valoración Control'!T117</f>
        <v>0.4</v>
      </c>
      <c r="AH116" s="109" t="str">
        <f>+'5 - Diseño y Valoración Control'!U117</f>
        <v>Menor</v>
      </c>
      <c r="AI116" s="109" t="str">
        <f>+'5 - Diseño y Valoración Control'!V117</f>
        <v>Moderado</v>
      </c>
      <c r="AJ116" s="109" t="str">
        <f>+'5 - Diseño y Valoración Control'!W117</f>
        <v>Reducir</v>
      </c>
      <c r="AK116" s="153" t="str">
        <f>+'6 - Plan de Acciones Preventiva'!F115</f>
        <v>P 46.1</v>
      </c>
      <c r="AL116" s="152" t="str">
        <f>+'6 - Plan de Acciones Preventiva'!G115</f>
        <v xml:space="preserve">Hacer seguimiento de los expedientes de los procesos disciplinarios, a través del préstamo de expedientes a los abogados mediante planilla física. </v>
      </c>
      <c r="AM116" s="153" t="str">
        <f>+'6 - Plan de Acciones Preventiva'!H115</f>
        <v>OFICINA JURÍDICA (CONTROL INTERNO DISCIPLINARIO)</v>
      </c>
      <c r="AN116" s="152" t="str">
        <f>+'6 - Plan de Acciones Preventiva'!I115</f>
        <v>Planilla de préstamo (entrega y devolución) de expedientes en físico</v>
      </c>
      <c r="AO116" s="187">
        <f>+'6 - Plan de Acciones Preventiva'!J115</f>
        <v>11</v>
      </c>
      <c r="AP116" s="187">
        <f>+'6 - Plan de Acciones Preventiva'!AI115</f>
        <v>0</v>
      </c>
      <c r="AQ116" s="252">
        <f>+'6 - Plan de Acciones Preventiva'!AJ115</f>
        <v>0</v>
      </c>
      <c r="AR116" s="187" t="str">
        <f>+'6 - Plan de Acciones Preventiva'!AK115</f>
        <v>En términos</v>
      </c>
      <c r="AS116" s="183">
        <f>+'7 - Materialización del Riesgo'!G117</f>
        <v>0</v>
      </c>
      <c r="AT116" s="183">
        <f>+'7 - Materialización del Riesgo'!H117</f>
        <v>0</v>
      </c>
      <c r="AU116" s="183">
        <f>+'7 - Materialización del Riesgo'!I117</f>
        <v>0</v>
      </c>
      <c r="AV116" s="183" t="e">
        <f>+'7 - Materialización del Riesgo'!J117</f>
        <v>#DIV/0!</v>
      </c>
      <c r="AW116" s="183" t="e">
        <f>+'7 - Materialización del Riesgo'!K117</f>
        <v>#DIV/0!</v>
      </c>
      <c r="AX116" s="183">
        <f>+'7 - Materialización del Riesgo'!L117</f>
        <v>0</v>
      </c>
      <c r="AY116" s="183">
        <f>+'7 - Materialización del Riesgo'!M117</f>
        <v>0</v>
      </c>
      <c r="AZ116" s="183">
        <f>+'7 - Materialización del Riesgo'!N117</f>
        <v>0</v>
      </c>
      <c r="BA116" s="183">
        <f>+'7 - Materialización del Riesgo'!O117</f>
        <v>0</v>
      </c>
      <c r="BB116" s="183" t="e">
        <f>+'7 - Materialización del Riesgo'!P117</f>
        <v>#DIV/0!</v>
      </c>
      <c r="BC116" s="188">
        <f>+'7 - Materialización del Riesgo'!Q117</f>
        <v>1</v>
      </c>
    </row>
    <row r="117" spans="2:55" ht="70.75" x14ac:dyDescent="0.4">
      <c r="B117" s="152" t="str">
        <f>+'3 - Identificación del Riesgo'!B117</f>
        <v>GESTIÓN DEL TALENTO HUMANO</v>
      </c>
      <c r="C117" s="152" t="str">
        <f>+'3 - Identificación del Riesgo'!C117</f>
        <v>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v>
      </c>
      <c r="D117" s="152" t="str">
        <f>+'3 - Identificación del Riesgo'!D117</f>
        <v>Inicia con la planeación, selección y vinculación del personal idóneo, competente y con las habilidades requeridas; y termina con el retiro del servidor público.</v>
      </c>
      <c r="E117" s="183" t="str">
        <f>+'3 - Identificación del Riesgo'!F117</f>
        <v>OFICINA JURÍDICA</v>
      </c>
      <c r="F117" s="153" t="str">
        <f>+'3 - Identificación del Riesgo'!G117</f>
        <v>R 46</v>
      </c>
      <c r="G117" s="183" t="str">
        <f>+'3 - Identificación del Riesgo'!H117</f>
        <v>Perdida de expedientes disciplinarios</v>
      </c>
      <c r="H117" s="183" t="str">
        <f>+'3 - Identificación del Riesgo'!I117</f>
        <v>Pérdida Reputacional</v>
      </c>
      <c r="I117" s="152" t="str">
        <f>+'3 - Identificación del Riesgo'!J117</f>
        <v>Posibilidad de pérdida reputacional en la imagen interna de Control Interno Disciplinario de la Oficina Jurídica por el indebido tramite de los expedientes en gestión documental</v>
      </c>
      <c r="J117" s="184">
        <f>+'3 - Identificación del Riesgo'!O117</f>
        <v>44701</v>
      </c>
      <c r="K117" s="184" t="str">
        <f>+'3 - Identificación del Riesgo'!K117</f>
        <v>OPERATIVOS</v>
      </c>
      <c r="L117" s="185" t="str">
        <f>+'3 - Identificación del Riesgo'!N117</f>
        <v>Ejecución y administración de procesos</v>
      </c>
      <c r="M117" s="186">
        <f>+'4 - Valor del Riesgo Inherente'!H118</f>
        <v>280</v>
      </c>
      <c r="N117" s="109" t="str">
        <f t="shared" si="2"/>
        <v>Media</v>
      </c>
      <c r="O117" s="110">
        <f t="shared" si="3"/>
        <v>0.6</v>
      </c>
      <c r="P117" s="186" t="str">
        <f>+'4 - Valor del Riesgo Inherente'!K118</f>
        <v xml:space="preserve">     El riesgo afecta la imagen de la entidad internamente, de conocimiento general, nivel interno, de junta directiva y accionistas y/o de proveedores</v>
      </c>
      <c r="Q117" s="109" t="str">
        <f>+'4 - Valor del Riesgo Inherente'!L118</f>
        <v>Menor</v>
      </c>
      <c r="R117" s="110">
        <f>+'4 - Valor del Riesgo Inherente'!M118</f>
        <v>0.4</v>
      </c>
      <c r="S117" s="109" t="str">
        <f>+'4 - Valor del Riesgo Inherente'!N118</f>
        <v>Moderado</v>
      </c>
      <c r="T117" s="109" t="str">
        <f>+'4 - Valor del Riesgo Inherente'!O118</f>
        <v>Reducir</v>
      </c>
      <c r="U117" s="153" t="str">
        <f>+'5 - Diseño y Valoración Control'!H118</f>
        <v>C 46.2</v>
      </c>
      <c r="V117" s="152" t="str">
        <f>+'5 - Diseño y Valoración Control'!I118</f>
        <v>OFICINA JURÍDICA (CONTROL INTERNO DISCIPLINARIO)</v>
      </c>
      <c r="W117" s="152" t="str">
        <f>+'5 - Diseño y Valoración Control'!J118</f>
        <v>Oficina Jurídica (Control Interno Disciplinario) reconstruye el expediente disciplinario a través del procedimiento RECONSTRUCCIÓN del acuerdo 7 del 2014 emitido por el Archivo General de la Nación  donde se elabora de nuevo el expediente disciplinario que presenta novedad con el material documental</v>
      </c>
      <c r="X117" s="183" t="str">
        <f>+'5 - Diseño y Valoración Control'!K118</f>
        <v>Correctivo</v>
      </c>
      <c r="Y117" s="109" t="str">
        <f>+'5 - Diseño y Valoración Control'!L118</f>
        <v>Impacto</v>
      </c>
      <c r="Z117" s="183" t="str">
        <f>+'5 - Diseño y Valoración Control'!M118</f>
        <v>Manual</v>
      </c>
      <c r="AA117" s="109" t="str">
        <f>+'5 - Diseño y Valoración Control'!N118</f>
        <v>25%</v>
      </c>
      <c r="AB117" s="183" t="str">
        <f>+'5 - Diseño y Valoración Control'!O118</f>
        <v>Sin documentar</v>
      </c>
      <c r="AC117" s="183" t="str">
        <f>+'5 - Diseño y Valoración Control'!P118</f>
        <v>Continua</v>
      </c>
      <c r="AD117" s="183" t="str">
        <f>+'5 - Diseño y Valoración Control'!Q118</f>
        <v>Con registro</v>
      </c>
      <c r="AE117" s="110">
        <f>+'5 - Diseño y Valoración Control'!R118</f>
        <v>0.36</v>
      </c>
      <c r="AF117" s="109" t="str">
        <f>+'5 - Diseño y Valoración Control'!S118</f>
        <v>Baja</v>
      </c>
      <c r="AG117" s="110">
        <f>+'5 - Diseño y Valoración Control'!T118</f>
        <v>0.30000000000000004</v>
      </c>
      <c r="AH117" s="109" t="str">
        <f>+'5 - Diseño y Valoración Control'!U118</f>
        <v>Menor</v>
      </c>
      <c r="AI117" s="109" t="str">
        <f>+'5 - Diseño y Valoración Control'!V118</f>
        <v>Moderado</v>
      </c>
      <c r="AJ117" s="109" t="str">
        <f>+'5 - Diseño y Valoración Control'!W118</f>
        <v>Reducir</v>
      </c>
      <c r="AK117" s="153" t="str">
        <f>+'6 - Plan de Acciones Preventiva'!F116</f>
        <v>P 46.2</v>
      </c>
      <c r="AL117" s="152">
        <f>+'6 - Plan de Acciones Preventiva'!G116</f>
        <v>0</v>
      </c>
      <c r="AM117" s="153" t="str">
        <f>+'6 - Plan de Acciones Preventiva'!H116</f>
        <v/>
      </c>
      <c r="AN117" s="152">
        <f>+'6 - Plan de Acciones Preventiva'!I116</f>
        <v>0</v>
      </c>
      <c r="AO117" s="187">
        <f>+'6 - Plan de Acciones Preventiva'!J116</f>
        <v>0</v>
      </c>
      <c r="AP117" s="187">
        <f>+'6 - Plan de Acciones Preventiva'!AI116</f>
        <v>0</v>
      </c>
      <c r="AQ117" s="252">
        <f>+'6 - Plan de Acciones Preventiva'!AJ116</f>
        <v>0</v>
      </c>
      <c r="AR117" s="187">
        <f>+'6 - Plan de Acciones Preventiva'!AK116</f>
        <v>0</v>
      </c>
      <c r="AS117" s="183">
        <f>+'7 - Materialización del Riesgo'!G118</f>
        <v>0</v>
      </c>
      <c r="AT117" s="183">
        <f>+'7 - Materialización del Riesgo'!H118</f>
        <v>0</v>
      </c>
      <c r="AU117" s="183">
        <f>+'7 - Materialización del Riesgo'!I118</f>
        <v>0</v>
      </c>
      <c r="AV117" s="183" t="e">
        <f>+'7 - Materialización del Riesgo'!J118</f>
        <v>#DIV/0!</v>
      </c>
      <c r="AW117" s="183" t="e">
        <f>+'7 - Materialización del Riesgo'!K118</f>
        <v>#DIV/0!</v>
      </c>
      <c r="AX117" s="183">
        <f>+'7 - Materialización del Riesgo'!L118</f>
        <v>0</v>
      </c>
      <c r="AY117" s="183">
        <f>+'7 - Materialización del Riesgo'!M118</f>
        <v>0</v>
      </c>
      <c r="AZ117" s="183">
        <f>+'7 - Materialización del Riesgo'!N118</f>
        <v>0</v>
      </c>
      <c r="BA117" s="183">
        <f>+'7 - Materialización del Riesgo'!O118</f>
        <v>0</v>
      </c>
      <c r="BB117" s="183" t="e">
        <f>+'7 - Materialización del Riesgo'!P118</f>
        <v>#DIV/0!</v>
      </c>
      <c r="BC117" s="188">
        <f>+'7 - Materialización del Riesgo'!Q118</f>
        <v>1</v>
      </c>
    </row>
    <row r="118" spans="2:55" ht="56.6" x14ac:dyDescent="0.4">
      <c r="B118" s="152" t="str">
        <f>+'3 - Identificación del Riesgo'!B118</f>
        <v>APOYO JURÍDICO</v>
      </c>
      <c r="C118" s="152" t="str">
        <f>+'3 - Identificación del Riesgo'!C118</f>
        <v>Asesorar y dar soporte jurídico a las diferentes dependencias, a través de la emisión de conceptos y demás soportes legales que sean necesarios, así como realizar todas las actuaciones tendientes a la debida defensa de los intereses de la entidad.</v>
      </c>
      <c r="D118" s="152" t="str">
        <f>+'3 - Identificación del Riesgo'!D118</f>
        <v>Desde la asesoría jurídica al Director y demás dependencias, hasta las actuaciones judiciales tendientes a la debida defensa de los intereses de la entidad.</v>
      </c>
      <c r="E118" s="183" t="str">
        <f>+'3 - Identificación del Riesgo'!F118</f>
        <v>OFICINA JURÍDICA</v>
      </c>
      <c r="F118" s="153" t="str">
        <f>+'3 - Identificación del Riesgo'!G118</f>
        <v>R 47</v>
      </c>
      <c r="G118" s="183" t="str">
        <f>+'3 - Identificación del Riesgo'!H118</f>
        <v>Emitir conceptos sobre el mismo tema con distinta interpretación</v>
      </c>
      <c r="H118" s="183" t="str">
        <f>+'3 - Identificación del Riesgo'!I118</f>
        <v>Pérdida Reputacional</v>
      </c>
      <c r="I118" s="152" t="str">
        <f>+'3 - Identificación del Riesgo'!J118</f>
        <v>Posibilidad de pérdida reputacional en la imagen institucional interna y externa por falta de razonabilidad y búsqueda de unificación de criterios o línea de interpretación para la toma de decisiones</v>
      </c>
      <c r="J118" s="184">
        <f>+'3 - Identificación del Riesgo'!O118</f>
        <v>44701</v>
      </c>
      <c r="K118" s="184" t="str">
        <f>+'3 - Identificación del Riesgo'!K118</f>
        <v>OPERATIVOS</v>
      </c>
      <c r="L118" s="185" t="str">
        <f>+'3 - Identificación del Riesgo'!N118</f>
        <v>Usuarios, productos y prácticas</v>
      </c>
      <c r="M118" s="186">
        <f>+'4 - Valor del Riesgo Inherente'!H119</f>
        <v>280</v>
      </c>
      <c r="N118" s="109" t="str">
        <f t="shared" si="2"/>
        <v>Media</v>
      </c>
      <c r="O118" s="110">
        <f t="shared" si="3"/>
        <v>0.6</v>
      </c>
      <c r="P118" s="186" t="str">
        <f>+'4 - Valor del Riesgo Inherente'!K119</f>
        <v xml:space="preserve">     El riesgo afecta la imagen de la entidad internamente, de conocimiento general, nivel interno, de junta directiva y accionistas y/o de proveedores</v>
      </c>
      <c r="Q118" s="109" t="str">
        <f>+'4 - Valor del Riesgo Inherente'!L119</f>
        <v>Menor</v>
      </c>
      <c r="R118" s="110">
        <f>+'4 - Valor del Riesgo Inherente'!M119</f>
        <v>0.4</v>
      </c>
      <c r="S118" s="109" t="str">
        <f>+'4 - Valor del Riesgo Inherente'!N119</f>
        <v>Moderado</v>
      </c>
      <c r="T118" s="109" t="str">
        <f>+'4 - Valor del Riesgo Inherente'!O119</f>
        <v>Reducir</v>
      </c>
      <c r="U118" s="153" t="str">
        <f>+'5 - Diseño y Valoración Control'!H119</f>
        <v>C 47.1</v>
      </c>
      <c r="V118" s="152" t="str">
        <f>+'5 - Diseño y Valoración Control'!I119</f>
        <v>OFICINA JURÍDICA</v>
      </c>
      <c r="W118" s="152" t="str">
        <f>+'5 - Diseño y Valoración Control'!J119</f>
        <v>Oficina Jurídica unifica los criterios jurídicos a través de la revisión del expediente y anexos donde revisa la viabilidad del documento y generar el visto bueno de los profesionales a cargo del tramite</v>
      </c>
      <c r="X118" s="183" t="str">
        <f>+'5 - Diseño y Valoración Control'!K119</f>
        <v>Preventivo</v>
      </c>
      <c r="Y118" s="109" t="str">
        <f>+'5 - Diseño y Valoración Control'!L119</f>
        <v>Probabilidad</v>
      </c>
      <c r="Z118" s="183" t="str">
        <f>+'5 - Diseño y Valoración Control'!M119</f>
        <v>Manual</v>
      </c>
      <c r="AA118" s="109" t="str">
        <f>+'5 - Diseño y Valoración Control'!N119</f>
        <v>40%</v>
      </c>
      <c r="AB118" s="183" t="str">
        <f>+'5 - Diseño y Valoración Control'!O119</f>
        <v>Sin documentar</v>
      </c>
      <c r="AC118" s="183" t="str">
        <f>+'5 - Diseño y Valoración Control'!P119</f>
        <v xml:space="preserve">Continua </v>
      </c>
      <c r="AD118" s="183" t="str">
        <f>+'5 - Diseño y Valoración Control'!Q119</f>
        <v>Sin registro</v>
      </c>
      <c r="AE118" s="110">
        <f>+'5 - Diseño y Valoración Control'!R119</f>
        <v>0.36</v>
      </c>
      <c r="AF118" s="109" t="str">
        <f>+'5 - Diseño y Valoración Control'!S119</f>
        <v>Baja</v>
      </c>
      <c r="AG118" s="110">
        <f>+'5 - Diseño y Valoración Control'!T119</f>
        <v>0.4</v>
      </c>
      <c r="AH118" s="109" t="str">
        <f>+'5 - Diseño y Valoración Control'!U119</f>
        <v>Menor</v>
      </c>
      <c r="AI118" s="109" t="str">
        <f>+'5 - Diseño y Valoración Control'!V119</f>
        <v>Moderado</v>
      </c>
      <c r="AJ118" s="109" t="str">
        <f>+'5 - Diseño y Valoración Control'!W119</f>
        <v>Reducir</v>
      </c>
      <c r="AK118" s="153" t="str">
        <f>+'6 - Plan de Acciones Preventiva'!F117</f>
        <v>P 47.1</v>
      </c>
      <c r="AL118" s="152" t="str">
        <f>+'6 - Plan de Acciones Preventiva'!G117</f>
        <v>Reuniones de seguimiento para la emisión de los conceptos con distinta interpretación por la Oficina Jurídica.</v>
      </c>
      <c r="AM118" s="153" t="str">
        <f>+'6 - Plan de Acciones Preventiva'!H117</f>
        <v>OFICINA JURÍDICA</v>
      </c>
      <c r="AN118" s="152" t="str">
        <f>+'6 - Plan de Acciones Preventiva'!I117</f>
        <v>Acta de seguimiento a las emisiones de conceptos</v>
      </c>
      <c r="AO118" s="187">
        <f>+'6 - Plan de Acciones Preventiva'!J117</f>
        <v>11</v>
      </c>
      <c r="AP118" s="187">
        <f>+'6 - Plan de Acciones Preventiva'!AI117</f>
        <v>9</v>
      </c>
      <c r="AQ118" s="252">
        <f>+'6 - Plan de Acciones Preventiva'!AJ117</f>
        <v>0.81818181818181823</v>
      </c>
      <c r="AR118" s="187" t="str">
        <f>+'6 - Plan de Acciones Preventiva'!AK117</f>
        <v>En términos</v>
      </c>
      <c r="AS118" s="183">
        <f>+'7 - Materialización del Riesgo'!G119</f>
        <v>0</v>
      </c>
      <c r="AT118" s="183">
        <f>+'7 - Materialización del Riesgo'!H119</f>
        <v>0</v>
      </c>
      <c r="AU118" s="183">
        <f>+'7 - Materialización del Riesgo'!I119</f>
        <v>0</v>
      </c>
      <c r="AV118" s="183" t="e">
        <f>+'7 - Materialización del Riesgo'!J119</f>
        <v>#DIV/0!</v>
      </c>
      <c r="AW118" s="183" t="e">
        <f>+'7 - Materialización del Riesgo'!K119</f>
        <v>#DIV/0!</v>
      </c>
      <c r="AX118" s="183">
        <f>+'7 - Materialización del Riesgo'!L119</f>
        <v>0</v>
      </c>
      <c r="AY118" s="183">
        <f>+'7 - Materialización del Riesgo'!M119</f>
        <v>0</v>
      </c>
      <c r="AZ118" s="183">
        <f>+'7 - Materialización del Riesgo'!N119</f>
        <v>0</v>
      </c>
      <c r="BA118" s="183">
        <f>+'7 - Materialización del Riesgo'!O119</f>
        <v>0</v>
      </c>
      <c r="BB118" s="183" t="e">
        <f>+'7 - Materialización del Riesgo'!P119</f>
        <v>#DIV/0!</v>
      </c>
      <c r="BC118" s="188">
        <f>+'7 - Materialización del Riesgo'!Q119</f>
        <v>1</v>
      </c>
    </row>
    <row r="119" spans="2:55" ht="56.6" x14ac:dyDescent="0.4">
      <c r="B119" s="152" t="str">
        <f>+'3 - Identificación del Riesgo'!B119</f>
        <v>APOYO JURÍDICO</v>
      </c>
      <c r="C119" s="152" t="str">
        <f>+'3 - Identificación del Riesgo'!C119</f>
        <v>Asesorar y dar soporte jurídico a las diferentes dependencias, a través de la emisión de conceptos y demás soportes legales que sean necesarios, así como realizar todas las actuaciones tendientes a la debida defensa de los intereses de la entidad.</v>
      </c>
      <c r="D119" s="152" t="str">
        <f>+'3 - Identificación del Riesgo'!D119</f>
        <v>Desde la asesoría jurídica al Director y demás dependencias, hasta las actuaciones judiciales tendientes a la debida defensa de los intereses de la entidad.</v>
      </c>
      <c r="E119" s="183" t="str">
        <f>+'3 - Identificación del Riesgo'!F119</f>
        <v>OFICINA JURÍDICA</v>
      </c>
      <c r="F119" s="153" t="str">
        <f>+'3 - Identificación del Riesgo'!G119</f>
        <v>R 47</v>
      </c>
      <c r="G119" s="183" t="str">
        <f>+'3 - Identificación del Riesgo'!H119</f>
        <v>Emitir conceptos sobre el mismo tema con distinta interpretación</v>
      </c>
      <c r="H119" s="183" t="str">
        <f>+'3 - Identificación del Riesgo'!I119</f>
        <v>Pérdida Reputacional</v>
      </c>
      <c r="I119" s="152" t="str">
        <f>+'3 - Identificación del Riesgo'!J119</f>
        <v>Posibilidad de pérdida reputacional en la imagen institucional interna y externa por falta de razonabilidad y búsqueda de unificación de criterios o línea de interpretación para la toma de decisiones</v>
      </c>
      <c r="J119" s="184">
        <f>+'3 - Identificación del Riesgo'!O119</f>
        <v>44701</v>
      </c>
      <c r="K119" s="184" t="str">
        <f>+'3 - Identificación del Riesgo'!K119</f>
        <v>OPERATIVOS</v>
      </c>
      <c r="L119" s="185" t="str">
        <f>+'3 - Identificación del Riesgo'!N119</f>
        <v>Usuarios, productos y prácticas</v>
      </c>
      <c r="M119" s="186">
        <f>+'4 - Valor del Riesgo Inherente'!H120</f>
        <v>280</v>
      </c>
      <c r="N119" s="109" t="str">
        <f t="shared" si="2"/>
        <v>Media</v>
      </c>
      <c r="O119" s="110">
        <f t="shared" si="3"/>
        <v>0.6</v>
      </c>
      <c r="P119" s="186" t="str">
        <f>+'4 - Valor del Riesgo Inherente'!K120</f>
        <v xml:space="preserve">     El riesgo afecta la imagen de la entidad internamente, de conocimiento general, nivel interno, de junta directiva y accionistas y/o de proveedores</v>
      </c>
      <c r="Q119" s="109" t="str">
        <f>+'4 - Valor del Riesgo Inherente'!L120</f>
        <v>Menor</v>
      </c>
      <c r="R119" s="110">
        <f>+'4 - Valor del Riesgo Inherente'!M120</f>
        <v>0.4</v>
      </c>
      <c r="S119" s="109" t="str">
        <f>+'4 - Valor del Riesgo Inherente'!N120</f>
        <v>Moderado</v>
      </c>
      <c r="T119" s="109" t="str">
        <f>+'4 - Valor del Riesgo Inherente'!O120</f>
        <v>Reducir</v>
      </c>
      <c r="U119" s="153" t="str">
        <f>+'5 - Diseño y Valoración Control'!H120</f>
        <v>C 47.2</v>
      </c>
      <c r="V119" s="152" t="str">
        <f>+'5 - Diseño y Valoración Control'!I120</f>
        <v>OFICINA JURÍDICA</v>
      </c>
      <c r="W119" s="152" t="str">
        <f>+'5 - Diseño y Valoración Control'!J120</f>
        <v>Oficina Jurídica verifica el documento que presenta novedad a través de la caracterización de la solicitud del concepto donde se valida el objeto, responsable y el tramite y encontrar las observaciones para su ajuste o actualización</v>
      </c>
      <c r="X119" s="183" t="str">
        <f>+'5 - Diseño y Valoración Control'!K120</f>
        <v>Correctivo</v>
      </c>
      <c r="Y119" s="109" t="str">
        <f>+'5 - Diseño y Valoración Control'!L120</f>
        <v>Impacto</v>
      </c>
      <c r="Z119" s="183" t="str">
        <f>+'5 - Diseño y Valoración Control'!M120</f>
        <v>Manual</v>
      </c>
      <c r="AA119" s="109" t="str">
        <f>+'5 - Diseño y Valoración Control'!N120</f>
        <v>25%</v>
      </c>
      <c r="AB119" s="183" t="str">
        <f>+'5 - Diseño y Valoración Control'!O120</f>
        <v>Sin documentar</v>
      </c>
      <c r="AC119" s="183" t="str">
        <f>+'5 - Diseño y Valoración Control'!P120</f>
        <v xml:space="preserve">Continua </v>
      </c>
      <c r="AD119" s="183" t="str">
        <f>+'5 - Diseño y Valoración Control'!Q120</f>
        <v>Sin registro</v>
      </c>
      <c r="AE119" s="110">
        <f>+'5 - Diseño y Valoración Control'!R120</f>
        <v>0.36</v>
      </c>
      <c r="AF119" s="109" t="str">
        <f>+'5 - Diseño y Valoración Control'!S120</f>
        <v>Baja</v>
      </c>
      <c r="AG119" s="110">
        <f>+'5 - Diseño y Valoración Control'!T120</f>
        <v>0.30000000000000004</v>
      </c>
      <c r="AH119" s="109" t="str">
        <f>+'5 - Diseño y Valoración Control'!U120</f>
        <v>Menor</v>
      </c>
      <c r="AI119" s="109" t="str">
        <f>+'5 - Diseño y Valoración Control'!V120</f>
        <v>Moderado</v>
      </c>
      <c r="AJ119" s="109" t="str">
        <f>+'5 - Diseño y Valoración Control'!W120</f>
        <v>Reducir</v>
      </c>
      <c r="AK119" s="153" t="str">
        <f>+'6 - Plan de Acciones Preventiva'!F118</f>
        <v>P 47.2</v>
      </c>
      <c r="AL119" s="152">
        <f>+'6 - Plan de Acciones Preventiva'!G118</f>
        <v>0</v>
      </c>
      <c r="AM119" s="153" t="str">
        <f>+'6 - Plan de Acciones Preventiva'!H118</f>
        <v/>
      </c>
      <c r="AN119" s="152">
        <f>+'6 - Plan de Acciones Preventiva'!I118</f>
        <v>0</v>
      </c>
      <c r="AO119" s="187">
        <f>+'6 - Plan de Acciones Preventiva'!J118</f>
        <v>0</v>
      </c>
      <c r="AP119" s="187">
        <f>+'6 - Plan de Acciones Preventiva'!AI118</f>
        <v>0</v>
      </c>
      <c r="AQ119" s="252">
        <f>+'6 - Plan de Acciones Preventiva'!AJ118</f>
        <v>0</v>
      </c>
      <c r="AR119" s="187">
        <f>+'6 - Plan de Acciones Preventiva'!AK118</f>
        <v>0</v>
      </c>
      <c r="AS119" s="183">
        <f>+'7 - Materialización del Riesgo'!G120</f>
        <v>0</v>
      </c>
      <c r="AT119" s="183">
        <f>+'7 - Materialización del Riesgo'!H120</f>
        <v>0</v>
      </c>
      <c r="AU119" s="183">
        <f>+'7 - Materialización del Riesgo'!I120</f>
        <v>0</v>
      </c>
      <c r="AV119" s="183" t="e">
        <f>+'7 - Materialización del Riesgo'!J120</f>
        <v>#DIV/0!</v>
      </c>
      <c r="AW119" s="183" t="e">
        <f>+'7 - Materialización del Riesgo'!K120</f>
        <v>#DIV/0!</v>
      </c>
      <c r="AX119" s="183">
        <f>+'7 - Materialización del Riesgo'!L120</f>
        <v>0</v>
      </c>
      <c r="AY119" s="183">
        <f>+'7 - Materialización del Riesgo'!M120</f>
        <v>0</v>
      </c>
      <c r="AZ119" s="183">
        <f>+'7 - Materialización del Riesgo'!N120</f>
        <v>0</v>
      </c>
      <c r="BA119" s="183">
        <f>+'7 - Materialización del Riesgo'!O120</f>
        <v>0</v>
      </c>
      <c r="BB119" s="183" t="e">
        <f>+'7 - Materialización del Riesgo'!P120</f>
        <v>#DIV/0!</v>
      </c>
      <c r="BC119" s="188">
        <f>+'7 - Materialización del Riesgo'!Q120</f>
        <v>1</v>
      </c>
    </row>
    <row r="120" spans="2:55" ht="99" x14ac:dyDescent="0.4">
      <c r="B120" s="152" t="str">
        <f>+'3 - Identificación del Riesgo'!B120</f>
        <v>APOYO JURÍDICO</v>
      </c>
      <c r="C120" s="152" t="str">
        <f>+'3 - Identificación del Riesgo'!C120</f>
        <v>Asesorar y dar soporte jurídico a las diferentes dependencias, a través de la emisión de conceptos y demás soportes legales que sean necesarios, así como realizar todas las actuaciones tendientes a la debida defensa de los intereses de la entidad.</v>
      </c>
      <c r="D120" s="152" t="str">
        <f>+'3 - Identificación del Riesgo'!D120</f>
        <v>Desde la asesoría jurídica al Director y demás dependencias, hasta las actuaciones judiciales tendientes a la debida defensa de los intereses de la entidad.</v>
      </c>
      <c r="E120" s="183" t="str">
        <f>+'3 - Identificación del Riesgo'!F120</f>
        <v>OFICINA JURÍDICA</v>
      </c>
      <c r="F120" s="153" t="str">
        <f>+'3 - Identificación del Riesgo'!G120</f>
        <v>R 48</v>
      </c>
      <c r="G120" s="183" t="str">
        <f>+'3 - Identificación del Riesgo'!H120</f>
        <v>Vencimiento de términos</v>
      </c>
      <c r="H120" s="183" t="str">
        <f>+'3 - Identificación del Riesgo'!I120</f>
        <v>Afectación Económica o presupuestal</v>
      </c>
      <c r="I120" s="152" t="str">
        <f>+'3 - Identificación del Riesgo'!J120</f>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v>
      </c>
      <c r="J120" s="184">
        <f>+'3 - Identificación del Riesgo'!O120</f>
        <v>44701</v>
      </c>
      <c r="K120" s="184" t="str">
        <f>+'3 - Identificación del Riesgo'!K120</f>
        <v>DE CUMPLIMIENTO</v>
      </c>
      <c r="L120" s="185" t="str">
        <f>+'3 - Identificación del Riesgo'!N120</f>
        <v>Ejecución y administración de procesos</v>
      </c>
      <c r="M120" s="186">
        <f>+'4 - Valor del Riesgo Inherente'!H121</f>
        <v>280</v>
      </c>
      <c r="N120" s="109" t="str">
        <f t="shared" si="2"/>
        <v>Media</v>
      </c>
      <c r="O120" s="110">
        <f t="shared" si="3"/>
        <v>0.6</v>
      </c>
      <c r="P120" s="186" t="str">
        <f>+'4 - Valor del Riesgo Inherente'!K121</f>
        <v xml:space="preserve">     El riesgo afecta la imagen de la entidad internamente, de conocimiento general, nivel interno, de junta directiva y accionistas y/o de proveedores</v>
      </c>
      <c r="Q120" s="109" t="str">
        <f>+'4 - Valor del Riesgo Inherente'!L121</f>
        <v>Menor</v>
      </c>
      <c r="R120" s="110">
        <f>+'4 - Valor del Riesgo Inherente'!M121</f>
        <v>0.4</v>
      </c>
      <c r="S120" s="109" t="str">
        <f>+'4 - Valor del Riesgo Inherente'!N121</f>
        <v>Moderado</v>
      </c>
      <c r="T120" s="109" t="str">
        <f>+'4 - Valor del Riesgo Inherente'!O121</f>
        <v>Reducir</v>
      </c>
      <c r="U120" s="153" t="str">
        <f>+'5 - Diseño y Valoración Control'!H121</f>
        <v>C 48.1</v>
      </c>
      <c r="V120" s="152" t="str">
        <f>+'5 - Diseño y Valoración Control'!I121</f>
        <v>OFICINA JURÍDICA</v>
      </c>
      <c r="W120" s="152" t="str">
        <f>+'5 - Diseño y Valoración Control'!J121</f>
        <v>Oficina Jurídica consulta del estado procesal a través del correo oficial de notificaciones judiciales de la entidad para realizar el correspondiente reparto por ORFEO de la actuación judicial al grupo de abogados de la Oficina Jurídica</v>
      </c>
      <c r="X120" s="183" t="str">
        <f>+'5 - Diseño y Valoración Control'!K121</f>
        <v>Preventivo</v>
      </c>
      <c r="Y120" s="109" t="str">
        <f>+'5 - Diseño y Valoración Control'!L121</f>
        <v>Probabilidad</v>
      </c>
      <c r="Z120" s="183" t="str">
        <f>+'5 - Diseño y Valoración Control'!M121</f>
        <v>Manual</v>
      </c>
      <c r="AA120" s="109" t="str">
        <f>+'5 - Diseño y Valoración Control'!N121</f>
        <v>40%</v>
      </c>
      <c r="AB120" s="183" t="str">
        <f>+'5 - Diseño y Valoración Control'!O121</f>
        <v>Sin documentar</v>
      </c>
      <c r="AC120" s="183" t="str">
        <f>+'5 - Diseño y Valoración Control'!P121</f>
        <v xml:space="preserve">Continua </v>
      </c>
      <c r="AD120" s="183" t="str">
        <f>+'5 - Diseño y Valoración Control'!Q121</f>
        <v>Sin registro</v>
      </c>
      <c r="AE120" s="110">
        <f>+'5 - Diseño y Valoración Control'!R121</f>
        <v>0.36</v>
      </c>
      <c r="AF120" s="109" t="str">
        <f>+'5 - Diseño y Valoración Control'!S121</f>
        <v>Baja</v>
      </c>
      <c r="AG120" s="110">
        <f>+'5 - Diseño y Valoración Control'!T121</f>
        <v>0.4</v>
      </c>
      <c r="AH120" s="109" t="str">
        <f>+'5 - Diseño y Valoración Control'!U121</f>
        <v>Menor</v>
      </c>
      <c r="AI120" s="109" t="str">
        <f>+'5 - Diseño y Valoración Control'!V121</f>
        <v>Moderado</v>
      </c>
      <c r="AJ120" s="109" t="str">
        <f>+'5 - Diseño y Valoración Control'!W121</f>
        <v>Reducir</v>
      </c>
      <c r="AK120" s="153" t="str">
        <f>+'6 - Plan de Acciones Preventiva'!F119</f>
        <v>P 48.1</v>
      </c>
      <c r="AL120" s="152" t="str">
        <f>+'6 - Plan de Acciones Preventiva'!G119</f>
        <v>la Oficina Jurídica consolida los tramites sentencias, conciliaciones o laudos arbitrales, en el sistema E-KOGUI conforme las disposiciones del Decreto 1069 de 2015 que, como único sistema de gestión de información del Estado, tiene como fin principal el seguimiento de la actividad, de los procesos y procedimientos inherentes a la actividad judicial y extrajudicial del Estado, así como el cargue de las piezas procesales ante las autoridades nacionales e internacionales. (Decreto 2052 de 2014 artículo 1).</v>
      </c>
      <c r="AM120" s="153" t="str">
        <f>+'6 - Plan de Acciones Preventiva'!H119</f>
        <v>Oficina Jurídica</v>
      </c>
      <c r="AN120" s="152" t="str">
        <f>+'6 - Plan de Acciones Preventiva'!I119</f>
        <v>Planilla de reporte al sistema de gestión de información del Estado E- Kogui.</v>
      </c>
      <c r="AO120" s="187">
        <f>+'6 - Plan de Acciones Preventiva'!J119</f>
        <v>11</v>
      </c>
      <c r="AP120" s="187">
        <f>+'6 - Plan de Acciones Preventiva'!AI119</f>
        <v>11</v>
      </c>
      <c r="AQ120" s="252">
        <f>+'6 - Plan de Acciones Preventiva'!AJ119</f>
        <v>1</v>
      </c>
      <c r="AR120" s="187" t="str">
        <f>+'6 - Plan de Acciones Preventiva'!AK119</f>
        <v>Finalizado</v>
      </c>
      <c r="AS120" s="183">
        <f>+'7 - Materialización del Riesgo'!G121</f>
        <v>0</v>
      </c>
      <c r="AT120" s="183">
        <f>+'7 - Materialización del Riesgo'!H121</f>
        <v>0</v>
      </c>
      <c r="AU120" s="183">
        <f>+'7 - Materialización del Riesgo'!I121</f>
        <v>0</v>
      </c>
      <c r="AV120" s="183" t="e">
        <f>+'7 - Materialización del Riesgo'!J121</f>
        <v>#DIV/0!</v>
      </c>
      <c r="AW120" s="183" t="e">
        <f>+'7 - Materialización del Riesgo'!K121</f>
        <v>#DIV/0!</v>
      </c>
      <c r="AX120" s="183">
        <f>+'7 - Materialización del Riesgo'!L121</f>
        <v>0</v>
      </c>
      <c r="AY120" s="183">
        <f>+'7 - Materialización del Riesgo'!M121</f>
        <v>0</v>
      </c>
      <c r="AZ120" s="183">
        <f>+'7 - Materialización del Riesgo'!N121</f>
        <v>0</v>
      </c>
      <c r="BA120" s="183">
        <f>+'7 - Materialización del Riesgo'!O121</f>
        <v>0</v>
      </c>
      <c r="BB120" s="183" t="e">
        <f>+'7 - Materialización del Riesgo'!P121</f>
        <v>#DIV/0!</v>
      </c>
      <c r="BC120" s="188">
        <f>+'7 - Materialización del Riesgo'!Q121</f>
        <v>1</v>
      </c>
    </row>
    <row r="121" spans="2:55" ht="56.6" x14ac:dyDescent="0.4">
      <c r="B121" s="152" t="str">
        <f>+'3 - Identificación del Riesgo'!B121</f>
        <v>APOYO JURÍDICO</v>
      </c>
      <c r="C121" s="152" t="str">
        <f>+'3 - Identificación del Riesgo'!C121</f>
        <v>Asesorar y dar soporte jurídico a las diferentes dependencias, a través de la emisión de conceptos y demás soportes legales que sean necesarios, así como realizar todas las actuaciones tendientes a la debida defensa de los intereses de la entidad.</v>
      </c>
      <c r="D121" s="152" t="str">
        <f>+'3 - Identificación del Riesgo'!D121</f>
        <v>Desde la asesoría jurídica al Director y demás dependencias, hasta las actuaciones judiciales tendientes a la debida defensa de los intereses de la entidad.</v>
      </c>
      <c r="E121" s="183" t="str">
        <f>+'3 - Identificación del Riesgo'!F121</f>
        <v>OFICINA JURÍDICA</v>
      </c>
      <c r="F121" s="153" t="str">
        <f>+'3 - Identificación del Riesgo'!G121</f>
        <v>R 48</v>
      </c>
      <c r="G121" s="183" t="str">
        <f>+'3 - Identificación del Riesgo'!H121</f>
        <v>Vencimiento de términos</v>
      </c>
      <c r="H121" s="183" t="str">
        <f>+'3 - Identificación del Riesgo'!I121</f>
        <v>Afectación Económica o presupuestal</v>
      </c>
      <c r="I121" s="152" t="str">
        <f>+'3 - Identificación del Riesgo'!J121</f>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v>
      </c>
      <c r="J121" s="184">
        <f>+'3 - Identificación del Riesgo'!O121</f>
        <v>44701</v>
      </c>
      <c r="K121" s="184" t="str">
        <f>+'3 - Identificación del Riesgo'!K121</f>
        <v>DE CUMPLIMIENTO</v>
      </c>
      <c r="L121" s="185" t="str">
        <f>+'3 - Identificación del Riesgo'!N121</f>
        <v>Ejecución y administración de procesos</v>
      </c>
      <c r="M121" s="186">
        <f>+'4 - Valor del Riesgo Inherente'!H122</f>
        <v>240</v>
      </c>
      <c r="N121" s="109" t="str">
        <f t="shared" si="2"/>
        <v>Media</v>
      </c>
      <c r="O121" s="110">
        <f t="shared" si="3"/>
        <v>0.6</v>
      </c>
      <c r="P121" s="186" t="str">
        <f>+'4 - Valor del Riesgo Inherente'!K122</f>
        <v xml:space="preserve">     El riesgo afecta la imagen de la entidad a nivel nacional, con efecto publicitarios sostenible a nivel país</v>
      </c>
      <c r="Q121" s="109" t="str">
        <f>+'4 - Valor del Riesgo Inherente'!L122</f>
        <v>Catastrófico</v>
      </c>
      <c r="R121" s="110">
        <f>+'4 - Valor del Riesgo Inherente'!M122</f>
        <v>1</v>
      </c>
      <c r="S121" s="109" t="str">
        <f>+'4 - Valor del Riesgo Inherente'!N122</f>
        <v>Extremo</v>
      </c>
      <c r="T121" s="109" t="str">
        <f>+'4 - Valor del Riesgo Inherente'!O122</f>
        <v>Reducir</v>
      </c>
      <c r="U121" s="153" t="str">
        <f>+'5 - Diseño y Valoración Control'!H122</f>
        <v>C 48.2</v>
      </c>
      <c r="V121" s="152" t="str">
        <f>+'5 - Diseño y Valoración Control'!I122</f>
        <v>OFICINA JURÍDICA</v>
      </c>
      <c r="W121" s="152" t="str">
        <f>+'5 - Diseño y Valoración Control'!J122</f>
        <v>Oficina Jurídica consulta del estado procesal a través del seguimiento de la pagina web www.ramajudicial.gov.co  donde se valida en el modulo de consulta de procesos unificadas como esta la realidad procesal (actuaciones sobre el proceso) dentro de esto, el cumplimiento en términos</v>
      </c>
      <c r="X121" s="183" t="str">
        <f>+'5 - Diseño y Valoración Control'!K122</f>
        <v>Preventivo</v>
      </c>
      <c r="Y121" s="109" t="str">
        <f>+'5 - Diseño y Valoración Control'!L122</f>
        <v>Probabilidad</v>
      </c>
      <c r="Z121" s="183" t="str">
        <f>+'5 - Diseño y Valoración Control'!M122</f>
        <v>Manual</v>
      </c>
      <c r="AA121" s="109" t="str">
        <f>+'5 - Diseño y Valoración Control'!N122</f>
        <v>40%</v>
      </c>
      <c r="AB121" s="183" t="str">
        <f>+'5 - Diseño y Valoración Control'!O122</f>
        <v>Sin documentar</v>
      </c>
      <c r="AC121" s="183" t="str">
        <f>+'5 - Diseño y Valoración Control'!P122</f>
        <v xml:space="preserve">Continua </v>
      </c>
      <c r="AD121" s="183" t="str">
        <f>+'5 - Diseño y Valoración Control'!Q122</f>
        <v>Sin registro</v>
      </c>
      <c r="AE121" s="110">
        <f>+'5 - Diseño y Valoración Control'!R122</f>
        <v>0.216</v>
      </c>
      <c r="AF121" s="109" t="str">
        <f>+'5 - Diseño y Valoración Control'!S122</f>
        <v>Baja</v>
      </c>
      <c r="AG121" s="110">
        <f>+'5 - Diseño y Valoración Control'!T122</f>
        <v>0.4</v>
      </c>
      <c r="AH121" s="109" t="str">
        <f>+'5 - Diseño y Valoración Control'!U122</f>
        <v>Menor</v>
      </c>
      <c r="AI121" s="109" t="str">
        <f>+'5 - Diseño y Valoración Control'!V122</f>
        <v>Moderado</v>
      </c>
      <c r="AJ121" s="109" t="str">
        <f>+'5 - Diseño y Valoración Control'!W122</f>
        <v>Reducir</v>
      </c>
      <c r="AK121" s="153" t="str">
        <f>+'6 - Plan de Acciones Preventiva'!F120</f>
        <v>P 48.2</v>
      </c>
      <c r="AL121" s="152">
        <f>+'6 - Plan de Acciones Preventiva'!G120</f>
        <v>0</v>
      </c>
      <c r="AM121" s="153" t="str">
        <f>+'6 - Plan de Acciones Preventiva'!H120</f>
        <v/>
      </c>
      <c r="AN121" s="152">
        <f>+'6 - Plan de Acciones Preventiva'!I120</f>
        <v>0</v>
      </c>
      <c r="AO121" s="187">
        <f>+'6 - Plan de Acciones Preventiva'!J120</f>
        <v>0</v>
      </c>
      <c r="AP121" s="187">
        <f>+'6 - Plan de Acciones Preventiva'!AI120</f>
        <v>0</v>
      </c>
      <c r="AQ121" s="252">
        <f>+'6 - Plan de Acciones Preventiva'!AJ120</f>
        <v>0</v>
      </c>
      <c r="AR121" s="187">
        <f>+'6 - Plan de Acciones Preventiva'!AK120</f>
        <v>0</v>
      </c>
      <c r="AS121" s="183">
        <f>+'7 - Materialización del Riesgo'!G122</f>
        <v>0</v>
      </c>
      <c r="AT121" s="183">
        <f>+'7 - Materialización del Riesgo'!H122</f>
        <v>0</v>
      </c>
      <c r="AU121" s="183">
        <f>+'7 - Materialización del Riesgo'!I122</f>
        <v>0</v>
      </c>
      <c r="AV121" s="183" t="e">
        <f>+'7 - Materialización del Riesgo'!J122</f>
        <v>#DIV/0!</v>
      </c>
      <c r="AW121" s="183" t="e">
        <f>+'7 - Materialización del Riesgo'!K122</f>
        <v>#DIV/0!</v>
      </c>
      <c r="AX121" s="183">
        <f>+'7 - Materialización del Riesgo'!L122</f>
        <v>0</v>
      </c>
      <c r="AY121" s="183">
        <f>+'7 - Materialización del Riesgo'!M122</f>
        <v>0</v>
      </c>
      <c r="AZ121" s="183">
        <f>+'7 - Materialización del Riesgo'!N122</f>
        <v>0</v>
      </c>
      <c r="BA121" s="183">
        <f>+'7 - Materialización del Riesgo'!O122</f>
        <v>0</v>
      </c>
      <c r="BB121" s="183" t="e">
        <f>+'7 - Materialización del Riesgo'!P122</f>
        <v>#DIV/0!</v>
      </c>
      <c r="BC121" s="188">
        <f>+'7 - Materialización del Riesgo'!Q122</f>
        <v>1</v>
      </c>
    </row>
    <row r="122" spans="2:55" ht="56.6" x14ac:dyDescent="0.4">
      <c r="B122" s="152" t="str">
        <f>+'3 - Identificación del Riesgo'!B122</f>
        <v>APOYO JURÍDICO</v>
      </c>
      <c r="C122" s="152" t="str">
        <f>+'3 - Identificación del Riesgo'!C122</f>
        <v>Asesorar y dar soporte jurídico a las diferentes dependencias, a través de la emisión de conceptos y demás soportes legales que sean necesarios, así como realizar todas las actuaciones tendientes a la debida defensa de los intereses de la entidad.</v>
      </c>
      <c r="D122" s="152" t="str">
        <f>+'3 - Identificación del Riesgo'!D122</f>
        <v>Desde la asesoría jurídica al Director y demás dependencias, hasta las actuaciones judiciales tendientes a la debida defensa de los intereses de la entidad.</v>
      </c>
      <c r="E122" s="183" t="str">
        <f>+'3 - Identificación del Riesgo'!F122</f>
        <v>OFICINA JURÍDICA</v>
      </c>
      <c r="F122" s="153" t="str">
        <f>+'3 - Identificación del Riesgo'!G122</f>
        <v>R 48</v>
      </c>
      <c r="G122" s="183" t="str">
        <f>+'3 - Identificación del Riesgo'!H122</f>
        <v>Vencimiento de términos</v>
      </c>
      <c r="H122" s="183" t="str">
        <f>+'3 - Identificación del Riesgo'!I122</f>
        <v>Afectación Económica o presupuestal</v>
      </c>
      <c r="I122" s="152" t="str">
        <f>+'3 - Identificación del Riesgo'!J122</f>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v>
      </c>
      <c r="J122" s="184">
        <f>+'3 - Identificación del Riesgo'!O122</f>
        <v>44701</v>
      </c>
      <c r="K122" s="184" t="str">
        <f>+'3 - Identificación del Riesgo'!K122</f>
        <v>DE CUMPLIMIENTO</v>
      </c>
      <c r="L122" s="185" t="str">
        <f>+'3 - Identificación del Riesgo'!N122</f>
        <v>Ejecución y administración de procesos</v>
      </c>
      <c r="M122" s="186">
        <f>+'4 - Valor del Riesgo Inherente'!H123</f>
        <v>240</v>
      </c>
      <c r="N122" s="109" t="str">
        <f t="shared" si="2"/>
        <v>Media</v>
      </c>
      <c r="O122" s="110">
        <f t="shared" si="3"/>
        <v>0.6</v>
      </c>
      <c r="P122" s="186" t="str">
        <f>+'4 - Valor del Riesgo Inherente'!K123</f>
        <v xml:space="preserve">     El riesgo afecta la imagen de la entidad a nivel nacional, con efecto publicitarios sostenible a nivel país</v>
      </c>
      <c r="Q122" s="109" t="str">
        <f>+'4 - Valor del Riesgo Inherente'!L123</f>
        <v>Catastrófico</v>
      </c>
      <c r="R122" s="110">
        <f>+'4 - Valor del Riesgo Inherente'!M123</f>
        <v>1</v>
      </c>
      <c r="S122" s="109" t="str">
        <f>+'4 - Valor del Riesgo Inherente'!N123</f>
        <v>Extremo</v>
      </c>
      <c r="T122" s="109" t="str">
        <f>+'4 - Valor del Riesgo Inherente'!O123</f>
        <v>Reducir</v>
      </c>
      <c r="U122" s="153" t="str">
        <f>+'5 - Diseño y Valoración Control'!H123</f>
        <v>C 48.3</v>
      </c>
      <c r="V122" s="152" t="str">
        <f>+'5 - Diseño y Valoración Control'!I123</f>
        <v>OFICINA JURÍDICA</v>
      </c>
      <c r="W122" s="152" t="str">
        <f>+'5 - Diseño y Valoración Control'!J123</f>
        <v>Oficina Jurídica identificar donde se presenta el vencimiento del termino a través del correo oficial de notificaciones judiciales de la entidad para determinar cual o cuales fueron las anomalías en el proceso, subsanar y responder en el tiempo más próximo</v>
      </c>
      <c r="X122" s="183" t="str">
        <f>+'5 - Diseño y Valoración Control'!K123</f>
        <v>Correctivo</v>
      </c>
      <c r="Y122" s="109" t="str">
        <f>+'5 - Diseño y Valoración Control'!L123</f>
        <v>Impacto</v>
      </c>
      <c r="Z122" s="183" t="str">
        <f>+'5 - Diseño y Valoración Control'!M123</f>
        <v>Manual</v>
      </c>
      <c r="AA122" s="109" t="str">
        <f>+'5 - Diseño y Valoración Control'!N123</f>
        <v>25%</v>
      </c>
      <c r="AB122" s="183" t="str">
        <f>+'5 - Diseño y Valoración Control'!O123</f>
        <v>Sin documentar</v>
      </c>
      <c r="AC122" s="183" t="str">
        <f>+'5 - Diseño y Valoración Control'!P123</f>
        <v xml:space="preserve">Continua </v>
      </c>
      <c r="AD122" s="183" t="str">
        <f>+'5 - Diseño y Valoración Control'!Q123</f>
        <v>Sin registro</v>
      </c>
      <c r="AE122" s="110">
        <f>+'5 - Diseño y Valoración Control'!R123</f>
        <v>0.216</v>
      </c>
      <c r="AF122" s="109" t="str">
        <f>+'5 - Diseño y Valoración Control'!S123</f>
        <v>Baja</v>
      </c>
      <c r="AG122" s="110">
        <f>+'5 - Diseño y Valoración Control'!T123</f>
        <v>0.75</v>
      </c>
      <c r="AH122" s="109" t="str">
        <f>+'5 - Diseño y Valoración Control'!U123</f>
        <v>Mayor</v>
      </c>
      <c r="AI122" s="109" t="str">
        <f>+'5 - Diseño y Valoración Control'!V123</f>
        <v>Alto</v>
      </c>
      <c r="AJ122" s="109" t="str">
        <f>+'5 - Diseño y Valoración Control'!W123</f>
        <v>Reducir</v>
      </c>
      <c r="AK122" s="153" t="str">
        <f>+'6 - Plan de Acciones Preventiva'!F121</f>
        <v>P 48.3</v>
      </c>
      <c r="AL122" s="152">
        <f>+'6 - Plan de Acciones Preventiva'!G121</f>
        <v>0</v>
      </c>
      <c r="AM122" s="153" t="str">
        <f>+'6 - Plan de Acciones Preventiva'!H121</f>
        <v/>
      </c>
      <c r="AN122" s="152">
        <f>+'6 - Plan de Acciones Preventiva'!I121</f>
        <v>0</v>
      </c>
      <c r="AO122" s="187">
        <f>+'6 - Plan de Acciones Preventiva'!J121</f>
        <v>0</v>
      </c>
      <c r="AP122" s="187">
        <f>+'6 - Plan de Acciones Preventiva'!AI121</f>
        <v>0</v>
      </c>
      <c r="AQ122" s="252">
        <f>+'6 - Plan de Acciones Preventiva'!AJ121</f>
        <v>0</v>
      </c>
      <c r="AR122" s="187">
        <f>+'6 - Plan de Acciones Preventiva'!AK121</f>
        <v>0</v>
      </c>
      <c r="AS122" s="183">
        <f>+'7 - Materialización del Riesgo'!G123</f>
        <v>0</v>
      </c>
      <c r="AT122" s="183">
        <f>+'7 - Materialización del Riesgo'!H123</f>
        <v>0</v>
      </c>
      <c r="AU122" s="183">
        <f>+'7 - Materialización del Riesgo'!I123</f>
        <v>0</v>
      </c>
      <c r="AV122" s="183" t="e">
        <f>+'7 - Materialización del Riesgo'!J123</f>
        <v>#DIV/0!</v>
      </c>
      <c r="AW122" s="183" t="e">
        <f>+'7 - Materialización del Riesgo'!K123</f>
        <v>#DIV/0!</v>
      </c>
      <c r="AX122" s="183">
        <f>+'7 - Materialización del Riesgo'!L123</f>
        <v>0</v>
      </c>
      <c r="AY122" s="183">
        <f>+'7 - Materialización del Riesgo'!M123</f>
        <v>0</v>
      </c>
      <c r="AZ122" s="183">
        <f>+'7 - Materialización del Riesgo'!N123</f>
        <v>0</v>
      </c>
      <c r="BA122" s="183">
        <f>+'7 - Materialización del Riesgo'!O123</f>
        <v>0</v>
      </c>
      <c r="BB122" s="183" t="e">
        <f>+'7 - Materialización del Riesgo'!P123</f>
        <v>#DIV/0!</v>
      </c>
      <c r="BC122" s="188">
        <f>+'7 - Materialización del Riesgo'!Q123</f>
        <v>1</v>
      </c>
    </row>
    <row r="123" spans="2:55" ht="56.6" x14ac:dyDescent="0.4">
      <c r="B123" s="152" t="str">
        <f>+'3 - Identificación del Riesgo'!B123</f>
        <v>APOYO JURÍDICO</v>
      </c>
      <c r="C123" s="152" t="str">
        <f>+'3 - Identificación del Riesgo'!C123</f>
        <v>Asesorar y dar soporte jurídico a las diferentes dependencias, a través de la emisión de conceptos y demás soportes legales que sean necesarios, así como realizar todas las actuaciones tendientes a la debida defensa de los intereses de la entidad.</v>
      </c>
      <c r="D123" s="152" t="str">
        <f>+'3 - Identificación del Riesgo'!D123</f>
        <v>Desde la asesoría jurídica al Director y demás dependencias, hasta las actuaciones judiciales tendientes a la debida defensa de los intereses de la entidad.</v>
      </c>
      <c r="E123" s="183" t="str">
        <f>+'3 - Identificación del Riesgo'!F123</f>
        <v>OFICINA JURÍDICA</v>
      </c>
      <c r="F123" s="153" t="str">
        <f>+'3 - Identificación del Riesgo'!G123</f>
        <v>R 49</v>
      </c>
      <c r="G123" s="183" t="str">
        <f>+'3 - Identificación del Riesgo'!H123</f>
        <v>Emisión de viabilidades positivas contrarias a la normatividad</v>
      </c>
      <c r="H123" s="183" t="str">
        <f>+'3 - Identificación del Riesgo'!I123</f>
        <v>Pérdida Reputacional</v>
      </c>
      <c r="I123" s="152" t="str">
        <f>+'3 - Identificación del Riesgo'!J123</f>
        <v>Posibilidad de pérdida reputacional en la imagen de entidad por interpretaciones variadas a la normatividad y vacíos jurídicos que podrían generar la toma de decisiones erróneas</v>
      </c>
      <c r="J123" s="184">
        <f>+'3 - Identificación del Riesgo'!O123</f>
        <v>44701</v>
      </c>
      <c r="K123" s="184" t="str">
        <f>+'3 - Identificación del Riesgo'!K123</f>
        <v>DE CUMPLIMIENTO</v>
      </c>
      <c r="L123" s="185" t="str">
        <f>+'3 - Identificación del Riesgo'!N123</f>
        <v>Ejecución y administración de procesos</v>
      </c>
      <c r="M123" s="186">
        <f>+'4 - Valor del Riesgo Inherente'!H124</f>
        <v>3020</v>
      </c>
      <c r="N123" s="109" t="str">
        <f t="shared" si="2"/>
        <v>Alta</v>
      </c>
      <c r="O123" s="110">
        <f t="shared" si="3"/>
        <v>0.8</v>
      </c>
      <c r="P123" s="186" t="str">
        <f>+'4 - Valor del Riesgo Inherente'!K124</f>
        <v xml:space="preserve">     El riesgo afecta la imagen de la entidad a nivel nacional, con efecto publicitarios sostenible a nivel país</v>
      </c>
      <c r="Q123" s="109" t="str">
        <f>+'4 - Valor del Riesgo Inherente'!L124</f>
        <v>Catastrófico</v>
      </c>
      <c r="R123" s="110">
        <f>+'4 - Valor del Riesgo Inherente'!M124</f>
        <v>1</v>
      </c>
      <c r="S123" s="109" t="str">
        <f>+'4 - Valor del Riesgo Inherente'!N124</f>
        <v>Extremo</v>
      </c>
      <c r="T123" s="109" t="str">
        <f>+'4 - Valor del Riesgo Inherente'!O124</f>
        <v>Reducir</v>
      </c>
      <c r="U123" s="153" t="str">
        <f>+'5 - Diseño y Valoración Control'!H124</f>
        <v>C 49.1</v>
      </c>
      <c r="V123" s="152" t="str">
        <f>+'5 - Diseño y Valoración Control'!I124</f>
        <v>OFICINA JURÍDICA</v>
      </c>
      <c r="W123" s="152" t="str">
        <f>+'5 - Diseño y Valoración Control'!J124</f>
        <v>Oficina Jurídica revisa la viabilidad del documento a través de la normativa vigente y aplicable donde se revisa que cumpla con los lineamientos y el contenido deseable para el documento y generar el visto bueno para su revisión y aprobación</v>
      </c>
      <c r="X123" s="183" t="str">
        <f>+'5 - Diseño y Valoración Control'!K124</f>
        <v>Preventivo</v>
      </c>
      <c r="Y123" s="109" t="str">
        <f>+'5 - Diseño y Valoración Control'!L124</f>
        <v>Probabilidad</v>
      </c>
      <c r="Z123" s="183" t="str">
        <f>+'5 - Diseño y Valoración Control'!M124</f>
        <v>Manual</v>
      </c>
      <c r="AA123" s="109" t="str">
        <f>+'5 - Diseño y Valoración Control'!N124</f>
        <v>40%</v>
      </c>
      <c r="AB123" s="183" t="str">
        <f>+'5 - Diseño y Valoración Control'!O124</f>
        <v>Sin documentar</v>
      </c>
      <c r="AC123" s="183" t="str">
        <f>+'5 - Diseño y Valoración Control'!P124</f>
        <v xml:space="preserve">Continua </v>
      </c>
      <c r="AD123" s="183" t="str">
        <f>+'5 - Diseño y Valoración Control'!Q124</f>
        <v>Sin registro</v>
      </c>
      <c r="AE123" s="110">
        <f>+'5 - Diseño y Valoración Control'!R124</f>
        <v>0.48</v>
      </c>
      <c r="AF123" s="109" t="str">
        <f>+'5 - Diseño y Valoración Control'!S124</f>
        <v>Media</v>
      </c>
      <c r="AG123" s="110">
        <f>+'5 - Diseño y Valoración Control'!T124</f>
        <v>1</v>
      </c>
      <c r="AH123" s="109" t="str">
        <f>+'5 - Diseño y Valoración Control'!U124</f>
        <v>Catastrófico</v>
      </c>
      <c r="AI123" s="109" t="str">
        <f>+'5 - Diseño y Valoración Control'!V124</f>
        <v>Extremo</v>
      </c>
      <c r="AJ123" s="109" t="str">
        <f>+'5 - Diseño y Valoración Control'!W124</f>
        <v>Reducir</v>
      </c>
      <c r="AK123" s="153" t="str">
        <f>+'6 - Plan de Acciones Preventiva'!F122</f>
        <v>P 49.1</v>
      </c>
      <c r="AL123" s="152" t="str">
        <f>+'6 - Plan de Acciones Preventiva'!G122</f>
        <v>Contar con el personal que se encuentre a cargo de realizar la revisión y unificación de criterios, vigilancia y defensa judicial de la ANT.</v>
      </c>
      <c r="AM123" s="153" t="str">
        <f>+'6 - Plan de Acciones Preventiva'!H122</f>
        <v>Oficina Jurídica</v>
      </c>
      <c r="AN123" s="152" t="str">
        <f>+'6 - Plan de Acciones Preventiva'!I122</f>
        <v>Contratos suscritos por la Oficina Jurídica</v>
      </c>
      <c r="AO123" s="187">
        <f>+'6 - Plan de Acciones Preventiva'!J122</f>
        <v>1</v>
      </c>
      <c r="AP123" s="187">
        <f>+'6 - Plan de Acciones Preventiva'!AI122</f>
        <v>1</v>
      </c>
      <c r="AQ123" s="252">
        <f>+'6 - Plan de Acciones Preventiva'!AJ122</f>
        <v>1</v>
      </c>
      <c r="AR123" s="187" t="str">
        <f>+'6 - Plan de Acciones Preventiva'!AK122</f>
        <v>Finalizado</v>
      </c>
      <c r="AS123" s="183">
        <f>+'7 - Materialización del Riesgo'!G124</f>
        <v>0</v>
      </c>
      <c r="AT123" s="183">
        <f>+'7 - Materialización del Riesgo'!H124</f>
        <v>0</v>
      </c>
      <c r="AU123" s="183">
        <f>+'7 - Materialización del Riesgo'!I124</f>
        <v>0</v>
      </c>
      <c r="AV123" s="183" t="e">
        <f>+'7 - Materialización del Riesgo'!J124</f>
        <v>#DIV/0!</v>
      </c>
      <c r="AW123" s="183" t="e">
        <f>+'7 - Materialización del Riesgo'!K124</f>
        <v>#DIV/0!</v>
      </c>
      <c r="AX123" s="183">
        <f>+'7 - Materialización del Riesgo'!L124</f>
        <v>0</v>
      </c>
      <c r="AY123" s="183">
        <f>+'7 - Materialización del Riesgo'!M124</f>
        <v>0</v>
      </c>
      <c r="AZ123" s="183">
        <f>+'7 - Materialización del Riesgo'!N124</f>
        <v>0</v>
      </c>
      <c r="BA123" s="183">
        <f>+'7 - Materialización del Riesgo'!O124</f>
        <v>0</v>
      </c>
      <c r="BB123" s="183" t="e">
        <f>+'7 - Materialización del Riesgo'!P124</f>
        <v>#DIV/0!</v>
      </c>
      <c r="BC123" s="188">
        <f>+'7 - Materialización del Riesgo'!Q124</f>
        <v>1</v>
      </c>
    </row>
    <row r="124" spans="2:55" ht="56.6" x14ac:dyDescent="0.4">
      <c r="B124" s="152" t="str">
        <f>+'3 - Identificación del Riesgo'!B124</f>
        <v>APOYO JURÍDICO</v>
      </c>
      <c r="C124" s="152" t="str">
        <f>+'3 - Identificación del Riesgo'!C124</f>
        <v>Asesorar y dar soporte jurídico a las diferentes dependencias, a través de la emisión de conceptos y demás soportes legales que sean necesarios, así como realizar todas las actuaciones tendientes a la debida defensa de los intereses de la entidad.</v>
      </c>
      <c r="D124" s="152" t="str">
        <f>+'3 - Identificación del Riesgo'!D124</f>
        <v>Desde la asesoría jurídica al Director y demás dependencias, hasta las actuaciones judiciales tendientes a la debida defensa de los intereses de la entidad.</v>
      </c>
      <c r="E124" s="183" t="str">
        <f>+'3 - Identificación del Riesgo'!F124</f>
        <v>OFICINA JURÍDICA</v>
      </c>
      <c r="F124" s="153" t="str">
        <f>+'3 - Identificación del Riesgo'!G124</f>
        <v>R 49</v>
      </c>
      <c r="G124" s="183" t="str">
        <f>+'3 - Identificación del Riesgo'!H124</f>
        <v>Emisión de viabilidades positivas contrarias a la normatividad</v>
      </c>
      <c r="H124" s="183" t="str">
        <f>+'3 - Identificación del Riesgo'!I124</f>
        <v>Pérdida Reputacional</v>
      </c>
      <c r="I124" s="152" t="str">
        <f>+'3 - Identificación del Riesgo'!J124</f>
        <v>Posibilidad de pérdida reputacional en la imagen de entidad por interpretaciones variadas a la normatividad y vacíos jurídicos que podrían generar la toma de decisiones erróneas</v>
      </c>
      <c r="J124" s="184">
        <f>+'3 - Identificación del Riesgo'!O124</f>
        <v>44701</v>
      </c>
      <c r="K124" s="184" t="str">
        <f>+'3 - Identificación del Riesgo'!K124</f>
        <v>DE CUMPLIMIENTO</v>
      </c>
      <c r="L124" s="185" t="str">
        <f>+'3 - Identificación del Riesgo'!N124</f>
        <v>Ejecución y administración de procesos</v>
      </c>
      <c r="M124" s="186">
        <f>+'4 - Valor del Riesgo Inherente'!H125</f>
        <v>3020</v>
      </c>
      <c r="N124" s="109" t="str">
        <f t="shared" si="2"/>
        <v>Alta</v>
      </c>
      <c r="O124" s="110">
        <f t="shared" si="3"/>
        <v>0.8</v>
      </c>
      <c r="P124" s="186" t="str">
        <f>+'4 - Valor del Riesgo Inherente'!K125</f>
        <v xml:space="preserve">     El riesgo afecta la imagen de la entidad a nivel nacional, con efecto publicitarios sostenible a nivel país</v>
      </c>
      <c r="Q124" s="109" t="str">
        <f>+'4 - Valor del Riesgo Inherente'!L125</f>
        <v>Catastrófico</v>
      </c>
      <c r="R124" s="110">
        <f>+'4 - Valor del Riesgo Inherente'!M125</f>
        <v>1</v>
      </c>
      <c r="S124" s="109" t="str">
        <f>+'4 - Valor del Riesgo Inherente'!N125</f>
        <v>Extremo</v>
      </c>
      <c r="T124" s="109" t="str">
        <f>+'4 - Valor del Riesgo Inherente'!O125</f>
        <v>Reducir</v>
      </c>
      <c r="U124" s="153" t="str">
        <f>+'5 - Diseño y Valoración Control'!H125</f>
        <v>C 49.2</v>
      </c>
      <c r="V124" s="152" t="str">
        <f>+'5 - Diseño y Valoración Control'!I125</f>
        <v>OFICINA JURÍDICA</v>
      </c>
      <c r="W124" s="152" t="str">
        <f>+'5 - Diseño y Valoración Control'!J125</f>
        <v>Oficina Jurídica realiza la revocatoria a través de un acto administrativo donde es motivado y se expresa los argumentos del porque a la actuación administrativa</v>
      </c>
      <c r="X124" s="183" t="str">
        <f>+'5 - Diseño y Valoración Control'!K125</f>
        <v>Correctivo</v>
      </c>
      <c r="Y124" s="109" t="str">
        <f>+'5 - Diseño y Valoración Control'!L125</f>
        <v>Impacto</v>
      </c>
      <c r="Z124" s="183" t="str">
        <f>+'5 - Diseño y Valoración Control'!M125</f>
        <v>Manual</v>
      </c>
      <c r="AA124" s="109" t="str">
        <f>+'5 - Diseño y Valoración Control'!N125</f>
        <v>25%</v>
      </c>
      <c r="AB124" s="183" t="str">
        <f>+'5 - Diseño y Valoración Control'!O125</f>
        <v>Sin documentar</v>
      </c>
      <c r="AC124" s="183" t="str">
        <f>+'5 - Diseño y Valoración Control'!P125</f>
        <v xml:space="preserve">Continua </v>
      </c>
      <c r="AD124" s="183" t="str">
        <f>+'5 - Diseño y Valoración Control'!Q125</f>
        <v>Con registro</v>
      </c>
      <c r="AE124" s="110">
        <f>+'5 - Diseño y Valoración Control'!R125</f>
        <v>0.48</v>
      </c>
      <c r="AF124" s="109" t="str">
        <f>+'5 - Diseño y Valoración Control'!S125</f>
        <v>Media</v>
      </c>
      <c r="AG124" s="110">
        <f>+'5 - Diseño y Valoración Control'!T125</f>
        <v>0.75</v>
      </c>
      <c r="AH124" s="109" t="str">
        <f>+'5 - Diseño y Valoración Control'!U125</f>
        <v>Mayor</v>
      </c>
      <c r="AI124" s="109" t="str">
        <f>+'5 - Diseño y Valoración Control'!V125</f>
        <v>Alto</v>
      </c>
      <c r="AJ124" s="109" t="str">
        <f>+'5 - Diseño y Valoración Control'!W125</f>
        <v>Reducir</v>
      </c>
      <c r="AK124" s="153" t="str">
        <f>+'6 - Plan de Acciones Preventiva'!F123</f>
        <v>P 49.2</v>
      </c>
      <c r="AL124" s="152" t="str">
        <f>+'6 - Plan de Acciones Preventiva'!G123</f>
        <v>Reuniones de seguimiento para la emisión de viabilidades por la Oficina Jurídica.</v>
      </c>
      <c r="AM124" s="153" t="str">
        <f>+'6 - Plan de Acciones Preventiva'!H123</f>
        <v>Oficina Jurídica</v>
      </c>
      <c r="AN124" s="152" t="str">
        <f>+'6 - Plan de Acciones Preventiva'!I123</f>
        <v>Acta de seguimiento para la emisión de viabilidades</v>
      </c>
      <c r="AO124" s="187">
        <f>+'6 - Plan de Acciones Preventiva'!J123</f>
        <v>11</v>
      </c>
      <c r="AP124" s="187">
        <f>+'6 - Plan de Acciones Preventiva'!AI123</f>
        <v>9</v>
      </c>
      <c r="AQ124" s="252">
        <f>+'6 - Plan de Acciones Preventiva'!AJ123</f>
        <v>0.81818181818181823</v>
      </c>
      <c r="AR124" s="187" t="str">
        <f>+'6 - Plan de Acciones Preventiva'!AK123</f>
        <v>En términos</v>
      </c>
      <c r="AS124" s="183">
        <f>+'7 - Materialización del Riesgo'!G125</f>
        <v>0</v>
      </c>
      <c r="AT124" s="183">
        <f>+'7 - Materialización del Riesgo'!H125</f>
        <v>0</v>
      </c>
      <c r="AU124" s="183">
        <f>+'7 - Materialización del Riesgo'!I125</f>
        <v>0</v>
      </c>
      <c r="AV124" s="183" t="e">
        <f>+'7 - Materialización del Riesgo'!J125</f>
        <v>#DIV/0!</v>
      </c>
      <c r="AW124" s="183" t="e">
        <f>+'7 - Materialización del Riesgo'!K125</f>
        <v>#DIV/0!</v>
      </c>
      <c r="AX124" s="183">
        <f>+'7 - Materialización del Riesgo'!L125</f>
        <v>0</v>
      </c>
      <c r="AY124" s="183">
        <f>+'7 - Materialización del Riesgo'!M125</f>
        <v>0</v>
      </c>
      <c r="AZ124" s="183">
        <f>+'7 - Materialización del Riesgo'!N125</f>
        <v>0</v>
      </c>
      <c r="BA124" s="183">
        <f>+'7 - Materialización del Riesgo'!O125</f>
        <v>0</v>
      </c>
      <c r="BB124" s="183" t="e">
        <f>+'7 - Materialización del Riesgo'!P125</f>
        <v>#DIV/0!</v>
      </c>
      <c r="BC124" s="188">
        <f>+'7 - Materialización del Riesgo'!Q125</f>
        <v>1</v>
      </c>
    </row>
    <row r="125" spans="2:55" ht="42.45" x14ac:dyDescent="0.4">
      <c r="B125" s="152" t="str">
        <f>+'3 - Identificación del Riesgo'!B125</f>
        <v>ADQUISICIÓN DE BIENES Y SERVICIOS</v>
      </c>
      <c r="C125" s="152" t="str">
        <f>+'3 - Identificación del Riesgo'!C125</f>
        <v>Adelantar la adquisición de bienes y/o servicios de la Agencia a través de los mecanismos definidos para la selección, elaboración, celebración, formalización, ejecución, terminación y/o liquidación de los contratos.</v>
      </c>
      <c r="D125" s="152" t="str">
        <f>+'3 - Identificación del Riesgo'!D125</f>
        <v>Desde la programación y análisis de las necesidades de la Agencia hasta la terminación y/o liquidación del contrato.</v>
      </c>
      <c r="E125" s="183" t="str">
        <f>+'3 - Identificación del Riesgo'!F125</f>
        <v>GRUPO CONTRATOS</v>
      </c>
      <c r="F125" s="153" t="str">
        <f>+'3 - Identificación del Riesgo'!G125</f>
        <v>R 50</v>
      </c>
      <c r="G125" s="183" t="str">
        <f>+'3 - Identificación del Riesgo'!H125</f>
        <v>Liquidación de contratos y/o convenios fuera del plazo previsto.</v>
      </c>
      <c r="H125" s="183" t="str">
        <f>+'3 - Identificación del Riesgo'!I125</f>
        <v>Pérdida Reputacional</v>
      </c>
      <c r="I125" s="152" t="str">
        <f>+'3 - Identificación del Riesgo'!J125</f>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v>
      </c>
      <c r="J125" s="184">
        <f>+'3 - Identificación del Riesgo'!O125</f>
        <v>44701</v>
      </c>
      <c r="K125" s="184" t="str">
        <f>+'3 - Identificación del Riesgo'!K125</f>
        <v>DE CUMPLIMIENTO</v>
      </c>
      <c r="L125" s="185" t="str">
        <f>+'3 - Identificación del Riesgo'!N125</f>
        <v>Ejecución y administración de procesos</v>
      </c>
      <c r="M125" s="186">
        <f>+'4 - Valor del Riesgo Inherente'!H126</f>
        <v>3020</v>
      </c>
      <c r="N125" s="109" t="str">
        <f t="shared" si="2"/>
        <v>Alta</v>
      </c>
      <c r="O125" s="110">
        <f t="shared" si="3"/>
        <v>0.8</v>
      </c>
      <c r="P125" s="186" t="str">
        <f>+'4 - Valor del Riesgo Inherente'!K126</f>
        <v xml:space="preserve">     El riesgo afecta la imagen de la entidad a nivel nacional, con efecto publicitarios sostenible a nivel país</v>
      </c>
      <c r="Q125" s="109" t="str">
        <f>+'4 - Valor del Riesgo Inherente'!L126</f>
        <v>Catastrófico</v>
      </c>
      <c r="R125" s="110">
        <f>+'4 - Valor del Riesgo Inherente'!M126</f>
        <v>1</v>
      </c>
      <c r="S125" s="109" t="str">
        <f>+'4 - Valor del Riesgo Inherente'!N126</f>
        <v>Extremo</v>
      </c>
      <c r="T125" s="109" t="str">
        <f>+'4 - Valor del Riesgo Inherente'!O126</f>
        <v>Reducir</v>
      </c>
      <c r="U125" s="153" t="str">
        <f>+'5 - Diseño y Valoración Control'!H126</f>
        <v>C 50.1</v>
      </c>
      <c r="V125" s="152" t="str">
        <f>+'5 - Diseño y Valoración Control'!I126</f>
        <v>SUPERVISOR DEL CONTRATO Y/O CONVENIO</v>
      </c>
      <c r="W125" s="152" t="str">
        <f>+'5 - Diseño y Valoración Control'!J126</f>
        <v>Supervisor del contrato y/o convenio solicita al Grupo de contratos  a través de un memorando en ORFEO para adelantar el tramite de liquidación con el cumplimiento total de la documentación contractual (expediente del contrato)</v>
      </c>
      <c r="X125" s="183" t="str">
        <f>+'5 - Diseño y Valoración Control'!K126</f>
        <v>Preventivo</v>
      </c>
      <c r="Y125" s="109" t="str">
        <f>+'5 - Diseño y Valoración Control'!L126</f>
        <v>Probabilidad</v>
      </c>
      <c r="Z125" s="183" t="str">
        <f>+'5 - Diseño y Valoración Control'!M126</f>
        <v>Manual</v>
      </c>
      <c r="AA125" s="109" t="str">
        <f>+'5 - Diseño y Valoración Control'!N126</f>
        <v>40%</v>
      </c>
      <c r="AB125" s="183" t="str">
        <f>+'5 - Diseño y Valoración Control'!O126</f>
        <v>Documentado</v>
      </c>
      <c r="AC125" s="183" t="str">
        <f>+'5 - Diseño y Valoración Control'!P126</f>
        <v>Continua</v>
      </c>
      <c r="AD125" s="183" t="str">
        <f>+'5 - Diseño y Valoración Control'!Q126</f>
        <v>Con registro</v>
      </c>
      <c r="AE125" s="110">
        <f>+'5 - Diseño y Valoración Control'!R126</f>
        <v>0.48</v>
      </c>
      <c r="AF125" s="109" t="str">
        <f>+'5 - Diseño y Valoración Control'!S126</f>
        <v>Media</v>
      </c>
      <c r="AG125" s="110">
        <f>+'5 - Diseño y Valoración Control'!T126</f>
        <v>1</v>
      </c>
      <c r="AH125" s="109" t="str">
        <f>+'5 - Diseño y Valoración Control'!U126</f>
        <v>Catastrófico</v>
      </c>
      <c r="AI125" s="109" t="str">
        <f>+'5 - Diseño y Valoración Control'!V126</f>
        <v>Extremo</v>
      </c>
      <c r="AJ125" s="109" t="str">
        <f>+'5 - Diseño y Valoración Control'!W126</f>
        <v>Reducir</v>
      </c>
      <c r="AK125" s="153" t="str">
        <f>+'6 - Plan de Acciones Preventiva'!F124</f>
        <v>P 50.1</v>
      </c>
      <c r="AL125" s="152" t="str">
        <f>+'6 - Plan de Acciones Preventiva'!G124</f>
        <v>Registro de todos los contratos que estén en términos para liquidación</v>
      </c>
      <c r="AM125" s="153" t="str">
        <f>+'6 - Plan de Acciones Preventiva'!H124</f>
        <v>GRUPO CONTRATOS</v>
      </c>
      <c r="AN125" s="152" t="str">
        <f>+'6 - Plan de Acciones Preventiva'!I124</f>
        <v>Bases de datos (Liquidaciones) actualizada cuatrimestralmente</v>
      </c>
      <c r="AO125" s="187">
        <f>+'6 - Plan de Acciones Preventiva'!J124</f>
        <v>3</v>
      </c>
      <c r="AP125" s="187">
        <f>+'6 - Plan de Acciones Preventiva'!AI124</f>
        <v>1</v>
      </c>
      <c r="AQ125" s="252">
        <f>+'6 - Plan de Acciones Preventiva'!AJ124</f>
        <v>0.33333333333333331</v>
      </c>
      <c r="AR125" s="187" t="str">
        <f>+'6 - Plan de Acciones Preventiva'!AK124</f>
        <v>En términos</v>
      </c>
      <c r="AS125" s="183">
        <f>+'7 - Materialización del Riesgo'!G126</f>
        <v>0</v>
      </c>
      <c r="AT125" s="183">
        <f>+'7 - Materialización del Riesgo'!H126</f>
        <v>0</v>
      </c>
      <c r="AU125" s="183">
        <f>+'7 - Materialización del Riesgo'!I126</f>
        <v>0</v>
      </c>
      <c r="AV125" s="183" t="e">
        <f>+'7 - Materialización del Riesgo'!J126</f>
        <v>#DIV/0!</v>
      </c>
      <c r="AW125" s="183" t="e">
        <f>+'7 - Materialización del Riesgo'!K126</f>
        <v>#DIV/0!</v>
      </c>
      <c r="AX125" s="183">
        <f>+'7 - Materialización del Riesgo'!L126</f>
        <v>0</v>
      </c>
      <c r="AY125" s="183">
        <f>+'7 - Materialización del Riesgo'!M126</f>
        <v>0</v>
      </c>
      <c r="AZ125" s="183">
        <f>+'7 - Materialización del Riesgo'!N126</f>
        <v>0</v>
      </c>
      <c r="BA125" s="183">
        <f>+'7 - Materialización del Riesgo'!O126</f>
        <v>0</v>
      </c>
      <c r="BB125" s="183" t="e">
        <f>+'7 - Materialización del Riesgo'!P126</f>
        <v>#DIV/0!</v>
      </c>
      <c r="BC125" s="188">
        <f>+'7 - Materialización del Riesgo'!Q126</f>
        <v>1</v>
      </c>
    </row>
    <row r="126" spans="2:55" ht="42.45" x14ac:dyDescent="0.4">
      <c r="B126" s="152" t="str">
        <f>+'3 - Identificación del Riesgo'!B126</f>
        <v>ADQUISICIÓN DE BIENES Y SERVICIOS</v>
      </c>
      <c r="C126" s="152" t="str">
        <f>+'3 - Identificación del Riesgo'!C126</f>
        <v>Adelantar la adquisición de bienes y/o servicios de la Agencia a través de los mecanismos definidos para la selección, elaboración, celebración, formalización, ejecución, terminación y/o liquidación de los contratos.</v>
      </c>
      <c r="D126" s="152" t="str">
        <f>+'3 - Identificación del Riesgo'!D126</f>
        <v>Desde la programación y análisis de las necesidades de la Agencia hasta la terminación y/o liquidación del contrato.</v>
      </c>
      <c r="E126" s="183" t="str">
        <f>+'3 - Identificación del Riesgo'!F126</f>
        <v>GRUPO CONTRATOS</v>
      </c>
      <c r="F126" s="153" t="str">
        <f>+'3 - Identificación del Riesgo'!G126</f>
        <v>R 50</v>
      </c>
      <c r="G126" s="183" t="str">
        <f>+'3 - Identificación del Riesgo'!H126</f>
        <v>Liquidación de contratos y/o convenios fuera del plazo previsto.</v>
      </c>
      <c r="H126" s="183" t="str">
        <f>+'3 - Identificación del Riesgo'!I126</f>
        <v>Pérdida Reputacional</v>
      </c>
      <c r="I126" s="152" t="str">
        <f>+'3 - Identificación del Riesgo'!J126</f>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v>
      </c>
      <c r="J126" s="184">
        <f>+'3 - Identificación del Riesgo'!O126</f>
        <v>44701</v>
      </c>
      <c r="K126" s="184" t="str">
        <f>+'3 - Identificación del Riesgo'!K126</f>
        <v>DE CUMPLIMIENTO</v>
      </c>
      <c r="L126" s="185" t="str">
        <f>+'3 - Identificación del Riesgo'!N126</f>
        <v>Ejecución y administración de procesos</v>
      </c>
      <c r="M126" s="186">
        <f>+'4 - Valor del Riesgo Inherente'!H127</f>
        <v>240</v>
      </c>
      <c r="N126" s="109" t="str">
        <f t="shared" si="2"/>
        <v>Media</v>
      </c>
      <c r="O126" s="110">
        <f t="shared" si="3"/>
        <v>0.6</v>
      </c>
      <c r="P126" s="186" t="str">
        <f>+'4 - Valor del Riesgo Inherente'!K127</f>
        <v xml:space="preserve">     El riesgo afecta la imagen de la entidad a nivel nacional, con efecto publicitarios sostenible a nivel país</v>
      </c>
      <c r="Q126" s="109" t="str">
        <f>+'4 - Valor del Riesgo Inherente'!L127</f>
        <v>Catastrófico</v>
      </c>
      <c r="R126" s="110">
        <f>+'4 - Valor del Riesgo Inherente'!M127</f>
        <v>1</v>
      </c>
      <c r="S126" s="109" t="str">
        <f>+'4 - Valor del Riesgo Inherente'!N127</f>
        <v>Extremo</v>
      </c>
      <c r="T126" s="109" t="str">
        <f>+'4 - Valor del Riesgo Inherente'!O127</f>
        <v>Reducir</v>
      </c>
      <c r="U126" s="153" t="str">
        <f>+'5 - Diseño y Valoración Control'!H127</f>
        <v>C 50.2</v>
      </c>
      <c r="V126" s="152" t="str">
        <f>+'5 - Diseño y Valoración Control'!I127</f>
        <v>SUPERVISOR DEL CONTRATO Y/O CONVENIO</v>
      </c>
      <c r="W126" s="152" t="str">
        <f>+'5 - Diseño y Valoración Control'!J127</f>
        <v>Supervisor del contrato y/o convenio verifica la finalización del contrato y/o convenio a través del informe final de supervisión donde revisa que cumpla con las obligaciones del contrato y poder dar el visto bueno para la liquidación del contrato y posterior publicación SECOP ii</v>
      </c>
      <c r="X126" s="183" t="str">
        <f>+'5 - Diseño y Valoración Control'!K127</f>
        <v>Detectivo</v>
      </c>
      <c r="Y126" s="109" t="str">
        <f>+'5 - Diseño y Valoración Control'!L127</f>
        <v>Probabilidad</v>
      </c>
      <c r="Z126" s="183" t="str">
        <f>+'5 - Diseño y Valoración Control'!M127</f>
        <v>Manual</v>
      </c>
      <c r="AA126" s="109" t="str">
        <f>+'5 - Diseño y Valoración Control'!N127</f>
        <v>30%</v>
      </c>
      <c r="AB126" s="183" t="str">
        <f>+'5 - Diseño y Valoración Control'!O127</f>
        <v>Documentado</v>
      </c>
      <c r="AC126" s="183" t="str">
        <f>+'5 - Diseño y Valoración Control'!P127</f>
        <v>Continua</v>
      </c>
      <c r="AD126" s="183" t="str">
        <f>+'5 - Diseño y Valoración Control'!Q127</f>
        <v>Con Registro</v>
      </c>
      <c r="AE126" s="110">
        <f>+'5 - Diseño y Valoración Control'!R127</f>
        <v>0.33599999999999997</v>
      </c>
      <c r="AF126" s="109" t="str">
        <f>+'5 - Diseño y Valoración Control'!S127</f>
        <v>Baja</v>
      </c>
      <c r="AG126" s="110">
        <f>+'5 - Diseño y Valoración Control'!T127</f>
        <v>1</v>
      </c>
      <c r="AH126" s="109" t="str">
        <f>+'5 - Diseño y Valoración Control'!U127</f>
        <v>Catastrófico</v>
      </c>
      <c r="AI126" s="109" t="str">
        <f>+'5 - Diseño y Valoración Control'!V127</f>
        <v>Extremo</v>
      </c>
      <c r="AJ126" s="109" t="str">
        <f>+'5 - Diseño y Valoración Control'!W127</f>
        <v>Reducir</v>
      </c>
      <c r="AK126" s="153" t="str">
        <f>+'6 - Plan de Acciones Preventiva'!F125</f>
        <v>P 50.2</v>
      </c>
      <c r="AL126" s="152">
        <f>+'6 - Plan de Acciones Preventiva'!G125</f>
        <v>0</v>
      </c>
      <c r="AM126" s="153" t="str">
        <f>+'6 - Plan de Acciones Preventiva'!H125</f>
        <v/>
      </c>
      <c r="AN126" s="152">
        <f>+'6 - Plan de Acciones Preventiva'!I125</f>
        <v>0</v>
      </c>
      <c r="AO126" s="187">
        <f>+'6 - Plan de Acciones Preventiva'!J125</f>
        <v>0</v>
      </c>
      <c r="AP126" s="187">
        <f>+'6 - Plan de Acciones Preventiva'!AI125</f>
        <v>0</v>
      </c>
      <c r="AQ126" s="252">
        <f>+'6 - Plan de Acciones Preventiva'!AJ125</f>
        <v>0</v>
      </c>
      <c r="AR126" s="187">
        <f>+'6 - Plan de Acciones Preventiva'!AK125</f>
        <v>0</v>
      </c>
      <c r="AS126" s="183">
        <f>+'7 - Materialización del Riesgo'!G127</f>
        <v>0</v>
      </c>
      <c r="AT126" s="183">
        <f>+'7 - Materialización del Riesgo'!H127</f>
        <v>0</v>
      </c>
      <c r="AU126" s="183">
        <f>+'7 - Materialización del Riesgo'!I127</f>
        <v>0</v>
      </c>
      <c r="AV126" s="183" t="e">
        <f>+'7 - Materialización del Riesgo'!J127</f>
        <v>#DIV/0!</v>
      </c>
      <c r="AW126" s="183" t="e">
        <f>+'7 - Materialización del Riesgo'!K127</f>
        <v>#DIV/0!</v>
      </c>
      <c r="AX126" s="183">
        <f>+'7 - Materialización del Riesgo'!L127</f>
        <v>0</v>
      </c>
      <c r="AY126" s="183">
        <f>+'7 - Materialización del Riesgo'!M127</f>
        <v>0</v>
      </c>
      <c r="AZ126" s="183">
        <f>+'7 - Materialización del Riesgo'!N127</f>
        <v>0</v>
      </c>
      <c r="BA126" s="183">
        <f>+'7 - Materialización del Riesgo'!O127</f>
        <v>0</v>
      </c>
      <c r="BB126" s="183" t="e">
        <f>+'7 - Materialización del Riesgo'!P127</f>
        <v>#DIV/0!</v>
      </c>
      <c r="BC126" s="188">
        <f>+'7 - Materialización del Riesgo'!Q127</f>
        <v>1</v>
      </c>
    </row>
    <row r="127" spans="2:55" ht="42.45" x14ac:dyDescent="0.4">
      <c r="B127" s="152" t="str">
        <f>+'3 - Identificación del Riesgo'!B127</f>
        <v>ADQUISICIÓN DE BIENES Y SERVICIOS</v>
      </c>
      <c r="C127" s="152" t="str">
        <f>+'3 - Identificación del Riesgo'!C127</f>
        <v>Adelantar la adquisición de bienes y/o servicios de la Agencia a través de los mecanismos definidos para la selección, elaboración, celebración, formalización, ejecución, terminación y/o liquidación de los contratos.</v>
      </c>
      <c r="D127" s="152" t="str">
        <f>+'3 - Identificación del Riesgo'!D127</f>
        <v>Desde la programación y análisis de las necesidades de la Agencia hasta la terminación y/o liquidación del contrato.</v>
      </c>
      <c r="E127" s="183" t="str">
        <f>+'3 - Identificación del Riesgo'!F127</f>
        <v>GRUPO CONTRATOS</v>
      </c>
      <c r="F127" s="153" t="str">
        <f>+'3 - Identificación del Riesgo'!G127</f>
        <v>R 50</v>
      </c>
      <c r="G127" s="183" t="str">
        <f>+'3 - Identificación del Riesgo'!H127</f>
        <v>Liquidación de contratos y/o convenios fuera del plazo previsto.</v>
      </c>
      <c r="H127" s="183" t="str">
        <f>+'3 - Identificación del Riesgo'!I127</f>
        <v>Pérdida Reputacional</v>
      </c>
      <c r="I127" s="152" t="str">
        <f>+'3 - Identificación del Riesgo'!J127</f>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v>
      </c>
      <c r="J127" s="184">
        <f>+'3 - Identificación del Riesgo'!O127</f>
        <v>44701</v>
      </c>
      <c r="K127" s="184" t="str">
        <f>+'3 - Identificación del Riesgo'!K127</f>
        <v>DE CUMPLIMIENTO</v>
      </c>
      <c r="L127" s="185" t="str">
        <f>+'3 - Identificación del Riesgo'!N127</f>
        <v>Ejecución y administración de procesos</v>
      </c>
      <c r="M127" s="186">
        <f>+'4 - Valor del Riesgo Inherente'!H128</f>
        <v>240</v>
      </c>
      <c r="N127" s="109" t="str">
        <f t="shared" si="2"/>
        <v>Media</v>
      </c>
      <c r="O127" s="110">
        <f t="shared" si="3"/>
        <v>0.6</v>
      </c>
      <c r="P127" s="186" t="str">
        <f>+'4 - Valor del Riesgo Inherente'!K128</f>
        <v xml:space="preserve">     El riesgo afecta la imagen de la entidad a nivel nacional, con efecto publicitarios sostenible a nivel país</v>
      </c>
      <c r="Q127" s="109" t="str">
        <f>+'4 - Valor del Riesgo Inherente'!L128</f>
        <v>Catastrófico</v>
      </c>
      <c r="R127" s="110">
        <f>+'4 - Valor del Riesgo Inherente'!M128</f>
        <v>1</v>
      </c>
      <c r="S127" s="109" t="str">
        <f>+'4 - Valor del Riesgo Inherente'!N128</f>
        <v>Extremo</v>
      </c>
      <c r="T127" s="109" t="str">
        <f>+'4 - Valor del Riesgo Inherente'!O128</f>
        <v>Reducir</v>
      </c>
      <c r="U127" s="153" t="str">
        <f>+'5 - Diseño y Valoración Control'!H128</f>
        <v>C 50.3</v>
      </c>
      <c r="V127" s="152" t="str">
        <f>+'5 - Diseño y Valoración Control'!I128</f>
        <v>GRUPO CONTRATOS</v>
      </c>
      <c r="W127" s="152" t="str">
        <f>+'5 - Diseño y Valoración Control'!J128</f>
        <v>Grupo Contratos proyecta la finalización del contrato a través del Acta de cierre donde se presenta las claridades del porque se finaliza el contrato y los términos de este, además, es insumo para realizar la reunión del análisis de causas de incumplimiento y formular las oportunidades de mejora correspondientes</v>
      </c>
      <c r="X127" s="183" t="str">
        <f>+'5 - Diseño y Valoración Control'!K128</f>
        <v>Correctivo</v>
      </c>
      <c r="Y127" s="109" t="str">
        <f>+'5 - Diseño y Valoración Control'!L128</f>
        <v>Impacto</v>
      </c>
      <c r="Z127" s="183" t="str">
        <f>+'5 - Diseño y Valoración Control'!M128</f>
        <v>Manual</v>
      </c>
      <c r="AA127" s="109" t="str">
        <f>+'5 - Diseño y Valoración Control'!N128</f>
        <v>25%</v>
      </c>
      <c r="AB127" s="183" t="str">
        <f>+'5 - Diseño y Valoración Control'!O128</f>
        <v>Sin documentar</v>
      </c>
      <c r="AC127" s="183" t="str">
        <f>+'5 - Diseño y Valoración Control'!P128</f>
        <v>Continua</v>
      </c>
      <c r="AD127" s="183" t="str">
        <f>+'5 - Diseño y Valoración Control'!Q128</f>
        <v>Con Registro</v>
      </c>
      <c r="AE127" s="110">
        <f>+'5 - Diseño y Valoración Control'!R128</f>
        <v>0.33599999999999997</v>
      </c>
      <c r="AF127" s="109" t="str">
        <f>+'5 - Diseño y Valoración Control'!S128</f>
        <v>Baja</v>
      </c>
      <c r="AG127" s="110">
        <f>+'5 - Diseño y Valoración Control'!T128</f>
        <v>0.75</v>
      </c>
      <c r="AH127" s="109" t="str">
        <f>+'5 - Diseño y Valoración Control'!U128</f>
        <v>Mayor</v>
      </c>
      <c r="AI127" s="109" t="str">
        <f>+'5 - Diseño y Valoración Control'!V128</f>
        <v>Alto</v>
      </c>
      <c r="AJ127" s="109" t="str">
        <f>+'5 - Diseño y Valoración Control'!W128</f>
        <v>Reducir</v>
      </c>
      <c r="AK127" s="153" t="str">
        <f>+'6 - Plan de Acciones Preventiva'!F126</f>
        <v>P 50.3</v>
      </c>
      <c r="AL127" s="152">
        <f>+'6 - Plan de Acciones Preventiva'!G126</f>
        <v>0</v>
      </c>
      <c r="AM127" s="153" t="str">
        <f>+'6 - Plan de Acciones Preventiva'!H126</f>
        <v/>
      </c>
      <c r="AN127" s="152">
        <f>+'6 - Plan de Acciones Preventiva'!I126</f>
        <v>0</v>
      </c>
      <c r="AO127" s="187">
        <f>+'6 - Plan de Acciones Preventiva'!J126</f>
        <v>0</v>
      </c>
      <c r="AP127" s="187">
        <f>+'6 - Plan de Acciones Preventiva'!AI126</f>
        <v>0</v>
      </c>
      <c r="AQ127" s="252">
        <f>+'6 - Plan de Acciones Preventiva'!AJ126</f>
        <v>0</v>
      </c>
      <c r="AR127" s="187">
        <f>+'6 - Plan de Acciones Preventiva'!AK126</f>
        <v>0</v>
      </c>
      <c r="AS127" s="183">
        <f>+'7 - Materialización del Riesgo'!G128</f>
        <v>0</v>
      </c>
      <c r="AT127" s="183">
        <f>+'7 - Materialización del Riesgo'!H128</f>
        <v>0</v>
      </c>
      <c r="AU127" s="183">
        <f>+'7 - Materialización del Riesgo'!I128</f>
        <v>0</v>
      </c>
      <c r="AV127" s="183" t="e">
        <f>+'7 - Materialización del Riesgo'!J128</f>
        <v>#DIV/0!</v>
      </c>
      <c r="AW127" s="183" t="e">
        <f>+'7 - Materialización del Riesgo'!K128</f>
        <v>#DIV/0!</v>
      </c>
      <c r="AX127" s="183">
        <f>+'7 - Materialización del Riesgo'!L128</f>
        <v>0</v>
      </c>
      <c r="AY127" s="183">
        <f>+'7 - Materialización del Riesgo'!M128</f>
        <v>0</v>
      </c>
      <c r="AZ127" s="183">
        <f>+'7 - Materialización del Riesgo'!N128</f>
        <v>0</v>
      </c>
      <c r="BA127" s="183">
        <f>+'7 - Materialización del Riesgo'!O128</f>
        <v>0</v>
      </c>
      <c r="BB127" s="183" t="e">
        <f>+'7 - Materialización del Riesgo'!P128</f>
        <v>#DIV/0!</v>
      </c>
      <c r="BC127" s="188">
        <f>+'7 - Materialización del Riesgo'!Q128</f>
        <v>1</v>
      </c>
    </row>
    <row r="128" spans="2:55" ht="56.6" x14ac:dyDescent="0.4">
      <c r="B128" s="152" t="str">
        <f>+'3 - Identificación del Riesgo'!B128</f>
        <v>ADQUISICIÓN DE BIENES Y SERVICIOS</v>
      </c>
      <c r="C128" s="152" t="str">
        <f>+'3 - Identificación del Riesgo'!C128</f>
        <v>Adelantar la adquisición de bienes y/o servicios de la Agencia a través de los mecanismos definidos para la selección, elaboración, celebración, formalización, ejecución, terminación y/o liquidación de los contratos.</v>
      </c>
      <c r="D128" s="152" t="str">
        <f>+'3 - Identificación del Riesgo'!D128</f>
        <v>Desde la programación y análisis de las necesidades de la Agencia hasta la terminación y/o liquidación del contrato.</v>
      </c>
      <c r="E128" s="183" t="str">
        <f>+'3 - Identificación del Riesgo'!F128</f>
        <v>GRUPO CONTRATOS</v>
      </c>
      <c r="F128" s="153" t="str">
        <f>+'3 - Identificación del Riesgo'!G128</f>
        <v>R 51</v>
      </c>
      <c r="G128" s="183" t="str">
        <f>+'3 - Identificación del Riesgo'!H128</f>
        <v>Configuración del contrato realidad.</v>
      </c>
      <c r="H128" s="183" t="str">
        <f>+'3 - Identificación del Riesgo'!I128</f>
        <v>Afectación Económica o presupuestal</v>
      </c>
      <c r="I128" s="152" t="str">
        <f>+'3 - Identificación del Riesgo'!J128</f>
        <v>Posibilidad de afectación económica por costos en liquidación de contrato y pago de prestaciones de ley debido a demandas o reclamaciones judiciales por la constitución de dependencia, subordinación y horarios de la labor por parte del supervisor del contrato</v>
      </c>
      <c r="J128" s="184">
        <f>+'3 - Identificación del Riesgo'!O128</f>
        <v>44701</v>
      </c>
      <c r="K128" s="184" t="str">
        <f>+'3 - Identificación del Riesgo'!K128</f>
        <v>DE CUMPLIMIENTO</v>
      </c>
      <c r="L128" s="185" t="str">
        <f>+'3 - Identificación del Riesgo'!N128</f>
        <v>Relaciones laborales</v>
      </c>
      <c r="M128" s="186">
        <f>+'4 - Valor del Riesgo Inherente'!H129</f>
        <v>30</v>
      </c>
      <c r="N128" s="109" t="str">
        <f t="shared" si="2"/>
        <v>Media</v>
      </c>
      <c r="O128" s="110">
        <f t="shared" si="3"/>
        <v>0.6</v>
      </c>
      <c r="P128" s="186" t="str">
        <f>+'4 - Valor del Riesgo Inherente'!K129</f>
        <v xml:space="preserve">     El riesgo afecta la imagen de la entidad con algunos usuarios de relevancia frente al logro de los objetivos</v>
      </c>
      <c r="Q128" s="109" t="str">
        <f>+'4 - Valor del Riesgo Inherente'!L129</f>
        <v>Moderado</v>
      </c>
      <c r="R128" s="110">
        <f>+'4 - Valor del Riesgo Inherente'!M129</f>
        <v>0.6</v>
      </c>
      <c r="S128" s="109" t="str">
        <f>+'4 - Valor del Riesgo Inherente'!N129</f>
        <v>Moderado</v>
      </c>
      <c r="T128" s="109" t="str">
        <f>+'4 - Valor del Riesgo Inherente'!O129</f>
        <v>Reducir</v>
      </c>
      <c r="U128" s="153" t="str">
        <f>+'5 - Diseño y Valoración Control'!H129</f>
        <v>C 51.1</v>
      </c>
      <c r="V128" s="152" t="str">
        <f>+'5 - Diseño y Valoración Control'!I129</f>
        <v>SUPERVISOR DEL CONTRATO</v>
      </c>
      <c r="W128" s="152" t="str">
        <f>+'5 - Diseño y Valoración Control'!J129</f>
        <v>Supervisor del contrato realiza seguimiento a las obligaciones de los contratistas en el marco de sus competencias a través del informe en la plataforma KLIC donde valida las actividades reportadas en sus informes mensuales y que no exista constitución de dependencia, subordinación y horarios de la labor por parte del supervisor del contrato</v>
      </c>
      <c r="X128" s="183" t="str">
        <f>+'5 - Diseño y Valoración Control'!K129</f>
        <v>Detectivo</v>
      </c>
      <c r="Y128" s="109" t="str">
        <f>+'5 - Diseño y Valoración Control'!L129</f>
        <v>Probabilidad</v>
      </c>
      <c r="Z128" s="183" t="str">
        <f>+'5 - Diseño y Valoración Control'!M129</f>
        <v>Manual</v>
      </c>
      <c r="AA128" s="109" t="str">
        <f>+'5 - Diseño y Valoración Control'!N129</f>
        <v>30%</v>
      </c>
      <c r="AB128" s="183" t="str">
        <f>+'5 - Diseño y Valoración Control'!O129</f>
        <v>Documentado</v>
      </c>
      <c r="AC128" s="183" t="str">
        <f>+'5 - Diseño y Valoración Control'!P129</f>
        <v>Continua</v>
      </c>
      <c r="AD128" s="183" t="str">
        <f>+'5 - Diseño y Valoración Control'!Q129</f>
        <v>Con Registro</v>
      </c>
      <c r="AE128" s="110">
        <f>+'5 - Diseño y Valoración Control'!R129</f>
        <v>0.42</v>
      </c>
      <c r="AF128" s="109" t="str">
        <f>+'5 - Diseño y Valoración Control'!S129</f>
        <v>Media</v>
      </c>
      <c r="AG128" s="110">
        <f>+'5 - Diseño y Valoración Control'!T129</f>
        <v>0.6</v>
      </c>
      <c r="AH128" s="109" t="str">
        <f>+'5 - Diseño y Valoración Control'!U129</f>
        <v>Moderado</v>
      </c>
      <c r="AI128" s="109" t="str">
        <f>+'5 - Diseño y Valoración Control'!V129</f>
        <v>Moderado</v>
      </c>
      <c r="AJ128" s="109" t="str">
        <f>+'5 - Diseño y Valoración Control'!W129</f>
        <v>Reducir</v>
      </c>
      <c r="AK128" s="153" t="str">
        <f>+'6 - Plan de Acciones Preventiva'!F127</f>
        <v>P 51.1</v>
      </c>
      <c r="AL128" s="152" t="str">
        <f>+'6 - Plan de Acciones Preventiva'!G127</f>
        <v>Realizar capacitaciones a los supervisores de contratos</v>
      </c>
      <c r="AM128" s="153" t="str">
        <f>+'6 - Plan de Acciones Preventiva'!H127</f>
        <v>GRUPO CONTRATOS</v>
      </c>
      <c r="AN128" s="152" t="str">
        <f>+'6 - Plan de Acciones Preventiva'!I127</f>
        <v>Lista de asistencia de la capacitación</v>
      </c>
      <c r="AO128" s="187">
        <f>+'6 - Plan de Acciones Preventiva'!J127</f>
        <v>1</v>
      </c>
      <c r="AP128" s="187">
        <f>+'6 - Plan de Acciones Preventiva'!AI127</f>
        <v>0</v>
      </c>
      <c r="AQ128" s="252">
        <f>+'6 - Plan de Acciones Preventiva'!AJ127</f>
        <v>0</v>
      </c>
      <c r="AR128" s="187" t="str">
        <f>+'6 - Plan de Acciones Preventiva'!AK127</f>
        <v>En términos</v>
      </c>
      <c r="AS128" s="183">
        <f>+'7 - Materialización del Riesgo'!G129</f>
        <v>0</v>
      </c>
      <c r="AT128" s="183">
        <f>+'7 - Materialización del Riesgo'!H129</f>
        <v>0</v>
      </c>
      <c r="AU128" s="183">
        <f>+'7 - Materialización del Riesgo'!I129</f>
        <v>0</v>
      </c>
      <c r="AV128" s="183" t="e">
        <f>+'7 - Materialización del Riesgo'!J129</f>
        <v>#DIV/0!</v>
      </c>
      <c r="AW128" s="183" t="e">
        <f>+'7 - Materialización del Riesgo'!K129</f>
        <v>#DIV/0!</v>
      </c>
      <c r="AX128" s="183">
        <f>+'7 - Materialización del Riesgo'!L129</f>
        <v>0</v>
      </c>
      <c r="AY128" s="183">
        <f>+'7 - Materialización del Riesgo'!M129</f>
        <v>0</v>
      </c>
      <c r="AZ128" s="183">
        <f>+'7 - Materialización del Riesgo'!N129</f>
        <v>0</v>
      </c>
      <c r="BA128" s="183">
        <f>+'7 - Materialización del Riesgo'!O129</f>
        <v>0</v>
      </c>
      <c r="BB128" s="183" t="e">
        <f>+'7 - Materialización del Riesgo'!P129</f>
        <v>#DIV/0!</v>
      </c>
      <c r="BC128" s="188">
        <f>+'7 - Materialización del Riesgo'!Q129</f>
        <v>1</v>
      </c>
    </row>
    <row r="129" spans="2:55" ht="56.6" x14ac:dyDescent="0.4">
      <c r="B129" s="152" t="str">
        <f>+'3 - Identificación del Riesgo'!B129</f>
        <v>ADQUISICIÓN DE BIENES Y SERVICIOS</v>
      </c>
      <c r="C129" s="152" t="str">
        <f>+'3 - Identificación del Riesgo'!C129</f>
        <v>Adelantar la adquisición de bienes y/o servicios de la Agencia a través de los mecanismos definidos para la selección, elaboración, celebración, formalización, ejecución, terminación y/o liquidación de los contratos.</v>
      </c>
      <c r="D129" s="152" t="str">
        <f>+'3 - Identificación del Riesgo'!D129</f>
        <v>Desde la programación y análisis de las necesidades de la Agencia hasta la terminación y/o liquidación del contrato.</v>
      </c>
      <c r="E129" s="183" t="str">
        <f>+'3 - Identificación del Riesgo'!F129</f>
        <v>GRUPO CONTRATOS</v>
      </c>
      <c r="F129" s="153" t="str">
        <f>+'3 - Identificación del Riesgo'!G129</f>
        <v>R 51</v>
      </c>
      <c r="G129" s="183" t="str">
        <f>+'3 - Identificación del Riesgo'!H129</f>
        <v>Configuración del contrato realidad.</v>
      </c>
      <c r="H129" s="183" t="str">
        <f>+'3 - Identificación del Riesgo'!I129</f>
        <v>Afectación Económica o presupuestal</v>
      </c>
      <c r="I129" s="152" t="str">
        <f>+'3 - Identificación del Riesgo'!J129</f>
        <v>Posibilidad de afectación económica por costos en liquidación de contrato y pago de prestaciones de ley debido a demandas o reclamaciones judiciales por la constitución de dependencia, subordinación y horarios de la labor por parte del supervisor del contrato</v>
      </c>
      <c r="J129" s="184">
        <f>+'3 - Identificación del Riesgo'!O129</f>
        <v>44701</v>
      </c>
      <c r="K129" s="184" t="str">
        <f>+'3 - Identificación del Riesgo'!K129</f>
        <v>DE CUMPLIMIENTO</v>
      </c>
      <c r="L129" s="185" t="str">
        <f>+'3 - Identificación del Riesgo'!N129</f>
        <v>Relaciones laborales</v>
      </c>
      <c r="M129" s="186">
        <f>+'4 - Valor del Riesgo Inherente'!H130</f>
        <v>30</v>
      </c>
      <c r="N129" s="109" t="str">
        <f t="shared" si="2"/>
        <v>Media</v>
      </c>
      <c r="O129" s="110">
        <f t="shared" si="3"/>
        <v>0.6</v>
      </c>
      <c r="P129" s="186" t="str">
        <f>+'4 - Valor del Riesgo Inherente'!K130</f>
        <v xml:space="preserve">     El riesgo afecta la imagen de la entidad con algunos usuarios de relevancia frente al logro de los objetivos</v>
      </c>
      <c r="Q129" s="109" t="str">
        <f>+'4 - Valor del Riesgo Inherente'!L130</f>
        <v>Moderado</v>
      </c>
      <c r="R129" s="110">
        <f>+'4 - Valor del Riesgo Inherente'!M130</f>
        <v>0.6</v>
      </c>
      <c r="S129" s="109" t="str">
        <f>+'4 - Valor del Riesgo Inherente'!N130</f>
        <v>Moderado</v>
      </c>
      <c r="T129" s="109" t="str">
        <f>+'4 - Valor del Riesgo Inherente'!O130</f>
        <v>Reducir</v>
      </c>
      <c r="U129" s="153" t="str">
        <f>+'5 - Diseño y Valoración Control'!H130</f>
        <v>C 51.2</v>
      </c>
      <c r="V129" s="152" t="str">
        <f>+'5 - Diseño y Valoración Control'!I130</f>
        <v>SUBDIRECCIÓN ADMINISTRATIVA Y FINANCIERA</v>
      </c>
      <c r="W129" s="152" t="str">
        <f>+'5 - Diseño y Valoración Control'!J130</f>
        <v>Subdirección Administrativa y Financiera realiza el pago de la liquidación del contrato y pago de prestaciones de ley a través de lo establecido en la resolución de pago expedida por orden judicial  donde se describen los terceros, los pagos y demás información relevante para dar cumplimiento a la orden judicial</v>
      </c>
      <c r="X129" s="183" t="str">
        <f>+'5 - Diseño y Valoración Control'!K130</f>
        <v>Correctivo</v>
      </c>
      <c r="Y129" s="109" t="str">
        <f>+'5 - Diseño y Valoración Control'!L130</f>
        <v>Impacto</v>
      </c>
      <c r="Z129" s="183" t="str">
        <f>+'5 - Diseño y Valoración Control'!M130</f>
        <v>Manual</v>
      </c>
      <c r="AA129" s="109" t="str">
        <f>+'5 - Diseño y Valoración Control'!N130</f>
        <v>25%</v>
      </c>
      <c r="AB129" s="183" t="str">
        <f>+'5 - Diseño y Valoración Control'!O130</f>
        <v>Documentado</v>
      </c>
      <c r="AC129" s="183" t="str">
        <f>+'5 - Diseño y Valoración Control'!P130</f>
        <v>Continua</v>
      </c>
      <c r="AD129" s="183" t="str">
        <f>+'5 - Diseño y Valoración Control'!Q130</f>
        <v>Con Registro</v>
      </c>
      <c r="AE129" s="110">
        <f>+'5 - Diseño y Valoración Control'!R130</f>
        <v>0.42</v>
      </c>
      <c r="AF129" s="109" t="str">
        <f>+'5 - Diseño y Valoración Control'!S130</f>
        <v>Media</v>
      </c>
      <c r="AG129" s="110">
        <f>+'5 - Diseño y Valoración Control'!T130</f>
        <v>0.44999999999999996</v>
      </c>
      <c r="AH129" s="109" t="str">
        <f>+'5 - Diseño y Valoración Control'!U130</f>
        <v>Moderado</v>
      </c>
      <c r="AI129" s="109" t="str">
        <f>+'5 - Diseño y Valoración Control'!V130</f>
        <v>Moderado</v>
      </c>
      <c r="AJ129" s="109" t="str">
        <f>+'5 - Diseño y Valoración Control'!W130</f>
        <v>Reducir</v>
      </c>
      <c r="AK129" s="153" t="str">
        <f>+'6 - Plan de Acciones Preventiva'!F128</f>
        <v>P 51.2</v>
      </c>
      <c r="AL129" s="152">
        <f>+'6 - Plan de Acciones Preventiva'!G128</f>
        <v>0</v>
      </c>
      <c r="AM129" s="153" t="str">
        <f>+'6 - Plan de Acciones Preventiva'!H128</f>
        <v/>
      </c>
      <c r="AN129" s="152">
        <f>+'6 - Plan de Acciones Preventiva'!I128</f>
        <v>0</v>
      </c>
      <c r="AO129" s="187">
        <f>+'6 - Plan de Acciones Preventiva'!J128</f>
        <v>0</v>
      </c>
      <c r="AP129" s="187">
        <f>+'6 - Plan de Acciones Preventiva'!AI128</f>
        <v>0</v>
      </c>
      <c r="AQ129" s="252">
        <f>+'6 - Plan de Acciones Preventiva'!AJ128</f>
        <v>0</v>
      </c>
      <c r="AR129" s="187">
        <f>+'6 - Plan de Acciones Preventiva'!AK128</f>
        <v>0</v>
      </c>
      <c r="AS129" s="183">
        <f>+'7 - Materialización del Riesgo'!G130</f>
        <v>0</v>
      </c>
      <c r="AT129" s="183">
        <f>+'7 - Materialización del Riesgo'!H130</f>
        <v>0</v>
      </c>
      <c r="AU129" s="183">
        <f>+'7 - Materialización del Riesgo'!I130</f>
        <v>0</v>
      </c>
      <c r="AV129" s="183" t="e">
        <f>+'7 - Materialización del Riesgo'!J130</f>
        <v>#DIV/0!</v>
      </c>
      <c r="AW129" s="183" t="e">
        <f>+'7 - Materialización del Riesgo'!K130</f>
        <v>#DIV/0!</v>
      </c>
      <c r="AX129" s="183">
        <f>+'7 - Materialización del Riesgo'!L130</f>
        <v>0</v>
      </c>
      <c r="AY129" s="183">
        <f>+'7 - Materialización del Riesgo'!M130</f>
        <v>0</v>
      </c>
      <c r="AZ129" s="183">
        <f>+'7 - Materialización del Riesgo'!N130</f>
        <v>0</v>
      </c>
      <c r="BA129" s="183">
        <f>+'7 - Materialización del Riesgo'!O130</f>
        <v>0</v>
      </c>
      <c r="BB129" s="183" t="e">
        <f>+'7 - Materialización del Riesgo'!P130</f>
        <v>#DIV/0!</v>
      </c>
      <c r="BC129" s="188">
        <f>+'7 - Materialización del Riesgo'!Q130</f>
        <v>1</v>
      </c>
    </row>
    <row r="130" spans="2:55" ht="56.6" x14ac:dyDescent="0.4">
      <c r="B130" s="152" t="str">
        <f>+'3 - Identificación del Riesgo'!B130</f>
        <v>ADMINISTRACIÓN DE BIENES Y SERVICIOS</v>
      </c>
      <c r="C130" s="152" t="str">
        <f>+'3 - Identificación del Riesgo'!C130</f>
        <v>Gestionar la Administración y mantenimiento de bienes y servicios necesarios para la ejecución de los procesos de la entidad.</v>
      </c>
      <c r="D130" s="152" t="str">
        <f>+'3 - Identificación del Riesgo'!D130</f>
        <v>Desde la recepción de los bienes y servicios, hasta la disposición final de los bienes y el recibido a satisfacción de los servicios.</v>
      </c>
      <c r="E130" s="183" t="str">
        <f>+'3 - Identificación del Riesgo'!F130</f>
        <v>SUBDIRECCIÓN ADMINISTRATIVA Y FINANCIERA</v>
      </c>
      <c r="F130" s="153" t="str">
        <f>+'3 - Identificación del Riesgo'!G130</f>
        <v>R 52</v>
      </c>
      <c r="G130" s="183" t="str">
        <f>+'3 - Identificación del Riesgo'!H130</f>
        <v>Perdidas o daños en los bienes de la Entidad</v>
      </c>
      <c r="H130" s="183" t="str">
        <f>+'3 - Identificación del Riesgo'!I130</f>
        <v>Afectación Económica o presupuestal</v>
      </c>
      <c r="I130" s="152" t="str">
        <f>+'3 - Identificación del Riesgo'!J130</f>
        <v>Posibilidad de afectación económica por generar incertidumbre en los estados financieros y/o posible apertura a procesos disciplinarios y/o sancionatorios debido falta de control y lineamientos en el manejo de los bienes de la Entidad</v>
      </c>
      <c r="J130" s="184">
        <f>+'3 - Identificación del Riesgo'!O130</f>
        <v>44701</v>
      </c>
      <c r="K130" s="184" t="str">
        <f>+'3 - Identificación del Riesgo'!K130</f>
        <v>OPERATIVOS</v>
      </c>
      <c r="L130" s="185" t="str">
        <f>+'3 - Identificación del Riesgo'!N130</f>
        <v>Ejecución y administración de procesos</v>
      </c>
      <c r="M130" s="186">
        <f>+'4 - Valor del Riesgo Inherente'!H131</f>
        <v>30</v>
      </c>
      <c r="N130" s="109" t="str">
        <f t="shared" si="2"/>
        <v>Media</v>
      </c>
      <c r="O130" s="110">
        <f t="shared" si="3"/>
        <v>0.6</v>
      </c>
      <c r="P130" s="186" t="str">
        <f>+'4 - Valor del Riesgo Inherente'!K131</f>
        <v xml:space="preserve">     El riesgo afecta la imagen de la entidad con algunos usuarios de relevancia frente al logro de los objetivos</v>
      </c>
      <c r="Q130" s="109" t="str">
        <f>+'4 - Valor del Riesgo Inherente'!L131</f>
        <v>Moderado</v>
      </c>
      <c r="R130" s="110">
        <f>+'4 - Valor del Riesgo Inherente'!M131</f>
        <v>0.6</v>
      </c>
      <c r="S130" s="109" t="str">
        <f>+'4 - Valor del Riesgo Inherente'!N131</f>
        <v>Moderado</v>
      </c>
      <c r="T130" s="109" t="str">
        <f>+'4 - Valor del Riesgo Inherente'!O131</f>
        <v>Reducir</v>
      </c>
      <c r="U130" s="153" t="str">
        <f>+'5 - Diseño y Valoración Control'!H131</f>
        <v>C 52.1</v>
      </c>
      <c r="V130" s="152" t="str">
        <f>+'5 - Diseño y Valoración Control'!I131</f>
        <v xml:space="preserve">PERSONA ENCARGADA DEL ALMACÉN </v>
      </c>
      <c r="W130" s="152" t="str">
        <f>+'5 - Diseño y Valoración Control'!J131</f>
        <v xml:space="preserve">Persona encargada del Almacen verifica la existencia de los bienes de la entidad a través de los formatos  ADMBS-F-032 FORMA SALIDA INDIVIDUAL DE ELEMENTOS y ADMBS-F-084  REINTEGRO INDIVIDUAL DE BIENES Y/O ELEMENTOS donde se realiza la toma fisica de inventarios, para la respectiva actualizacion de ubicacion y funcionario. Con base a eso las acciones  enunciadas, le permiten al Almacén analizar la base de datos que se tiene de inventarios vs el reporte de activos fijos del sistema APOTEOSYS, para evidenciar novedades y gestionar los respectivos ajustes. </v>
      </c>
      <c r="X130" s="183" t="str">
        <f>+'5 - Diseño y Valoración Control'!K131</f>
        <v>Detectivo</v>
      </c>
      <c r="Y130" s="109" t="str">
        <f>+'5 - Diseño y Valoración Control'!L131</f>
        <v>Probabilidad</v>
      </c>
      <c r="Z130" s="183" t="str">
        <f>+'5 - Diseño y Valoración Control'!M131</f>
        <v>Manual</v>
      </c>
      <c r="AA130" s="109" t="str">
        <f>+'5 - Diseño y Valoración Control'!N131</f>
        <v>30%</v>
      </c>
      <c r="AB130" s="183" t="str">
        <f>+'5 - Diseño y Valoración Control'!O131</f>
        <v>Sin documentar</v>
      </c>
      <c r="AC130" s="183" t="str">
        <f>+'5 - Diseño y Valoración Control'!P131</f>
        <v>Aleatorio</v>
      </c>
      <c r="AD130" s="183" t="str">
        <f>+'5 - Diseño y Valoración Control'!Q131</f>
        <v>Con registro</v>
      </c>
      <c r="AE130" s="110">
        <f>+'5 - Diseño y Valoración Control'!R131</f>
        <v>0.42</v>
      </c>
      <c r="AF130" s="109" t="str">
        <f>+'5 - Diseño y Valoración Control'!S131</f>
        <v>Media</v>
      </c>
      <c r="AG130" s="110">
        <f>+'5 - Diseño y Valoración Control'!T131</f>
        <v>0.6</v>
      </c>
      <c r="AH130" s="109" t="str">
        <f>+'5 - Diseño y Valoración Control'!U131</f>
        <v>Moderado</v>
      </c>
      <c r="AI130" s="109" t="str">
        <f>+'5 - Diseño y Valoración Control'!V131</f>
        <v>Moderado</v>
      </c>
      <c r="AJ130" s="109" t="str">
        <f>+'5 - Diseño y Valoración Control'!W131</f>
        <v>Reducir</v>
      </c>
      <c r="AK130" s="153" t="str">
        <f>+'6 - Plan de Acciones Preventiva'!F129</f>
        <v>P 52.1</v>
      </c>
      <c r="AL130" s="152" t="str">
        <f>+'6 - Plan de Acciones Preventiva'!G129</f>
        <v>Perdidas o daños en los bienes de la Entidad</v>
      </c>
      <c r="AM130" s="153" t="str">
        <f>+'6 - Plan de Acciones Preventiva'!H129</f>
        <v>SUBDIRECCIÓN ADMINISTRATIVA Y FINANCIERA (ALMACÉN)</v>
      </c>
      <c r="AN130" s="152" t="str">
        <f>+'6 - Plan de Acciones Preventiva'!I129</f>
        <v>Reporte en donde se indique a detalle la relación de bienes devolutivos de la Agencia Nacional de Tierras, teniendo en cuenta las bajas de la entidad</v>
      </c>
      <c r="AO130" s="187">
        <f>+'6 - Plan de Acciones Preventiva'!J129</f>
        <v>1</v>
      </c>
      <c r="AP130" s="187">
        <f>+'6 - Plan de Acciones Preventiva'!AI129</f>
        <v>1</v>
      </c>
      <c r="AQ130" s="252">
        <f>+'6 - Plan de Acciones Preventiva'!AJ129</f>
        <v>1</v>
      </c>
      <c r="AR130" s="187" t="str">
        <f>+'6 - Plan de Acciones Preventiva'!AK129</f>
        <v>Finalizado</v>
      </c>
      <c r="AS130" s="183">
        <f>+'7 - Materialización del Riesgo'!G131</f>
        <v>0</v>
      </c>
      <c r="AT130" s="183">
        <f>+'7 - Materialización del Riesgo'!H131</f>
        <v>0</v>
      </c>
      <c r="AU130" s="183">
        <f>+'7 - Materialización del Riesgo'!I131</f>
        <v>0</v>
      </c>
      <c r="AV130" s="183" t="e">
        <f>+'7 - Materialización del Riesgo'!J131</f>
        <v>#DIV/0!</v>
      </c>
      <c r="AW130" s="183" t="e">
        <f>+'7 - Materialización del Riesgo'!K131</f>
        <v>#DIV/0!</v>
      </c>
      <c r="AX130" s="183">
        <f>+'7 - Materialización del Riesgo'!L131</f>
        <v>0</v>
      </c>
      <c r="AY130" s="183">
        <f>+'7 - Materialización del Riesgo'!M131</f>
        <v>0</v>
      </c>
      <c r="AZ130" s="183">
        <f>+'7 - Materialización del Riesgo'!N131</f>
        <v>0</v>
      </c>
      <c r="BA130" s="183">
        <f>+'7 - Materialización del Riesgo'!O131</f>
        <v>0</v>
      </c>
      <c r="BB130" s="183" t="e">
        <f>+'7 - Materialización del Riesgo'!P131</f>
        <v>#DIV/0!</v>
      </c>
      <c r="BC130" s="188">
        <f>+'7 - Materialización del Riesgo'!Q131</f>
        <v>1</v>
      </c>
    </row>
    <row r="131" spans="2:55" ht="42.45" x14ac:dyDescent="0.4">
      <c r="B131" s="152" t="str">
        <f>+'3 - Identificación del Riesgo'!B131</f>
        <v>ADMINISTRACIÓN DE BIENES Y SERVICIOS</v>
      </c>
      <c r="C131" s="152" t="str">
        <f>+'3 - Identificación del Riesgo'!C131</f>
        <v>Gestionar la Administración y mantenimiento de bienes y servicios necesarios para la ejecución de los procesos de la entidad.</v>
      </c>
      <c r="D131" s="152" t="str">
        <f>+'3 - Identificación del Riesgo'!D131</f>
        <v>Desde la recepción de los bienes y servicios, hasta la disposición final de los bienes y el recibido a satisfacción de los servicios.</v>
      </c>
      <c r="E131" s="183" t="str">
        <f>+'3 - Identificación del Riesgo'!F131</f>
        <v>SUBDIRECCIÓN ADMINISTRATIVA Y FINANCIERA</v>
      </c>
      <c r="F131" s="153" t="str">
        <f>+'3 - Identificación del Riesgo'!G131</f>
        <v>R 52</v>
      </c>
      <c r="G131" s="183" t="str">
        <f>+'3 - Identificación del Riesgo'!H131</f>
        <v>Perdidas o daños en los bienes de la Entidad</v>
      </c>
      <c r="H131" s="183" t="str">
        <f>+'3 - Identificación del Riesgo'!I131</f>
        <v>Afectación Económica o presupuestal</v>
      </c>
      <c r="I131" s="152" t="str">
        <f>+'3 - Identificación del Riesgo'!J131</f>
        <v>Posibilidad de afectación económica por generar incertidumbre en los estados financieros y/o posible apertura a procesos disciplinarios y/o sancionatorios debido falta de control y lineamientos en el manejo de los bienes de la Entidad</v>
      </c>
      <c r="J131" s="184">
        <f>+'3 - Identificación del Riesgo'!O131</f>
        <v>44701</v>
      </c>
      <c r="K131" s="184" t="str">
        <f>+'3 - Identificación del Riesgo'!K131</f>
        <v>OPERATIVOS</v>
      </c>
      <c r="L131" s="185" t="str">
        <f>+'3 - Identificación del Riesgo'!N131</f>
        <v>Ejecución y administración de procesos</v>
      </c>
      <c r="M131" s="186">
        <f>+'4 - Valor del Riesgo Inherente'!H132</f>
        <v>12</v>
      </c>
      <c r="N131" s="109" t="str">
        <f t="shared" si="2"/>
        <v>Baja</v>
      </c>
      <c r="O131" s="110">
        <f t="shared" si="3"/>
        <v>0.4</v>
      </c>
      <c r="P131" s="186" t="str">
        <f>+'4 - Valor del Riesgo Inherente'!K132</f>
        <v>Entre 10 y menor a 50 SMLMV</v>
      </c>
      <c r="Q131" s="109" t="str">
        <f>+'4 - Valor del Riesgo Inherente'!L132</f>
        <v>Menor</v>
      </c>
      <c r="R131" s="110">
        <f>+'4 - Valor del Riesgo Inherente'!M132</f>
        <v>0.4</v>
      </c>
      <c r="S131" s="109" t="str">
        <f>+'4 - Valor del Riesgo Inherente'!N132</f>
        <v>Moderado</v>
      </c>
      <c r="T131" s="109" t="str">
        <f>+'4 - Valor del Riesgo Inherente'!O132</f>
        <v>Reducir</v>
      </c>
      <c r="U131" s="153" t="str">
        <f>+'5 - Diseño y Valoración Control'!H132</f>
        <v>C 52.2</v>
      </c>
      <c r="V131" s="152" t="str">
        <f>+'5 - Diseño y Valoración Control'!I132</f>
        <v xml:space="preserve">PERSONA ENCARGADA DEL ALMACÉN </v>
      </c>
      <c r="W131" s="152" t="str">
        <f>+'5 - Diseño y Valoración Control'!J132</f>
        <v>Persona encargada de Almacén informa a la Subidrección Administrativa y Financiera la perdida o el daño del bien a través de los formatos  ADMBS-F-032 FORMA SALIDA INDIVIDUAL DE ELEMENTOS y ADMBS-F-084  REINTEGRO INDIVIDUAL DE BIENES Y/O ELEMENTOS y del relato de los hechos por el funcionario, donde se valida la entrega y no devolución o el daño del bien para tomar las acciones pertinentes.</v>
      </c>
      <c r="X131" s="183" t="str">
        <f>+'5 - Diseño y Valoración Control'!K132</f>
        <v>Correctivo</v>
      </c>
      <c r="Y131" s="109" t="str">
        <f>+'5 - Diseño y Valoración Control'!L132</f>
        <v>Impacto</v>
      </c>
      <c r="Z131" s="183" t="str">
        <f>+'5 - Diseño y Valoración Control'!M132</f>
        <v>Manual</v>
      </c>
      <c r="AA131" s="109" t="str">
        <f>+'5 - Diseño y Valoración Control'!N132</f>
        <v>25%</v>
      </c>
      <c r="AB131" s="183" t="str">
        <f>+'5 - Diseño y Valoración Control'!O132</f>
        <v>Sin documentar</v>
      </c>
      <c r="AC131" s="183" t="str">
        <f>+'5 - Diseño y Valoración Control'!P132</f>
        <v>Continua</v>
      </c>
      <c r="AD131" s="183" t="str">
        <f>+'5 - Diseño y Valoración Control'!Q132</f>
        <v>Con registro</v>
      </c>
      <c r="AE131" s="110">
        <f>+'5 - Diseño y Valoración Control'!R132</f>
        <v>0.42</v>
      </c>
      <c r="AF131" s="109" t="str">
        <f>+'5 - Diseño y Valoración Control'!S132</f>
        <v>Media</v>
      </c>
      <c r="AG131" s="110">
        <f>+'5 - Diseño y Valoración Control'!T132</f>
        <v>0.44999999999999996</v>
      </c>
      <c r="AH131" s="109" t="str">
        <f>+'5 - Diseño y Valoración Control'!U132</f>
        <v>Moderado</v>
      </c>
      <c r="AI131" s="109" t="str">
        <f>+'5 - Diseño y Valoración Control'!V132</f>
        <v>Moderado</v>
      </c>
      <c r="AJ131" s="109" t="str">
        <f>+'5 - Diseño y Valoración Control'!W132</f>
        <v>Reducir</v>
      </c>
      <c r="AK131" s="153" t="str">
        <f>+'6 - Plan de Acciones Preventiva'!F130</f>
        <v>P 52.2</v>
      </c>
      <c r="AL131" s="152">
        <f>+'6 - Plan de Acciones Preventiva'!G130</f>
        <v>0</v>
      </c>
      <c r="AM131" s="153">
        <f>+'6 - Plan de Acciones Preventiva'!H130</f>
        <v>0</v>
      </c>
      <c r="AN131" s="152">
        <f>+'6 - Plan de Acciones Preventiva'!I130</f>
        <v>0</v>
      </c>
      <c r="AO131" s="187">
        <f>+'6 - Plan de Acciones Preventiva'!J130</f>
        <v>0</v>
      </c>
      <c r="AP131" s="187">
        <f>+'6 - Plan de Acciones Preventiva'!AI130</f>
        <v>0</v>
      </c>
      <c r="AQ131" s="252">
        <f>+'6 - Plan de Acciones Preventiva'!AJ130</f>
        <v>0</v>
      </c>
      <c r="AR131" s="187">
        <f>+'6 - Plan de Acciones Preventiva'!AK130</f>
        <v>0</v>
      </c>
      <c r="AS131" s="183">
        <f>+'7 - Materialización del Riesgo'!G132</f>
        <v>0</v>
      </c>
      <c r="AT131" s="183">
        <f>+'7 - Materialización del Riesgo'!H132</f>
        <v>0</v>
      </c>
      <c r="AU131" s="183">
        <f>+'7 - Materialización del Riesgo'!I132</f>
        <v>0</v>
      </c>
      <c r="AV131" s="183" t="e">
        <f>+'7 - Materialización del Riesgo'!J132</f>
        <v>#DIV/0!</v>
      </c>
      <c r="AW131" s="183" t="e">
        <f>+'7 - Materialización del Riesgo'!K132</f>
        <v>#DIV/0!</v>
      </c>
      <c r="AX131" s="183">
        <f>+'7 - Materialización del Riesgo'!L132</f>
        <v>0</v>
      </c>
      <c r="AY131" s="183">
        <f>+'7 - Materialización del Riesgo'!M132</f>
        <v>0</v>
      </c>
      <c r="AZ131" s="183">
        <f>+'7 - Materialización del Riesgo'!N132</f>
        <v>0</v>
      </c>
      <c r="BA131" s="183">
        <f>+'7 - Materialización del Riesgo'!O132</f>
        <v>0</v>
      </c>
      <c r="BB131" s="183" t="e">
        <f>+'7 - Materialización del Riesgo'!P132</f>
        <v>#DIV/0!</v>
      </c>
      <c r="BC131" s="188">
        <f>+'7 - Materialización del Riesgo'!Q132</f>
        <v>1</v>
      </c>
    </row>
    <row r="132" spans="2:55" ht="28.3" x14ac:dyDescent="0.4">
      <c r="B132" s="152" t="str">
        <f>+'3 - Identificación del Riesgo'!B132</f>
        <v>ADMINISTRACIÓN DE BIENES Y SERVICIOS</v>
      </c>
      <c r="C132" s="152" t="str">
        <f>+'3 - Identificación del Riesgo'!C132</f>
        <v>Gestionar la Administración y mantenimiento de bienes y servicios necesarios para la ejecución de los procesos de la entidad.</v>
      </c>
      <c r="D132" s="152" t="str">
        <f>+'3 - Identificación del Riesgo'!D132</f>
        <v>Desde la recepción de los bienes y servicios, hasta la disposición final de los bienes y el recibido a satisfacción de los servicios.</v>
      </c>
      <c r="E132" s="183" t="str">
        <f>+'3 - Identificación del Riesgo'!F132</f>
        <v>SUBDIRECCIÓN ADMINISTRATIVA Y FINANCIERA</v>
      </c>
      <c r="F132" s="153" t="str">
        <f>+'3 - Identificación del Riesgo'!G132</f>
        <v>R 52</v>
      </c>
      <c r="G132" s="183" t="str">
        <f>+'3 - Identificación del Riesgo'!H132</f>
        <v>Perdidas o daños en los bienes de la Entidad</v>
      </c>
      <c r="H132" s="183" t="str">
        <f>+'3 - Identificación del Riesgo'!I132</f>
        <v>Afectación Económica o presupuestal</v>
      </c>
      <c r="I132" s="152" t="str">
        <f>+'3 - Identificación del Riesgo'!J132</f>
        <v>Posibilidad de afectación económica por generar incertidumbre en los estados financieros y/o posible apertura a procesos disciplinarios y/o sancionatorios debido falta de control y lineamientos en el manejo de los bienes de la Entidad</v>
      </c>
      <c r="J132" s="184">
        <f>+'3 - Identificación del Riesgo'!O132</f>
        <v>44701</v>
      </c>
      <c r="K132" s="184" t="str">
        <f>+'3 - Identificación del Riesgo'!K132</f>
        <v>OPERATIVOS</v>
      </c>
      <c r="L132" s="185" t="str">
        <f>+'3 - Identificación del Riesgo'!N132</f>
        <v>Ejecución y administración de procesos</v>
      </c>
      <c r="M132" s="186">
        <f>+'4 - Valor del Riesgo Inherente'!H133</f>
        <v>12</v>
      </c>
      <c r="N132" s="109" t="str">
        <f t="shared" si="2"/>
        <v>Baja</v>
      </c>
      <c r="O132" s="110">
        <f t="shared" si="3"/>
        <v>0.4</v>
      </c>
      <c r="P132" s="186" t="str">
        <f>+'4 - Valor del Riesgo Inherente'!K133</f>
        <v>Entre 10 y menor a 50 SMLMV</v>
      </c>
      <c r="Q132" s="109" t="str">
        <f>+'4 - Valor del Riesgo Inherente'!L133</f>
        <v>Menor</v>
      </c>
      <c r="R132" s="110">
        <f>+'4 - Valor del Riesgo Inherente'!M133</f>
        <v>0.4</v>
      </c>
      <c r="S132" s="109" t="str">
        <f>+'4 - Valor del Riesgo Inherente'!N133</f>
        <v>Moderado</v>
      </c>
      <c r="T132" s="109" t="str">
        <f>+'4 - Valor del Riesgo Inherente'!O133</f>
        <v>Reducir</v>
      </c>
      <c r="U132" s="153" t="str">
        <f>+'5 - Diseño y Valoración Control'!H133</f>
        <v>C 52.3</v>
      </c>
      <c r="V132" s="152">
        <f>+'5 - Diseño y Valoración Control'!I133</f>
        <v>0</v>
      </c>
      <c r="W132" s="152">
        <f>+'5 - Diseño y Valoración Control'!J133</f>
        <v>0</v>
      </c>
      <c r="X132" s="183">
        <f>+'5 - Diseño y Valoración Control'!K133</f>
        <v>0</v>
      </c>
      <c r="Y132" s="109" t="str">
        <f>+'5 - Diseño y Valoración Control'!L133</f>
        <v/>
      </c>
      <c r="Z132" s="183">
        <f>+'5 - Diseño y Valoración Control'!M133</f>
        <v>0</v>
      </c>
      <c r="AA132" s="109" t="str">
        <f>+'5 - Diseño y Valoración Control'!N133</f>
        <v/>
      </c>
      <c r="AB132" s="183">
        <f>+'5 - Diseño y Valoración Control'!O133</f>
        <v>0</v>
      </c>
      <c r="AC132" s="183">
        <f>+'5 - Diseño y Valoración Control'!P133</f>
        <v>0</v>
      </c>
      <c r="AD132" s="183">
        <f>+'5 - Diseño y Valoración Control'!Q133</f>
        <v>0</v>
      </c>
      <c r="AE132" s="110" t="str">
        <f>+'5 - Diseño y Valoración Control'!R133</f>
        <v/>
      </c>
      <c r="AF132" s="109" t="str">
        <f>+'5 - Diseño y Valoración Control'!S133</f>
        <v/>
      </c>
      <c r="AG132" s="110" t="str">
        <f>+'5 - Diseño y Valoración Control'!T133</f>
        <v/>
      </c>
      <c r="AH132" s="109" t="str">
        <f>+'5 - Diseño y Valoración Control'!U133</f>
        <v/>
      </c>
      <c r="AI132" s="109" t="str">
        <f>+'5 - Diseño y Valoración Control'!V133</f>
        <v/>
      </c>
      <c r="AJ132" s="109" t="e">
        <f>+'5 - Diseño y Valoración Control'!W133</f>
        <v>#N/A</v>
      </c>
      <c r="AK132" s="153" t="str">
        <f>+'6 - Plan de Acciones Preventiva'!F131</f>
        <v>P 52.3</v>
      </c>
      <c r="AL132" s="152">
        <f>+'6 - Plan de Acciones Preventiva'!G131</f>
        <v>0</v>
      </c>
      <c r="AM132" s="153">
        <f>+'6 - Plan de Acciones Preventiva'!H131</f>
        <v>0</v>
      </c>
      <c r="AN132" s="152">
        <f>+'6 - Plan de Acciones Preventiva'!I131</f>
        <v>0</v>
      </c>
      <c r="AO132" s="187">
        <f>+'6 - Plan de Acciones Preventiva'!J131</f>
        <v>0</v>
      </c>
      <c r="AP132" s="187">
        <f>+'6 - Plan de Acciones Preventiva'!AI131</f>
        <v>0</v>
      </c>
      <c r="AQ132" s="252">
        <f>+'6 - Plan de Acciones Preventiva'!AJ131</f>
        <v>0</v>
      </c>
      <c r="AR132" s="187">
        <f>+'6 - Plan de Acciones Preventiva'!AK131</f>
        <v>0</v>
      </c>
      <c r="AS132" s="183">
        <f>+'7 - Materialización del Riesgo'!G133</f>
        <v>0</v>
      </c>
      <c r="AT132" s="183">
        <f>+'7 - Materialización del Riesgo'!H133</f>
        <v>0</v>
      </c>
      <c r="AU132" s="183">
        <f>+'7 - Materialización del Riesgo'!I133</f>
        <v>0</v>
      </c>
      <c r="AV132" s="183" t="e">
        <f>+'7 - Materialización del Riesgo'!J133</f>
        <v>#DIV/0!</v>
      </c>
      <c r="AW132" s="183" t="e">
        <f>+'7 - Materialización del Riesgo'!K133</f>
        <v>#DIV/0!</v>
      </c>
      <c r="AX132" s="183">
        <f>+'7 - Materialización del Riesgo'!L133</f>
        <v>0</v>
      </c>
      <c r="AY132" s="183">
        <f>+'7 - Materialización del Riesgo'!M133</f>
        <v>0</v>
      </c>
      <c r="AZ132" s="183">
        <f>+'7 - Materialización del Riesgo'!N133</f>
        <v>0</v>
      </c>
      <c r="BA132" s="183">
        <f>+'7 - Materialización del Riesgo'!O133</f>
        <v>0</v>
      </c>
      <c r="BB132" s="183" t="e">
        <f>+'7 - Materialización del Riesgo'!P133</f>
        <v>#DIV/0!</v>
      </c>
      <c r="BC132" s="188">
        <f>+'7 - Materialización del Riesgo'!Q133</f>
        <v>1</v>
      </c>
    </row>
    <row r="133" spans="2:55" ht="42.45" x14ac:dyDescent="0.4">
      <c r="B133" s="152" t="str">
        <f>+'3 - Identificación del Riesgo'!B133</f>
        <v>ADMINISTRACIÓN DE BIENES Y SERVICIOS</v>
      </c>
      <c r="C133" s="152" t="str">
        <f>+'3 - Identificación del Riesgo'!C133</f>
        <v>Gestionar la Administración y mantenimiento de bienes y servicios necesarios para la ejecución de los procesos de la entidad.</v>
      </c>
      <c r="D133" s="152" t="str">
        <f>+'3 - Identificación del Riesgo'!D133</f>
        <v>Desde la recepción de los bienes y servicios, hasta la disposición final de los bienes y el recibido a satisfacción de los servicios.</v>
      </c>
      <c r="E133" s="183" t="str">
        <f>+'3 - Identificación del Riesgo'!F133</f>
        <v>SUBDIRECCIÓN ADMINISTRATIVA Y FINANCIERA</v>
      </c>
      <c r="F133" s="153" t="str">
        <f>+'3 - Identificación del Riesgo'!G133</f>
        <v>R 53</v>
      </c>
      <c r="G133" s="183" t="str">
        <f>+'3 - Identificación del Riesgo'!H133</f>
        <v>Incumplimiento en la aplicación de los mantenimientos preventivos a los bienes de la Entidad</v>
      </c>
      <c r="H133" s="183" t="str">
        <f>+'3 - Identificación del Riesgo'!I133</f>
        <v>Afectación Económica o presupuestal</v>
      </c>
      <c r="I133" s="152" t="str">
        <f>+'3 - Identificación del Riesgo'!J133</f>
        <v>Posibilidad de afectación económica por sobrecostos en mantenimientos debido a la falta de control en la implementación de mantenimientos de acuerdo a sus fichas técnicas</v>
      </c>
      <c r="J133" s="184">
        <f>+'3 - Identificación del Riesgo'!O133</f>
        <v>44701</v>
      </c>
      <c r="K133" s="184" t="str">
        <f>+'3 - Identificación del Riesgo'!K133</f>
        <v>OPERATIVOS</v>
      </c>
      <c r="L133" s="185" t="str">
        <f>+'3 - Identificación del Riesgo'!N133</f>
        <v>Ejecución y administración de procesos</v>
      </c>
      <c r="M133" s="186">
        <f>+'4 - Valor del Riesgo Inherente'!H134</f>
        <v>260</v>
      </c>
      <c r="N133" s="109" t="str">
        <f t="shared" si="2"/>
        <v>Media</v>
      </c>
      <c r="O133" s="110">
        <f t="shared" si="3"/>
        <v>0.6</v>
      </c>
      <c r="P133" s="186" t="str">
        <f>+'4 - Valor del Riesgo Inherente'!K134</f>
        <v>Desde los 500 SMLMV</v>
      </c>
      <c r="Q133" s="109" t="str">
        <f>+'4 - Valor del Riesgo Inherente'!L134</f>
        <v>Catastrófico</v>
      </c>
      <c r="R133" s="110">
        <f>+'4 - Valor del Riesgo Inherente'!M134</f>
        <v>1</v>
      </c>
      <c r="S133" s="109" t="str">
        <f>+'4 - Valor del Riesgo Inherente'!N134</f>
        <v>Extremo</v>
      </c>
      <c r="T133" s="109" t="str">
        <f>+'4 - Valor del Riesgo Inherente'!O134</f>
        <v>Reducir</v>
      </c>
      <c r="U133" s="153" t="str">
        <f>+'5 - Diseño y Valoración Control'!H134</f>
        <v>C 53.1</v>
      </c>
      <c r="V133" s="152" t="str">
        <f>+'5 - Diseño y Valoración Control'!I134</f>
        <v>SUBDIRECCIÓN ADMINISTRATIVA Y FINANCIERA</v>
      </c>
      <c r="W133" s="152" t="str">
        <f>+'5 - Diseño y Valoración Control'!J134</f>
        <v>Subdirección Administrativa y Financiera realiza el seguimiento a la implementación del programa de mantenimientos preventivos a través del informe en la gestión del contrato con base al desarrollo de ejecución del cronograma en el contrato suscrito y celebrado para las adecuaciones, mantenimiento y reparaciones de las sedes</v>
      </c>
      <c r="X133" s="183" t="str">
        <f>+'5 - Diseño y Valoración Control'!K134</f>
        <v>Detectivo</v>
      </c>
      <c r="Y133" s="109" t="str">
        <f>+'5 - Diseño y Valoración Control'!L134</f>
        <v>Probabilidad</v>
      </c>
      <c r="Z133" s="183" t="str">
        <f>+'5 - Diseño y Valoración Control'!M134</f>
        <v>Manual</v>
      </c>
      <c r="AA133" s="109" t="str">
        <f>+'5 - Diseño y Valoración Control'!N134</f>
        <v>30%</v>
      </c>
      <c r="AB133" s="183" t="str">
        <f>+'5 - Diseño y Valoración Control'!O134</f>
        <v>Documentado</v>
      </c>
      <c r="AC133" s="183" t="str">
        <f>+'5 - Diseño y Valoración Control'!P134</f>
        <v>Continua</v>
      </c>
      <c r="AD133" s="183" t="str">
        <f>+'5 - Diseño y Valoración Control'!Q134</f>
        <v>Con registro</v>
      </c>
      <c r="AE133" s="110">
        <f>+'5 - Diseño y Valoración Control'!R134</f>
        <v>0.42</v>
      </c>
      <c r="AF133" s="109" t="str">
        <f>+'5 - Diseño y Valoración Control'!S134</f>
        <v>Media</v>
      </c>
      <c r="AG133" s="110">
        <f>+'5 - Diseño y Valoración Control'!T134</f>
        <v>1</v>
      </c>
      <c r="AH133" s="109" t="str">
        <f>+'5 - Diseño y Valoración Control'!U134</f>
        <v>Catastrófico</v>
      </c>
      <c r="AI133" s="109" t="str">
        <f>+'5 - Diseño y Valoración Control'!V134</f>
        <v>Extremo</v>
      </c>
      <c r="AJ133" s="109" t="str">
        <f>+'5 - Diseño y Valoración Control'!W134</f>
        <v>Reducir</v>
      </c>
      <c r="AK133" s="153" t="str">
        <f>+'6 - Plan de Acciones Preventiva'!F132</f>
        <v>P 53.1</v>
      </c>
      <c r="AL133" s="152" t="str">
        <f>+'6 - Plan de Acciones Preventiva'!G132</f>
        <v>Celebrar contrato de adecuaciones y mantenimiento de las sedes</v>
      </c>
      <c r="AM133" s="153" t="str">
        <f>+'6 - Plan de Acciones Preventiva'!H132</f>
        <v>SUBDIRECCIÓN ADMINISTRATIVA Y FINANCIERA</v>
      </c>
      <c r="AN133" s="152" t="str">
        <f>+'6 - Plan de Acciones Preventiva'!I132</f>
        <v>Contrato suscrito</v>
      </c>
      <c r="AO133" s="187">
        <f>+'6 - Plan de Acciones Preventiva'!J132</f>
        <v>1</v>
      </c>
      <c r="AP133" s="187">
        <f>+'6 - Plan de Acciones Preventiva'!AI132</f>
        <v>1</v>
      </c>
      <c r="AQ133" s="252">
        <f>+'6 - Plan de Acciones Preventiva'!AJ132</f>
        <v>1</v>
      </c>
      <c r="AR133" s="187" t="str">
        <f>+'6 - Plan de Acciones Preventiva'!AK132</f>
        <v>Finalizado</v>
      </c>
      <c r="AS133" s="183">
        <f>+'7 - Materialización del Riesgo'!G134</f>
        <v>0</v>
      </c>
      <c r="AT133" s="183">
        <f>+'7 - Materialización del Riesgo'!H134</f>
        <v>0</v>
      </c>
      <c r="AU133" s="183">
        <f>+'7 - Materialización del Riesgo'!I134</f>
        <v>0</v>
      </c>
      <c r="AV133" s="183" t="e">
        <f>+'7 - Materialización del Riesgo'!J134</f>
        <v>#DIV/0!</v>
      </c>
      <c r="AW133" s="183" t="e">
        <f>+'7 - Materialización del Riesgo'!K134</f>
        <v>#DIV/0!</v>
      </c>
      <c r="AX133" s="183">
        <f>+'7 - Materialización del Riesgo'!L134</f>
        <v>0</v>
      </c>
      <c r="AY133" s="183">
        <f>+'7 - Materialización del Riesgo'!M134</f>
        <v>0</v>
      </c>
      <c r="AZ133" s="183">
        <f>+'7 - Materialización del Riesgo'!N134</f>
        <v>0</v>
      </c>
      <c r="BA133" s="183">
        <f>+'7 - Materialización del Riesgo'!O134</f>
        <v>0</v>
      </c>
      <c r="BB133" s="183" t="e">
        <f>+'7 - Materialización del Riesgo'!P134</f>
        <v>#DIV/0!</v>
      </c>
      <c r="BC133" s="188">
        <f>+'7 - Materialización del Riesgo'!Q134</f>
        <v>1</v>
      </c>
    </row>
    <row r="134" spans="2:55" ht="28.3" x14ac:dyDescent="0.4">
      <c r="B134" s="152" t="str">
        <f>+'3 - Identificación del Riesgo'!B134</f>
        <v>ADMINISTRACIÓN DE BIENES Y SERVICIOS</v>
      </c>
      <c r="C134" s="152" t="str">
        <f>+'3 - Identificación del Riesgo'!C134</f>
        <v>Gestionar la Administración y mantenimiento de bienes y servicios necesarios para la ejecución de los procesos de la entidad.</v>
      </c>
      <c r="D134" s="152" t="str">
        <f>+'3 - Identificación del Riesgo'!D134</f>
        <v>Desde la recepción de los bienes y servicios, hasta la disposición final de los bienes y el recibido a satisfacción de los servicios.</v>
      </c>
      <c r="E134" s="183" t="str">
        <f>+'3 - Identificación del Riesgo'!F134</f>
        <v>SUBDIRECCIÓN ADMINISTRATIVA Y FINANCIERA</v>
      </c>
      <c r="F134" s="153" t="str">
        <f>+'3 - Identificación del Riesgo'!G134</f>
        <v>R 53</v>
      </c>
      <c r="G134" s="183" t="str">
        <f>+'3 - Identificación del Riesgo'!H134</f>
        <v>Incumplimiento en la aplicación de los mantenimientos preventivos a los bienes de la Entidad</v>
      </c>
      <c r="H134" s="183" t="str">
        <f>+'3 - Identificación del Riesgo'!I134</f>
        <v>Afectación Económica o presupuestal</v>
      </c>
      <c r="I134" s="152" t="str">
        <f>+'3 - Identificación del Riesgo'!J134</f>
        <v>Posibilidad de afectación económica por sobrecostos en mantenimientos debido a la falta de control en la implementación de mantenimientos de acuerdo a sus fichas técnicas</v>
      </c>
      <c r="J134" s="184">
        <f>+'3 - Identificación del Riesgo'!O134</f>
        <v>44701</v>
      </c>
      <c r="K134" s="184" t="str">
        <f>+'3 - Identificación del Riesgo'!K134</f>
        <v>OPERATIVOS</v>
      </c>
      <c r="L134" s="185" t="str">
        <f>+'3 - Identificación del Riesgo'!N134</f>
        <v>Ejecución y administración de procesos</v>
      </c>
      <c r="M134" s="186">
        <f>+'4 - Valor del Riesgo Inherente'!H135</f>
        <v>260</v>
      </c>
      <c r="N134" s="109" t="str">
        <f t="shared" si="2"/>
        <v>Media</v>
      </c>
      <c r="O134" s="110">
        <f t="shared" si="3"/>
        <v>0.6</v>
      </c>
      <c r="P134" s="186" t="str">
        <f>+'4 - Valor del Riesgo Inherente'!K135</f>
        <v>Desde los 500 SMLMV</v>
      </c>
      <c r="Q134" s="109" t="str">
        <f>+'4 - Valor del Riesgo Inherente'!L135</f>
        <v>Catastrófico</v>
      </c>
      <c r="R134" s="110">
        <f>+'4 - Valor del Riesgo Inherente'!M135</f>
        <v>1</v>
      </c>
      <c r="S134" s="109" t="str">
        <f>+'4 - Valor del Riesgo Inherente'!N135</f>
        <v>Extremo</v>
      </c>
      <c r="T134" s="109" t="str">
        <f>+'4 - Valor del Riesgo Inherente'!O135</f>
        <v>Reducir</v>
      </c>
      <c r="U134" s="153" t="str">
        <f>+'5 - Diseño y Valoración Control'!H135</f>
        <v>C 53.2</v>
      </c>
      <c r="V134" s="152" t="str">
        <f>+'5 - Diseño y Valoración Control'!I135</f>
        <v>SUBDIRECCIÓN ADMINISTRATIVA Y FINANCIERA</v>
      </c>
      <c r="W134" s="152" t="str">
        <f>+'5 - Diseño y Valoración Control'!J135</f>
        <v>Subdirección Administrativa y Financiera informa al contratista que suscribió el contrato a través de un correo electrónico la priorización de aquellos mantenimientos no ejecutados y actualizar el cronograma implementado</v>
      </c>
      <c r="X134" s="183" t="str">
        <f>+'5 - Diseño y Valoración Control'!K135</f>
        <v>Correctivo</v>
      </c>
      <c r="Y134" s="109" t="str">
        <f>+'5 - Diseño y Valoración Control'!L135</f>
        <v>Impacto</v>
      </c>
      <c r="Z134" s="183" t="str">
        <f>+'5 - Diseño y Valoración Control'!M135</f>
        <v>Manual</v>
      </c>
      <c r="AA134" s="109" t="str">
        <f>+'5 - Diseño y Valoración Control'!N135</f>
        <v>25%</v>
      </c>
      <c r="AB134" s="183" t="str">
        <f>+'5 - Diseño y Valoración Control'!O135</f>
        <v>Documentado</v>
      </c>
      <c r="AC134" s="183" t="str">
        <f>+'5 - Diseño y Valoración Control'!P135</f>
        <v>Continua</v>
      </c>
      <c r="AD134" s="183" t="str">
        <f>+'5 - Diseño y Valoración Control'!Q135</f>
        <v>Con registro</v>
      </c>
      <c r="AE134" s="110">
        <f>+'5 - Diseño y Valoración Control'!R135</f>
        <v>0.42</v>
      </c>
      <c r="AF134" s="109" t="str">
        <f>+'5 - Diseño y Valoración Control'!S135</f>
        <v>Media</v>
      </c>
      <c r="AG134" s="110">
        <f>+'5 - Diseño y Valoración Control'!T135</f>
        <v>0.75</v>
      </c>
      <c r="AH134" s="109" t="str">
        <f>+'5 - Diseño y Valoración Control'!U135</f>
        <v>Mayor</v>
      </c>
      <c r="AI134" s="109" t="str">
        <f>+'5 - Diseño y Valoración Control'!V135</f>
        <v>Alto</v>
      </c>
      <c r="AJ134" s="109" t="str">
        <f>+'5 - Diseño y Valoración Control'!W135</f>
        <v>Reducir</v>
      </c>
      <c r="AK134" s="153" t="str">
        <f>+'6 - Plan de Acciones Preventiva'!F133</f>
        <v>P 53.2</v>
      </c>
      <c r="AL134" s="152">
        <f>+'6 - Plan de Acciones Preventiva'!G133</f>
        <v>0</v>
      </c>
      <c r="AM134" s="153" t="str">
        <f>+'6 - Plan de Acciones Preventiva'!H133</f>
        <v/>
      </c>
      <c r="AN134" s="152">
        <f>+'6 - Plan de Acciones Preventiva'!I133</f>
        <v>0</v>
      </c>
      <c r="AO134" s="187">
        <f>+'6 - Plan de Acciones Preventiva'!J133</f>
        <v>0</v>
      </c>
      <c r="AP134" s="187">
        <f>+'6 - Plan de Acciones Preventiva'!AI133</f>
        <v>0</v>
      </c>
      <c r="AQ134" s="252">
        <f>+'6 - Plan de Acciones Preventiva'!AJ133</f>
        <v>0</v>
      </c>
      <c r="AR134" s="187">
        <f>+'6 - Plan de Acciones Preventiva'!AK133</f>
        <v>0</v>
      </c>
      <c r="AS134" s="183">
        <f>+'7 - Materialización del Riesgo'!G135</f>
        <v>0</v>
      </c>
      <c r="AT134" s="183">
        <f>+'7 - Materialización del Riesgo'!H135</f>
        <v>0</v>
      </c>
      <c r="AU134" s="183">
        <f>+'7 - Materialización del Riesgo'!I135</f>
        <v>0</v>
      </c>
      <c r="AV134" s="183" t="e">
        <f>+'7 - Materialización del Riesgo'!J135</f>
        <v>#DIV/0!</v>
      </c>
      <c r="AW134" s="183" t="e">
        <f>+'7 - Materialización del Riesgo'!K135</f>
        <v>#DIV/0!</v>
      </c>
      <c r="AX134" s="183">
        <f>+'7 - Materialización del Riesgo'!L135</f>
        <v>0</v>
      </c>
      <c r="AY134" s="183">
        <f>+'7 - Materialización del Riesgo'!M135</f>
        <v>0</v>
      </c>
      <c r="AZ134" s="183">
        <f>+'7 - Materialización del Riesgo'!N135</f>
        <v>0</v>
      </c>
      <c r="BA134" s="183">
        <f>+'7 - Materialización del Riesgo'!O135</f>
        <v>0</v>
      </c>
      <c r="BB134" s="183" t="e">
        <f>+'7 - Materialización del Riesgo'!P135</f>
        <v>#DIV/0!</v>
      </c>
      <c r="BC134" s="188">
        <f>+'7 - Materialización del Riesgo'!Q135</f>
        <v>1</v>
      </c>
    </row>
    <row r="135" spans="2:55" ht="42.45" x14ac:dyDescent="0.4">
      <c r="B135" s="152" t="str">
        <f>+'3 - Identificación del Riesgo'!B135</f>
        <v>ADMINISTRACIÓN DE BIENES Y SERVICIOS</v>
      </c>
      <c r="C135" s="152" t="str">
        <f>+'3 - Identificación del Riesgo'!C135</f>
        <v>Gestionar la Administración y mantenimiento de bienes y servicios necesarios para la ejecución de los procesos de la entidad.</v>
      </c>
      <c r="D135" s="152" t="str">
        <f>+'3 - Identificación del Riesgo'!D135</f>
        <v>Desde la recepción de los bienes y servicios, hasta la disposición final de los bienes y el recibido a satisfacción de los servicios.</v>
      </c>
      <c r="E135" s="183" t="str">
        <f>+'3 - Identificación del Riesgo'!F135</f>
        <v>SUBDIRECCIÓN ADMINISTRATIVA Y FINANCIERA</v>
      </c>
      <c r="F135" s="153" t="str">
        <f>+'3 - Identificación del Riesgo'!G135</f>
        <v>R 54</v>
      </c>
      <c r="G135" s="183" t="str">
        <f>+'3 - Identificación del Riesgo'!H135</f>
        <v>Legalización de comisión o viáticos sin el cumplimiento de requisitos</v>
      </c>
      <c r="H135" s="183" t="str">
        <f>+'3 - Identificación del Riesgo'!I135</f>
        <v>Afectación Económica o presupuestal</v>
      </c>
      <c r="I135" s="152" t="str">
        <f>+'3 - Identificación del Riesgo'!J135</f>
        <v xml:space="preserve">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v>
      </c>
      <c r="J135" s="184">
        <f>+'3 - Identificación del Riesgo'!O135</f>
        <v>44701</v>
      </c>
      <c r="K135" s="184" t="str">
        <f>+'3 - Identificación del Riesgo'!K135</f>
        <v>OPERATIVOS</v>
      </c>
      <c r="L135" s="185" t="str">
        <f>+'3 - Identificación del Riesgo'!N135</f>
        <v>Ejecución y administración de procesos</v>
      </c>
      <c r="M135" s="186">
        <f>+'4 - Valor del Riesgo Inherente'!H136</f>
        <v>260</v>
      </c>
      <c r="N135" s="109" t="str">
        <f t="shared" si="2"/>
        <v>Media</v>
      </c>
      <c r="O135" s="110">
        <f t="shared" si="3"/>
        <v>0.6</v>
      </c>
      <c r="P135" s="186" t="str">
        <f>+'4 - Valor del Riesgo Inherente'!K136</f>
        <v>Desde los 500 SMLMV</v>
      </c>
      <c r="Q135" s="109" t="str">
        <f>+'4 - Valor del Riesgo Inherente'!L136</f>
        <v>Catastrófico</v>
      </c>
      <c r="R135" s="110">
        <f>+'4 - Valor del Riesgo Inherente'!M136</f>
        <v>1</v>
      </c>
      <c r="S135" s="109" t="str">
        <f>+'4 - Valor del Riesgo Inherente'!N136</f>
        <v>Extremo</v>
      </c>
      <c r="T135" s="109" t="str">
        <f>+'4 - Valor del Riesgo Inherente'!O136</f>
        <v>Reducir</v>
      </c>
      <c r="U135" s="153" t="str">
        <f>+'5 - Diseño y Valoración Control'!H136</f>
        <v>C 54.1</v>
      </c>
      <c r="V135" s="152" t="str">
        <f>+'5 - Diseño y Valoración Control'!I136</f>
        <v>SUBDIRECCIÓN ADMINISTRATIVA Y FINANCIERA</v>
      </c>
      <c r="W135" s="152" t="str">
        <f>+'5 - Diseño y Valoración Control'!J136</f>
        <v>Subdirección Administrativa y Financiera verifica el cumplimiento de las aprobaciones realizadas por el Jefe directo o supervisor de contrato del solicitante y ordenador de gasto a través del aplicativo KLIC las solicitudes de comisión o viáticos que están cargadas para la generar la legalización de estas</v>
      </c>
      <c r="X135" s="183" t="str">
        <f>+'5 - Diseño y Valoración Control'!K136</f>
        <v>Preventivo</v>
      </c>
      <c r="Y135" s="109" t="str">
        <f>+'5 - Diseño y Valoración Control'!L136</f>
        <v>Probabilidad</v>
      </c>
      <c r="Z135" s="183" t="str">
        <f>+'5 - Diseño y Valoración Control'!M136</f>
        <v>Manual</v>
      </c>
      <c r="AA135" s="109" t="str">
        <f>+'5 - Diseño y Valoración Control'!N136</f>
        <v>40%</v>
      </c>
      <c r="AB135" s="183" t="str">
        <f>+'5 - Diseño y Valoración Control'!O136</f>
        <v>Documentado</v>
      </c>
      <c r="AC135" s="183" t="str">
        <f>+'5 - Diseño y Valoración Control'!P136</f>
        <v>Continua</v>
      </c>
      <c r="AD135" s="183" t="str">
        <f>+'5 - Diseño y Valoración Control'!Q136</f>
        <v>Con registro</v>
      </c>
      <c r="AE135" s="110">
        <f>+'5 - Diseño y Valoración Control'!R136</f>
        <v>0.36</v>
      </c>
      <c r="AF135" s="109" t="str">
        <f>+'5 - Diseño y Valoración Control'!S136</f>
        <v>Baja</v>
      </c>
      <c r="AG135" s="110">
        <f>+'5 - Diseño y Valoración Control'!T136</f>
        <v>1</v>
      </c>
      <c r="AH135" s="109" t="str">
        <f>+'5 - Diseño y Valoración Control'!U136</f>
        <v>Catastrófico</v>
      </c>
      <c r="AI135" s="109" t="str">
        <f>+'5 - Diseño y Valoración Control'!V136</f>
        <v>Extremo</v>
      </c>
      <c r="AJ135" s="109" t="str">
        <f>+'5 - Diseño y Valoración Control'!W136</f>
        <v>Reducir</v>
      </c>
      <c r="AK135" s="153" t="str">
        <f>+'6 - Plan de Acciones Preventiva'!F134</f>
        <v>P 54.1</v>
      </c>
      <c r="AL135" s="152" t="str">
        <f>+'6 - Plan de Acciones Preventiva'!G134</f>
        <v xml:space="preserve">Identificar las solicitudes de comisiones o viáticos que no cumplan con los requisitos dentro de las revisiones que realiza la Secretaría General, antes de su aprobación </v>
      </c>
      <c r="AM135" s="153" t="str">
        <f>+'6 - Plan de Acciones Preventiva'!H134</f>
        <v>SUBDIRECCIÓN ADMINISTRATIVA Y FINANCIERA</v>
      </c>
      <c r="AN135" s="152" t="str">
        <f>+'6 - Plan de Acciones Preventiva'!I134</f>
        <v>Reporte de KLIC con las devoluciones de solicitudes</v>
      </c>
      <c r="AO135" s="187">
        <f>+'6 - Plan de Acciones Preventiva'!J134</f>
        <v>4</v>
      </c>
      <c r="AP135" s="187">
        <f>+'6 - Plan de Acciones Preventiva'!AI134</f>
        <v>4</v>
      </c>
      <c r="AQ135" s="252">
        <f>+'6 - Plan de Acciones Preventiva'!AJ134</f>
        <v>1</v>
      </c>
      <c r="AR135" s="187" t="str">
        <f>+'6 - Plan de Acciones Preventiva'!AK134</f>
        <v>Finalizado</v>
      </c>
      <c r="AS135" s="183" t="str">
        <f>+'7 - Materialización del Riesgo'!G136</f>
        <v>SI</v>
      </c>
      <c r="AT135" s="183">
        <f>+'7 - Materialización del Riesgo'!H136</f>
        <v>68</v>
      </c>
      <c r="AU135" s="183">
        <f>+'7 - Materialización del Riesgo'!I136</f>
        <v>68</v>
      </c>
      <c r="AV135" s="183">
        <f>+'7 - Materialización del Riesgo'!J136</f>
        <v>0</v>
      </c>
      <c r="AW135" s="183" t="str">
        <f>+'7 - Materialización del Riesgo'!K136</f>
        <v>Cambio</v>
      </c>
      <c r="AX135" s="183" t="str">
        <f>+'7 - Materialización del Riesgo'!L136</f>
        <v>Si</v>
      </c>
      <c r="AY135" s="183" t="str">
        <f>+'7 - Materialización del Riesgo'!M136</f>
        <v>Si</v>
      </c>
      <c r="AZ135" s="183" t="str">
        <f>+'7 - Materialización del Riesgo'!N136</f>
        <v>No</v>
      </c>
      <c r="BA135" s="183" t="str">
        <f>+'7 - Materialización del Riesgo'!O136</f>
        <v>Si</v>
      </c>
      <c r="BB135" s="183" t="str">
        <f>+'7 - Materialización del Riesgo'!P136</f>
        <v>Cambio</v>
      </c>
      <c r="BC135" s="188">
        <f>+'7 - Materialización del Riesgo'!Q136</f>
        <v>0.6</v>
      </c>
    </row>
    <row r="136" spans="2:55" ht="28.3" x14ac:dyDescent="0.4">
      <c r="B136" s="152" t="str">
        <f>+'3 - Identificación del Riesgo'!B136</f>
        <v>ADMINISTRACIÓN DE BIENES Y SERVICIOS</v>
      </c>
      <c r="C136" s="152" t="str">
        <f>+'3 - Identificación del Riesgo'!C136</f>
        <v>Gestionar la Administración y mantenimiento de bienes y servicios necesarios para la ejecución de los procesos de la entidad.</v>
      </c>
      <c r="D136" s="152" t="str">
        <f>+'3 - Identificación del Riesgo'!D136</f>
        <v>Desde la recepción de los bienes y servicios, hasta la disposición final de los bienes y el recibido a satisfacción de los servicios.</v>
      </c>
      <c r="E136" s="183" t="str">
        <f>+'3 - Identificación del Riesgo'!F136</f>
        <v>SUBDIRECCIÓN ADMINISTRATIVA Y FINANCIERA</v>
      </c>
      <c r="F136" s="153" t="str">
        <f>+'3 - Identificación del Riesgo'!G136</f>
        <v>R 54</v>
      </c>
      <c r="G136" s="183" t="str">
        <f>+'3 - Identificación del Riesgo'!H136</f>
        <v>Legalización de comisión o viáticos sin el cumplimiento de requisitos</v>
      </c>
      <c r="H136" s="183" t="str">
        <f>+'3 - Identificación del Riesgo'!I136</f>
        <v>Afectación Económica o presupuestal</v>
      </c>
      <c r="I136" s="152" t="str">
        <f>+'3 - Identificación del Riesgo'!J136</f>
        <v xml:space="preserve">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v>
      </c>
      <c r="J136" s="184">
        <f>+'3 - Identificación del Riesgo'!O136</f>
        <v>44701</v>
      </c>
      <c r="K136" s="184" t="str">
        <f>+'3 - Identificación del Riesgo'!K136</f>
        <v>OPERATIVOS</v>
      </c>
      <c r="L136" s="185" t="str">
        <f>+'3 - Identificación del Riesgo'!N136</f>
        <v>Ejecución y administración de procesos</v>
      </c>
      <c r="M136" s="186">
        <f>+'4 - Valor del Riesgo Inherente'!H137</f>
        <v>260</v>
      </c>
      <c r="N136" s="109" t="str">
        <f t="shared" si="2"/>
        <v>Media</v>
      </c>
      <c r="O136" s="110">
        <f t="shared" si="3"/>
        <v>0.6</v>
      </c>
      <c r="P136" s="186" t="str">
        <f>+'4 - Valor del Riesgo Inherente'!K137</f>
        <v>Entre 100 y menor a 500 SMLMV</v>
      </c>
      <c r="Q136" s="109" t="str">
        <f>+'4 - Valor del Riesgo Inherente'!L137</f>
        <v>Mayor</v>
      </c>
      <c r="R136" s="110">
        <f>+'4 - Valor del Riesgo Inherente'!M137</f>
        <v>0.8</v>
      </c>
      <c r="S136" s="109" t="str">
        <f>+'4 - Valor del Riesgo Inherente'!N137</f>
        <v>Alto</v>
      </c>
      <c r="T136" s="109" t="str">
        <f>+'4 - Valor del Riesgo Inherente'!O137</f>
        <v>Reducir</v>
      </c>
      <c r="U136" s="153" t="str">
        <f>+'5 - Diseño y Valoración Control'!H137</f>
        <v>C 54.2</v>
      </c>
      <c r="V136" s="152" t="str">
        <f>+'5 - Diseño y Valoración Control'!I137</f>
        <v>SUBDIRECCIÓN ADMINISTRATIVA Y FINANCIERA</v>
      </c>
      <c r="W136" s="152" t="str">
        <f>+'5 - Diseño y Valoración Control'!J137</f>
        <v>Subdirección Administrativa y Financiera devuelve la legalización de comisión o viatico a través del rechazo en el aplicativo KLIC para que el funcionario o contratista que presenta los soportes y actualice en cumplimiento de los requisitos para la legalización</v>
      </c>
      <c r="X136" s="183" t="str">
        <f>+'5 - Diseño y Valoración Control'!K137</f>
        <v>Correctivo</v>
      </c>
      <c r="Y136" s="109" t="str">
        <f>+'5 - Diseño y Valoración Control'!L137</f>
        <v>Impacto</v>
      </c>
      <c r="Z136" s="183" t="str">
        <f>+'5 - Diseño y Valoración Control'!M137</f>
        <v>Manual</v>
      </c>
      <c r="AA136" s="109" t="str">
        <f>+'5 - Diseño y Valoración Control'!N137</f>
        <v>25%</v>
      </c>
      <c r="AB136" s="183" t="str">
        <f>+'5 - Diseño y Valoración Control'!O137</f>
        <v>Documentado</v>
      </c>
      <c r="AC136" s="183" t="str">
        <f>+'5 - Diseño y Valoración Control'!P137</f>
        <v>Continua</v>
      </c>
      <c r="AD136" s="183" t="str">
        <f>+'5 - Diseño y Valoración Control'!Q137</f>
        <v>Con registro</v>
      </c>
      <c r="AE136" s="110">
        <f>+'5 - Diseño y Valoración Control'!R137</f>
        <v>0.36</v>
      </c>
      <c r="AF136" s="109" t="str">
        <f>+'5 - Diseño y Valoración Control'!S137</f>
        <v>Baja</v>
      </c>
      <c r="AG136" s="110">
        <f>+'5 - Diseño y Valoración Control'!T137</f>
        <v>0.75</v>
      </c>
      <c r="AH136" s="109" t="str">
        <f>+'5 - Diseño y Valoración Control'!U137</f>
        <v>Mayor</v>
      </c>
      <c r="AI136" s="109" t="str">
        <f>+'5 - Diseño y Valoración Control'!V137</f>
        <v>Alto</v>
      </c>
      <c r="AJ136" s="109" t="str">
        <f>+'5 - Diseño y Valoración Control'!W137</f>
        <v>Reducir</v>
      </c>
      <c r="AK136" s="153" t="str">
        <f>+'6 - Plan de Acciones Preventiva'!F135</f>
        <v>P 54.2</v>
      </c>
      <c r="AL136" s="152" t="str">
        <f>+'6 - Plan de Acciones Preventiva'!G135</f>
        <v>Capacitar en el procedimiento de solicitud, autorización, legalización y pago de desplazamientos al interior</v>
      </c>
      <c r="AM136" s="153" t="str">
        <f>+'6 - Plan de Acciones Preventiva'!H135</f>
        <v>SUBDIRECCIÓN ADMINISTRATIVA Y FINANCIERA</v>
      </c>
      <c r="AN136" s="152" t="str">
        <f>+'6 - Plan de Acciones Preventiva'!I135</f>
        <v>Listado de asistencia a capacitación</v>
      </c>
      <c r="AO136" s="187">
        <f>+'6 - Plan de Acciones Preventiva'!J135</f>
        <v>1</v>
      </c>
      <c r="AP136" s="187">
        <f>+'6 - Plan de Acciones Preventiva'!AI135</f>
        <v>1</v>
      </c>
      <c r="AQ136" s="252">
        <f>+'6 - Plan de Acciones Preventiva'!AJ135</f>
        <v>1</v>
      </c>
      <c r="AR136" s="187" t="str">
        <f>+'6 - Plan de Acciones Preventiva'!AK135</f>
        <v>Finalizado</v>
      </c>
      <c r="AS136" s="183">
        <f>+'7 - Materialización del Riesgo'!G137</f>
        <v>0</v>
      </c>
      <c r="AT136" s="183">
        <f>+'7 - Materialización del Riesgo'!H137</f>
        <v>0</v>
      </c>
      <c r="AU136" s="183">
        <f>+'7 - Materialización del Riesgo'!I137</f>
        <v>0</v>
      </c>
      <c r="AV136" s="183" t="e">
        <f>+'7 - Materialización del Riesgo'!J137</f>
        <v>#DIV/0!</v>
      </c>
      <c r="AW136" s="183" t="e">
        <f>+'7 - Materialización del Riesgo'!K137</f>
        <v>#DIV/0!</v>
      </c>
      <c r="AX136" s="183">
        <f>+'7 - Materialización del Riesgo'!L137</f>
        <v>0</v>
      </c>
      <c r="AY136" s="183">
        <f>+'7 - Materialización del Riesgo'!M137</f>
        <v>0</v>
      </c>
      <c r="AZ136" s="183">
        <f>+'7 - Materialización del Riesgo'!N137</f>
        <v>0</v>
      </c>
      <c r="BA136" s="183">
        <f>+'7 - Materialización del Riesgo'!O137</f>
        <v>0</v>
      </c>
      <c r="BB136" s="183" t="e">
        <f>+'7 - Materialización del Riesgo'!P137</f>
        <v>#DIV/0!</v>
      </c>
      <c r="BC136" s="188">
        <f>+'7 - Materialización del Riesgo'!Q137</f>
        <v>1</v>
      </c>
    </row>
    <row r="137" spans="2:55" ht="28.3" x14ac:dyDescent="0.4">
      <c r="B137" s="152" t="str">
        <f>+'3 - Identificación del Riesgo'!B137</f>
        <v>ADMINISTRACIÓN DE BIENES Y SERVICIOS</v>
      </c>
      <c r="C137" s="152" t="str">
        <f>+'3 - Identificación del Riesgo'!C137</f>
        <v>Gestionar la Administración y mantenimiento de bienes y servicios necesarios para la ejecución de los procesos de la entidad.</v>
      </c>
      <c r="D137" s="152" t="str">
        <f>+'3 - Identificación del Riesgo'!D137</f>
        <v>Desde la recepción de los bienes y servicios, hasta la disposición final de los bienes y el recibido a satisfacción de los servicios.</v>
      </c>
      <c r="E137" s="183" t="str">
        <f>+'3 - Identificación del Riesgo'!F137</f>
        <v>SUBDIRECCIÓN ADMINISTRATIVA Y FINANCIERA</v>
      </c>
      <c r="F137" s="153" t="str">
        <f>+'3 - Identificación del Riesgo'!G137</f>
        <v>R 54</v>
      </c>
      <c r="G137" s="183" t="str">
        <f>+'3 - Identificación del Riesgo'!H137</f>
        <v>Legalización de comisión o viáticos sin el cumplimiento de requisitos</v>
      </c>
      <c r="H137" s="183" t="str">
        <f>+'3 - Identificación del Riesgo'!I137</f>
        <v>Afectación Económica o presupuestal</v>
      </c>
      <c r="I137" s="152" t="str">
        <f>+'3 - Identificación del Riesgo'!J137</f>
        <v xml:space="preserve">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v>
      </c>
      <c r="J137" s="184">
        <f>+'3 - Identificación del Riesgo'!O137</f>
        <v>44701</v>
      </c>
      <c r="K137" s="184" t="str">
        <f>+'3 - Identificación del Riesgo'!K137</f>
        <v>OPERATIVOS</v>
      </c>
      <c r="L137" s="185" t="str">
        <f>+'3 - Identificación del Riesgo'!N137</f>
        <v>Ejecución y administración de procesos</v>
      </c>
      <c r="M137" s="186">
        <f>+'4 - Valor del Riesgo Inherente'!H138</f>
        <v>260</v>
      </c>
      <c r="N137" s="109" t="str">
        <f t="shared" si="2"/>
        <v>Media</v>
      </c>
      <c r="O137" s="110">
        <f t="shared" si="3"/>
        <v>0.6</v>
      </c>
      <c r="P137" s="186" t="str">
        <f>+'4 - Valor del Riesgo Inherente'!K138</f>
        <v>Entre 100 y menor a 500 SMLMV</v>
      </c>
      <c r="Q137" s="109" t="str">
        <f>+'4 - Valor del Riesgo Inherente'!L138</f>
        <v>Mayor</v>
      </c>
      <c r="R137" s="110">
        <f>+'4 - Valor del Riesgo Inherente'!M138</f>
        <v>0.8</v>
      </c>
      <c r="S137" s="109" t="str">
        <f>+'4 - Valor del Riesgo Inherente'!N138</f>
        <v>Alto</v>
      </c>
      <c r="T137" s="109" t="str">
        <f>+'4 - Valor del Riesgo Inherente'!O138</f>
        <v>Reducir</v>
      </c>
      <c r="U137" s="153" t="str">
        <f>+'5 - Diseño y Valoración Control'!H138</f>
        <v>C 54.3</v>
      </c>
      <c r="V137" s="152" t="str">
        <f>+'5 - Diseño y Valoración Control'!I138</f>
        <v/>
      </c>
      <c r="W137" s="152">
        <f>+'5 - Diseño y Valoración Control'!J138</f>
        <v>0</v>
      </c>
      <c r="X137" s="183">
        <f>+'5 - Diseño y Valoración Control'!K138</f>
        <v>0</v>
      </c>
      <c r="Y137" s="109" t="str">
        <f>+'5 - Diseño y Valoración Control'!L138</f>
        <v/>
      </c>
      <c r="Z137" s="183">
        <f>+'5 - Diseño y Valoración Control'!M138</f>
        <v>0</v>
      </c>
      <c r="AA137" s="109" t="str">
        <f>+'5 - Diseño y Valoración Control'!N138</f>
        <v/>
      </c>
      <c r="AB137" s="183">
        <f>+'5 - Diseño y Valoración Control'!O138</f>
        <v>0</v>
      </c>
      <c r="AC137" s="183">
        <f>+'5 - Diseño y Valoración Control'!P138</f>
        <v>0</v>
      </c>
      <c r="AD137" s="183">
        <f>+'5 - Diseño y Valoración Control'!Q138</f>
        <v>0</v>
      </c>
      <c r="AE137" s="110" t="str">
        <f>+'5 - Diseño y Valoración Control'!R138</f>
        <v/>
      </c>
      <c r="AF137" s="109" t="str">
        <f>+'5 - Diseño y Valoración Control'!S138</f>
        <v/>
      </c>
      <c r="AG137" s="110" t="str">
        <f>+'5 - Diseño y Valoración Control'!T138</f>
        <v/>
      </c>
      <c r="AH137" s="109" t="str">
        <f>+'5 - Diseño y Valoración Control'!U138</f>
        <v/>
      </c>
      <c r="AI137" s="109" t="str">
        <f>+'5 - Diseño y Valoración Control'!V138</f>
        <v/>
      </c>
      <c r="AJ137" s="109" t="e">
        <f>+'5 - Diseño y Valoración Control'!W138</f>
        <v>#N/A</v>
      </c>
      <c r="AK137" s="153" t="str">
        <f>+'6 - Plan de Acciones Preventiva'!F136</f>
        <v>P 54.3</v>
      </c>
      <c r="AL137" s="152" t="str">
        <f>+'6 - Plan de Acciones Preventiva'!G136</f>
        <v>Enviar alertas trimestrales informando los requisitos de solicitudes de comisión a los funcionarios y contratistas de la Entidad</v>
      </c>
      <c r="AM137" s="153" t="str">
        <f>+'6 - Plan de Acciones Preventiva'!H136</f>
        <v>SUBDIRECCIÓN ADMINISTRATIVA Y FINANCIERA</v>
      </c>
      <c r="AN137" s="152" t="str">
        <f>+'6 - Plan de Acciones Preventiva'!I136</f>
        <v>Banners enviados</v>
      </c>
      <c r="AO137" s="187">
        <f>+'6 - Plan de Acciones Preventiva'!J136</f>
        <v>3</v>
      </c>
      <c r="AP137" s="187">
        <f>+'6 - Plan de Acciones Preventiva'!AI136</f>
        <v>4</v>
      </c>
      <c r="AQ137" s="252">
        <f>+'6 - Plan de Acciones Preventiva'!AJ136</f>
        <v>1</v>
      </c>
      <c r="AR137" s="187" t="str">
        <f>+'6 - Plan de Acciones Preventiva'!AK136</f>
        <v>Finalizado</v>
      </c>
      <c r="AS137" s="183">
        <f>+'7 - Materialización del Riesgo'!G138</f>
        <v>0</v>
      </c>
      <c r="AT137" s="183">
        <f>+'7 - Materialización del Riesgo'!H138</f>
        <v>0</v>
      </c>
      <c r="AU137" s="183">
        <f>+'7 - Materialización del Riesgo'!I138</f>
        <v>0</v>
      </c>
      <c r="AV137" s="183" t="e">
        <f>+'7 - Materialización del Riesgo'!J138</f>
        <v>#DIV/0!</v>
      </c>
      <c r="AW137" s="183" t="e">
        <f>+'7 - Materialización del Riesgo'!K138</f>
        <v>#DIV/0!</v>
      </c>
      <c r="AX137" s="183">
        <f>+'7 - Materialización del Riesgo'!L138</f>
        <v>0</v>
      </c>
      <c r="AY137" s="183">
        <f>+'7 - Materialización del Riesgo'!M138</f>
        <v>0</v>
      </c>
      <c r="AZ137" s="183">
        <f>+'7 - Materialización del Riesgo'!N138</f>
        <v>0</v>
      </c>
      <c r="BA137" s="183">
        <f>+'7 - Materialización del Riesgo'!O138</f>
        <v>0</v>
      </c>
      <c r="BB137" s="183" t="e">
        <f>+'7 - Materialización del Riesgo'!P138</f>
        <v>#DIV/0!</v>
      </c>
      <c r="BC137" s="188">
        <f>+'7 - Materialización del Riesgo'!Q138</f>
        <v>1</v>
      </c>
    </row>
    <row r="138" spans="2:55" ht="42.45" x14ac:dyDescent="0.4">
      <c r="B138" s="152" t="str">
        <f>+'3 - Identificación del Riesgo'!B138</f>
        <v>ADMINISTRACIÓN DE BIENES Y SERVICIOS</v>
      </c>
      <c r="C138" s="152" t="str">
        <f>+'3 - Identificación del Riesgo'!C138</f>
        <v>Gestionar la Administración y mantenimiento de bienes y servicios necesarios para la ejecución de los procesos de la entidad.</v>
      </c>
      <c r="D138" s="152" t="str">
        <f>+'3 - Identificación del Riesgo'!D138</f>
        <v>Desde la recepción de los bienes y servicios, hasta la disposición final de los bienes y el recibido a satisfacción de los servicios.</v>
      </c>
      <c r="E138" s="183" t="str">
        <f>+'3 - Identificación del Riesgo'!F138</f>
        <v xml:space="preserve">SUBDIRECCIÓN ADMINISTRATIVA Y FINANCIERA
</v>
      </c>
      <c r="F138" s="153" t="str">
        <f>+'3 - Identificación del Riesgo'!G138</f>
        <v>R 55</v>
      </c>
      <c r="G138" s="183" t="str">
        <f>+'3 - Identificación del Riesgo'!H138</f>
        <v>Pérdida o daño en la documentación de la Agencia</v>
      </c>
      <c r="H138" s="183" t="str">
        <f>+'3 - Identificación del Riesgo'!I138</f>
        <v>Pérdida Reputacional</v>
      </c>
      <c r="I138" s="152" t="str">
        <f>+'3 - Identificación del Riesgo'!J138</f>
        <v>Posibilidad de pérdida reputacional en la imagen institucional ante los grupos de interés debido a la falta de control para los lineamientos de manejo y de conservación en documentos</v>
      </c>
      <c r="J138" s="184">
        <f>+'3 - Identificación del Riesgo'!O138</f>
        <v>44701</v>
      </c>
      <c r="K138" s="184" t="str">
        <f>+'3 - Identificación del Riesgo'!K138</f>
        <v>OPERATIVOS</v>
      </c>
      <c r="L138" s="185" t="str">
        <f>+'3 - Identificación del Riesgo'!N138</f>
        <v>Ejecución y administración de procesos</v>
      </c>
      <c r="M138" s="186">
        <f>+'4 - Valor del Riesgo Inherente'!H139</f>
        <v>365</v>
      </c>
      <c r="N138" s="109" t="str">
        <f t="shared" si="2"/>
        <v>Media</v>
      </c>
      <c r="O138" s="110">
        <f t="shared" si="3"/>
        <v>0.6</v>
      </c>
      <c r="P138" s="186" t="str">
        <f>+'4 - Valor del Riesgo Inherente'!K139</f>
        <v>Entre 10 y menor a 50 SMLMV</v>
      </c>
      <c r="Q138" s="109" t="str">
        <f>+'4 - Valor del Riesgo Inherente'!L139</f>
        <v>Menor</v>
      </c>
      <c r="R138" s="110">
        <f>+'4 - Valor del Riesgo Inherente'!M139</f>
        <v>0.4</v>
      </c>
      <c r="S138" s="109" t="str">
        <f>+'4 - Valor del Riesgo Inherente'!N139</f>
        <v>Moderado</v>
      </c>
      <c r="T138" s="109" t="str">
        <f>+'4 - Valor del Riesgo Inherente'!O139</f>
        <v>Reducir</v>
      </c>
      <c r="U138" s="153" t="str">
        <f>+'5 - Diseño y Valoración Control'!H139</f>
        <v>C 55.1</v>
      </c>
      <c r="V138" s="152" t="str">
        <f>+'5 - Diseño y Valoración Control'!I139</f>
        <v>EQUIPO DE GESTIÓN DOCUMENTAL DE LA SUBDIRECCIÓN ADMINISTRATIVA Y FINANCIERA</v>
      </c>
      <c r="W138" s="152" t="str">
        <f>+'5 - Diseño y Valoración Control'!J139</f>
        <v>Equipo de gestión documental de la Subdirección Administrativa y Financiera realiza actividades establecidas en el Sistema Integrado de conservación a través de la adquisición del servicio de Saneamiento ambiental en los depósitos de archivo de Américas y CAN, con el animo de evitar el deterioro de la documentación custodiada por la Agencia</v>
      </c>
      <c r="X138" s="183" t="str">
        <f>+'5 - Diseño y Valoración Control'!K139</f>
        <v>Preventivo</v>
      </c>
      <c r="Y138" s="109" t="str">
        <f>+'5 - Diseño y Valoración Control'!L139</f>
        <v>Probabilidad</v>
      </c>
      <c r="Z138" s="183" t="str">
        <f>+'5 - Diseño y Valoración Control'!M139</f>
        <v>Manual</v>
      </c>
      <c r="AA138" s="109" t="str">
        <f>+'5 - Diseño y Valoración Control'!N139</f>
        <v>40%</v>
      </c>
      <c r="AB138" s="183" t="str">
        <f>+'5 - Diseño y Valoración Control'!O139</f>
        <v>Documentado</v>
      </c>
      <c r="AC138" s="183" t="str">
        <f>+'5 - Diseño y Valoración Control'!P139</f>
        <v>Continuo</v>
      </c>
      <c r="AD138" s="183" t="str">
        <f>+'5 - Diseño y Valoración Control'!Q139</f>
        <v>Con registro</v>
      </c>
      <c r="AE138" s="110">
        <f>+'5 - Diseño y Valoración Control'!R139</f>
        <v>0.36</v>
      </c>
      <c r="AF138" s="109" t="str">
        <f>+'5 - Diseño y Valoración Control'!S139</f>
        <v>Baja</v>
      </c>
      <c r="AG138" s="110">
        <f>+'5 - Diseño y Valoración Control'!T139</f>
        <v>0.4</v>
      </c>
      <c r="AH138" s="109" t="str">
        <f>+'5 - Diseño y Valoración Control'!U139</f>
        <v>Menor</v>
      </c>
      <c r="AI138" s="109" t="str">
        <f>+'5 - Diseño y Valoración Control'!V139</f>
        <v>Moderado</v>
      </c>
      <c r="AJ138" s="109" t="str">
        <f>+'5 - Diseño y Valoración Control'!W139</f>
        <v>Reducir</v>
      </c>
      <c r="AK138" s="153" t="str">
        <f>+'6 - Plan de Acciones Preventiva'!F137</f>
        <v>P 55.1</v>
      </c>
      <c r="AL138" s="152" t="str">
        <f>+'6 - Plan de Acciones Preventiva'!G137</f>
        <v>Realizar Jornadas saneamiento ambiental conforme al Sistema Integrado de Conservación</v>
      </c>
      <c r="AM138" s="153" t="str">
        <f>+'6 - Plan de Acciones Preventiva'!H137</f>
        <v>SUBDIRECCIÓN ADMINISTRATIVA Y FINANCIERA - EQUIPO DE GESTIÓN DOCUMENTAL</v>
      </c>
      <c r="AN138" s="152" t="str">
        <f>+'6 - Plan de Acciones Preventiva'!I137</f>
        <v xml:space="preserve">Informe de saneamiento </v>
      </c>
      <c r="AO138" s="187">
        <f>+'6 - Plan de Acciones Preventiva'!J137</f>
        <v>3</v>
      </c>
      <c r="AP138" s="187">
        <f>+'6 - Plan de Acciones Preventiva'!AI137</f>
        <v>3</v>
      </c>
      <c r="AQ138" s="252">
        <f>+'6 - Plan de Acciones Preventiva'!AJ137</f>
        <v>1</v>
      </c>
      <c r="AR138" s="187" t="str">
        <f>+'6 - Plan de Acciones Preventiva'!AK137</f>
        <v>Finalizado</v>
      </c>
      <c r="AS138" s="183">
        <f>+'7 - Materialización del Riesgo'!G139</f>
        <v>0</v>
      </c>
      <c r="AT138" s="183">
        <f>+'7 - Materialización del Riesgo'!H139</f>
        <v>0</v>
      </c>
      <c r="AU138" s="183">
        <f>+'7 - Materialización del Riesgo'!I139</f>
        <v>0</v>
      </c>
      <c r="AV138" s="183" t="e">
        <f>+'7 - Materialización del Riesgo'!J139</f>
        <v>#DIV/0!</v>
      </c>
      <c r="AW138" s="183" t="e">
        <f>+'7 - Materialización del Riesgo'!K139</f>
        <v>#DIV/0!</v>
      </c>
      <c r="AX138" s="183">
        <f>+'7 - Materialización del Riesgo'!L139</f>
        <v>0</v>
      </c>
      <c r="AY138" s="183">
        <f>+'7 - Materialización del Riesgo'!M139</f>
        <v>0</v>
      </c>
      <c r="AZ138" s="183">
        <f>+'7 - Materialización del Riesgo'!N139</f>
        <v>0</v>
      </c>
      <c r="BA138" s="183">
        <f>+'7 - Materialización del Riesgo'!O139</f>
        <v>0</v>
      </c>
      <c r="BB138" s="183" t="e">
        <f>+'7 - Materialización del Riesgo'!P139</f>
        <v>#DIV/0!</v>
      </c>
      <c r="BC138" s="188">
        <f>+'7 - Materialización del Riesgo'!Q139</f>
        <v>1</v>
      </c>
    </row>
    <row r="139" spans="2:55" ht="42.45" x14ac:dyDescent="0.4">
      <c r="B139" s="152" t="str">
        <f>+'3 - Identificación del Riesgo'!B139</f>
        <v>ADMINISTRACIÓN DE BIENES Y SERVICIOS</v>
      </c>
      <c r="C139" s="152" t="str">
        <f>+'3 - Identificación del Riesgo'!C139</f>
        <v>Gestionar la Administración y mantenimiento de bienes y servicios necesarios para la ejecución de los procesos de la entidad.</v>
      </c>
      <c r="D139" s="152" t="str">
        <f>+'3 - Identificación del Riesgo'!D139</f>
        <v>Desde la recepción de los bienes y servicios, hasta la disposición final de los bienes y el recibido a satisfacción de los servicios.</v>
      </c>
      <c r="E139" s="183" t="str">
        <f>+'3 - Identificación del Riesgo'!F139</f>
        <v xml:space="preserve">SUBDIRECCIÓN ADMINISTRATIVA Y FINANCIERA
</v>
      </c>
      <c r="F139" s="153" t="str">
        <f>+'3 - Identificación del Riesgo'!G139</f>
        <v>R 55</v>
      </c>
      <c r="G139" s="183" t="str">
        <f>+'3 - Identificación del Riesgo'!H139</f>
        <v>Pérdida o daño en la documentación de la Agencia</v>
      </c>
      <c r="H139" s="183" t="str">
        <f>+'3 - Identificación del Riesgo'!I139</f>
        <v>Pérdida Reputacional</v>
      </c>
      <c r="I139" s="152" t="str">
        <f>+'3 - Identificación del Riesgo'!J139</f>
        <v>Posibilidad de pérdida reputacional en la imagen institucional ante los grupos de interés debido a la falta de control para los lineamientos de manejo y de conservación en documentos</v>
      </c>
      <c r="J139" s="184">
        <f>+'3 - Identificación del Riesgo'!O139</f>
        <v>44701</v>
      </c>
      <c r="K139" s="184" t="str">
        <f>+'3 - Identificación del Riesgo'!K139</f>
        <v>OPERATIVOS</v>
      </c>
      <c r="L139" s="185" t="str">
        <f>+'3 - Identificación del Riesgo'!N139</f>
        <v>Ejecución y administración de procesos</v>
      </c>
      <c r="M139" s="186">
        <f>+'4 - Valor del Riesgo Inherente'!H140</f>
        <v>365</v>
      </c>
      <c r="N139" s="109" t="str">
        <f t="shared" ref="N139:N185" si="4">IF(M139&lt;=0,"",IF(M139&lt;=2,"Muy Baja",IF(M139&lt;=24,"Baja",IF(M139&lt;=500,"Media",IF(M139&lt;=5000,"Alta","Muy Alta")))))</f>
        <v>Media</v>
      </c>
      <c r="O139" s="110">
        <f t="shared" ref="O139:O185" si="5">IF(N139="","",IF(N139="Muy Baja",0.2,IF(N139="Baja",0.4,IF(N139="Media",0.6,IF(N139="Alta",0.8,IF(N139="Muy Alta",1,))))))</f>
        <v>0.6</v>
      </c>
      <c r="P139" s="186" t="str">
        <f>+'4 - Valor del Riesgo Inherente'!K140</f>
        <v>Entre 10 y menor a 50 SMLMV</v>
      </c>
      <c r="Q139" s="109" t="str">
        <f>+'4 - Valor del Riesgo Inherente'!L140</f>
        <v>Menor</v>
      </c>
      <c r="R139" s="110">
        <f>+'4 - Valor del Riesgo Inherente'!M140</f>
        <v>0.4</v>
      </c>
      <c r="S139" s="109" t="str">
        <f>+'4 - Valor del Riesgo Inherente'!N140</f>
        <v>Moderado</v>
      </c>
      <c r="T139" s="109" t="str">
        <f>+'4 - Valor del Riesgo Inherente'!O140</f>
        <v>Reducir</v>
      </c>
      <c r="U139" s="153" t="str">
        <f>+'5 - Diseño y Valoración Control'!H140</f>
        <v>C 55.2</v>
      </c>
      <c r="V139" s="152" t="str">
        <f>+'5 - Diseño y Valoración Control'!I140</f>
        <v>EQUIPO DE GESTIÓN DOCUMENTAL DE LA SUBDIRECCIÓN ADMINISTRATIVA Y FINANCIERA</v>
      </c>
      <c r="W139" s="152" t="str">
        <f>+'5 - Diseño y Valoración Control'!J140</f>
        <v>Equipo de gestión documental de la Subdirección Administrativa y Financiera revisa inmediatamente a través de la forma ADMBS-F-029-Forma PRÉSTAMO Y DEVOLUCIÓN DE DOCUMENTOS que los documentos devueltos por la dependencia correspondan al inventario inicial entregado, esta devolución puede ser parcial o total y debe cumplir con la calidad del documento en su entrega</v>
      </c>
      <c r="X139" s="183" t="str">
        <f>+'5 - Diseño y Valoración Control'!K140</f>
        <v>Detectivo</v>
      </c>
      <c r="Y139" s="109" t="str">
        <f>+'5 - Diseño y Valoración Control'!L140</f>
        <v>Probabilidad</v>
      </c>
      <c r="Z139" s="183" t="str">
        <f>+'5 - Diseño y Valoración Control'!M140</f>
        <v>Manual</v>
      </c>
      <c r="AA139" s="109" t="str">
        <f>+'5 - Diseño y Valoración Control'!N140</f>
        <v>30%</v>
      </c>
      <c r="AB139" s="183" t="str">
        <f>+'5 - Diseño y Valoración Control'!O140</f>
        <v>Documentado</v>
      </c>
      <c r="AC139" s="183" t="str">
        <f>+'5 - Diseño y Valoración Control'!P140</f>
        <v>Continuo</v>
      </c>
      <c r="AD139" s="183" t="str">
        <f>+'5 - Diseño y Valoración Control'!Q140</f>
        <v>Con registro</v>
      </c>
      <c r="AE139" s="110">
        <f>+'5 - Diseño y Valoración Control'!R140</f>
        <v>0.252</v>
      </c>
      <c r="AF139" s="109" t="str">
        <f>+'5 - Diseño y Valoración Control'!S140</f>
        <v>Baja</v>
      </c>
      <c r="AG139" s="110">
        <f>+'5 - Diseño y Valoración Control'!T140</f>
        <v>0.4</v>
      </c>
      <c r="AH139" s="109" t="str">
        <f>+'5 - Diseño y Valoración Control'!U140</f>
        <v>Menor</v>
      </c>
      <c r="AI139" s="109" t="str">
        <f>+'5 - Diseño y Valoración Control'!V140</f>
        <v>Moderado</v>
      </c>
      <c r="AJ139" s="109" t="str">
        <f>+'5 - Diseño y Valoración Control'!W140</f>
        <v>Reducir</v>
      </c>
      <c r="AK139" s="153" t="str">
        <f>+'6 - Plan de Acciones Preventiva'!F138</f>
        <v>P 55.2</v>
      </c>
      <c r="AL139" s="152" t="str">
        <f>+'6 - Plan de Acciones Preventiva'!G138</f>
        <v xml:space="preserve">Seguimiento a la implementación del Sistema Integrado de Conservación-Plan de conversación documental </v>
      </c>
      <c r="AM139" s="153" t="str">
        <f>+'6 - Plan de Acciones Preventiva'!H138</f>
        <v>SUBDIRECCIÓN ADMINISTRATIVA Y FINANCIERA - EQUIPO DE GESTIÓN DOCUMENTAL</v>
      </c>
      <c r="AN139" s="152" t="str">
        <f>+'6 - Plan de Acciones Preventiva'!I138</f>
        <v>Informes de implementación del  Sistema Integrado de Conservación</v>
      </c>
      <c r="AO139" s="187">
        <f>+'6 - Plan de Acciones Preventiva'!J138</f>
        <v>2</v>
      </c>
      <c r="AP139" s="187">
        <f>+'6 - Plan de Acciones Preventiva'!AI138</f>
        <v>2</v>
      </c>
      <c r="AQ139" s="252">
        <f>+'6 - Plan de Acciones Preventiva'!AJ138</f>
        <v>1</v>
      </c>
      <c r="AR139" s="187" t="str">
        <f>+'6 - Plan de Acciones Preventiva'!AK138</f>
        <v>Finalizado</v>
      </c>
      <c r="AS139" s="183">
        <f>+'7 - Materialización del Riesgo'!G140</f>
        <v>0</v>
      </c>
      <c r="AT139" s="183">
        <f>+'7 - Materialización del Riesgo'!H140</f>
        <v>0</v>
      </c>
      <c r="AU139" s="183">
        <f>+'7 - Materialización del Riesgo'!I140</f>
        <v>0</v>
      </c>
      <c r="AV139" s="183" t="e">
        <f>+'7 - Materialización del Riesgo'!J140</f>
        <v>#DIV/0!</v>
      </c>
      <c r="AW139" s="183" t="e">
        <f>+'7 - Materialización del Riesgo'!K140</f>
        <v>#DIV/0!</v>
      </c>
      <c r="AX139" s="183">
        <f>+'7 - Materialización del Riesgo'!L140</f>
        <v>0</v>
      </c>
      <c r="AY139" s="183">
        <f>+'7 - Materialización del Riesgo'!M140</f>
        <v>0</v>
      </c>
      <c r="AZ139" s="183">
        <f>+'7 - Materialización del Riesgo'!N140</f>
        <v>0</v>
      </c>
      <c r="BA139" s="183">
        <f>+'7 - Materialización del Riesgo'!O140</f>
        <v>0</v>
      </c>
      <c r="BB139" s="183" t="e">
        <f>+'7 - Materialización del Riesgo'!P140</f>
        <v>#DIV/0!</v>
      </c>
      <c r="BC139" s="188">
        <f>+'7 - Materialización del Riesgo'!Q140</f>
        <v>1</v>
      </c>
    </row>
    <row r="140" spans="2:55" ht="42.45" x14ac:dyDescent="0.4">
      <c r="B140" s="152" t="str">
        <f>+'3 - Identificación del Riesgo'!B140</f>
        <v>ADMINISTRACIÓN DE BIENES Y SERVICIOS</v>
      </c>
      <c r="C140" s="152" t="str">
        <f>+'3 - Identificación del Riesgo'!C140</f>
        <v>Gestionar la Administración y mantenimiento de bienes y servicios necesarios para la ejecución de los procesos de la entidad.</v>
      </c>
      <c r="D140" s="152" t="str">
        <f>+'3 - Identificación del Riesgo'!D140</f>
        <v>Desde la recepción de los bienes y servicios, hasta la disposición final de los bienes y el recibido a satisfacción de los servicios.</v>
      </c>
      <c r="E140" s="183" t="str">
        <f>+'3 - Identificación del Riesgo'!F140</f>
        <v xml:space="preserve">SUBDIRECCIÓN ADMINISTRATIVA Y FINANCIERA
</v>
      </c>
      <c r="F140" s="153" t="str">
        <f>+'3 - Identificación del Riesgo'!G140</f>
        <v>R 55</v>
      </c>
      <c r="G140" s="183" t="str">
        <f>+'3 - Identificación del Riesgo'!H140</f>
        <v>Pérdida o daño en la documentación de la Agencia</v>
      </c>
      <c r="H140" s="183" t="str">
        <f>+'3 - Identificación del Riesgo'!I140</f>
        <v>Pérdida Reputacional</v>
      </c>
      <c r="I140" s="152" t="str">
        <f>+'3 - Identificación del Riesgo'!J140</f>
        <v>Posibilidad de pérdida reputacional en la imagen institucional ante los grupos de interés debido a la falta de control para los lineamientos de manejo y de conservación en documentos</v>
      </c>
      <c r="J140" s="184">
        <f>+'3 - Identificación del Riesgo'!O140</f>
        <v>44701</v>
      </c>
      <c r="K140" s="184" t="str">
        <f>+'3 - Identificación del Riesgo'!K140</f>
        <v>OPERATIVOS</v>
      </c>
      <c r="L140" s="185" t="str">
        <f>+'3 - Identificación del Riesgo'!N140</f>
        <v>Ejecución y administración de procesos</v>
      </c>
      <c r="M140" s="186">
        <f>+'4 - Valor del Riesgo Inherente'!H141</f>
        <v>365</v>
      </c>
      <c r="N140" s="109" t="str">
        <f t="shared" si="4"/>
        <v>Media</v>
      </c>
      <c r="O140" s="110">
        <f t="shared" si="5"/>
        <v>0.6</v>
      </c>
      <c r="P140" s="186" t="str">
        <f>+'4 - Valor del Riesgo Inherente'!K141</f>
        <v>Entre 10 y menor a 50 SMLMV</v>
      </c>
      <c r="Q140" s="109" t="str">
        <f>+'4 - Valor del Riesgo Inherente'!L141</f>
        <v>Menor</v>
      </c>
      <c r="R140" s="110">
        <f>+'4 - Valor del Riesgo Inherente'!M141</f>
        <v>0.4</v>
      </c>
      <c r="S140" s="109" t="str">
        <f>+'4 - Valor del Riesgo Inherente'!N141</f>
        <v>Moderado</v>
      </c>
      <c r="T140" s="109" t="str">
        <f>+'4 - Valor del Riesgo Inherente'!O141</f>
        <v>Reducir</v>
      </c>
      <c r="U140" s="153" t="str">
        <f>+'5 - Diseño y Valoración Control'!H141</f>
        <v>C 55.3</v>
      </c>
      <c r="V140" s="152" t="str">
        <f>+'5 - Diseño y Valoración Control'!I141</f>
        <v>EQUIPO DE GESTIÓN DOCUMENTAL DE LA SUBDIRECCIÓN ADMINISTRATIVA Y FINANCIERA</v>
      </c>
      <c r="W140" s="152" t="str">
        <f>+'5 - Diseño y Valoración Control'!J141</f>
        <v>Equipo de gestión documental de la Subdirección Administrativa y Financiera crea la alerta de perdida o daño del documento a través de un acta para la revisión y búsqueda en las bases de datos de préstamos y la búsqueda física en los depósitos de archivo de Américas y CAN, generando un Informe sobre la novedad y en caso dado la solicitud de una denuncia</v>
      </c>
      <c r="X140" s="183" t="str">
        <f>+'5 - Diseño y Valoración Control'!K141</f>
        <v>Correctivo</v>
      </c>
      <c r="Y140" s="109" t="str">
        <f>+'5 - Diseño y Valoración Control'!L141</f>
        <v>Impacto</v>
      </c>
      <c r="Z140" s="183" t="str">
        <f>+'5 - Diseño y Valoración Control'!M141</f>
        <v>Manual</v>
      </c>
      <c r="AA140" s="109" t="str">
        <f>+'5 - Diseño y Valoración Control'!N141</f>
        <v>25%</v>
      </c>
      <c r="AB140" s="183" t="str">
        <f>+'5 - Diseño y Valoración Control'!O141</f>
        <v>Sin documentar</v>
      </c>
      <c r="AC140" s="183" t="str">
        <f>+'5 - Diseño y Valoración Control'!P141</f>
        <v>Continuo</v>
      </c>
      <c r="AD140" s="183" t="str">
        <f>+'5 - Diseño y Valoración Control'!Q141</f>
        <v>Con registro</v>
      </c>
      <c r="AE140" s="110">
        <f>+'5 - Diseño y Valoración Control'!R141</f>
        <v>0.252</v>
      </c>
      <c r="AF140" s="109" t="str">
        <f>+'5 - Diseño y Valoración Control'!S141</f>
        <v>Baja</v>
      </c>
      <c r="AG140" s="110">
        <f>+'5 - Diseño y Valoración Control'!T141</f>
        <v>0.30000000000000004</v>
      </c>
      <c r="AH140" s="109" t="str">
        <f>+'5 - Diseño y Valoración Control'!U141</f>
        <v>Menor</v>
      </c>
      <c r="AI140" s="109" t="str">
        <f>+'5 - Diseño y Valoración Control'!V141</f>
        <v>Moderado</v>
      </c>
      <c r="AJ140" s="109" t="str">
        <f>+'5 - Diseño y Valoración Control'!W141</f>
        <v>Reducir</v>
      </c>
      <c r="AK140" s="153" t="str">
        <f>+'6 - Plan de Acciones Preventiva'!F139</f>
        <v>P 55.3</v>
      </c>
      <c r="AL140" s="152">
        <f>+'6 - Plan de Acciones Preventiva'!G139</f>
        <v>0</v>
      </c>
      <c r="AM140" s="153">
        <f>+'6 - Plan de Acciones Preventiva'!H139</f>
        <v>0</v>
      </c>
      <c r="AN140" s="152">
        <f>+'6 - Plan de Acciones Preventiva'!I139</f>
        <v>0</v>
      </c>
      <c r="AO140" s="187">
        <f>+'6 - Plan de Acciones Preventiva'!J139</f>
        <v>0</v>
      </c>
      <c r="AP140" s="187">
        <f>+'6 - Plan de Acciones Preventiva'!AI139</f>
        <v>0</v>
      </c>
      <c r="AQ140" s="252">
        <f>+'6 - Plan de Acciones Preventiva'!AJ139</f>
        <v>0</v>
      </c>
      <c r="AR140" s="187">
        <f>+'6 - Plan de Acciones Preventiva'!AK139</f>
        <v>0</v>
      </c>
      <c r="AS140" s="183">
        <f>+'7 - Materialización del Riesgo'!G141</f>
        <v>0</v>
      </c>
      <c r="AT140" s="183">
        <f>+'7 - Materialización del Riesgo'!H141</f>
        <v>0</v>
      </c>
      <c r="AU140" s="183">
        <f>+'7 - Materialización del Riesgo'!I141</f>
        <v>0</v>
      </c>
      <c r="AV140" s="183" t="e">
        <f>+'7 - Materialización del Riesgo'!J141</f>
        <v>#DIV/0!</v>
      </c>
      <c r="AW140" s="183" t="e">
        <f>+'7 - Materialización del Riesgo'!K141</f>
        <v>#DIV/0!</v>
      </c>
      <c r="AX140" s="183">
        <f>+'7 - Materialización del Riesgo'!L141</f>
        <v>0</v>
      </c>
      <c r="AY140" s="183">
        <f>+'7 - Materialización del Riesgo'!M141</f>
        <v>0</v>
      </c>
      <c r="AZ140" s="183">
        <f>+'7 - Materialización del Riesgo'!N141</f>
        <v>0</v>
      </c>
      <c r="BA140" s="183">
        <f>+'7 - Materialización del Riesgo'!O141</f>
        <v>0</v>
      </c>
      <c r="BB140" s="183" t="e">
        <f>+'7 - Materialización del Riesgo'!P141</f>
        <v>#DIV/0!</v>
      </c>
      <c r="BC140" s="188">
        <f>+'7 - Materialización del Riesgo'!Q141</f>
        <v>1</v>
      </c>
    </row>
    <row r="141" spans="2:55" ht="56.6" x14ac:dyDescent="0.4">
      <c r="B141" s="152" t="str">
        <f>+'3 - Identificación del Riesgo'!B141</f>
        <v>ADMINISTRACIÓN DE BIENES Y SERVICIOS</v>
      </c>
      <c r="C141" s="152" t="str">
        <f>+'3 - Identificación del Riesgo'!C141</f>
        <v>Gestionar la Administración y mantenimiento de bienes y servicios necesarios para la ejecución de los procesos de la entidad.</v>
      </c>
      <c r="D141" s="152" t="str">
        <f>+'3 - Identificación del Riesgo'!D141</f>
        <v>Desde la recepción de los bienes y servicios, hasta la disposición final de los bienes y el recibido a satisfacción de los servicios.</v>
      </c>
      <c r="E141" s="183" t="str">
        <f>+'3 - Identificación del Riesgo'!F141</f>
        <v xml:space="preserve">SUBDIRECCIÓN ADMINISTRATIVA Y FINANCIERA
</v>
      </c>
      <c r="F141" s="153" t="str">
        <f>+'3 - Identificación del Riesgo'!G141</f>
        <v>R 55</v>
      </c>
      <c r="G141" s="183" t="str">
        <f>+'3 - Identificación del Riesgo'!H141</f>
        <v>Pérdida o daño en la documentación de la Agencia</v>
      </c>
      <c r="H141" s="183" t="str">
        <f>+'3 - Identificación del Riesgo'!I141</f>
        <v>Pérdida Reputacional</v>
      </c>
      <c r="I141" s="152" t="str">
        <f>+'3 - Identificación del Riesgo'!J141</f>
        <v>Posibilidad de pérdida reputacional en la imagen institucional ante los grupos de interés debido a la falta de control para los lineamientos de manejo y de conservación en documentos</v>
      </c>
      <c r="J141" s="184">
        <f>+'3 - Identificación del Riesgo'!O141</f>
        <v>44701</v>
      </c>
      <c r="K141" s="184" t="str">
        <f>+'3 - Identificación del Riesgo'!K141</f>
        <v>OPERATIVOS</v>
      </c>
      <c r="L141" s="185" t="str">
        <f>+'3 - Identificación del Riesgo'!N141</f>
        <v>Ejecución y administración de procesos</v>
      </c>
      <c r="M141" s="186">
        <f>+'4 - Valor del Riesgo Inherente'!H142</f>
        <v>8155</v>
      </c>
      <c r="N141" s="109" t="str">
        <f t="shared" si="4"/>
        <v>Muy Alta</v>
      </c>
      <c r="O141" s="110">
        <f t="shared" si="5"/>
        <v>1</v>
      </c>
      <c r="P141" s="186" t="str">
        <f>+'4 - Valor del Riesgo Inherente'!K142</f>
        <v xml:space="preserve">     El riesgo afecta la imagen de la entidad con algunos usuarios de relevancia frente al logro de los objetivos</v>
      </c>
      <c r="Q141" s="109" t="str">
        <f>+'4 - Valor del Riesgo Inherente'!L142</f>
        <v>Moderado</v>
      </c>
      <c r="R141" s="110">
        <f>+'4 - Valor del Riesgo Inherente'!M142</f>
        <v>0.6</v>
      </c>
      <c r="S141" s="109" t="str">
        <f>+'4 - Valor del Riesgo Inherente'!N142</f>
        <v>Alto</v>
      </c>
      <c r="T141" s="109" t="str">
        <f>+'4 - Valor del Riesgo Inherente'!O142</f>
        <v>Reducir</v>
      </c>
      <c r="U141" s="153" t="str">
        <f>+'5 - Diseño y Valoración Control'!H142</f>
        <v>C 55.4</v>
      </c>
      <c r="V141" s="152" t="str">
        <f>+'5 - Diseño y Valoración Control'!I142</f>
        <v/>
      </c>
      <c r="W141" s="152">
        <f>+'5 - Diseño y Valoración Control'!J142</f>
        <v>0</v>
      </c>
      <c r="X141" s="183">
        <f>+'5 - Diseño y Valoración Control'!K142</f>
        <v>0</v>
      </c>
      <c r="Y141" s="109" t="str">
        <f>+'5 - Diseño y Valoración Control'!L142</f>
        <v/>
      </c>
      <c r="Z141" s="183">
        <f>+'5 - Diseño y Valoración Control'!M142</f>
        <v>0</v>
      </c>
      <c r="AA141" s="109" t="str">
        <f>+'5 - Diseño y Valoración Control'!N142</f>
        <v/>
      </c>
      <c r="AB141" s="183">
        <f>+'5 - Diseño y Valoración Control'!O142</f>
        <v>0</v>
      </c>
      <c r="AC141" s="183">
        <f>+'5 - Diseño y Valoración Control'!P142</f>
        <v>0</v>
      </c>
      <c r="AD141" s="183">
        <f>+'5 - Diseño y Valoración Control'!Q142</f>
        <v>0</v>
      </c>
      <c r="AE141" s="110" t="str">
        <f>+'5 - Diseño y Valoración Control'!R142</f>
        <v/>
      </c>
      <c r="AF141" s="109" t="str">
        <f>+'5 - Diseño y Valoración Control'!S142</f>
        <v/>
      </c>
      <c r="AG141" s="110" t="str">
        <f>+'5 - Diseño y Valoración Control'!T142</f>
        <v/>
      </c>
      <c r="AH141" s="109" t="str">
        <f>+'5 - Diseño y Valoración Control'!U142</f>
        <v/>
      </c>
      <c r="AI141" s="109" t="str">
        <f>+'5 - Diseño y Valoración Control'!V142</f>
        <v/>
      </c>
      <c r="AJ141" s="109" t="e">
        <f>+'5 - Diseño y Valoración Control'!W142</f>
        <v>#N/A</v>
      </c>
      <c r="AK141" s="153" t="str">
        <f>+'6 - Plan de Acciones Preventiva'!F140</f>
        <v>P 55.4</v>
      </c>
      <c r="AL141" s="152">
        <f>+'6 - Plan de Acciones Preventiva'!G140</f>
        <v>0</v>
      </c>
      <c r="AM141" s="153">
        <f>+'6 - Plan de Acciones Preventiva'!H140</f>
        <v>0</v>
      </c>
      <c r="AN141" s="152">
        <f>+'6 - Plan de Acciones Preventiva'!I140</f>
        <v>0</v>
      </c>
      <c r="AO141" s="187">
        <f>+'6 - Plan de Acciones Preventiva'!J140</f>
        <v>0</v>
      </c>
      <c r="AP141" s="187">
        <f>+'6 - Plan de Acciones Preventiva'!AI140</f>
        <v>0</v>
      </c>
      <c r="AQ141" s="252">
        <f>+'6 - Plan de Acciones Preventiva'!AJ140</f>
        <v>0</v>
      </c>
      <c r="AR141" s="187">
        <f>+'6 - Plan de Acciones Preventiva'!AK140</f>
        <v>0</v>
      </c>
      <c r="AS141" s="183">
        <f>+'7 - Materialización del Riesgo'!G142</f>
        <v>0</v>
      </c>
      <c r="AT141" s="183">
        <f>+'7 - Materialización del Riesgo'!H142</f>
        <v>0</v>
      </c>
      <c r="AU141" s="183">
        <f>+'7 - Materialización del Riesgo'!I142</f>
        <v>0</v>
      </c>
      <c r="AV141" s="183" t="e">
        <f>+'7 - Materialización del Riesgo'!J142</f>
        <v>#DIV/0!</v>
      </c>
      <c r="AW141" s="183" t="e">
        <f>+'7 - Materialización del Riesgo'!K142</f>
        <v>#DIV/0!</v>
      </c>
      <c r="AX141" s="183">
        <f>+'7 - Materialización del Riesgo'!L142</f>
        <v>0</v>
      </c>
      <c r="AY141" s="183">
        <f>+'7 - Materialización del Riesgo'!M142</f>
        <v>0</v>
      </c>
      <c r="AZ141" s="183">
        <f>+'7 - Materialización del Riesgo'!N142</f>
        <v>0</v>
      </c>
      <c r="BA141" s="183">
        <f>+'7 - Materialización del Riesgo'!O142</f>
        <v>0</v>
      </c>
      <c r="BB141" s="183" t="e">
        <f>+'7 - Materialización del Riesgo'!P142</f>
        <v>#DIV/0!</v>
      </c>
      <c r="BC141" s="188">
        <f>+'7 - Materialización del Riesgo'!Q142</f>
        <v>1</v>
      </c>
    </row>
    <row r="142" spans="2:55" ht="56.6" x14ac:dyDescent="0.4">
      <c r="B142" s="152" t="str">
        <f>+'3 - Identificación del Riesgo'!B142</f>
        <v>ADMINISTRACIÓN DE BIENES Y SERVICIOS</v>
      </c>
      <c r="C142" s="152" t="str">
        <f>+'3 - Identificación del Riesgo'!C142</f>
        <v>Gestionar la Administración y mantenimiento de bienes y servicios necesarios para la ejecución de los procesos de la entidad.</v>
      </c>
      <c r="D142" s="152" t="str">
        <f>+'3 - Identificación del Riesgo'!D142</f>
        <v>Desde la recepción de los bienes y servicios, hasta la disposición final de los bienes y el recibido a satisfacción de los servicios.</v>
      </c>
      <c r="E142" s="183" t="str">
        <f>+'3 - Identificación del Riesgo'!F142</f>
        <v xml:space="preserve">SUBDIRECCIÓN ADMINISTRATIVA Y FINANCIERA
</v>
      </c>
      <c r="F142" s="153" t="str">
        <f>+'3 - Identificación del Riesgo'!G142</f>
        <v>R 56</v>
      </c>
      <c r="G142" s="183" t="str">
        <f>+'3 - Identificación del Riesgo'!H142</f>
        <v xml:space="preserve">Asignación incorrecta de comunicaciones oficiales recibidas (documentos) en el momento de la radicación. </v>
      </c>
      <c r="H142" s="183" t="str">
        <f>+'3 - Identificación del Riesgo'!I142</f>
        <v>Pérdida Reputacional</v>
      </c>
      <c r="I142" s="152" t="str">
        <f>+'3 - Identificación del Riesgo'!J142</f>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v>
      </c>
      <c r="J142" s="184">
        <f>+'3 - Identificación del Riesgo'!O142</f>
        <v>44701</v>
      </c>
      <c r="K142" s="184" t="str">
        <f>+'3 - Identificación del Riesgo'!K142</f>
        <v>OPERATIVOS</v>
      </c>
      <c r="L142" s="185" t="str">
        <f>+'3 - Identificación del Riesgo'!N142</f>
        <v>Usuarios, productos y prácticas</v>
      </c>
      <c r="M142" s="186">
        <f>+'4 - Valor del Riesgo Inherente'!H143</f>
        <v>8155</v>
      </c>
      <c r="N142" s="109" t="str">
        <f t="shared" si="4"/>
        <v>Muy Alta</v>
      </c>
      <c r="O142" s="110">
        <f t="shared" si="5"/>
        <v>1</v>
      </c>
      <c r="P142" s="186" t="str">
        <f>+'4 - Valor del Riesgo Inherente'!K143</f>
        <v xml:space="preserve">     El riesgo afecta la imagen de la entidad con algunos usuarios de relevancia frente al logro de los objetivos</v>
      </c>
      <c r="Q142" s="109" t="str">
        <f>+'4 - Valor del Riesgo Inherente'!L143</f>
        <v>Moderado</v>
      </c>
      <c r="R142" s="110">
        <f>+'4 - Valor del Riesgo Inherente'!M143</f>
        <v>0.6</v>
      </c>
      <c r="S142" s="109" t="str">
        <f>+'4 - Valor del Riesgo Inherente'!N143</f>
        <v>Alto</v>
      </c>
      <c r="T142" s="109" t="str">
        <f>+'4 - Valor del Riesgo Inherente'!O143</f>
        <v>Reducir</v>
      </c>
      <c r="U142" s="153" t="str">
        <f>+'5 - Diseño y Valoración Control'!H143</f>
        <v>C 56.1</v>
      </c>
      <c r="V142" s="152" t="str">
        <f>+'5 - Diseño y Valoración Control'!I143</f>
        <v>EQUIPO DE GESTIÓN DOCUMENTAL DE LA SUBDIRECCIÓN ADMINISTRATIVA Y FINANCIERA</v>
      </c>
      <c r="W142" s="152" t="str">
        <f>+'5 - Diseño y Valoración Control'!J143</f>
        <v>Equipo de gestión documental de la Subdirección Administrativa y Financiera valida que los parámetros de clasificación a través del instructivo que permita identificar la asignación correcta de las comunicaciones oficiales recibidas, de acuerdo con las funciones de las dependencias de la Agencia</v>
      </c>
      <c r="X142" s="183" t="str">
        <f>+'5 - Diseño y Valoración Control'!K143</f>
        <v>Preventivo</v>
      </c>
      <c r="Y142" s="109" t="str">
        <f>+'5 - Diseño y Valoración Control'!L143</f>
        <v>Probabilidad</v>
      </c>
      <c r="Z142" s="183" t="str">
        <f>+'5 - Diseño y Valoración Control'!M143</f>
        <v>Manual</v>
      </c>
      <c r="AA142" s="109" t="str">
        <f>+'5 - Diseño y Valoración Control'!N143</f>
        <v>40%</v>
      </c>
      <c r="AB142" s="183" t="str">
        <f>+'5 - Diseño y Valoración Control'!O143</f>
        <v>Sin documentar</v>
      </c>
      <c r="AC142" s="183" t="str">
        <f>+'5 - Diseño y Valoración Control'!P143</f>
        <v>Continuo</v>
      </c>
      <c r="AD142" s="183" t="str">
        <f>+'5 - Diseño y Valoración Control'!Q143</f>
        <v>Con registro</v>
      </c>
      <c r="AE142" s="110">
        <f>+'5 - Diseño y Valoración Control'!R143</f>
        <v>0.6</v>
      </c>
      <c r="AF142" s="109" t="str">
        <f>+'5 - Diseño y Valoración Control'!S143</f>
        <v>Media</v>
      </c>
      <c r="AG142" s="110">
        <f>+'5 - Diseño y Valoración Control'!T143</f>
        <v>0.6</v>
      </c>
      <c r="AH142" s="109" t="str">
        <f>+'5 - Diseño y Valoración Control'!U143</f>
        <v>Moderado</v>
      </c>
      <c r="AI142" s="109" t="str">
        <f>+'5 - Diseño y Valoración Control'!V143</f>
        <v>Moderado</v>
      </c>
      <c r="AJ142" s="109" t="str">
        <f>+'5 - Diseño y Valoración Control'!W143</f>
        <v>Reducir</v>
      </c>
      <c r="AK142" s="153" t="str">
        <f>+'6 - Plan de Acciones Preventiva'!F141</f>
        <v>P 56.1</v>
      </c>
      <c r="AL142" s="152" t="str">
        <f>+'6 - Plan de Acciones Preventiva'!G141</f>
        <v>Realizar capacitaciones para fortalecer los conocimientos establecidos en el instructivo y dar claridad frente a las competencias y funciones asignadas a la Agencia y sus dependencias (Decreto 2363) y el Acuerdo 060 del 2001.</v>
      </c>
      <c r="AM142" s="153" t="str">
        <f>+'6 - Plan de Acciones Preventiva'!H141</f>
        <v>SUBDIRECCIÓN ADMINISTRATIVA Y FINANCIERA - EQUIPO DE GESTIÓN DOCUMENTAL</v>
      </c>
      <c r="AN142" s="152" t="str">
        <f>+'6 - Plan de Acciones Preventiva'!I141</f>
        <v>Listados de asistencia</v>
      </c>
      <c r="AO142" s="187">
        <f>+'6 - Plan de Acciones Preventiva'!J141</f>
        <v>4</v>
      </c>
      <c r="AP142" s="187">
        <f>+'6 - Plan de Acciones Preventiva'!AI141</f>
        <v>4</v>
      </c>
      <c r="AQ142" s="252">
        <f>+'6 - Plan de Acciones Preventiva'!AJ141</f>
        <v>1</v>
      </c>
      <c r="AR142" s="187" t="str">
        <f>+'6 - Plan de Acciones Preventiva'!AK141</f>
        <v>Finalizado</v>
      </c>
      <c r="AS142" s="183">
        <f>+'7 - Materialización del Riesgo'!G143</f>
        <v>0</v>
      </c>
      <c r="AT142" s="183">
        <f>+'7 - Materialización del Riesgo'!H143</f>
        <v>0</v>
      </c>
      <c r="AU142" s="183">
        <f>+'7 - Materialización del Riesgo'!I143</f>
        <v>0</v>
      </c>
      <c r="AV142" s="183" t="e">
        <f>+'7 - Materialización del Riesgo'!J143</f>
        <v>#DIV/0!</v>
      </c>
      <c r="AW142" s="183" t="e">
        <f>+'7 - Materialización del Riesgo'!K143</f>
        <v>#DIV/0!</v>
      </c>
      <c r="AX142" s="183">
        <f>+'7 - Materialización del Riesgo'!L143</f>
        <v>0</v>
      </c>
      <c r="AY142" s="183">
        <f>+'7 - Materialización del Riesgo'!M143</f>
        <v>0</v>
      </c>
      <c r="AZ142" s="183">
        <f>+'7 - Materialización del Riesgo'!N143</f>
        <v>0</v>
      </c>
      <c r="BA142" s="183">
        <f>+'7 - Materialización del Riesgo'!O143</f>
        <v>0</v>
      </c>
      <c r="BB142" s="183" t="e">
        <f>+'7 - Materialización del Riesgo'!P143</f>
        <v>#DIV/0!</v>
      </c>
      <c r="BC142" s="188">
        <f>+'7 - Materialización del Riesgo'!Q143</f>
        <v>1</v>
      </c>
    </row>
    <row r="143" spans="2:55" ht="56.6" x14ac:dyDescent="0.4">
      <c r="B143" s="152" t="str">
        <f>+'3 - Identificación del Riesgo'!B143</f>
        <v>ADMINISTRACIÓN DE BIENES Y SERVICIOS</v>
      </c>
      <c r="C143" s="152" t="str">
        <f>+'3 - Identificación del Riesgo'!C143</f>
        <v>Gestionar la Administración y mantenimiento de bienes y servicios necesarios para la ejecución de los procesos de la entidad.</v>
      </c>
      <c r="D143" s="152" t="str">
        <f>+'3 - Identificación del Riesgo'!D143</f>
        <v>Desde la recepción de los bienes y servicios, hasta la disposición final de los bienes y el recibido a satisfacción de los servicios.</v>
      </c>
      <c r="E143" s="183" t="str">
        <f>+'3 - Identificación del Riesgo'!F143</f>
        <v xml:space="preserve">SUBDIRECCIÓN ADMINISTRATIVA Y FINANCIERA
</v>
      </c>
      <c r="F143" s="153" t="str">
        <f>+'3 - Identificación del Riesgo'!G143</f>
        <v>R 56</v>
      </c>
      <c r="G143" s="183" t="str">
        <f>+'3 - Identificación del Riesgo'!H143</f>
        <v xml:space="preserve">Asignación incorrecta de comunicaciones oficiales recibidas (documentos) en el momento de la radicación. </v>
      </c>
      <c r="H143" s="183" t="str">
        <f>+'3 - Identificación del Riesgo'!I143</f>
        <v>Pérdida Reputacional</v>
      </c>
      <c r="I143" s="152" t="str">
        <f>+'3 - Identificación del Riesgo'!J143</f>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v>
      </c>
      <c r="J143" s="184">
        <f>+'3 - Identificación del Riesgo'!O143</f>
        <v>44701</v>
      </c>
      <c r="K143" s="184" t="str">
        <f>+'3 - Identificación del Riesgo'!K143</f>
        <v>OPERATIVOS</v>
      </c>
      <c r="L143" s="185" t="str">
        <f>+'3 - Identificación del Riesgo'!N143</f>
        <v>Usuarios, productos y prácticas</v>
      </c>
      <c r="M143" s="186">
        <f>+'4 - Valor del Riesgo Inherente'!H144</f>
        <v>8155</v>
      </c>
      <c r="N143" s="109" t="str">
        <f t="shared" si="4"/>
        <v>Muy Alta</v>
      </c>
      <c r="O143" s="110">
        <f t="shared" si="5"/>
        <v>1</v>
      </c>
      <c r="P143" s="186" t="str">
        <f>+'4 - Valor del Riesgo Inherente'!K144</f>
        <v xml:space="preserve">     El riesgo afecta la imagen de la entidad con algunos usuarios de relevancia frente al logro de los objetivos</v>
      </c>
      <c r="Q143" s="109" t="str">
        <f>+'4 - Valor del Riesgo Inherente'!L144</f>
        <v>Moderado</v>
      </c>
      <c r="R143" s="110">
        <f>+'4 - Valor del Riesgo Inherente'!M144</f>
        <v>0.6</v>
      </c>
      <c r="S143" s="109" t="str">
        <f>+'4 - Valor del Riesgo Inherente'!N144</f>
        <v>Alto</v>
      </c>
      <c r="T143" s="109" t="str">
        <f>+'4 - Valor del Riesgo Inherente'!O144</f>
        <v>Reducir</v>
      </c>
      <c r="U143" s="153" t="str">
        <f>+'5 - Diseño y Valoración Control'!H144</f>
        <v>C 56.2</v>
      </c>
      <c r="V143" s="152" t="str">
        <f>+'5 - Diseño y Valoración Control'!I144</f>
        <v>EQUIPO DE GESTIÓN DOCUMENTAL DE LA SUBDIRECCIÓN ADMINISTRATIVA Y FINANCIERA</v>
      </c>
      <c r="W143" s="152" t="str">
        <f>+'5 - Diseño y Valoración Control'!J144</f>
        <v>líder del Equipo de gestión documental de la Subdirección Administrativa y Financiera verifica la productividad y el margen de error a través del reporte del sistema ORFEO donde se evidencia la cantidad de comunicaciones oficiales asignadas a las dependencias por el personal de correspondencia</v>
      </c>
      <c r="X143" s="183" t="str">
        <f>+'5 - Diseño y Valoración Control'!K144</f>
        <v>Detectivo</v>
      </c>
      <c r="Y143" s="109" t="str">
        <f>+'5 - Diseño y Valoración Control'!L144</f>
        <v>Probabilidad</v>
      </c>
      <c r="Z143" s="183" t="str">
        <f>+'5 - Diseño y Valoración Control'!M144</f>
        <v>Manual</v>
      </c>
      <c r="AA143" s="109" t="str">
        <f>+'5 - Diseño y Valoración Control'!N144</f>
        <v>30%</v>
      </c>
      <c r="AB143" s="183" t="str">
        <f>+'5 - Diseño y Valoración Control'!O144</f>
        <v>Sin documentar</v>
      </c>
      <c r="AC143" s="183" t="str">
        <f>+'5 - Diseño y Valoración Control'!P144</f>
        <v>Continuo</v>
      </c>
      <c r="AD143" s="183" t="str">
        <f>+'5 - Diseño y Valoración Control'!Q144</f>
        <v>Con registro</v>
      </c>
      <c r="AE143" s="110">
        <f>+'5 - Diseño y Valoración Control'!R144</f>
        <v>0.42</v>
      </c>
      <c r="AF143" s="109" t="str">
        <f>+'5 - Diseño y Valoración Control'!S144</f>
        <v>Media</v>
      </c>
      <c r="AG143" s="110">
        <f>+'5 - Diseño y Valoración Control'!T144</f>
        <v>0.6</v>
      </c>
      <c r="AH143" s="109" t="str">
        <f>+'5 - Diseño y Valoración Control'!U144</f>
        <v>Moderado</v>
      </c>
      <c r="AI143" s="109" t="str">
        <f>+'5 - Diseño y Valoración Control'!V144</f>
        <v>Moderado</v>
      </c>
      <c r="AJ143" s="109" t="str">
        <f>+'5 - Diseño y Valoración Control'!W144</f>
        <v>Reducir</v>
      </c>
      <c r="AK143" s="153" t="str">
        <f>+'6 - Plan de Acciones Preventiva'!F142</f>
        <v>P 56.2</v>
      </c>
      <c r="AL143" s="152" t="str">
        <f>+'6 - Plan de Acciones Preventiva'!G142</f>
        <v xml:space="preserve">Realizar informe de seguimiento a la productividad y el margen de error del personal de correspondencia </v>
      </c>
      <c r="AM143" s="153" t="str">
        <f>+'6 - Plan de Acciones Preventiva'!H142</f>
        <v>SUBDIRECCIÓN ADMINISTRATIVA Y FINANCIERA - EQUIPO DE GESTIÓN DOCUMENTAL</v>
      </c>
      <c r="AN143" s="152" t="str">
        <f>+'6 - Plan de Acciones Preventiva'!I142</f>
        <v>Informe de seguimiento a la productividad y el margen de error</v>
      </c>
      <c r="AO143" s="187">
        <f>+'6 - Plan de Acciones Preventiva'!J142</f>
        <v>2</v>
      </c>
      <c r="AP143" s="187">
        <f>+'6 - Plan de Acciones Preventiva'!AI142</f>
        <v>2</v>
      </c>
      <c r="AQ143" s="252">
        <f>+'6 - Plan de Acciones Preventiva'!AJ142</f>
        <v>1</v>
      </c>
      <c r="AR143" s="187" t="str">
        <f>+'6 - Plan de Acciones Preventiva'!AK142</f>
        <v>Finalizado</v>
      </c>
      <c r="AS143" s="183">
        <f>+'7 - Materialización del Riesgo'!G144</f>
        <v>0</v>
      </c>
      <c r="AT143" s="183">
        <f>+'7 - Materialización del Riesgo'!H144</f>
        <v>0</v>
      </c>
      <c r="AU143" s="183">
        <f>+'7 - Materialización del Riesgo'!I144</f>
        <v>0</v>
      </c>
      <c r="AV143" s="183" t="e">
        <f>+'7 - Materialización del Riesgo'!J144</f>
        <v>#DIV/0!</v>
      </c>
      <c r="AW143" s="183" t="e">
        <f>+'7 - Materialización del Riesgo'!K144</f>
        <v>#DIV/0!</v>
      </c>
      <c r="AX143" s="183">
        <f>+'7 - Materialización del Riesgo'!L144</f>
        <v>0</v>
      </c>
      <c r="AY143" s="183">
        <f>+'7 - Materialización del Riesgo'!M144</f>
        <v>0</v>
      </c>
      <c r="AZ143" s="183">
        <f>+'7 - Materialización del Riesgo'!N144</f>
        <v>0</v>
      </c>
      <c r="BA143" s="183">
        <f>+'7 - Materialización del Riesgo'!O144</f>
        <v>0</v>
      </c>
      <c r="BB143" s="183" t="e">
        <f>+'7 - Materialización del Riesgo'!P144</f>
        <v>#DIV/0!</v>
      </c>
      <c r="BC143" s="188">
        <f>+'7 - Materialización del Riesgo'!Q144</f>
        <v>1</v>
      </c>
    </row>
    <row r="144" spans="2:55" ht="56.6" x14ac:dyDescent="0.4">
      <c r="B144" s="152" t="str">
        <f>+'3 - Identificación del Riesgo'!B144</f>
        <v>ADMINISTRACIÓN DE BIENES Y SERVICIOS</v>
      </c>
      <c r="C144" s="152" t="str">
        <f>+'3 - Identificación del Riesgo'!C144</f>
        <v>Gestionar la Administración y mantenimiento de bienes y servicios necesarios para la ejecución de los procesos de la entidad.</v>
      </c>
      <c r="D144" s="152" t="str">
        <f>+'3 - Identificación del Riesgo'!D144</f>
        <v>Desde la recepción de los bienes y servicios, hasta la disposición final de los bienes y el recibido a satisfacción de los servicios.</v>
      </c>
      <c r="E144" s="183" t="str">
        <f>+'3 - Identificación del Riesgo'!F144</f>
        <v xml:space="preserve">SUBDIRECCIÓN ADMINISTRATIVA Y FINANCIERA
</v>
      </c>
      <c r="F144" s="153" t="str">
        <f>+'3 - Identificación del Riesgo'!G144</f>
        <v>R 56</v>
      </c>
      <c r="G144" s="183" t="str">
        <f>+'3 - Identificación del Riesgo'!H144</f>
        <v xml:space="preserve">Asignación incorrecta de comunicaciones oficiales recibidas (documentos) en el momento de la radicación. </v>
      </c>
      <c r="H144" s="183" t="str">
        <f>+'3 - Identificación del Riesgo'!I144</f>
        <v>Pérdida Reputacional</v>
      </c>
      <c r="I144" s="152" t="str">
        <f>+'3 - Identificación del Riesgo'!J144</f>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v>
      </c>
      <c r="J144" s="184">
        <f>+'3 - Identificación del Riesgo'!O144</f>
        <v>44701</v>
      </c>
      <c r="K144" s="184" t="str">
        <f>+'3 - Identificación del Riesgo'!K144</f>
        <v>OPERATIVOS</v>
      </c>
      <c r="L144" s="185" t="str">
        <f>+'3 - Identificación del Riesgo'!N144</f>
        <v>Usuarios, productos y prácticas</v>
      </c>
      <c r="M144" s="186">
        <f>+'4 - Valor del Riesgo Inherente'!H145</f>
        <v>8155</v>
      </c>
      <c r="N144" s="109" t="str">
        <f t="shared" si="4"/>
        <v>Muy Alta</v>
      </c>
      <c r="O144" s="110">
        <f t="shared" si="5"/>
        <v>1</v>
      </c>
      <c r="P144" s="186" t="str">
        <f>+'4 - Valor del Riesgo Inherente'!K145</f>
        <v xml:space="preserve">     El riesgo afecta la imagen de la entidad con algunos usuarios de relevancia frente al logro de los objetivos</v>
      </c>
      <c r="Q144" s="109" t="str">
        <f>+'4 - Valor del Riesgo Inherente'!L145</f>
        <v>Moderado</v>
      </c>
      <c r="R144" s="110">
        <f>+'4 - Valor del Riesgo Inherente'!M145</f>
        <v>0.6</v>
      </c>
      <c r="S144" s="109" t="str">
        <f>+'4 - Valor del Riesgo Inherente'!N145</f>
        <v>Alto</v>
      </c>
      <c r="T144" s="109" t="str">
        <f>+'4 - Valor del Riesgo Inherente'!O145</f>
        <v>Reducir</v>
      </c>
      <c r="U144" s="153" t="str">
        <f>+'5 - Diseño y Valoración Control'!H145</f>
        <v>C 56.3</v>
      </c>
      <c r="V144" s="152" t="str">
        <f>+'5 - Diseño y Valoración Control'!I145</f>
        <v>EQUIPO DE GESTIÓN DOCUMENTAL DE LA SUBDIRECCIÓN ADMINISTRATIVA Y FINANCIERA</v>
      </c>
      <c r="W144" s="152" t="str">
        <f>+'5 - Diseño y Valoración Control'!J145</f>
        <v>Equipo de gestión documental de la Subdirección Administrativa y Financiera actualiza la asignación de la comunicación oficial que presenta error de entrega (devolución) a través del reporte del sistema ORFEO donde se evidenció la asignación incorrecta y se envía a la nueva dependencia la comunicación oficial, garantizando la entrega de esta.</v>
      </c>
      <c r="X144" s="183" t="str">
        <f>+'5 - Diseño y Valoración Control'!K145</f>
        <v>Correctivo</v>
      </c>
      <c r="Y144" s="109" t="str">
        <f>+'5 - Diseño y Valoración Control'!L145</f>
        <v>Impacto</v>
      </c>
      <c r="Z144" s="183" t="str">
        <f>+'5 - Diseño y Valoración Control'!M145</f>
        <v>Manual</v>
      </c>
      <c r="AA144" s="109" t="str">
        <f>+'5 - Diseño y Valoración Control'!N145</f>
        <v>25%</v>
      </c>
      <c r="AB144" s="183" t="str">
        <f>+'5 - Diseño y Valoración Control'!O145</f>
        <v>Sin documentar</v>
      </c>
      <c r="AC144" s="183" t="str">
        <f>+'5 - Diseño y Valoración Control'!P145</f>
        <v>Continuo</v>
      </c>
      <c r="AD144" s="183" t="str">
        <f>+'5 - Diseño y Valoración Control'!Q145</f>
        <v>Con registro</v>
      </c>
      <c r="AE144" s="110">
        <f>+'5 - Diseño y Valoración Control'!R145</f>
        <v>0.42</v>
      </c>
      <c r="AF144" s="109" t="str">
        <f>+'5 - Diseño y Valoración Control'!S145</f>
        <v>Media</v>
      </c>
      <c r="AG144" s="110">
        <f>+'5 - Diseño y Valoración Control'!T145</f>
        <v>0.44999999999999996</v>
      </c>
      <c r="AH144" s="109" t="str">
        <f>+'5 - Diseño y Valoración Control'!U145</f>
        <v>Moderado</v>
      </c>
      <c r="AI144" s="109" t="str">
        <f>+'5 - Diseño y Valoración Control'!V145</f>
        <v>Moderado</v>
      </c>
      <c r="AJ144" s="109" t="str">
        <f>+'5 - Diseño y Valoración Control'!W145</f>
        <v>Reducir</v>
      </c>
      <c r="AK144" s="153" t="str">
        <f>+'6 - Plan de Acciones Preventiva'!F143</f>
        <v>P 56.3</v>
      </c>
      <c r="AL144" s="152">
        <f>+'6 - Plan de Acciones Preventiva'!G143</f>
        <v>0</v>
      </c>
      <c r="AM144" s="153">
        <f>+'6 - Plan de Acciones Preventiva'!H143</f>
        <v>0</v>
      </c>
      <c r="AN144" s="152">
        <f>+'6 - Plan de Acciones Preventiva'!I143</f>
        <v>0</v>
      </c>
      <c r="AO144" s="187">
        <f>+'6 - Plan de Acciones Preventiva'!J143</f>
        <v>0</v>
      </c>
      <c r="AP144" s="187">
        <f>+'6 - Plan de Acciones Preventiva'!AI143</f>
        <v>0</v>
      </c>
      <c r="AQ144" s="252">
        <f>+'6 - Plan de Acciones Preventiva'!AJ143</f>
        <v>0</v>
      </c>
      <c r="AR144" s="187">
        <f>+'6 - Plan de Acciones Preventiva'!AK143</f>
        <v>0</v>
      </c>
      <c r="AS144" s="183">
        <f>+'7 - Materialización del Riesgo'!G145</f>
        <v>0</v>
      </c>
      <c r="AT144" s="183">
        <f>+'7 - Materialización del Riesgo'!H145</f>
        <v>0</v>
      </c>
      <c r="AU144" s="183">
        <f>+'7 - Materialización del Riesgo'!I145</f>
        <v>0</v>
      </c>
      <c r="AV144" s="183" t="e">
        <f>+'7 - Materialización del Riesgo'!J145</f>
        <v>#DIV/0!</v>
      </c>
      <c r="AW144" s="183" t="e">
        <f>+'7 - Materialización del Riesgo'!K145</f>
        <v>#DIV/0!</v>
      </c>
      <c r="AX144" s="183">
        <f>+'7 - Materialización del Riesgo'!L145</f>
        <v>0</v>
      </c>
      <c r="AY144" s="183">
        <f>+'7 - Materialización del Riesgo'!M145</f>
        <v>0</v>
      </c>
      <c r="AZ144" s="183">
        <f>+'7 - Materialización del Riesgo'!N145</f>
        <v>0</v>
      </c>
      <c r="BA144" s="183">
        <f>+'7 - Materialización del Riesgo'!O145</f>
        <v>0</v>
      </c>
      <c r="BB144" s="183" t="e">
        <f>+'7 - Materialización del Riesgo'!P145</f>
        <v>#DIV/0!</v>
      </c>
      <c r="BC144" s="188">
        <f>+'7 - Materialización del Riesgo'!Q145</f>
        <v>1</v>
      </c>
    </row>
    <row r="145" spans="2:55" ht="56.6" x14ac:dyDescent="0.4">
      <c r="B145" s="152" t="str">
        <f>+'3 - Identificación del Riesgo'!B145</f>
        <v>ADMINISTRACIÓN DE BIENES Y SERVICIOS</v>
      </c>
      <c r="C145" s="152" t="str">
        <f>+'3 - Identificación del Riesgo'!C145</f>
        <v>Gestionar la Administración y mantenimiento de bienes y servicios necesarios para la ejecución de los procesos de la entidad.</v>
      </c>
      <c r="D145" s="152" t="str">
        <f>+'3 - Identificación del Riesgo'!D145</f>
        <v>Desde la recepción de los bienes y servicios, hasta la disposición final de los bienes y el recibido a satisfacción de los servicios.</v>
      </c>
      <c r="E145" s="183" t="str">
        <f>+'3 - Identificación del Riesgo'!F145</f>
        <v xml:space="preserve">SUBDIRECCIÓN ADMINISTRATIVA Y FINANCIERA
</v>
      </c>
      <c r="F145" s="153" t="str">
        <f>+'3 - Identificación del Riesgo'!G145</f>
        <v>R 57</v>
      </c>
      <c r="G145" s="183" t="str">
        <f>+'3 - Identificación del Riesgo'!H145</f>
        <v>Demoras en la respuesta a solicitudes internas de documentos en atención de los requerimientos de expedientes por parte de las dependencias</v>
      </c>
      <c r="H145" s="183" t="str">
        <f>+'3 - Identificación del Riesgo'!I145</f>
        <v>Pérdida Reputacional</v>
      </c>
      <c r="I145" s="152" t="str">
        <f>+'3 - Identificación del Riesgo'!J145</f>
        <v>Posibilidad de pérdida reputacional derivando en acciones jurídicas en contra de la entidad debido a los vencimientos de términos debido a personal insuficiente para atender la alta demanda y la inexactitud o complejidad de la solicitud del expediente o información por parte de la dependencia</v>
      </c>
      <c r="J145" s="184">
        <f>+'3 - Identificación del Riesgo'!O145</f>
        <v>44701</v>
      </c>
      <c r="K145" s="184" t="str">
        <f>+'3 - Identificación del Riesgo'!K145</f>
        <v>OPERATIVOS</v>
      </c>
      <c r="L145" s="185" t="str">
        <f>+'3 - Identificación del Riesgo'!N145</f>
        <v>Usuarios, productos y prácticas</v>
      </c>
      <c r="M145" s="186">
        <f>+'4 - Valor del Riesgo Inherente'!H146</f>
        <v>154477</v>
      </c>
      <c r="N145" s="109" t="str">
        <f t="shared" si="4"/>
        <v>Muy Alta</v>
      </c>
      <c r="O145" s="110">
        <f t="shared" si="5"/>
        <v>1</v>
      </c>
      <c r="P145" s="186" t="str">
        <f>+'4 - Valor del Riesgo Inherente'!K146</f>
        <v xml:space="preserve">     El riesgo afecta la imagen de la entidad con algunos usuarios de relevancia frente al logro de los objetivos</v>
      </c>
      <c r="Q145" s="109" t="str">
        <f>+'4 - Valor del Riesgo Inherente'!L146</f>
        <v>Moderado</v>
      </c>
      <c r="R145" s="110">
        <f>+'4 - Valor del Riesgo Inherente'!M146</f>
        <v>0.6</v>
      </c>
      <c r="S145" s="109" t="str">
        <f>+'4 - Valor del Riesgo Inherente'!N146</f>
        <v>Alto</v>
      </c>
      <c r="T145" s="109" t="str">
        <f>+'4 - Valor del Riesgo Inherente'!O146</f>
        <v>Reducir</v>
      </c>
      <c r="U145" s="153" t="str">
        <f>+'5 - Diseño y Valoración Control'!H146</f>
        <v>C 57.1</v>
      </c>
      <c r="V145" s="152" t="str">
        <f>+'5 - Diseño y Valoración Control'!I146</f>
        <v>LÍDER DEL EQUIPO DE GESTIÓN DOCUMENTAL DE LA SUBDIRECCIÓN ADMINISTRATIVA Y FINANCIERA</v>
      </c>
      <c r="W145" s="152" t="str">
        <f>+'5 - Diseño y Valoración Control'!J146</f>
        <v>líder del Equipo de gestión documental de la Subdirección Administrativa y Financiera valida las solicitudes de información y/o expedientes a través del reporte generado por el aplicativo CAS donde se evidencia la cantidad de solicitudes recibidas o asignadas a gestión documental y las demoras en respuesta por parte de gestión documental</v>
      </c>
      <c r="X145" s="183" t="str">
        <f>+'5 - Diseño y Valoración Control'!K146</f>
        <v>Detectivo</v>
      </c>
      <c r="Y145" s="109" t="str">
        <f>+'5 - Diseño y Valoración Control'!L146</f>
        <v>Probabilidad</v>
      </c>
      <c r="Z145" s="183" t="str">
        <f>+'5 - Diseño y Valoración Control'!M146</f>
        <v>Manual</v>
      </c>
      <c r="AA145" s="109" t="str">
        <f>+'5 - Diseño y Valoración Control'!N146</f>
        <v>30%</v>
      </c>
      <c r="AB145" s="183" t="str">
        <f>+'5 - Diseño y Valoración Control'!O146</f>
        <v>Sin documentar</v>
      </c>
      <c r="AC145" s="183" t="str">
        <f>+'5 - Diseño y Valoración Control'!P146</f>
        <v>Continuo</v>
      </c>
      <c r="AD145" s="183" t="str">
        <f>+'5 - Diseño y Valoración Control'!Q146</f>
        <v>Con registro</v>
      </c>
      <c r="AE145" s="110">
        <f>+'5 - Diseño y Valoración Control'!R146</f>
        <v>0.7</v>
      </c>
      <c r="AF145" s="109" t="str">
        <f>+'5 - Diseño y Valoración Control'!S146</f>
        <v>Alta</v>
      </c>
      <c r="AG145" s="110">
        <f>+'5 - Diseño y Valoración Control'!T146</f>
        <v>0.6</v>
      </c>
      <c r="AH145" s="109" t="str">
        <f>+'5 - Diseño y Valoración Control'!U146</f>
        <v>Moderado</v>
      </c>
      <c r="AI145" s="109" t="str">
        <f>+'5 - Diseño y Valoración Control'!V146</f>
        <v>Alto</v>
      </c>
      <c r="AJ145" s="109" t="str">
        <f>+'5 - Diseño y Valoración Control'!W146</f>
        <v>Reducir</v>
      </c>
      <c r="AK145" s="153" t="str">
        <f>+'6 - Plan de Acciones Preventiva'!F144</f>
        <v>P 57.1</v>
      </c>
      <c r="AL145" s="152" t="str">
        <f>+'6 - Plan de Acciones Preventiva'!G144</f>
        <v xml:space="preserve">Actualizar el instructivo ADMBS-I-011 suministro de los servicios de préstamos y devolución y consulta de documentos en los depósitos de archivos de la Agencia </v>
      </c>
      <c r="AM145" s="153" t="str">
        <f>+'6 - Plan de Acciones Preventiva'!H144</f>
        <v>SUBDIRECCIÓN ADMINISTRATIVA Y FINANCIERA - EQUIPO DE GESTIÓN DOCUMENTAL</v>
      </c>
      <c r="AN145" s="152" t="str">
        <f>+'6 - Plan de Acciones Preventiva'!I144</f>
        <v xml:space="preserve">Instructivo publicado </v>
      </c>
      <c r="AO145" s="187">
        <f>+'6 - Plan de Acciones Preventiva'!J144</f>
        <v>1</v>
      </c>
      <c r="AP145" s="187">
        <f>+'6 - Plan de Acciones Preventiva'!AI144</f>
        <v>1</v>
      </c>
      <c r="AQ145" s="252">
        <f>+'6 - Plan de Acciones Preventiva'!AJ144</f>
        <v>1</v>
      </c>
      <c r="AR145" s="187" t="str">
        <f>+'6 - Plan de Acciones Preventiva'!AK144</f>
        <v>Finalizado</v>
      </c>
      <c r="AS145" s="183">
        <f>+'7 - Materialización del Riesgo'!G146</f>
        <v>0</v>
      </c>
      <c r="AT145" s="183">
        <f>+'7 - Materialización del Riesgo'!H146</f>
        <v>0</v>
      </c>
      <c r="AU145" s="183">
        <f>+'7 - Materialización del Riesgo'!I146</f>
        <v>0</v>
      </c>
      <c r="AV145" s="183" t="e">
        <f>+'7 - Materialización del Riesgo'!J146</f>
        <v>#DIV/0!</v>
      </c>
      <c r="AW145" s="183" t="e">
        <f>+'7 - Materialización del Riesgo'!K146</f>
        <v>#DIV/0!</v>
      </c>
      <c r="AX145" s="183">
        <f>+'7 - Materialización del Riesgo'!L146</f>
        <v>0</v>
      </c>
      <c r="AY145" s="183">
        <f>+'7 - Materialización del Riesgo'!M146</f>
        <v>0</v>
      </c>
      <c r="AZ145" s="183">
        <f>+'7 - Materialización del Riesgo'!N146</f>
        <v>0</v>
      </c>
      <c r="BA145" s="183">
        <f>+'7 - Materialización del Riesgo'!O146</f>
        <v>0</v>
      </c>
      <c r="BB145" s="183" t="e">
        <f>+'7 - Materialización del Riesgo'!P146</f>
        <v>#DIV/0!</v>
      </c>
      <c r="BC145" s="188">
        <f>+'7 - Materialización del Riesgo'!Q146</f>
        <v>1</v>
      </c>
    </row>
    <row r="146" spans="2:55" ht="56.6" x14ac:dyDescent="0.4">
      <c r="B146" s="152" t="str">
        <f>+'3 - Identificación del Riesgo'!B146</f>
        <v>ADMINISTRACIÓN DE BIENES Y SERVICIOS</v>
      </c>
      <c r="C146" s="152" t="str">
        <f>+'3 - Identificación del Riesgo'!C146</f>
        <v>Gestionar la Administración y mantenimiento de bienes y servicios necesarios para la ejecución de los procesos de la entidad.</v>
      </c>
      <c r="D146" s="152" t="str">
        <f>+'3 - Identificación del Riesgo'!D146</f>
        <v>Desde la recepción de los bienes y servicios, hasta la disposición final de los bienes y el recibido a satisfacción de los servicios.</v>
      </c>
      <c r="E146" s="183" t="str">
        <f>+'3 - Identificación del Riesgo'!F146</f>
        <v xml:space="preserve">SUBDIRECCIÓN ADMINISTRATIVA Y FINANCIERA
</v>
      </c>
      <c r="F146" s="153" t="str">
        <f>+'3 - Identificación del Riesgo'!G146</f>
        <v>R 57</v>
      </c>
      <c r="G146" s="183" t="str">
        <f>+'3 - Identificación del Riesgo'!H146</f>
        <v>Demoras en la respuesta a solicitudes internas de documentos en atención de los requerimientos de expedientes por parte de las dependencias</v>
      </c>
      <c r="H146" s="183" t="str">
        <f>+'3 - Identificación del Riesgo'!I146</f>
        <v>Pérdida Reputacional</v>
      </c>
      <c r="I146" s="152" t="str">
        <f>+'3 - Identificación del Riesgo'!J146</f>
        <v>Posibilidad de pérdida reputacional derivando en acciones jurídicas en contra de la entidad debido a los vencimientos de términos debido a personal insuficiente para atender la alta demanda y la inexactitud o complejidad de la solicitud del expediente o información por parte de la dependencia</v>
      </c>
      <c r="J146" s="184">
        <f>+'3 - Identificación del Riesgo'!O146</f>
        <v>44701</v>
      </c>
      <c r="K146" s="184" t="str">
        <f>+'3 - Identificación del Riesgo'!K146</f>
        <v>OPERATIVOS</v>
      </c>
      <c r="L146" s="185" t="str">
        <f>+'3 - Identificación del Riesgo'!N146</f>
        <v>Usuarios, productos y prácticas</v>
      </c>
      <c r="M146" s="186">
        <f>+'4 - Valor del Riesgo Inherente'!H147</f>
        <v>154477</v>
      </c>
      <c r="N146" s="109" t="str">
        <f t="shared" si="4"/>
        <v>Muy Alta</v>
      </c>
      <c r="O146" s="110">
        <f t="shared" si="5"/>
        <v>1</v>
      </c>
      <c r="P146" s="186" t="str">
        <f>+'4 - Valor del Riesgo Inherente'!K147</f>
        <v xml:space="preserve">     El riesgo afecta la imagen de la entidad con algunos usuarios de relevancia frente al logro de los objetivos</v>
      </c>
      <c r="Q146" s="109" t="str">
        <f>+'4 - Valor del Riesgo Inherente'!L147</f>
        <v>Moderado</v>
      </c>
      <c r="R146" s="110">
        <f>+'4 - Valor del Riesgo Inherente'!M147</f>
        <v>0.6</v>
      </c>
      <c r="S146" s="109" t="str">
        <f>+'4 - Valor del Riesgo Inherente'!N147</f>
        <v>Alto</v>
      </c>
      <c r="T146" s="109" t="str">
        <f>+'4 - Valor del Riesgo Inherente'!O147</f>
        <v>Reducir</v>
      </c>
      <c r="U146" s="153" t="str">
        <f>+'5 - Diseño y Valoración Control'!H147</f>
        <v>C 57.2</v>
      </c>
      <c r="V146" s="152" t="str">
        <f>+'5 - Diseño y Valoración Control'!I147</f>
        <v>EQUIPO DE GESTIÓN DOCUMENTAL DE LA SUBDIRECCIÓN ADMINISTRATIVA Y FINANCIERA</v>
      </c>
      <c r="W146" s="152" t="str">
        <f>+'5 - Diseño y Valoración Control'!J147</f>
        <v>Equipo de gestión documental de la Subdirección Administrativa y Financiera prioriza las solicitudes de información y/o expedientes con demoras a través de la visualización del cuadro de gestión en el aplicativo CAS donde se presentan las que están en rojo y realizan la gestión inmediata de la solicitud y se actualiza el reporte de gestión del aplicativo CAS</v>
      </c>
      <c r="X146" s="183" t="str">
        <f>+'5 - Diseño y Valoración Control'!K147</f>
        <v>Correctivo</v>
      </c>
      <c r="Y146" s="109" t="str">
        <f>+'5 - Diseño y Valoración Control'!L147</f>
        <v>Impacto</v>
      </c>
      <c r="Z146" s="183" t="str">
        <f>+'5 - Diseño y Valoración Control'!M147</f>
        <v>Manual</v>
      </c>
      <c r="AA146" s="109" t="str">
        <f>+'5 - Diseño y Valoración Control'!N147</f>
        <v>25%</v>
      </c>
      <c r="AB146" s="183" t="str">
        <f>+'5 - Diseño y Valoración Control'!O147</f>
        <v>Sin documentar</v>
      </c>
      <c r="AC146" s="183" t="str">
        <f>+'5 - Diseño y Valoración Control'!P147</f>
        <v>Continuo</v>
      </c>
      <c r="AD146" s="183" t="str">
        <f>+'5 - Diseño y Valoración Control'!Q147</f>
        <v>Con registro</v>
      </c>
      <c r="AE146" s="110">
        <f>+'5 - Diseño y Valoración Control'!R147</f>
        <v>0.7</v>
      </c>
      <c r="AF146" s="109" t="str">
        <f>+'5 - Diseño y Valoración Control'!S147</f>
        <v>Alta</v>
      </c>
      <c r="AG146" s="110">
        <f>+'5 - Diseño y Valoración Control'!T147</f>
        <v>0.44999999999999996</v>
      </c>
      <c r="AH146" s="109" t="str">
        <f>+'5 - Diseño y Valoración Control'!U147</f>
        <v>Moderado</v>
      </c>
      <c r="AI146" s="109" t="str">
        <f>+'5 - Diseño y Valoración Control'!V147</f>
        <v>Alto</v>
      </c>
      <c r="AJ146" s="109" t="str">
        <f>+'5 - Diseño y Valoración Control'!W147</f>
        <v>Reducir</v>
      </c>
      <c r="AK146" s="153" t="str">
        <f>+'6 - Plan de Acciones Preventiva'!F145</f>
        <v>P 57.2</v>
      </c>
      <c r="AL146" s="152">
        <f>+'6 - Plan de Acciones Preventiva'!G145</f>
        <v>0</v>
      </c>
      <c r="AM146" s="153" t="str">
        <f>+'6 - Plan de Acciones Preventiva'!H145</f>
        <v/>
      </c>
      <c r="AN146" s="152">
        <f>+'6 - Plan de Acciones Preventiva'!I145</f>
        <v>0</v>
      </c>
      <c r="AO146" s="187">
        <f>+'6 - Plan de Acciones Preventiva'!J145</f>
        <v>0</v>
      </c>
      <c r="AP146" s="187">
        <f>+'6 - Plan de Acciones Preventiva'!AI145</f>
        <v>0</v>
      </c>
      <c r="AQ146" s="252">
        <f>+'6 - Plan de Acciones Preventiva'!AJ145</f>
        <v>0</v>
      </c>
      <c r="AR146" s="187">
        <f>+'6 - Plan de Acciones Preventiva'!AK145</f>
        <v>0</v>
      </c>
      <c r="AS146" s="183">
        <f>+'7 - Materialización del Riesgo'!G147</f>
        <v>0</v>
      </c>
      <c r="AT146" s="183">
        <f>+'7 - Materialización del Riesgo'!H147</f>
        <v>0</v>
      </c>
      <c r="AU146" s="183">
        <f>+'7 - Materialización del Riesgo'!I147</f>
        <v>0</v>
      </c>
      <c r="AV146" s="183" t="e">
        <f>+'7 - Materialización del Riesgo'!J147</f>
        <v>#DIV/0!</v>
      </c>
      <c r="AW146" s="183" t="e">
        <f>+'7 - Materialización del Riesgo'!K147</f>
        <v>#DIV/0!</v>
      </c>
      <c r="AX146" s="183">
        <f>+'7 - Materialización del Riesgo'!L147</f>
        <v>0</v>
      </c>
      <c r="AY146" s="183">
        <f>+'7 - Materialización del Riesgo'!M147</f>
        <v>0</v>
      </c>
      <c r="AZ146" s="183">
        <f>+'7 - Materialización del Riesgo'!N147</f>
        <v>0</v>
      </c>
      <c r="BA146" s="183">
        <f>+'7 - Materialización del Riesgo'!O147</f>
        <v>0</v>
      </c>
      <c r="BB146" s="183" t="e">
        <f>+'7 - Materialización del Riesgo'!P147</f>
        <v>#DIV/0!</v>
      </c>
      <c r="BC146" s="188">
        <f>+'7 - Materialización del Riesgo'!Q147</f>
        <v>1</v>
      </c>
    </row>
    <row r="147" spans="2:55" ht="56.6" x14ac:dyDescent="0.4">
      <c r="B147" s="152" t="str">
        <f>+'3 - Identificación del Riesgo'!B147</f>
        <v>ADMINISTRACIÓN DE BIENES Y SERVICIOS</v>
      </c>
      <c r="C147" s="152" t="str">
        <f>+'3 - Identificación del Riesgo'!C147</f>
        <v>Gestionar la Administración y mantenimiento de bienes y servicios necesarios para la ejecución de los procesos de la entidad.</v>
      </c>
      <c r="D147" s="152" t="str">
        <f>+'3 - Identificación del Riesgo'!D147</f>
        <v>Desde la recepción de los bienes y servicios, hasta la disposición final de los bienes y el recibido a satisfacción de los servicios.</v>
      </c>
      <c r="E147" s="183" t="str">
        <f>+'3 - Identificación del Riesgo'!F147</f>
        <v>SUBDIRECCIÓN ADMINISTRATIVA Y FINANCIERA</v>
      </c>
      <c r="F147" s="153" t="str">
        <f>+'3 - Identificación del Riesgo'!G147</f>
        <v>R 58</v>
      </c>
      <c r="G147" s="183" t="str">
        <f>+'3 - Identificación del Riesgo'!H147</f>
        <v>Incumplimiento del Plan de Gestión Integral de Residuos Peligrosos (PGIRESPEL)</v>
      </c>
      <c r="H147" s="183" t="str">
        <f>+'3 - Identificación del Riesgo'!I147</f>
        <v>Afectación Económica o presupuestal</v>
      </c>
      <c r="I147" s="152" t="str">
        <f>+'3 - Identificación del Riesgo'!J147</f>
        <v>Posibilidad de afectación económica por sanciones legales por entes de control debido al desconocimiento en la normatividad ambiental aplicable</v>
      </c>
      <c r="J147" s="184">
        <f>+'3 - Identificación del Riesgo'!O147</f>
        <v>44701</v>
      </c>
      <c r="K147" s="184" t="str">
        <f>+'3 - Identificación del Riesgo'!K147</f>
        <v>OPERATIVOS</v>
      </c>
      <c r="L147" s="185" t="str">
        <f>+'3 - Identificación del Riesgo'!N147</f>
        <v>Ejecución y administración de procesos</v>
      </c>
      <c r="M147" s="186">
        <f>+'4 - Valor del Riesgo Inherente'!H148</f>
        <v>154477</v>
      </c>
      <c r="N147" s="109" t="str">
        <f t="shared" si="4"/>
        <v>Muy Alta</v>
      </c>
      <c r="O147" s="110">
        <f t="shared" si="5"/>
        <v>1</v>
      </c>
      <c r="P147" s="186" t="str">
        <f>+'4 - Valor del Riesgo Inherente'!K148</f>
        <v xml:space="preserve">     El riesgo afecta la imagen de la entidad con algunos usuarios de relevancia frente al logro de los objetivos</v>
      </c>
      <c r="Q147" s="109" t="str">
        <f>+'4 - Valor del Riesgo Inherente'!L148</f>
        <v>Moderado</v>
      </c>
      <c r="R147" s="110">
        <f>+'4 - Valor del Riesgo Inherente'!M148</f>
        <v>0.6</v>
      </c>
      <c r="S147" s="109" t="str">
        <f>+'4 - Valor del Riesgo Inherente'!N148</f>
        <v>Alto</v>
      </c>
      <c r="T147" s="109" t="str">
        <f>+'4 - Valor del Riesgo Inherente'!O148</f>
        <v>Reducir</v>
      </c>
      <c r="U147" s="153" t="str">
        <f>+'5 - Diseño y Valoración Control'!H148</f>
        <v>C 58.1</v>
      </c>
      <c r="V147" s="152" t="str">
        <f>+'5 - Diseño y Valoración Control'!I148</f>
        <v>SUBDIRECCIÓN ADMINISTRATIVA Y FINANCIERA (GESTIÓN AMBIENTAL)</v>
      </c>
      <c r="W147" s="152" t="str">
        <f>+'5 - Diseño y Valoración Control'!J148</f>
        <v>Subdirección administrativa y financiera (Gestión Ambiental) verifica el cumplimiento del Plan de Gestión Integral de Residuos peligrosos a través de las certificaciones de disposición final de los residuos entregadas por las empresas gestoras  donde se identifica si se esta cumpliendo con los lineamientos de implementación de la gestión en el PGIRESPEL</v>
      </c>
      <c r="X147" s="183" t="str">
        <f>+'5 - Diseño y Valoración Control'!K148</f>
        <v>Detectivo</v>
      </c>
      <c r="Y147" s="109" t="str">
        <f>+'5 - Diseño y Valoración Control'!L148</f>
        <v>Probabilidad</v>
      </c>
      <c r="Z147" s="183" t="str">
        <f>+'5 - Diseño y Valoración Control'!M148</f>
        <v>Manual</v>
      </c>
      <c r="AA147" s="109" t="str">
        <f>+'5 - Diseño y Valoración Control'!N148</f>
        <v>30%</v>
      </c>
      <c r="AB147" s="183" t="str">
        <f>+'5 - Diseño y Valoración Control'!O148</f>
        <v>Documentado</v>
      </c>
      <c r="AC147" s="183" t="str">
        <f>+'5 - Diseño y Valoración Control'!P148</f>
        <v>Continua</v>
      </c>
      <c r="AD147" s="183" t="str">
        <f>+'5 - Diseño y Valoración Control'!Q148</f>
        <v>Con registro</v>
      </c>
      <c r="AE147" s="110">
        <f>+'5 - Diseño y Valoración Control'!R148</f>
        <v>0.7</v>
      </c>
      <c r="AF147" s="109" t="str">
        <f>+'5 - Diseño y Valoración Control'!S148</f>
        <v>Alta</v>
      </c>
      <c r="AG147" s="110">
        <f>+'5 - Diseño y Valoración Control'!T148</f>
        <v>0.6</v>
      </c>
      <c r="AH147" s="109" t="str">
        <f>+'5 - Diseño y Valoración Control'!U148</f>
        <v>Moderado</v>
      </c>
      <c r="AI147" s="109" t="str">
        <f>+'5 - Diseño y Valoración Control'!V148</f>
        <v>Alto</v>
      </c>
      <c r="AJ147" s="109" t="str">
        <f>+'5 - Diseño y Valoración Control'!W148</f>
        <v>Reducir</v>
      </c>
      <c r="AK147" s="153" t="str">
        <f>+'6 - Plan de Acciones Preventiva'!F146</f>
        <v>P 58.1</v>
      </c>
      <c r="AL147" s="152" t="str">
        <f>+'6 - Plan de Acciones Preventiva'!G146</f>
        <v xml:space="preserve">Realizar seguimiento a la generación de residuos peligrosos al interior de la entidad </v>
      </c>
      <c r="AM147" s="153" t="str">
        <f>+'6 - Plan de Acciones Preventiva'!H146</f>
        <v>SUBDIRECCIÓN ADMINISTRATIVA Y FINANCIERA (GESTIÓN AMBIENTAL)</v>
      </c>
      <c r="AN147" s="152" t="str">
        <f>+'6 - Plan de Acciones Preventiva'!I146</f>
        <v>Bitácora de generación de residuos</v>
      </c>
      <c r="AO147" s="187">
        <f>+'6 - Plan de Acciones Preventiva'!J146</f>
        <v>3</v>
      </c>
      <c r="AP147" s="187">
        <f>+'6 - Plan de Acciones Preventiva'!AI146</f>
        <v>5</v>
      </c>
      <c r="AQ147" s="252">
        <f>+'6 - Plan de Acciones Preventiva'!AJ146</f>
        <v>1</v>
      </c>
      <c r="AR147" s="187" t="str">
        <f>+'6 - Plan de Acciones Preventiva'!AK146</f>
        <v>Finalizado</v>
      </c>
      <c r="AS147" s="183">
        <f>+'7 - Materialización del Riesgo'!G148</f>
        <v>0</v>
      </c>
      <c r="AT147" s="183">
        <f>+'7 - Materialización del Riesgo'!H148</f>
        <v>0</v>
      </c>
      <c r="AU147" s="183">
        <f>+'7 - Materialización del Riesgo'!I148</f>
        <v>0</v>
      </c>
      <c r="AV147" s="183" t="e">
        <f>+'7 - Materialización del Riesgo'!J148</f>
        <v>#DIV/0!</v>
      </c>
      <c r="AW147" s="183" t="e">
        <f>+'7 - Materialización del Riesgo'!K148</f>
        <v>#DIV/0!</v>
      </c>
      <c r="AX147" s="183">
        <f>+'7 - Materialización del Riesgo'!L148</f>
        <v>0</v>
      </c>
      <c r="AY147" s="183">
        <f>+'7 - Materialización del Riesgo'!M148</f>
        <v>0</v>
      </c>
      <c r="AZ147" s="183">
        <f>+'7 - Materialización del Riesgo'!N148</f>
        <v>0</v>
      </c>
      <c r="BA147" s="183">
        <f>+'7 - Materialización del Riesgo'!O148</f>
        <v>0</v>
      </c>
      <c r="BB147" s="183" t="e">
        <f>+'7 - Materialización del Riesgo'!P148</f>
        <v>#DIV/0!</v>
      </c>
      <c r="BC147" s="188">
        <f>+'7 - Materialización del Riesgo'!Q148</f>
        <v>1</v>
      </c>
    </row>
    <row r="148" spans="2:55" ht="56.6" x14ac:dyDescent="0.4">
      <c r="B148" s="152" t="str">
        <f>+'3 - Identificación del Riesgo'!B148</f>
        <v>ADMINISTRACIÓN DE BIENES Y SERVICIOS</v>
      </c>
      <c r="C148" s="152" t="str">
        <f>+'3 - Identificación del Riesgo'!C148</f>
        <v>Gestionar la Administración y mantenimiento de bienes y servicios necesarios para la ejecución de los procesos de la entidad.</v>
      </c>
      <c r="D148" s="152" t="str">
        <f>+'3 - Identificación del Riesgo'!D148</f>
        <v>Desde la recepción de los bienes y servicios, hasta la disposición final de los bienes y el recibido a satisfacción de los servicios.</v>
      </c>
      <c r="E148" s="183" t="str">
        <f>+'3 - Identificación del Riesgo'!F148</f>
        <v>SUBDIRECCIÓN ADMINISTRATIVA Y FINANCIERA</v>
      </c>
      <c r="F148" s="153" t="str">
        <f>+'3 - Identificación del Riesgo'!G148</f>
        <v>R 58</v>
      </c>
      <c r="G148" s="183" t="str">
        <f>+'3 - Identificación del Riesgo'!H148</f>
        <v>Incumplimiento del Plan de Gestión Integral de Residuos Peligrosos (PGIRESPEL)</v>
      </c>
      <c r="H148" s="183" t="str">
        <f>+'3 - Identificación del Riesgo'!I148</f>
        <v>Afectación Económica o presupuestal</v>
      </c>
      <c r="I148" s="152" t="str">
        <f>+'3 - Identificación del Riesgo'!J148</f>
        <v>Posibilidad de afectación económica por sanciones legales por entes de control debido al desconocimiento en la normatividad ambiental aplicable</v>
      </c>
      <c r="J148" s="184">
        <f>+'3 - Identificación del Riesgo'!O148</f>
        <v>44701</v>
      </c>
      <c r="K148" s="184" t="str">
        <f>+'3 - Identificación del Riesgo'!K148</f>
        <v>OPERATIVOS</v>
      </c>
      <c r="L148" s="185" t="str">
        <f>+'3 - Identificación del Riesgo'!N148</f>
        <v>Ejecución y administración de procesos</v>
      </c>
      <c r="M148" s="186">
        <f>+'4 - Valor del Riesgo Inherente'!H149</f>
        <v>8715</v>
      </c>
      <c r="N148" s="109" t="str">
        <f t="shared" si="4"/>
        <v>Muy Alta</v>
      </c>
      <c r="O148" s="110">
        <f t="shared" si="5"/>
        <v>1</v>
      </c>
      <c r="P148" s="186" t="str">
        <f>+'4 - Valor del Riesgo Inherente'!K149</f>
        <v xml:space="preserve">     El riesgo afecta la imagen de la entidad con algunos usuarios de relevancia frente al logro de los objetivos</v>
      </c>
      <c r="Q148" s="109" t="str">
        <f>+'4 - Valor del Riesgo Inherente'!L149</f>
        <v>Moderado</v>
      </c>
      <c r="R148" s="110">
        <f>+'4 - Valor del Riesgo Inherente'!M149</f>
        <v>0.6</v>
      </c>
      <c r="S148" s="109" t="str">
        <f>+'4 - Valor del Riesgo Inherente'!N149</f>
        <v>Alto</v>
      </c>
      <c r="T148" s="109" t="str">
        <f>+'4 - Valor del Riesgo Inherente'!O149</f>
        <v>Reducir</v>
      </c>
      <c r="U148" s="153" t="str">
        <f>+'5 - Diseño y Valoración Control'!H149</f>
        <v>C 58.2</v>
      </c>
      <c r="V148" s="152" t="str">
        <f>+'5 - Diseño y Valoración Control'!I149</f>
        <v>SUBDIRECCIÓN ADMINISTRATIVA Y FINANCIERA (GESTIÓN AMBIENTAL)</v>
      </c>
      <c r="W148" s="152" t="str">
        <f>+'5 - Diseño y Valoración Control'!J149</f>
        <v>Subdirección administrativa y financiera (Gestión Ambiental) actualiza el documento para la implementación a través del nuevo Plan de Gestión Integral de Residuos donde se reformula el plan con base a las novedades, observaciones y/u oportunidades de mejora</v>
      </c>
      <c r="X148" s="183" t="str">
        <f>+'5 - Diseño y Valoración Control'!K149</f>
        <v>Correctivo</v>
      </c>
      <c r="Y148" s="109" t="str">
        <f>+'5 - Diseño y Valoración Control'!L149</f>
        <v>Impacto</v>
      </c>
      <c r="Z148" s="183" t="str">
        <f>+'5 - Diseño y Valoración Control'!M149</f>
        <v>Manual</v>
      </c>
      <c r="AA148" s="109" t="str">
        <f>+'5 - Diseño y Valoración Control'!N149</f>
        <v>25%</v>
      </c>
      <c r="AB148" s="183" t="str">
        <f>+'5 - Diseño y Valoración Control'!O149</f>
        <v>Documentado</v>
      </c>
      <c r="AC148" s="183" t="str">
        <f>+'5 - Diseño y Valoración Control'!P149</f>
        <v>Continua</v>
      </c>
      <c r="AD148" s="183" t="str">
        <f>+'5 - Diseño y Valoración Control'!Q149</f>
        <v>Con registro</v>
      </c>
      <c r="AE148" s="110">
        <f>+'5 - Diseño y Valoración Control'!R149</f>
        <v>0.7</v>
      </c>
      <c r="AF148" s="109" t="str">
        <f>+'5 - Diseño y Valoración Control'!S149</f>
        <v>Alta</v>
      </c>
      <c r="AG148" s="110">
        <f>+'5 - Diseño y Valoración Control'!T149</f>
        <v>0.44999999999999996</v>
      </c>
      <c r="AH148" s="109" t="str">
        <f>+'5 - Diseño y Valoración Control'!U149</f>
        <v>Moderado</v>
      </c>
      <c r="AI148" s="109" t="str">
        <f>+'5 - Diseño y Valoración Control'!V149</f>
        <v>Alto</v>
      </c>
      <c r="AJ148" s="109" t="str">
        <f>+'5 - Diseño y Valoración Control'!W149</f>
        <v>Reducir</v>
      </c>
      <c r="AK148" s="153" t="str">
        <f>+'6 - Plan de Acciones Preventiva'!F147</f>
        <v>P 58.2</v>
      </c>
      <c r="AL148" s="152" t="str">
        <f>+'6 - Plan de Acciones Preventiva'!G147</f>
        <v>Realizar sensibilizaciones sobre el manejo de residuos peligrosos a los colaboradores de la ANT</v>
      </c>
      <c r="AM148" s="153" t="str">
        <f>+'6 - Plan de Acciones Preventiva'!H147</f>
        <v>SUBDIRECCIÓN ADMINISTRATIVA Y FINANCIERA (GESTIÓN AMBIENTAL)</v>
      </c>
      <c r="AN148" s="152" t="str">
        <f>+'6 - Plan de Acciones Preventiva'!I147</f>
        <v>Listado de asistencia a capacitación (sensibilización)</v>
      </c>
      <c r="AO148" s="187">
        <f>+'6 - Plan de Acciones Preventiva'!J147</f>
        <v>2</v>
      </c>
      <c r="AP148" s="187">
        <f>+'6 - Plan de Acciones Preventiva'!AI147</f>
        <v>2</v>
      </c>
      <c r="AQ148" s="252">
        <f>+'6 - Plan de Acciones Preventiva'!AJ147</f>
        <v>1</v>
      </c>
      <c r="AR148" s="187" t="str">
        <f>+'6 - Plan de Acciones Preventiva'!AK147</f>
        <v>Finalizado</v>
      </c>
      <c r="AS148" s="183">
        <f>+'7 - Materialización del Riesgo'!G149</f>
        <v>0</v>
      </c>
      <c r="AT148" s="183">
        <f>+'7 - Materialización del Riesgo'!H149</f>
        <v>0</v>
      </c>
      <c r="AU148" s="183">
        <f>+'7 - Materialización del Riesgo'!I149</f>
        <v>0</v>
      </c>
      <c r="AV148" s="183" t="e">
        <f>+'7 - Materialización del Riesgo'!J149</f>
        <v>#DIV/0!</v>
      </c>
      <c r="AW148" s="183" t="e">
        <f>+'7 - Materialización del Riesgo'!K149</f>
        <v>#DIV/0!</v>
      </c>
      <c r="AX148" s="183">
        <f>+'7 - Materialización del Riesgo'!L149</f>
        <v>0</v>
      </c>
      <c r="AY148" s="183">
        <f>+'7 - Materialización del Riesgo'!M149</f>
        <v>0</v>
      </c>
      <c r="AZ148" s="183">
        <f>+'7 - Materialización del Riesgo'!N149</f>
        <v>0</v>
      </c>
      <c r="BA148" s="183">
        <f>+'7 - Materialización del Riesgo'!O149</f>
        <v>0</v>
      </c>
      <c r="BB148" s="183" t="e">
        <f>+'7 - Materialización del Riesgo'!P149</f>
        <v>#DIV/0!</v>
      </c>
      <c r="BC148" s="188">
        <f>+'7 - Materialización del Riesgo'!Q149</f>
        <v>1</v>
      </c>
    </row>
    <row r="149" spans="2:55" ht="56.6" x14ac:dyDescent="0.4">
      <c r="B149" s="152" t="str">
        <f>+'3 - Identificación del Riesgo'!B149</f>
        <v>ADMINISTRACIÓN DE BIENES Y SERVICIOS</v>
      </c>
      <c r="C149" s="152" t="str">
        <f>+'3 - Identificación del Riesgo'!C149</f>
        <v>Gestionar la Administración y mantenimiento de bienes y servicios necesarios para la ejecución de los procesos de la entidad.</v>
      </c>
      <c r="D149" s="152" t="str">
        <f>+'3 - Identificación del Riesgo'!D149</f>
        <v>Desde la recepción de los bienes y servicios, hasta la disposición final de los bienes y el recibido a satisfacción de los servicios.</v>
      </c>
      <c r="E149" s="183" t="str">
        <f>+'3 - Identificación del Riesgo'!F149</f>
        <v>SUBDIRECCIÓN ADMINISTRATIVA Y FINANCIERA</v>
      </c>
      <c r="F149" s="153" t="str">
        <f>+'3 - Identificación del Riesgo'!G149</f>
        <v>R 59</v>
      </c>
      <c r="G149" s="183" t="str">
        <f>+'3 - Identificación del Riesgo'!H149</f>
        <v>Incumplimiento de requisitos y trámites legales ambientales en la adquisición de bienes y servicios</v>
      </c>
      <c r="H149" s="183" t="str">
        <f>+'3 - Identificación del Riesgo'!I149</f>
        <v>Afectación Económica o presupuestal</v>
      </c>
      <c r="I149" s="152" t="str">
        <f>+'3 - Identificación del Riesgo'!J149</f>
        <v>Posibilidad de afectación económica por sanciones legales por entes de control debido al desconocimiento e incumplimiento de la normatividad ambiental aplicable</v>
      </c>
      <c r="J149" s="184">
        <f>+'3 - Identificación del Riesgo'!O149</f>
        <v>44701</v>
      </c>
      <c r="K149" s="184" t="str">
        <f>+'3 - Identificación del Riesgo'!K149</f>
        <v>DE CUMPLIMIENTO</v>
      </c>
      <c r="L149" s="185" t="str">
        <f>+'3 - Identificación del Riesgo'!N149</f>
        <v>Ejecución y administración de procesos</v>
      </c>
      <c r="M149" s="186">
        <f>+'4 - Valor del Riesgo Inherente'!H150</f>
        <v>8715</v>
      </c>
      <c r="N149" s="109" t="str">
        <f t="shared" si="4"/>
        <v>Muy Alta</v>
      </c>
      <c r="O149" s="110">
        <f t="shared" si="5"/>
        <v>1</v>
      </c>
      <c r="P149" s="186" t="str">
        <f>+'4 - Valor del Riesgo Inherente'!K150</f>
        <v xml:space="preserve">     El riesgo afecta la imagen de la entidad con algunos usuarios de relevancia frente al logro de los objetivos</v>
      </c>
      <c r="Q149" s="109" t="str">
        <f>+'4 - Valor del Riesgo Inherente'!L150</f>
        <v>Moderado</v>
      </c>
      <c r="R149" s="110">
        <f>+'4 - Valor del Riesgo Inherente'!M150</f>
        <v>0.6</v>
      </c>
      <c r="S149" s="109" t="str">
        <f>+'4 - Valor del Riesgo Inherente'!N150</f>
        <v>Alto</v>
      </c>
      <c r="T149" s="109" t="str">
        <f>+'4 - Valor del Riesgo Inherente'!O150</f>
        <v>Reducir</v>
      </c>
      <c r="U149" s="153" t="str">
        <f>+'5 - Diseño y Valoración Control'!H150</f>
        <v>C 59.1</v>
      </c>
      <c r="V149" s="152" t="str">
        <f>+'5 - Diseño y Valoración Control'!I150</f>
        <v>SUBDIRECCIÓN ADMINISTRATIVA Y FINANCIERA (GESTIÓN AMBIENTAL)</v>
      </c>
      <c r="W149" s="152" t="str">
        <f>+'5 - Diseño y Valoración Control'!J150</f>
        <v>Subdirección administrativa y financiera (Gestión Ambiental) verifica la fase precontractual de los criterios ambientales acogidos  a través de los permisos de disposición que entregan los proveedores de acuerdo a los lineamientos e instructivos impartidos en la plataforma de Colombia Compra Eficiente.</v>
      </c>
      <c r="X149" s="183" t="str">
        <f>+'5 - Diseño y Valoración Control'!K150</f>
        <v>Preventivo</v>
      </c>
      <c r="Y149" s="109" t="str">
        <f>+'5 - Diseño y Valoración Control'!L150</f>
        <v>Probabilidad</v>
      </c>
      <c r="Z149" s="183" t="str">
        <f>+'5 - Diseño y Valoración Control'!M150</f>
        <v>Manual</v>
      </c>
      <c r="AA149" s="109" t="str">
        <f>+'5 - Diseño y Valoración Control'!N150</f>
        <v>40%</v>
      </c>
      <c r="AB149" s="183" t="str">
        <f>+'5 - Diseño y Valoración Control'!O150</f>
        <v>Sin documentar</v>
      </c>
      <c r="AC149" s="183" t="str">
        <f>+'5 - Diseño y Valoración Control'!P150</f>
        <v>Continua</v>
      </c>
      <c r="AD149" s="183" t="str">
        <f>+'5 - Diseño y Valoración Control'!Q150</f>
        <v>Sin registro</v>
      </c>
      <c r="AE149" s="110">
        <f>+'5 - Diseño y Valoración Control'!R150</f>
        <v>0.6</v>
      </c>
      <c r="AF149" s="109" t="str">
        <f>+'5 - Diseño y Valoración Control'!S150</f>
        <v>Media</v>
      </c>
      <c r="AG149" s="110">
        <f>+'5 - Diseño y Valoración Control'!T150</f>
        <v>0.6</v>
      </c>
      <c r="AH149" s="109" t="str">
        <f>+'5 - Diseño y Valoración Control'!U150</f>
        <v>Moderado</v>
      </c>
      <c r="AI149" s="109" t="str">
        <f>+'5 - Diseño y Valoración Control'!V150</f>
        <v>Moderado</v>
      </c>
      <c r="AJ149" s="109" t="str">
        <f>+'5 - Diseño y Valoración Control'!W150</f>
        <v>Reducir</v>
      </c>
      <c r="AK149" s="153" t="str">
        <f>+'6 - Plan de Acciones Preventiva'!F148</f>
        <v>P 59.1</v>
      </c>
      <c r="AL149" s="152" t="str">
        <f>+'6 - Plan de Acciones Preventiva'!G148</f>
        <v xml:space="preserve">Realizar seguimiento a la implementación de las actividades del Plan Institucional de Gestión Ambiental PIGA </v>
      </c>
      <c r="AM149" s="153" t="str">
        <f>+'6 - Plan de Acciones Preventiva'!H148</f>
        <v>SUBDIRECCIÓN ADMINISTRATIVA Y FINANCIERA (GESTIÓN AMBIENTAL)</v>
      </c>
      <c r="AN149" s="152" t="str">
        <f>+'6 - Plan de Acciones Preventiva'!I148</f>
        <v>Informe de implementación del Plan Institucional de Gestión Ambiental - PIGA</v>
      </c>
      <c r="AO149" s="187">
        <f>+'6 - Plan de Acciones Preventiva'!J148</f>
        <v>1</v>
      </c>
      <c r="AP149" s="187">
        <f>+'6 - Plan de Acciones Preventiva'!AI148</f>
        <v>1</v>
      </c>
      <c r="AQ149" s="252">
        <f>+'6 - Plan de Acciones Preventiva'!AJ148</f>
        <v>1</v>
      </c>
      <c r="AR149" s="187" t="str">
        <f>+'6 - Plan de Acciones Preventiva'!AK148</f>
        <v>Finalizado</v>
      </c>
      <c r="AS149" s="183">
        <f>+'7 - Materialización del Riesgo'!G150</f>
        <v>0</v>
      </c>
      <c r="AT149" s="183">
        <f>+'7 - Materialización del Riesgo'!H150</f>
        <v>0</v>
      </c>
      <c r="AU149" s="183">
        <f>+'7 - Materialización del Riesgo'!I150</f>
        <v>0</v>
      </c>
      <c r="AV149" s="183" t="e">
        <f>+'7 - Materialización del Riesgo'!J150</f>
        <v>#DIV/0!</v>
      </c>
      <c r="AW149" s="183" t="e">
        <f>+'7 - Materialización del Riesgo'!K150</f>
        <v>#DIV/0!</v>
      </c>
      <c r="AX149" s="183">
        <f>+'7 - Materialización del Riesgo'!L150</f>
        <v>0</v>
      </c>
      <c r="AY149" s="183">
        <f>+'7 - Materialización del Riesgo'!M150</f>
        <v>0</v>
      </c>
      <c r="AZ149" s="183">
        <f>+'7 - Materialización del Riesgo'!N150</f>
        <v>0</v>
      </c>
      <c r="BA149" s="183">
        <f>+'7 - Materialización del Riesgo'!O150</f>
        <v>0</v>
      </c>
      <c r="BB149" s="183" t="e">
        <f>+'7 - Materialización del Riesgo'!P150</f>
        <v>#DIV/0!</v>
      </c>
      <c r="BC149" s="188">
        <f>+'7 - Materialización del Riesgo'!Q150</f>
        <v>1</v>
      </c>
    </row>
    <row r="150" spans="2:55" ht="42.45" x14ac:dyDescent="0.4">
      <c r="B150" s="152" t="str">
        <f>+'3 - Identificación del Riesgo'!B150</f>
        <v>ADMINISTRACIÓN DE BIENES Y SERVICIOS</v>
      </c>
      <c r="C150" s="152" t="str">
        <f>+'3 - Identificación del Riesgo'!C150</f>
        <v>Gestionar la Administración y mantenimiento de bienes y servicios necesarios para la ejecución de los procesos de la entidad.</v>
      </c>
      <c r="D150" s="152" t="str">
        <f>+'3 - Identificación del Riesgo'!D150</f>
        <v>Desde la recepción de los bienes y servicios, hasta la disposición final de los bienes y el recibido a satisfacción de los servicios.</v>
      </c>
      <c r="E150" s="183" t="str">
        <f>+'3 - Identificación del Riesgo'!F150</f>
        <v>SUBDIRECCIÓN ADMINISTRATIVA Y FINANCIERA</v>
      </c>
      <c r="F150" s="153" t="str">
        <f>+'3 - Identificación del Riesgo'!G150</f>
        <v>R 59</v>
      </c>
      <c r="G150" s="183" t="str">
        <f>+'3 - Identificación del Riesgo'!H150</f>
        <v>Incumplimiento de requisitos y trámites legales ambientales en la adquisición de bienes y servicios</v>
      </c>
      <c r="H150" s="183" t="str">
        <f>+'3 - Identificación del Riesgo'!I150</f>
        <v>Afectación Económica o presupuestal</v>
      </c>
      <c r="I150" s="152" t="str">
        <f>+'3 - Identificación del Riesgo'!J150</f>
        <v>Posibilidad de afectación económica por sanciones legales por entes de control debido al desconocimiento e incumplimiento de la normatividad ambiental aplicable</v>
      </c>
      <c r="J150" s="184">
        <f>+'3 - Identificación del Riesgo'!O150</f>
        <v>44701</v>
      </c>
      <c r="K150" s="184" t="str">
        <f>+'3 - Identificación del Riesgo'!K150</f>
        <v>DE CUMPLIMIENTO</v>
      </c>
      <c r="L150" s="185" t="str">
        <f>+'3 - Identificación del Riesgo'!N150</f>
        <v>Ejecución y administración de procesos</v>
      </c>
      <c r="M150" s="186">
        <f>+'4 - Valor del Riesgo Inherente'!H151</f>
        <v>1</v>
      </c>
      <c r="N150" s="109" t="str">
        <f t="shared" si="4"/>
        <v>Muy Baja</v>
      </c>
      <c r="O150" s="110">
        <f t="shared" si="5"/>
        <v>0.2</v>
      </c>
      <c r="P150" s="186" t="str">
        <f>+'4 - Valor del Riesgo Inherente'!K151</f>
        <v>Entre 10 y menor a 50 SMLMV</v>
      </c>
      <c r="Q150" s="109" t="str">
        <f>+'4 - Valor del Riesgo Inherente'!L151</f>
        <v>Menor</v>
      </c>
      <c r="R150" s="110">
        <f>+'4 - Valor del Riesgo Inherente'!M151</f>
        <v>0.4</v>
      </c>
      <c r="S150" s="109" t="str">
        <f>+'4 - Valor del Riesgo Inherente'!N151</f>
        <v>Bajo</v>
      </c>
      <c r="T150" s="109" t="str">
        <f>+'4 - Valor del Riesgo Inherente'!O151</f>
        <v>Aceptar</v>
      </c>
      <c r="U150" s="153" t="str">
        <f>+'5 - Diseño y Valoración Control'!H151</f>
        <v>C 59.2</v>
      </c>
      <c r="V150" s="152" t="str">
        <f>+'5 - Diseño y Valoración Control'!I151</f>
        <v>SUBDIRECCIÓN ADMINISTRATIVA Y FINANCIERA (GESTIÓN AMBIENTAL)</v>
      </c>
      <c r="W150" s="152" t="str">
        <f>+'5 - Diseño y Valoración Control'!J151</f>
        <v>Subdirección administrativa y financiera (Gestión Ambiental) solicita al proveedor los permisos de disposición a través de un memorando donde se le exige el envío inmediato de los permisos y/o certificados para continuar la prestación del servicio o en caso dado del incumplimiento, solicita la cancelación del contrato</v>
      </c>
      <c r="X150" s="183" t="str">
        <f>+'5 - Diseño y Valoración Control'!K151</f>
        <v>Correctivo</v>
      </c>
      <c r="Y150" s="109" t="str">
        <f>+'5 - Diseño y Valoración Control'!L151</f>
        <v>Impacto</v>
      </c>
      <c r="Z150" s="183" t="str">
        <f>+'5 - Diseño y Valoración Control'!M151</f>
        <v>Manual</v>
      </c>
      <c r="AA150" s="109" t="str">
        <f>+'5 - Diseño y Valoración Control'!N151</f>
        <v>25%</v>
      </c>
      <c r="AB150" s="183" t="str">
        <f>+'5 - Diseño y Valoración Control'!O151</f>
        <v>Sin documentar</v>
      </c>
      <c r="AC150" s="183" t="str">
        <f>+'5 - Diseño y Valoración Control'!P151</f>
        <v>Continua</v>
      </c>
      <c r="AD150" s="183" t="str">
        <f>+'5 - Diseño y Valoración Control'!Q151</f>
        <v>Con registro</v>
      </c>
      <c r="AE150" s="110">
        <f>+'5 - Diseño y Valoración Control'!R151</f>
        <v>0.6</v>
      </c>
      <c r="AF150" s="109" t="str">
        <f>+'5 - Diseño y Valoración Control'!S151</f>
        <v>Media</v>
      </c>
      <c r="AG150" s="110">
        <f>+'5 - Diseño y Valoración Control'!T151</f>
        <v>0.44999999999999996</v>
      </c>
      <c r="AH150" s="109" t="str">
        <f>+'5 - Diseño y Valoración Control'!U151</f>
        <v>Moderado</v>
      </c>
      <c r="AI150" s="109" t="str">
        <f>+'5 - Diseño y Valoración Control'!V151</f>
        <v>Moderado</v>
      </c>
      <c r="AJ150" s="109" t="str">
        <f>+'5 - Diseño y Valoración Control'!W151</f>
        <v>Reducir</v>
      </c>
      <c r="AK150" s="153" t="str">
        <f>+'6 - Plan de Acciones Preventiva'!F149</f>
        <v>P 59.2</v>
      </c>
      <c r="AL150" s="152" t="str">
        <f>+'6 - Plan de Acciones Preventiva'!G149</f>
        <v>Realizar sensibilizaciones sobre los lineamientos internos ambientales a los colaboradores de la ANT</v>
      </c>
      <c r="AM150" s="153" t="str">
        <f>+'6 - Plan de Acciones Preventiva'!H149</f>
        <v>SUBDIRECCIÓN ADMINISTRATIVA Y FINANCIERA (GESTIÓN AMBIENTAL)</v>
      </c>
      <c r="AN150" s="152" t="str">
        <f>+'6 - Plan de Acciones Preventiva'!I149</f>
        <v>Listado de asistencia a capacitación (sensibilización)</v>
      </c>
      <c r="AO150" s="187">
        <f>+'6 - Plan de Acciones Preventiva'!J149</f>
        <v>2</v>
      </c>
      <c r="AP150" s="187">
        <f>+'6 - Plan de Acciones Preventiva'!AI149</f>
        <v>2</v>
      </c>
      <c r="AQ150" s="252">
        <f>+'6 - Plan de Acciones Preventiva'!AJ149</f>
        <v>1</v>
      </c>
      <c r="AR150" s="187" t="str">
        <f>+'6 - Plan de Acciones Preventiva'!AK149</f>
        <v>Finalizado</v>
      </c>
      <c r="AS150" s="183">
        <f>+'7 - Materialización del Riesgo'!G151</f>
        <v>0</v>
      </c>
      <c r="AT150" s="183">
        <f>+'7 - Materialización del Riesgo'!H151</f>
        <v>0</v>
      </c>
      <c r="AU150" s="183">
        <f>+'7 - Materialización del Riesgo'!I151</f>
        <v>0</v>
      </c>
      <c r="AV150" s="183" t="e">
        <f>+'7 - Materialización del Riesgo'!J151</f>
        <v>#DIV/0!</v>
      </c>
      <c r="AW150" s="183" t="e">
        <f>+'7 - Materialización del Riesgo'!K151</f>
        <v>#DIV/0!</v>
      </c>
      <c r="AX150" s="183">
        <f>+'7 - Materialización del Riesgo'!L151</f>
        <v>0</v>
      </c>
      <c r="AY150" s="183">
        <f>+'7 - Materialización del Riesgo'!M151</f>
        <v>0</v>
      </c>
      <c r="AZ150" s="183">
        <f>+'7 - Materialización del Riesgo'!N151</f>
        <v>0</v>
      </c>
      <c r="BA150" s="183">
        <f>+'7 - Materialización del Riesgo'!O151</f>
        <v>0</v>
      </c>
      <c r="BB150" s="183" t="e">
        <f>+'7 - Materialización del Riesgo'!P151</f>
        <v>#DIV/0!</v>
      </c>
      <c r="BC150" s="188">
        <f>+'7 - Materialización del Riesgo'!Q151</f>
        <v>1</v>
      </c>
    </row>
    <row r="151" spans="2:55" ht="28.3" x14ac:dyDescent="0.4">
      <c r="B151" s="152" t="str">
        <f>+'3 - Identificación del Riesgo'!B151</f>
        <v>ADMINISTRACIÓN DE BIENES Y SERVICIOS</v>
      </c>
      <c r="C151" s="152" t="str">
        <f>+'3 - Identificación del Riesgo'!C151</f>
        <v>Gestionar la Administración y mantenimiento de bienes y servicios necesarios para la ejecución de los procesos de la entidad.</v>
      </c>
      <c r="D151" s="152" t="str">
        <f>+'3 - Identificación del Riesgo'!D151</f>
        <v>Desde la recepción de los bienes y servicios, hasta la disposición final de los bienes y el recibido a satisfacción de los servicios.</v>
      </c>
      <c r="E151" s="183" t="str">
        <f>+'3 - Identificación del Riesgo'!F151</f>
        <v>SUBDIRECCIÓN ADMINISTRATIVA Y FINANCIERA</v>
      </c>
      <c r="F151" s="153" t="str">
        <f>+'3 - Identificación del Riesgo'!G151</f>
        <v>R 60</v>
      </c>
      <c r="G151" s="183" t="str">
        <f>+'3 - Identificación del Riesgo'!H151</f>
        <v>Desactualización del Sistema de Gestión Ambiental con requisitos legales ambientales</v>
      </c>
      <c r="H151" s="183" t="str">
        <f>+'3 - Identificación del Riesgo'!I151</f>
        <v>Afectación Económica o presupuestal</v>
      </c>
      <c r="I151" s="152" t="str">
        <f>+'3 - Identificación del Riesgo'!J151</f>
        <v>Posibilidad de afectación económica por sanciones legales por entes de control debido al desconocimiento de la normatividad ambiental y la insuficiencia de recursos físicos, financieros y de talento humanos</v>
      </c>
      <c r="J151" s="184">
        <f>+'3 - Identificación del Riesgo'!O151</f>
        <v>44701</v>
      </c>
      <c r="K151" s="184" t="str">
        <f>+'3 - Identificación del Riesgo'!K151</f>
        <v>DE CUMPLIMIENTO</v>
      </c>
      <c r="L151" s="185" t="str">
        <f>+'3 - Identificación del Riesgo'!N151</f>
        <v>Ejecución y administración de procesos</v>
      </c>
      <c r="M151" s="186">
        <f>+'4 - Valor del Riesgo Inherente'!H152</f>
        <v>1</v>
      </c>
      <c r="N151" s="109" t="str">
        <f t="shared" si="4"/>
        <v>Muy Baja</v>
      </c>
      <c r="O151" s="110">
        <f t="shared" si="5"/>
        <v>0.2</v>
      </c>
      <c r="P151" s="186" t="str">
        <f>+'4 - Valor del Riesgo Inherente'!K152</f>
        <v>Entre 10 y menor a 50 SMLMV</v>
      </c>
      <c r="Q151" s="109" t="str">
        <f>+'4 - Valor del Riesgo Inherente'!L152</f>
        <v>Menor</v>
      </c>
      <c r="R151" s="110">
        <f>+'4 - Valor del Riesgo Inherente'!M152</f>
        <v>0.4</v>
      </c>
      <c r="S151" s="109" t="str">
        <f>+'4 - Valor del Riesgo Inherente'!N152</f>
        <v>Bajo</v>
      </c>
      <c r="T151" s="109" t="str">
        <f>+'4 - Valor del Riesgo Inherente'!O152</f>
        <v>Aceptar</v>
      </c>
      <c r="U151" s="153" t="str">
        <f>+'5 - Diseño y Valoración Control'!H152</f>
        <v>C 60.1</v>
      </c>
      <c r="V151" s="152" t="str">
        <f>+'5 - Diseño y Valoración Control'!I152</f>
        <v>PERSONA ENCARGADA DE LA GESTIÓN AMBIENTAL</v>
      </c>
      <c r="W151" s="152" t="str">
        <f>+'5 - Diseño y Valoración Control'!J152</f>
        <v>Persona encargada de la Gestión Ambiental verifica y realiza el seguimiento del cumplimiento de los requisitos ambientales  a través de la Matriz de requisitos legales ambientales  establecida por la ANT</v>
      </c>
      <c r="X151" s="183" t="str">
        <f>+'5 - Diseño y Valoración Control'!K152</f>
        <v>Detectivo</v>
      </c>
      <c r="Y151" s="109" t="str">
        <f>+'5 - Diseño y Valoración Control'!L152</f>
        <v>Probabilidad</v>
      </c>
      <c r="Z151" s="183" t="str">
        <f>+'5 - Diseño y Valoración Control'!M152</f>
        <v>Manual</v>
      </c>
      <c r="AA151" s="109" t="str">
        <f>+'5 - Diseño y Valoración Control'!N152</f>
        <v>30%</v>
      </c>
      <c r="AB151" s="183" t="str">
        <f>+'5 - Diseño y Valoración Control'!O152</f>
        <v>Documentado</v>
      </c>
      <c r="AC151" s="183" t="str">
        <f>+'5 - Diseño y Valoración Control'!P152</f>
        <v>Continua</v>
      </c>
      <c r="AD151" s="183" t="str">
        <f>+'5 - Diseño y Valoración Control'!Q152</f>
        <v>Con registro</v>
      </c>
      <c r="AE151" s="110">
        <f>+'5 - Diseño y Valoración Control'!R152</f>
        <v>0.14000000000000001</v>
      </c>
      <c r="AF151" s="109" t="str">
        <f>+'5 - Diseño y Valoración Control'!S152</f>
        <v>Muy Baja</v>
      </c>
      <c r="AG151" s="110">
        <f>+'5 - Diseño y Valoración Control'!T152</f>
        <v>0.4</v>
      </c>
      <c r="AH151" s="109" t="str">
        <f>+'5 - Diseño y Valoración Control'!U152</f>
        <v>Menor</v>
      </c>
      <c r="AI151" s="109" t="str">
        <f>+'5 - Diseño y Valoración Control'!V152</f>
        <v>Bajo</v>
      </c>
      <c r="AJ151" s="109" t="str">
        <f>+'5 - Diseño y Valoración Control'!W152</f>
        <v>Aceptar</v>
      </c>
      <c r="AK151" s="153" t="str">
        <f>+'6 - Plan de Acciones Preventiva'!F150</f>
        <v>P 60.1</v>
      </c>
      <c r="AL151" s="152" t="str">
        <f>+'6 - Plan de Acciones Preventiva'!G150</f>
        <v>Actualizar la Guía de Buenas Prácticas ambientales para la Agencia</v>
      </c>
      <c r="AM151" s="153" t="str">
        <f>+'6 - Plan de Acciones Preventiva'!H150</f>
        <v>SUBDIRECCIÓN ADMINISTRATIVA Y FINANCIERA (GESTIÓN AMBIENTAL)</v>
      </c>
      <c r="AN151" s="152" t="str">
        <f>+'6 - Plan de Acciones Preventiva'!I150</f>
        <v xml:space="preserve">Actualización de la Guía ADMBS-G-001GUIA DE BUENAS PRÁCTICAS AMBIENTALES </v>
      </c>
      <c r="AO151" s="187">
        <f>+'6 - Plan de Acciones Preventiva'!J150</f>
        <v>1</v>
      </c>
      <c r="AP151" s="187">
        <f>+'6 - Plan de Acciones Preventiva'!AI150</f>
        <v>0</v>
      </c>
      <c r="AQ151" s="252">
        <f>+'6 - Plan de Acciones Preventiva'!AJ150</f>
        <v>0</v>
      </c>
      <c r="AR151" s="187" t="str">
        <f>+'6 - Plan de Acciones Preventiva'!AK150</f>
        <v>En términos</v>
      </c>
      <c r="AS151" s="183">
        <f>+'7 - Materialización del Riesgo'!G152</f>
        <v>0</v>
      </c>
      <c r="AT151" s="183">
        <f>+'7 - Materialización del Riesgo'!H152</f>
        <v>0</v>
      </c>
      <c r="AU151" s="183">
        <f>+'7 - Materialización del Riesgo'!I152</f>
        <v>0</v>
      </c>
      <c r="AV151" s="183" t="e">
        <f>+'7 - Materialización del Riesgo'!J152</f>
        <v>#DIV/0!</v>
      </c>
      <c r="AW151" s="183" t="e">
        <f>+'7 - Materialización del Riesgo'!K152</f>
        <v>#DIV/0!</v>
      </c>
      <c r="AX151" s="183">
        <f>+'7 - Materialización del Riesgo'!L152</f>
        <v>0</v>
      </c>
      <c r="AY151" s="183">
        <f>+'7 - Materialización del Riesgo'!M152</f>
        <v>0</v>
      </c>
      <c r="AZ151" s="183">
        <f>+'7 - Materialización del Riesgo'!N152</f>
        <v>0</v>
      </c>
      <c r="BA151" s="183">
        <f>+'7 - Materialización del Riesgo'!O152</f>
        <v>0</v>
      </c>
      <c r="BB151" s="183" t="e">
        <f>+'7 - Materialización del Riesgo'!P152</f>
        <v>#DIV/0!</v>
      </c>
      <c r="BC151" s="188">
        <f>+'7 - Materialización del Riesgo'!Q152</f>
        <v>1</v>
      </c>
    </row>
    <row r="152" spans="2:55" ht="28.3" x14ac:dyDescent="0.4">
      <c r="B152" s="152" t="str">
        <f>+'3 - Identificación del Riesgo'!B152</f>
        <v>ADMINISTRACIÓN DE BIENES Y SERVICIOS</v>
      </c>
      <c r="C152" s="152" t="str">
        <f>+'3 - Identificación del Riesgo'!C152</f>
        <v>Gestionar la Administración y mantenimiento de bienes y servicios necesarios para la ejecución de los procesos de la entidad.</v>
      </c>
      <c r="D152" s="152" t="str">
        <f>+'3 - Identificación del Riesgo'!D152</f>
        <v>Desde la recepción de los bienes y servicios, hasta la disposición final de los bienes y el recibido a satisfacción de los servicios.</v>
      </c>
      <c r="E152" s="183" t="str">
        <f>+'3 - Identificación del Riesgo'!F152</f>
        <v>SUBDIRECCIÓN ADMINISTRATIVA Y FINANCIERA</v>
      </c>
      <c r="F152" s="153" t="str">
        <f>+'3 - Identificación del Riesgo'!G152</f>
        <v>R 60</v>
      </c>
      <c r="G152" s="183" t="str">
        <f>+'3 - Identificación del Riesgo'!H152</f>
        <v>Desactualización del Sistema de Gestión Ambiental con requisitos legales ambientales</v>
      </c>
      <c r="H152" s="183" t="str">
        <f>+'3 - Identificación del Riesgo'!I152</f>
        <v>Afectación Económica o presupuestal</v>
      </c>
      <c r="I152" s="152" t="str">
        <f>+'3 - Identificación del Riesgo'!J152</f>
        <v>Posibilidad de afectación económica por sanciones legales por entes de control debido al desconocimiento de la normatividad ambiental y la insuficiencia de recursos físicos, financieros y de talento humanos</v>
      </c>
      <c r="J152" s="184">
        <f>+'3 - Identificación del Riesgo'!O152</f>
        <v>44701</v>
      </c>
      <c r="K152" s="184" t="str">
        <f>+'3 - Identificación del Riesgo'!K152</f>
        <v>DE CUMPLIMIENTO</v>
      </c>
      <c r="L152" s="185" t="str">
        <f>+'3 - Identificación del Riesgo'!N152</f>
        <v>Ejecución y administración de procesos</v>
      </c>
      <c r="M152" s="186">
        <f>+'4 - Valor del Riesgo Inherente'!H153</f>
        <v>260</v>
      </c>
      <c r="N152" s="109" t="str">
        <f t="shared" si="4"/>
        <v>Media</v>
      </c>
      <c r="O152" s="110">
        <f t="shared" si="5"/>
        <v>0.6</v>
      </c>
      <c r="P152" s="186" t="str">
        <f>+'4 - Valor del Riesgo Inherente'!K153</f>
        <v>Entre 100 y menor a 500 SMLMV</v>
      </c>
      <c r="Q152" s="109" t="str">
        <f>+'4 - Valor del Riesgo Inherente'!L153</f>
        <v>Mayor</v>
      </c>
      <c r="R152" s="110">
        <f>+'4 - Valor del Riesgo Inherente'!M153</f>
        <v>0.8</v>
      </c>
      <c r="S152" s="109" t="str">
        <f>+'4 - Valor del Riesgo Inherente'!N153</f>
        <v>Alto</v>
      </c>
      <c r="T152" s="109" t="str">
        <f>+'4 - Valor del Riesgo Inherente'!O153</f>
        <v>Reducir</v>
      </c>
      <c r="U152" s="153" t="str">
        <f>+'5 - Diseño y Valoración Control'!H153</f>
        <v>C 60.2</v>
      </c>
      <c r="V152" s="152" t="str">
        <f>+'5 - Diseño y Valoración Control'!I153</f>
        <v>PERSONA ENCARGADA DE LA GESTIÓN AMBIENTAL</v>
      </c>
      <c r="W152" s="152" t="str">
        <f>+'5 - Diseño y Valoración Control'!J153</f>
        <v>Persona encargada de la Gestión Ambiental actualiza Plan Institucional de Gestión Ambiental a través del documento y la Matriz de requisitos legales ambientales  donde se modifica los parámetros que presentan desactualización de normativa y plan de ejecución</v>
      </c>
      <c r="X152" s="183" t="str">
        <f>+'5 - Diseño y Valoración Control'!K153</f>
        <v>Correctivo</v>
      </c>
      <c r="Y152" s="109" t="str">
        <f>+'5 - Diseño y Valoración Control'!L153</f>
        <v>Impacto</v>
      </c>
      <c r="Z152" s="183" t="str">
        <f>+'5 - Diseño y Valoración Control'!M153</f>
        <v>Manual</v>
      </c>
      <c r="AA152" s="109" t="str">
        <f>+'5 - Diseño y Valoración Control'!N153</f>
        <v>25%</v>
      </c>
      <c r="AB152" s="183" t="str">
        <f>+'5 - Diseño y Valoración Control'!O153</f>
        <v>Documentado</v>
      </c>
      <c r="AC152" s="183" t="str">
        <f>+'5 - Diseño y Valoración Control'!P153</f>
        <v>Continua</v>
      </c>
      <c r="AD152" s="183" t="str">
        <f>+'5 - Diseño y Valoración Control'!Q153</f>
        <v>Con registro</v>
      </c>
      <c r="AE152" s="110">
        <f>+'5 - Diseño y Valoración Control'!R153</f>
        <v>0.14000000000000001</v>
      </c>
      <c r="AF152" s="109" t="str">
        <f>+'5 - Diseño y Valoración Control'!S153</f>
        <v>Muy Baja</v>
      </c>
      <c r="AG152" s="110">
        <f>+'5 - Diseño y Valoración Control'!T153</f>
        <v>0.30000000000000004</v>
      </c>
      <c r="AH152" s="109" t="str">
        <f>+'5 - Diseño y Valoración Control'!U153</f>
        <v>Menor</v>
      </c>
      <c r="AI152" s="109" t="str">
        <f>+'5 - Diseño y Valoración Control'!V153</f>
        <v>Bajo</v>
      </c>
      <c r="AJ152" s="109" t="str">
        <f>+'5 - Diseño y Valoración Control'!W153</f>
        <v>Aceptar</v>
      </c>
      <c r="AK152" s="153" t="str">
        <f>+'6 - Plan de Acciones Preventiva'!F151</f>
        <v>P 60.2</v>
      </c>
      <c r="AL152" s="152" t="str">
        <f>+'6 - Plan de Acciones Preventiva'!G151</f>
        <v>Realizar sensibilizaciones sobre programas ambientales de ahorro y uso eficiente de energía a los colaboradores de la ANT</v>
      </c>
      <c r="AM152" s="153" t="str">
        <f>+'6 - Plan de Acciones Preventiva'!H151</f>
        <v>SUBDIRECCIÓN ADMINISTRATIVA Y FINANCIERA (GESTIÓN AMBIENTAL)</v>
      </c>
      <c r="AN152" s="152" t="str">
        <f>+'6 - Plan de Acciones Preventiva'!I151</f>
        <v>Listado de asistencia a capacitación (sensibilización)</v>
      </c>
      <c r="AO152" s="187">
        <f>+'6 - Plan de Acciones Preventiva'!J151</f>
        <v>2</v>
      </c>
      <c r="AP152" s="187">
        <f>+'6 - Plan de Acciones Preventiva'!AI151</f>
        <v>2</v>
      </c>
      <c r="AQ152" s="252">
        <f>+'6 - Plan de Acciones Preventiva'!AJ151</f>
        <v>1</v>
      </c>
      <c r="AR152" s="187" t="str">
        <f>+'6 - Plan de Acciones Preventiva'!AK151</f>
        <v>Finalizado</v>
      </c>
      <c r="AS152" s="183">
        <f>+'7 - Materialización del Riesgo'!G153</f>
        <v>0</v>
      </c>
      <c r="AT152" s="183">
        <f>+'7 - Materialización del Riesgo'!H153</f>
        <v>0</v>
      </c>
      <c r="AU152" s="183">
        <f>+'7 - Materialización del Riesgo'!I153</f>
        <v>0</v>
      </c>
      <c r="AV152" s="183" t="e">
        <f>+'7 - Materialización del Riesgo'!J153</f>
        <v>#DIV/0!</v>
      </c>
      <c r="AW152" s="183" t="e">
        <f>+'7 - Materialización del Riesgo'!K153</f>
        <v>#DIV/0!</v>
      </c>
      <c r="AX152" s="183">
        <f>+'7 - Materialización del Riesgo'!L153</f>
        <v>0</v>
      </c>
      <c r="AY152" s="183">
        <f>+'7 - Materialización del Riesgo'!M153</f>
        <v>0</v>
      </c>
      <c r="AZ152" s="183">
        <f>+'7 - Materialización del Riesgo'!N153</f>
        <v>0</v>
      </c>
      <c r="BA152" s="183">
        <f>+'7 - Materialización del Riesgo'!O153</f>
        <v>0</v>
      </c>
      <c r="BB152" s="183" t="e">
        <f>+'7 - Materialización del Riesgo'!P153</f>
        <v>#DIV/0!</v>
      </c>
      <c r="BC152" s="188">
        <f>+'7 - Materialización del Riesgo'!Q153</f>
        <v>1</v>
      </c>
    </row>
    <row r="153" spans="2:55" ht="28.3" x14ac:dyDescent="0.4">
      <c r="B153" s="152" t="str">
        <f>+'3 - Identificación del Riesgo'!B153</f>
        <v>ADMINISTRACIÓN DE BIENES Y SERVICIOS</v>
      </c>
      <c r="C153" s="152" t="str">
        <f>+'3 - Identificación del Riesgo'!C153</f>
        <v>Gestionar la Administración y mantenimiento de bienes y servicios necesarios para la ejecución de los procesos de la entidad.</v>
      </c>
      <c r="D153" s="152" t="str">
        <f>+'3 - Identificación del Riesgo'!D153</f>
        <v>Desde la recepción de los bienes y servicios, hasta la disposición final de los bienes y el recibido a satisfacción de los servicios.</v>
      </c>
      <c r="E153" s="183" t="str">
        <f>+'3 - Identificación del Riesgo'!F153</f>
        <v>SUBDIRECCIÓN ADMINISTRATIVA Y FINANCIERA</v>
      </c>
      <c r="F153" s="153" t="str">
        <f>+'3 - Identificación del Riesgo'!G153</f>
        <v>R 61</v>
      </c>
      <c r="G153" s="183" t="str">
        <f>+'3 - Identificación del Riesgo'!H153</f>
        <v>Disposición de residuos ordinarios sin cumplir las prácticas establecidas en la entidad</v>
      </c>
      <c r="H153" s="183" t="str">
        <f>+'3 - Identificación del Riesgo'!I153</f>
        <v>Afectación Económica o presupuestal</v>
      </c>
      <c r="I153" s="152" t="str">
        <f>+'3 - Identificación del Riesgo'!J153</f>
        <v>Posibilidad de afectación económica por sanciones legales por entes de control debido a la disposición incorrecta para los residuos ordinarios de acuerdo con las prácticas establecidas en la entidad</v>
      </c>
      <c r="J153" s="184">
        <f>+'3 - Identificación del Riesgo'!O153</f>
        <v>44701</v>
      </c>
      <c r="K153" s="184" t="str">
        <f>+'3 - Identificación del Riesgo'!K153</f>
        <v>OPERATIVOS</v>
      </c>
      <c r="L153" s="185" t="str">
        <f>+'3 - Identificación del Riesgo'!N153</f>
        <v>Ejecución y administración de procesos</v>
      </c>
      <c r="M153" s="186">
        <f>+'4 - Valor del Riesgo Inherente'!H154</f>
        <v>260</v>
      </c>
      <c r="N153" s="109" t="str">
        <f t="shared" si="4"/>
        <v>Media</v>
      </c>
      <c r="O153" s="110">
        <f t="shared" si="5"/>
        <v>0.6</v>
      </c>
      <c r="P153" s="186" t="str">
        <f>+'4 - Valor del Riesgo Inherente'!K154</f>
        <v>Entre 100 y menor a 500 SMLMV</v>
      </c>
      <c r="Q153" s="109" t="str">
        <f>+'4 - Valor del Riesgo Inherente'!L154</f>
        <v>Mayor</v>
      </c>
      <c r="R153" s="110">
        <f>+'4 - Valor del Riesgo Inherente'!M154</f>
        <v>0.8</v>
      </c>
      <c r="S153" s="109" t="str">
        <f>+'4 - Valor del Riesgo Inherente'!N154</f>
        <v>Alto</v>
      </c>
      <c r="T153" s="109" t="str">
        <f>+'4 - Valor del Riesgo Inherente'!O154</f>
        <v>Reducir</v>
      </c>
      <c r="U153" s="153" t="str">
        <f>+'5 - Diseño y Valoración Control'!H154</f>
        <v>C 61.1</v>
      </c>
      <c r="V153" s="152" t="str">
        <f>+'5 - Diseño y Valoración Control'!I154</f>
        <v>PERSONA ENCARGADA DE LA GESTIÓN AMBIENTAL</v>
      </c>
      <c r="W153" s="152" t="str">
        <f>+'5 - Diseño y Valoración Control'!J154</f>
        <v>Persona encargada de la Gestión Ambiental verifica el manejo de los residuos que ingresan al cuarto de acopio a través de la observación donde se evidencia la correcta separación de residuos</v>
      </c>
      <c r="X153" s="183" t="str">
        <f>+'5 - Diseño y Valoración Control'!K154</f>
        <v>Detectivo</v>
      </c>
      <c r="Y153" s="109" t="str">
        <f>+'5 - Diseño y Valoración Control'!L154</f>
        <v>Probabilidad</v>
      </c>
      <c r="Z153" s="183" t="str">
        <f>+'5 - Diseño y Valoración Control'!M154</f>
        <v>Manual</v>
      </c>
      <c r="AA153" s="109" t="str">
        <f>+'5 - Diseño y Valoración Control'!N154</f>
        <v>30%</v>
      </c>
      <c r="AB153" s="183" t="str">
        <f>+'5 - Diseño y Valoración Control'!O154</f>
        <v>Sin documentar</v>
      </c>
      <c r="AC153" s="183" t="str">
        <f>+'5 - Diseño y Valoración Control'!P154</f>
        <v>Continua</v>
      </c>
      <c r="AD153" s="183" t="str">
        <f>+'5 - Diseño y Valoración Control'!Q154</f>
        <v>Sin registro</v>
      </c>
      <c r="AE153" s="110">
        <f>+'5 - Diseño y Valoración Control'!R154</f>
        <v>0.42</v>
      </c>
      <c r="AF153" s="109" t="str">
        <f>+'5 - Diseño y Valoración Control'!S154</f>
        <v>Media</v>
      </c>
      <c r="AG153" s="110">
        <f>+'5 - Diseño y Valoración Control'!T154</f>
        <v>0.8</v>
      </c>
      <c r="AH153" s="109" t="str">
        <f>+'5 - Diseño y Valoración Control'!U154</f>
        <v>Mayor</v>
      </c>
      <c r="AI153" s="109" t="str">
        <f>+'5 - Diseño y Valoración Control'!V154</f>
        <v>Alto</v>
      </c>
      <c r="AJ153" s="109" t="str">
        <f>+'5 - Diseño y Valoración Control'!W154</f>
        <v>Reducir</v>
      </c>
      <c r="AK153" s="153" t="str">
        <f>+'6 - Plan de Acciones Preventiva'!F152</f>
        <v>P 61.1</v>
      </c>
      <c r="AL153" s="152" t="str">
        <f>+'6 - Plan de Acciones Preventiva'!G152</f>
        <v>Realizar sensibilizaciones sobre el cumplimiento en la disposición final de residuos a los colaboradores de la ANT</v>
      </c>
      <c r="AM153" s="153" t="str">
        <f>+'6 - Plan de Acciones Preventiva'!H152</f>
        <v>SUBDIRECCIÓN ADMINISTRATIVA Y FINANCIERA (GESTIÓN AMBIENTAL)</v>
      </c>
      <c r="AN153" s="152" t="str">
        <f>+'6 - Plan de Acciones Preventiva'!I152</f>
        <v>Listado de asistencia a capacitación (sensibilización)</v>
      </c>
      <c r="AO153" s="187">
        <f>+'6 - Plan de Acciones Preventiva'!J152</f>
        <v>2</v>
      </c>
      <c r="AP153" s="187">
        <f>+'6 - Plan de Acciones Preventiva'!AI152</f>
        <v>2</v>
      </c>
      <c r="AQ153" s="252">
        <f>+'6 - Plan de Acciones Preventiva'!AJ152</f>
        <v>1</v>
      </c>
      <c r="AR153" s="187" t="str">
        <f>+'6 - Plan de Acciones Preventiva'!AK152</f>
        <v>Finalizado</v>
      </c>
      <c r="AS153" s="183">
        <f>+'7 - Materialización del Riesgo'!G154</f>
        <v>0</v>
      </c>
      <c r="AT153" s="183">
        <f>+'7 - Materialización del Riesgo'!H154</f>
        <v>0</v>
      </c>
      <c r="AU153" s="183">
        <f>+'7 - Materialización del Riesgo'!I154</f>
        <v>0</v>
      </c>
      <c r="AV153" s="183" t="e">
        <f>+'7 - Materialización del Riesgo'!J154</f>
        <v>#DIV/0!</v>
      </c>
      <c r="AW153" s="183" t="e">
        <f>+'7 - Materialización del Riesgo'!K154</f>
        <v>#DIV/0!</v>
      </c>
      <c r="AX153" s="183">
        <f>+'7 - Materialización del Riesgo'!L154</f>
        <v>0</v>
      </c>
      <c r="AY153" s="183">
        <f>+'7 - Materialización del Riesgo'!M154</f>
        <v>0</v>
      </c>
      <c r="AZ153" s="183">
        <f>+'7 - Materialización del Riesgo'!N154</f>
        <v>0</v>
      </c>
      <c r="BA153" s="183">
        <f>+'7 - Materialización del Riesgo'!O154</f>
        <v>0</v>
      </c>
      <c r="BB153" s="183" t="e">
        <f>+'7 - Materialización del Riesgo'!P154</f>
        <v>#DIV/0!</v>
      </c>
      <c r="BC153" s="188">
        <f>+'7 - Materialización del Riesgo'!Q154</f>
        <v>1</v>
      </c>
    </row>
    <row r="154" spans="2:55" ht="28.3" x14ac:dyDescent="0.4">
      <c r="B154" s="152" t="str">
        <f>+'3 - Identificación del Riesgo'!B154</f>
        <v>ADMINISTRACIÓN DE BIENES Y SERVICIOS</v>
      </c>
      <c r="C154" s="152" t="str">
        <f>+'3 - Identificación del Riesgo'!C154</f>
        <v>Gestionar la Administración y mantenimiento de bienes y servicios necesarios para la ejecución de los procesos de la entidad.</v>
      </c>
      <c r="D154" s="152" t="str">
        <f>+'3 - Identificación del Riesgo'!D154</f>
        <v>Desde la recepción de los bienes y servicios, hasta la disposición final de los bienes y el recibido a satisfacción de los servicios.</v>
      </c>
      <c r="E154" s="183" t="str">
        <f>+'3 - Identificación del Riesgo'!F154</f>
        <v>SUBDIRECCIÓN ADMINISTRATIVA Y FINANCIERA</v>
      </c>
      <c r="F154" s="153" t="str">
        <f>+'3 - Identificación del Riesgo'!G154</f>
        <v>R 61</v>
      </c>
      <c r="G154" s="183" t="str">
        <f>+'3 - Identificación del Riesgo'!H154</f>
        <v>Disposición de residuos ordinarios sin cumplir las prácticas establecidas en la entidad</v>
      </c>
      <c r="H154" s="183" t="str">
        <f>+'3 - Identificación del Riesgo'!I154</f>
        <v>Afectación Económica o presupuestal</v>
      </c>
      <c r="I154" s="152" t="str">
        <f>+'3 - Identificación del Riesgo'!J154</f>
        <v>Posibilidad de afectación económica por sanciones legales por entes de control debido a la disposición incorrecta para los residuos ordinarios de acuerdo con las prácticas establecidas en la entidad</v>
      </c>
      <c r="J154" s="184">
        <f>+'3 - Identificación del Riesgo'!O154</f>
        <v>44701</v>
      </c>
      <c r="K154" s="184" t="str">
        <f>+'3 - Identificación del Riesgo'!K154</f>
        <v>OPERATIVOS</v>
      </c>
      <c r="L154" s="185" t="str">
        <f>+'3 - Identificación del Riesgo'!N154</f>
        <v>Ejecución y administración de procesos</v>
      </c>
      <c r="M154" s="186">
        <f>+'4 - Valor del Riesgo Inherente'!H155</f>
        <v>1</v>
      </c>
      <c r="N154" s="109" t="str">
        <f t="shared" si="4"/>
        <v>Muy Baja</v>
      </c>
      <c r="O154" s="110">
        <f t="shared" si="5"/>
        <v>0.2</v>
      </c>
      <c r="P154" s="186" t="str">
        <f>+'4 - Valor del Riesgo Inherente'!K155</f>
        <v>Entre 10 y menor a 50 SMLMV</v>
      </c>
      <c r="Q154" s="109" t="str">
        <f>+'4 - Valor del Riesgo Inherente'!L155</f>
        <v>Menor</v>
      </c>
      <c r="R154" s="110">
        <f>+'4 - Valor del Riesgo Inherente'!M155</f>
        <v>0.4</v>
      </c>
      <c r="S154" s="109" t="str">
        <f>+'4 - Valor del Riesgo Inherente'!N155</f>
        <v>Bajo</v>
      </c>
      <c r="T154" s="109" t="str">
        <f>+'4 - Valor del Riesgo Inherente'!O155</f>
        <v>Aceptar</v>
      </c>
      <c r="U154" s="153" t="str">
        <f>+'5 - Diseño y Valoración Control'!H155</f>
        <v>C 61.2</v>
      </c>
      <c r="V154" s="152" t="str">
        <f>+'5 - Diseño y Valoración Control'!I155</f>
        <v>PERSONA ENCARGADA DE LA GESTIÓN AMBIENTAL</v>
      </c>
      <c r="W154" s="152" t="str">
        <f>+'5 - Diseño y Valoración Control'!J155</f>
        <v>Persona encargada de la Gestión Ambiental reasigna los residuos de acuerdo a su clasificación a través de una manipulación manual donde separa los residuos que han sido mal clasificados y organiza de manera correcta para su posterior recolección</v>
      </c>
      <c r="X154" s="183" t="str">
        <f>+'5 - Diseño y Valoración Control'!K155</f>
        <v>Correctivo</v>
      </c>
      <c r="Y154" s="109" t="str">
        <f>+'5 - Diseño y Valoración Control'!L155</f>
        <v>Impacto</v>
      </c>
      <c r="Z154" s="183" t="str">
        <f>+'5 - Diseño y Valoración Control'!M155</f>
        <v>Manual</v>
      </c>
      <c r="AA154" s="109" t="str">
        <f>+'5 - Diseño y Valoración Control'!N155</f>
        <v>25%</v>
      </c>
      <c r="AB154" s="183" t="str">
        <f>+'5 - Diseño y Valoración Control'!O155</f>
        <v>Sin documentar</v>
      </c>
      <c r="AC154" s="183" t="str">
        <f>+'5 - Diseño y Valoración Control'!P155</f>
        <v>Continua</v>
      </c>
      <c r="AD154" s="183" t="str">
        <f>+'5 - Diseño y Valoración Control'!Q155</f>
        <v>Sin registro</v>
      </c>
      <c r="AE154" s="110">
        <f>+'5 - Diseño y Valoración Control'!R155</f>
        <v>0.42</v>
      </c>
      <c r="AF154" s="109" t="str">
        <f>+'5 - Diseño y Valoración Control'!S155</f>
        <v>Media</v>
      </c>
      <c r="AG154" s="110">
        <f>+'5 - Diseño y Valoración Control'!T155</f>
        <v>0.60000000000000009</v>
      </c>
      <c r="AH154" s="109" t="str">
        <f>+'5 - Diseño y Valoración Control'!U155</f>
        <v>Moderado</v>
      </c>
      <c r="AI154" s="109" t="str">
        <f>+'5 - Diseño y Valoración Control'!V155</f>
        <v>Moderado</v>
      </c>
      <c r="AJ154" s="109" t="str">
        <f>+'5 - Diseño y Valoración Control'!W155</f>
        <v>Reducir</v>
      </c>
      <c r="AK154" s="153" t="str">
        <f>+'6 - Plan de Acciones Preventiva'!F153</f>
        <v>P 61.2</v>
      </c>
      <c r="AL154" s="152">
        <f>+'6 - Plan de Acciones Preventiva'!G153</f>
        <v>0</v>
      </c>
      <c r="AM154" s="153" t="str">
        <f>+'6 - Plan de Acciones Preventiva'!H153</f>
        <v/>
      </c>
      <c r="AN154" s="152">
        <f>+'6 - Plan de Acciones Preventiva'!I153</f>
        <v>0</v>
      </c>
      <c r="AO154" s="187">
        <f>+'6 - Plan de Acciones Preventiva'!J153</f>
        <v>0</v>
      </c>
      <c r="AP154" s="187">
        <f>+'6 - Plan de Acciones Preventiva'!AI153</f>
        <v>0</v>
      </c>
      <c r="AQ154" s="252">
        <f>+'6 - Plan de Acciones Preventiva'!AJ153</f>
        <v>0</v>
      </c>
      <c r="AR154" s="187">
        <f>+'6 - Plan de Acciones Preventiva'!AK153</f>
        <v>0</v>
      </c>
      <c r="AS154" s="183">
        <f>+'7 - Materialización del Riesgo'!G155</f>
        <v>0</v>
      </c>
      <c r="AT154" s="183">
        <f>+'7 - Materialización del Riesgo'!H155</f>
        <v>0</v>
      </c>
      <c r="AU154" s="183">
        <f>+'7 - Materialización del Riesgo'!I155</f>
        <v>0</v>
      </c>
      <c r="AV154" s="183" t="e">
        <f>+'7 - Materialización del Riesgo'!J155</f>
        <v>#DIV/0!</v>
      </c>
      <c r="AW154" s="183" t="e">
        <f>+'7 - Materialización del Riesgo'!K155</f>
        <v>#DIV/0!</v>
      </c>
      <c r="AX154" s="183">
        <f>+'7 - Materialización del Riesgo'!L155</f>
        <v>0</v>
      </c>
      <c r="AY154" s="183">
        <f>+'7 - Materialización del Riesgo'!M155</f>
        <v>0</v>
      </c>
      <c r="AZ154" s="183">
        <f>+'7 - Materialización del Riesgo'!N155</f>
        <v>0</v>
      </c>
      <c r="BA154" s="183">
        <f>+'7 - Materialización del Riesgo'!O155</f>
        <v>0</v>
      </c>
      <c r="BB154" s="183" t="e">
        <f>+'7 - Materialización del Riesgo'!P155</f>
        <v>#DIV/0!</v>
      </c>
      <c r="BC154" s="188">
        <f>+'7 - Materialización del Riesgo'!Q155</f>
        <v>1</v>
      </c>
    </row>
    <row r="155" spans="2:55" ht="56.6" x14ac:dyDescent="0.4">
      <c r="B155" s="152" t="str">
        <f>+'3 - Identificación del Riesgo'!B155</f>
        <v>GESTIÓN FINANCIERA</v>
      </c>
      <c r="C155" s="152" t="str">
        <f>+'3 - Identificación del Riesgo'!C155</f>
        <v>Administrar los recursos e información financiera con base en las necesidades de las dependencias de la Agencia y organismos estatales requirentes, a través de mecanismos de dirección, registro, ejecución, control y seguimiento de los recursos.</v>
      </c>
      <c r="D155" s="152" t="str">
        <f>+'3 - Identificación del Riesgo'!D155</f>
        <v>Desde la elaboración del anteproyecto de presupuesto de la ANT, hasta la presentación de los estados financieros.</v>
      </c>
      <c r="E155" s="183" t="str">
        <f>+'3 - Identificación del Riesgo'!F155</f>
        <v>SUBDIRECCIÓN ADMINISTRATIVA Y FINANCIERA</v>
      </c>
      <c r="F155" s="153" t="str">
        <f>+'3 - Identificación del Riesgo'!G155</f>
        <v>R 62</v>
      </c>
      <c r="G155" s="183" t="str">
        <f>+'3 - Identificación del Riesgo'!H155</f>
        <v>Registro de gastos y pagos sin cumplimiento de requisitos legales</v>
      </c>
      <c r="H155" s="183" t="str">
        <f>+'3 - Identificación del Riesgo'!I155</f>
        <v>Afectación Económica o presupuestal</v>
      </c>
      <c r="I155" s="152" t="str">
        <f>+'3 - Identificación del Riesgo'!J155</f>
        <v>Posibilidad de afectación económica por sanciones penales, disciplinarias, fiscales y administrativa debido a la falta de verificación en los requisitos de los supervisores y/o área técnica que solicita el trámite y/o deficiencia en la planeación para la ejecución frente a los tiempos requeridos en el trámite financiero por parte de las áreas ejecutoras</v>
      </c>
      <c r="J155" s="184">
        <f>+'3 - Identificación del Riesgo'!O155</f>
        <v>44701</v>
      </c>
      <c r="K155" s="184" t="str">
        <f>+'3 - Identificación del Riesgo'!K155</f>
        <v>FINANCIEROS</v>
      </c>
      <c r="L155" s="185" t="str">
        <f>+'3 - Identificación del Riesgo'!N155</f>
        <v>Ejecución y administración de procesos</v>
      </c>
      <c r="M155" s="186">
        <f>+'4 - Valor del Riesgo Inherente'!H156</f>
        <v>1</v>
      </c>
      <c r="N155" s="109" t="str">
        <f t="shared" si="4"/>
        <v>Muy Baja</v>
      </c>
      <c r="O155" s="110">
        <f t="shared" si="5"/>
        <v>0.2</v>
      </c>
      <c r="P155" s="186" t="str">
        <f>+'4 - Valor del Riesgo Inherente'!K156</f>
        <v>Entre 10 y menor a 50 SMLMV</v>
      </c>
      <c r="Q155" s="109" t="str">
        <f>+'4 - Valor del Riesgo Inherente'!L156</f>
        <v>Menor</v>
      </c>
      <c r="R155" s="110">
        <f>+'4 - Valor del Riesgo Inherente'!M156</f>
        <v>0.4</v>
      </c>
      <c r="S155" s="109" t="str">
        <f>+'4 - Valor del Riesgo Inherente'!N156</f>
        <v>Bajo</v>
      </c>
      <c r="T155" s="109" t="str">
        <f>+'4 - Valor del Riesgo Inherente'!O156</f>
        <v>Aceptar</v>
      </c>
      <c r="U155" s="153" t="str">
        <f>+'5 - Diseño y Valoración Control'!H156</f>
        <v>C 62.1</v>
      </c>
      <c r="V155" s="152" t="str">
        <f>+'5 - Diseño y Valoración Control'!I156</f>
        <v>SUBDIRECCIÓN ADMINISTRATIVA Y FINANCIERA (TESORERÍA)</v>
      </c>
      <c r="W155" s="152" t="str">
        <f>+'5 - Diseño y Valoración Control'!J156</f>
        <v xml:space="preserve">Subdirección Administrativa y Financiera (Tesorería) verifica el cumplimiento de requisitos para el pago a través de las listas de chequeo actualizadas y publicadas en la Intranet donde valida la información para registrar el gasto y generar los pagos en la plataforma de SIIF-Nación </v>
      </c>
      <c r="X155" s="183" t="str">
        <f>+'5 - Diseño y Valoración Control'!K156</f>
        <v>Detectivo</v>
      </c>
      <c r="Y155" s="109" t="str">
        <f>+'5 - Diseño y Valoración Control'!L156</f>
        <v>Probabilidad</v>
      </c>
      <c r="Z155" s="183" t="str">
        <f>+'5 - Diseño y Valoración Control'!M156</f>
        <v>Manual</v>
      </c>
      <c r="AA155" s="109" t="str">
        <f>+'5 - Diseño y Valoración Control'!N156</f>
        <v>30%</v>
      </c>
      <c r="AB155" s="183" t="str">
        <f>+'5 - Diseño y Valoración Control'!O156</f>
        <v>Documentado</v>
      </c>
      <c r="AC155" s="183" t="str">
        <f>+'5 - Diseño y Valoración Control'!P156</f>
        <v>Continua</v>
      </c>
      <c r="AD155" s="183" t="str">
        <f>+'5 - Diseño y Valoración Control'!Q156</f>
        <v>Con registro</v>
      </c>
      <c r="AE155" s="110">
        <f>+'5 - Diseño y Valoración Control'!R156</f>
        <v>0.14000000000000001</v>
      </c>
      <c r="AF155" s="109" t="str">
        <f>+'5 - Diseño y Valoración Control'!S156</f>
        <v>Muy Baja</v>
      </c>
      <c r="AG155" s="110">
        <f>+'5 - Diseño y Valoración Control'!T156</f>
        <v>0.4</v>
      </c>
      <c r="AH155" s="109" t="str">
        <f>+'5 - Diseño y Valoración Control'!U156</f>
        <v>Menor</v>
      </c>
      <c r="AI155" s="109" t="str">
        <f>+'5 - Diseño y Valoración Control'!V156</f>
        <v>Bajo</v>
      </c>
      <c r="AJ155" s="109" t="str">
        <f>+'5 - Diseño y Valoración Control'!W156</f>
        <v>Aceptar</v>
      </c>
      <c r="AK155" s="153" t="str">
        <f>+'6 - Plan de Acciones Preventiva'!F154</f>
        <v>P 62.1</v>
      </c>
      <c r="AL155" s="152" t="str">
        <f>+'6 - Plan de Acciones Preventiva'!G154</f>
        <v>Realizar auditorias trimestrales a una muestra del uno (1%) por ciento de los pagos de contratos de prestación de servicios realizados en el periodo</v>
      </c>
      <c r="AM155" s="153" t="str">
        <f>+'6 - Plan de Acciones Preventiva'!H154</f>
        <v>SUBDIRECCIÓN ADMINISTRATIVA Y FINANCIERA (TESORERÍA)</v>
      </c>
      <c r="AN155" s="152" t="str">
        <f>+'6 - Plan de Acciones Preventiva'!I154</f>
        <v>Informe de auditoría</v>
      </c>
      <c r="AO155" s="187">
        <f>+'6 - Plan de Acciones Preventiva'!J154</f>
        <v>3</v>
      </c>
      <c r="AP155" s="187">
        <f>+'6 - Plan de Acciones Preventiva'!AI154</f>
        <v>4</v>
      </c>
      <c r="AQ155" s="252">
        <f>+'6 - Plan de Acciones Preventiva'!AJ154</f>
        <v>1</v>
      </c>
      <c r="AR155" s="187" t="str">
        <f>+'6 - Plan de Acciones Preventiva'!AK154</f>
        <v>Finalizado</v>
      </c>
      <c r="AS155" s="183">
        <f>+'7 - Materialización del Riesgo'!G156</f>
        <v>0</v>
      </c>
      <c r="AT155" s="183">
        <f>+'7 - Materialización del Riesgo'!H156</f>
        <v>0</v>
      </c>
      <c r="AU155" s="183">
        <f>+'7 - Materialización del Riesgo'!I156</f>
        <v>0</v>
      </c>
      <c r="AV155" s="183" t="e">
        <f>+'7 - Materialización del Riesgo'!J156</f>
        <v>#DIV/0!</v>
      </c>
      <c r="AW155" s="183" t="e">
        <f>+'7 - Materialización del Riesgo'!K156</f>
        <v>#DIV/0!</v>
      </c>
      <c r="AX155" s="183">
        <f>+'7 - Materialización del Riesgo'!L156</f>
        <v>0</v>
      </c>
      <c r="AY155" s="183">
        <f>+'7 - Materialización del Riesgo'!M156</f>
        <v>0</v>
      </c>
      <c r="AZ155" s="183">
        <f>+'7 - Materialización del Riesgo'!N156</f>
        <v>0</v>
      </c>
      <c r="BA155" s="183">
        <f>+'7 - Materialización del Riesgo'!O156</f>
        <v>0</v>
      </c>
      <c r="BB155" s="183" t="e">
        <f>+'7 - Materialización del Riesgo'!P156</f>
        <v>#DIV/0!</v>
      </c>
      <c r="BC155" s="188">
        <f>+'7 - Materialización del Riesgo'!Q156</f>
        <v>1</v>
      </c>
    </row>
    <row r="156" spans="2:55" ht="56.6" x14ac:dyDescent="0.4">
      <c r="B156" s="152" t="str">
        <f>+'3 - Identificación del Riesgo'!B156</f>
        <v>GESTIÓN FINANCIERA</v>
      </c>
      <c r="C156" s="152" t="str">
        <f>+'3 - Identificación del Riesgo'!C156</f>
        <v>Administrar los recursos e información financiera con base en las necesidades de las dependencias de la Agencia y organismos estatales requirentes, a través de mecanismos de dirección, registro, ejecución, control y seguimiento de los recursos</v>
      </c>
      <c r="D156" s="152" t="str">
        <f>+'3 - Identificación del Riesgo'!D156</f>
        <v>Desde la elaboración del anteproyecto de presupuesto de la ANT, hasta la presentación de los estados financieros.</v>
      </c>
      <c r="E156" s="183" t="str">
        <f>+'3 - Identificación del Riesgo'!F156</f>
        <v>SUBDIRECCIÓN ADMINISTRATIVA Y FINANCIERA</v>
      </c>
      <c r="F156" s="153" t="str">
        <f>+'3 - Identificación del Riesgo'!G156</f>
        <v>R 62</v>
      </c>
      <c r="G156" s="183" t="str">
        <f>+'3 - Identificación del Riesgo'!H156</f>
        <v>Registro de gastos y pagos sin cumplimiento de requisitos legales</v>
      </c>
      <c r="H156" s="183" t="str">
        <f>+'3 - Identificación del Riesgo'!I156</f>
        <v>Afectación Económica o presupuestal</v>
      </c>
      <c r="I156" s="152" t="str">
        <f>+'3 - Identificación del Riesgo'!J156</f>
        <v>Posibilidad de afectación económica por sanciones penales, disciplinarias, fiscales y administrativa debido a la falta de verificación en los requisitos de los supervisores y/o área técnica que solicita el trámite y/o deficiencia en la planeación para la ejecución frente a los tiempos requeridos en el trámite financiero por parte de las áreas ejecutoras</v>
      </c>
      <c r="J156" s="184">
        <f>+'3 - Identificación del Riesgo'!O156</f>
        <v>44701</v>
      </c>
      <c r="K156" s="184" t="str">
        <f>+'3 - Identificación del Riesgo'!K156</f>
        <v>FINANCIEROS</v>
      </c>
      <c r="L156" s="185" t="str">
        <f>+'3 - Identificación del Riesgo'!N156</f>
        <v>Ejecución y administración de procesos</v>
      </c>
      <c r="M156" s="186">
        <f>+'4 - Valor del Riesgo Inherente'!H157</f>
        <v>365</v>
      </c>
      <c r="N156" s="109" t="str">
        <f t="shared" si="4"/>
        <v>Media</v>
      </c>
      <c r="O156" s="110">
        <f t="shared" si="5"/>
        <v>0.6</v>
      </c>
      <c r="P156" s="186" t="str">
        <f>+'4 - Valor del Riesgo Inherente'!K157</f>
        <v>Entre 10 y menor a 50 SMLMV</v>
      </c>
      <c r="Q156" s="109" t="str">
        <f>+'4 - Valor del Riesgo Inherente'!L157</f>
        <v>Menor</v>
      </c>
      <c r="R156" s="110">
        <f>+'4 - Valor del Riesgo Inherente'!M157</f>
        <v>0.4</v>
      </c>
      <c r="S156" s="109" t="str">
        <f>+'4 - Valor del Riesgo Inherente'!N157</f>
        <v>Moderado</v>
      </c>
      <c r="T156" s="109" t="str">
        <f>+'4 - Valor del Riesgo Inherente'!O157</f>
        <v>Reducir</v>
      </c>
      <c r="U156" s="153" t="str">
        <f>+'5 - Diseño y Valoración Control'!H157</f>
        <v>C 62.2</v>
      </c>
      <c r="V156" s="152" t="str">
        <f>+'5 - Diseño y Valoración Control'!I157</f>
        <v>SUBDIRECCIÓN ADMINISTRATIVA Y FINANCIERA (TESORERÍA)</v>
      </c>
      <c r="W156" s="152" t="str">
        <f>+'5 - Diseño y Valoración Control'!J157</f>
        <v xml:space="preserve">Subdirección Administrativa y Financiera (Tesorería) devuelve el registro del pago a través de un correo electrónico a la dependencia que presenta la novedad donde se explica el porque de la observación y el rechazo de la plataforma de SIIF-Nación </v>
      </c>
      <c r="X156" s="183" t="str">
        <f>+'5 - Diseño y Valoración Control'!K157</f>
        <v>Correctivo</v>
      </c>
      <c r="Y156" s="109" t="str">
        <f>+'5 - Diseño y Valoración Control'!L157</f>
        <v>Impacto</v>
      </c>
      <c r="Z156" s="183" t="str">
        <f>+'5 - Diseño y Valoración Control'!M157</f>
        <v>Manual</v>
      </c>
      <c r="AA156" s="109" t="str">
        <f>+'5 - Diseño y Valoración Control'!N157</f>
        <v>25%</v>
      </c>
      <c r="AB156" s="183" t="str">
        <f>+'5 - Diseño y Valoración Control'!O157</f>
        <v>Documentado</v>
      </c>
      <c r="AC156" s="183" t="str">
        <f>+'5 - Diseño y Valoración Control'!P157</f>
        <v>Continua</v>
      </c>
      <c r="AD156" s="183" t="str">
        <f>+'5 - Diseño y Valoración Control'!Q157</f>
        <v>Con registro</v>
      </c>
      <c r="AE156" s="110">
        <f>+'5 - Diseño y Valoración Control'!R157</f>
        <v>0.14000000000000001</v>
      </c>
      <c r="AF156" s="109" t="str">
        <f>+'5 - Diseño y Valoración Control'!S157</f>
        <v>Muy Baja</v>
      </c>
      <c r="AG156" s="110">
        <f>+'5 - Diseño y Valoración Control'!T157</f>
        <v>0.30000000000000004</v>
      </c>
      <c r="AH156" s="109" t="str">
        <f>+'5 - Diseño y Valoración Control'!U157</f>
        <v>Menor</v>
      </c>
      <c r="AI156" s="109" t="str">
        <f>+'5 - Diseño y Valoración Control'!V157</f>
        <v>Bajo</v>
      </c>
      <c r="AJ156" s="109" t="str">
        <f>+'5 - Diseño y Valoración Control'!W157</f>
        <v>Aceptar</v>
      </c>
      <c r="AK156" s="153" t="str">
        <f>+'6 - Plan de Acciones Preventiva'!F155</f>
        <v>P 62.2</v>
      </c>
      <c r="AL156" s="152" t="str">
        <f>+'6 - Plan de Acciones Preventiva'!G155</f>
        <v>Realizar capacitaciones sobre el procedimiento de pagos y las listas de chequeo asociadas al procedimiento a los colaboradores de la ANT</v>
      </c>
      <c r="AM156" s="153" t="str">
        <f>+'6 - Plan de Acciones Preventiva'!H155</f>
        <v>SUBDIRECCIÓN ADMINISTRATIVA Y FINANCIERA (TESORERÍA)</v>
      </c>
      <c r="AN156" s="152" t="str">
        <f>+'6 - Plan de Acciones Preventiva'!I155</f>
        <v>Listado de asistencia a capacitación</v>
      </c>
      <c r="AO156" s="187">
        <f>+'6 - Plan de Acciones Preventiva'!J155</f>
        <v>3</v>
      </c>
      <c r="AP156" s="187">
        <f>+'6 - Plan de Acciones Preventiva'!AI155</f>
        <v>3</v>
      </c>
      <c r="AQ156" s="252">
        <f>+'6 - Plan de Acciones Preventiva'!AJ155</f>
        <v>1</v>
      </c>
      <c r="AR156" s="187" t="str">
        <f>+'6 - Plan de Acciones Preventiva'!AK155</f>
        <v>Finalizado</v>
      </c>
      <c r="AS156" s="183">
        <f>+'7 - Materialización del Riesgo'!G157</f>
        <v>0</v>
      </c>
      <c r="AT156" s="183">
        <f>+'7 - Materialización del Riesgo'!H157</f>
        <v>0</v>
      </c>
      <c r="AU156" s="183">
        <f>+'7 - Materialización del Riesgo'!I157</f>
        <v>0</v>
      </c>
      <c r="AV156" s="183" t="e">
        <f>+'7 - Materialización del Riesgo'!J157</f>
        <v>#DIV/0!</v>
      </c>
      <c r="AW156" s="183" t="e">
        <f>+'7 - Materialización del Riesgo'!K157</f>
        <v>#DIV/0!</v>
      </c>
      <c r="AX156" s="183">
        <f>+'7 - Materialización del Riesgo'!L157</f>
        <v>0</v>
      </c>
      <c r="AY156" s="183">
        <f>+'7 - Materialización del Riesgo'!M157</f>
        <v>0</v>
      </c>
      <c r="AZ156" s="183">
        <f>+'7 - Materialización del Riesgo'!N157</f>
        <v>0</v>
      </c>
      <c r="BA156" s="183">
        <f>+'7 - Materialización del Riesgo'!O157</f>
        <v>0</v>
      </c>
      <c r="BB156" s="183" t="e">
        <f>+'7 - Materialización del Riesgo'!P157</f>
        <v>#DIV/0!</v>
      </c>
      <c r="BC156" s="188">
        <f>+'7 - Materialización del Riesgo'!Q157</f>
        <v>1</v>
      </c>
    </row>
    <row r="157" spans="2:55" ht="56.6" x14ac:dyDescent="0.4">
      <c r="B157" s="152" t="str">
        <f>+'3 - Identificación del Riesgo'!B157</f>
        <v>GESTIÓN FINANCIERA</v>
      </c>
      <c r="C157" s="152" t="str">
        <f>+'3 - Identificación del Riesgo'!C157</f>
        <v>Administrar los recursos e información financiera con base en las necesidades de las dependencias de la Agencia y organismos estatales requirentes, a través de mecanismos de dirección, registro, ejecución, control y seguimiento de los recursos</v>
      </c>
      <c r="D157" s="152" t="str">
        <f>+'3 - Identificación del Riesgo'!D157</f>
        <v>Desde la elaboración del anteproyecto de presupuesto de la ANT, hasta la presentación de los estados financieros.</v>
      </c>
      <c r="E157" s="183" t="str">
        <f>+'3 - Identificación del Riesgo'!F157</f>
        <v>SUBDIRECCIÓN ADMINISTRATIVA Y FINANCIERA</v>
      </c>
      <c r="F157" s="153" t="str">
        <f>+'3 - Identificación del Riesgo'!G157</f>
        <v>R 63</v>
      </c>
      <c r="G157" s="183" t="str">
        <f>+'3 - Identificación del Riesgo'!H157</f>
        <v>Programación del PAC que no corresponde a las necesidades reales</v>
      </c>
      <c r="H157" s="183" t="str">
        <f>+'3 - Identificación del Riesgo'!I157</f>
        <v>Afectación Económica o presupuestal</v>
      </c>
      <c r="I157" s="152" t="str">
        <f>+'3 - Identificación del Riesgo'!J157</f>
        <v>Posibilidad de afectación económica por sanción del Ministerio de Hacienda debido al  el envío inoportuno y/o inexacto de las solicitudes de pago a la Subdirección Administrativa y Financiera por parte de los supervisores de los contratos</v>
      </c>
      <c r="J157" s="184">
        <f>+'3 - Identificación del Riesgo'!O157</f>
        <v>44701</v>
      </c>
      <c r="K157" s="184" t="str">
        <f>+'3 - Identificación del Riesgo'!K157</f>
        <v>FINANCIEROS</v>
      </c>
      <c r="L157" s="185" t="str">
        <f>+'3 - Identificación del Riesgo'!N157</f>
        <v>Ejecución y administración de procesos</v>
      </c>
      <c r="M157" s="186">
        <f>+'4 - Valor del Riesgo Inherente'!H158</f>
        <v>365</v>
      </c>
      <c r="N157" s="109" t="str">
        <f t="shared" si="4"/>
        <v>Media</v>
      </c>
      <c r="O157" s="110">
        <f t="shared" si="5"/>
        <v>0.6</v>
      </c>
      <c r="P157" s="186" t="str">
        <f>+'4 - Valor del Riesgo Inherente'!K158</f>
        <v>Entre 10 y menor a 50 SMLMV</v>
      </c>
      <c r="Q157" s="109" t="str">
        <f>+'4 - Valor del Riesgo Inherente'!L158</f>
        <v>Menor</v>
      </c>
      <c r="R157" s="110">
        <f>+'4 - Valor del Riesgo Inherente'!M158</f>
        <v>0.4</v>
      </c>
      <c r="S157" s="109" t="str">
        <f>+'4 - Valor del Riesgo Inherente'!N158</f>
        <v>Moderado</v>
      </c>
      <c r="T157" s="109" t="str">
        <f>+'4 - Valor del Riesgo Inherente'!O158</f>
        <v>Reducir</v>
      </c>
      <c r="U157" s="153" t="str">
        <f>+'5 - Diseño y Valoración Control'!H158</f>
        <v>C 63.1</v>
      </c>
      <c r="V157" s="152" t="str">
        <f>+'5 - Diseño y Valoración Control'!I158</f>
        <v>SUBDIRECCIÓN ADMINISTRATIVA Y FINANCIERA (TESORERÍA)</v>
      </c>
      <c r="W157" s="152" t="str">
        <f>+'5 - Diseño y Valoración Control'!J158</f>
        <v xml:space="preserve">Subdirección Administrativa y Financiera (Tesorería) valida y consolida la programación del PAC generado por las dependencias a través de un acto administrativo para generar la aprobación ante el Ministerio de Hacienda y al inscripción en la plataforma de SIIF-Nación </v>
      </c>
      <c r="X157" s="183" t="str">
        <f>+'5 - Diseño y Valoración Control'!K158</f>
        <v>Preventivo</v>
      </c>
      <c r="Y157" s="109" t="str">
        <f>+'5 - Diseño y Valoración Control'!L158</f>
        <v>Probabilidad</v>
      </c>
      <c r="Z157" s="183" t="str">
        <f>+'5 - Diseño y Valoración Control'!M158</f>
        <v>Manual</v>
      </c>
      <c r="AA157" s="109" t="str">
        <f>+'5 - Diseño y Valoración Control'!N158</f>
        <v>40%</v>
      </c>
      <c r="AB157" s="183" t="str">
        <f>+'5 - Diseño y Valoración Control'!O158</f>
        <v>Documentado</v>
      </c>
      <c r="AC157" s="183" t="str">
        <f>+'5 - Diseño y Valoración Control'!P158</f>
        <v>Continua</v>
      </c>
      <c r="AD157" s="183" t="str">
        <f>+'5 - Diseño y Valoración Control'!Q158</f>
        <v>Con registro</v>
      </c>
      <c r="AE157" s="110">
        <f>+'5 - Diseño y Valoración Control'!R158</f>
        <v>0.36</v>
      </c>
      <c r="AF157" s="109" t="str">
        <f>+'5 - Diseño y Valoración Control'!S158</f>
        <v>Baja</v>
      </c>
      <c r="AG157" s="110">
        <f>+'5 - Diseño y Valoración Control'!T158</f>
        <v>0.4</v>
      </c>
      <c r="AH157" s="109" t="str">
        <f>+'5 - Diseño y Valoración Control'!U158</f>
        <v>Menor</v>
      </c>
      <c r="AI157" s="109" t="str">
        <f>+'5 - Diseño y Valoración Control'!V158</f>
        <v>Moderado</v>
      </c>
      <c r="AJ157" s="109" t="str">
        <f>+'5 - Diseño y Valoración Control'!W158</f>
        <v>Reducir</v>
      </c>
      <c r="AK157" s="153" t="str">
        <f>+'6 - Plan de Acciones Preventiva'!F156</f>
        <v>P 63.1</v>
      </c>
      <c r="AL157" s="152" t="str">
        <f>+'6 - Plan de Acciones Preventiva'!G156</f>
        <v>Realizar capacitaciones a las dependencias, sobre la solicitud correcta del PAC para programar</v>
      </c>
      <c r="AM157" s="153" t="str">
        <f>+'6 - Plan de Acciones Preventiva'!H156</f>
        <v>SUBDIRECCIÓN ADMINISTRATIVA Y FINANCIERA (TESORERÍA)</v>
      </c>
      <c r="AN157" s="152" t="str">
        <f>+'6 - Plan de Acciones Preventiva'!I156</f>
        <v>Listado de asistencia a capacitación</v>
      </c>
      <c r="AO157" s="187">
        <f>+'6 - Plan de Acciones Preventiva'!J156</f>
        <v>1</v>
      </c>
      <c r="AP157" s="187">
        <f>+'6 - Plan de Acciones Preventiva'!AI156</f>
        <v>1</v>
      </c>
      <c r="AQ157" s="252">
        <f>+'6 - Plan de Acciones Preventiva'!AJ156</f>
        <v>1</v>
      </c>
      <c r="AR157" s="187" t="str">
        <f>+'6 - Plan de Acciones Preventiva'!AK156</f>
        <v>Finalizado</v>
      </c>
      <c r="AS157" s="183">
        <f>+'7 - Materialización del Riesgo'!G158</f>
        <v>0</v>
      </c>
      <c r="AT157" s="183">
        <f>+'7 - Materialización del Riesgo'!H158</f>
        <v>0</v>
      </c>
      <c r="AU157" s="183">
        <f>+'7 - Materialización del Riesgo'!I158</f>
        <v>0</v>
      </c>
      <c r="AV157" s="183" t="e">
        <f>+'7 - Materialización del Riesgo'!J158</f>
        <v>#DIV/0!</v>
      </c>
      <c r="AW157" s="183" t="e">
        <f>+'7 - Materialización del Riesgo'!K158</f>
        <v>#DIV/0!</v>
      </c>
      <c r="AX157" s="183">
        <f>+'7 - Materialización del Riesgo'!L158</f>
        <v>0</v>
      </c>
      <c r="AY157" s="183">
        <f>+'7 - Materialización del Riesgo'!M158</f>
        <v>0</v>
      </c>
      <c r="AZ157" s="183">
        <f>+'7 - Materialización del Riesgo'!N158</f>
        <v>0</v>
      </c>
      <c r="BA157" s="183">
        <f>+'7 - Materialización del Riesgo'!O158</f>
        <v>0</v>
      </c>
      <c r="BB157" s="183" t="e">
        <f>+'7 - Materialización del Riesgo'!P158</f>
        <v>#DIV/0!</v>
      </c>
      <c r="BC157" s="188">
        <f>+'7 - Materialización del Riesgo'!Q158</f>
        <v>1</v>
      </c>
    </row>
    <row r="158" spans="2:55" ht="56.6" x14ac:dyDescent="0.4">
      <c r="B158" s="152" t="str">
        <f>+'3 - Identificación del Riesgo'!B158</f>
        <v>GESTIÓN FINANCIERA</v>
      </c>
      <c r="C158" s="152" t="str">
        <f>+'3 - Identificación del Riesgo'!C158</f>
        <v>Administrar los recursos e información financiera con base en las necesidades de las dependencias de la Agencia y organismos estatales requirentes, a través de mecanismos de dirección, registro, ejecución, control y seguimiento de los recursos</v>
      </c>
      <c r="D158" s="152" t="str">
        <f>+'3 - Identificación del Riesgo'!D158</f>
        <v>Desde la elaboración del anteproyecto de presupuesto de la ANT, hasta la presentación de los estados financieros.</v>
      </c>
      <c r="E158" s="183" t="str">
        <f>+'3 - Identificación del Riesgo'!F158</f>
        <v>SUBDIRECCIÓN ADMINISTRATIVA Y FINANCIERA</v>
      </c>
      <c r="F158" s="153" t="str">
        <f>+'3 - Identificación del Riesgo'!G158</f>
        <v>R 63</v>
      </c>
      <c r="G158" s="183" t="str">
        <f>+'3 - Identificación del Riesgo'!H158</f>
        <v>Programación del PAC que no corresponde a las necesidades reales</v>
      </c>
      <c r="H158" s="183" t="str">
        <f>+'3 - Identificación del Riesgo'!I158</f>
        <v>Afectación Económica o presupuestal</v>
      </c>
      <c r="I158" s="152" t="str">
        <f>+'3 - Identificación del Riesgo'!J158</f>
        <v>Posibilidad de afectación económica por sanción del Ministerio de Hacienda debido al  el envío inoportuno y/o inexacto de las solicitudes de pago a la Subdirección Administrativa y Financiera por parte de los supervisores de los contratos</v>
      </c>
      <c r="J158" s="184">
        <f>+'3 - Identificación del Riesgo'!O158</f>
        <v>44701</v>
      </c>
      <c r="K158" s="184" t="str">
        <f>+'3 - Identificación del Riesgo'!K158</f>
        <v>FINANCIEROS</v>
      </c>
      <c r="L158" s="185" t="str">
        <f>+'3 - Identificación del Riesgo'!N158</f>
        <v>Ejecución y administración de procesos</v>
      </c>
      <c r="M158" s="186">
        <f>+'4 - Valor del Riesgo Inherente'!H159</f>
        <v>365</v>
      </c>
      <c r="N158" s="109" t="str">
        <f t="shared" si="4"/>
        <v>Media</v>
      </c>
      <c r="O158" s="110">
        <f t="shared" si="5"/>
        <v>0.6</v>
      </c>
      <c r="P158" s="186" t="str">
        <f>+'4 - Valor del Riesgo Inherente'!K159</f>
        <v>Desde los 500 SMLMV</v>
      </c>
      <c r="Q158" s="109" t="str">
        <f>+'4 - Valor del Riesgo Inherente'!L159</f>
        <v>Catastrófico</v>
      </c>
      <c r="R158" s="110">
        <f>+'4 - Valor del Riesgo Inherente'!M159</f>
        <v>1</v>
      </c>
      <c r="S158" s="109" t="str">
        <f>+'4 - Valor del Riesgo Inherente'!N159</f>
        <v>Extremo</v>
      </c>
      <c r="T158" s="109" t="str">
        <f>+'4 - Valor del Riesgo Inherente'!O159</f>
        <v>Reducir</v>
      </c>
      <c r="U158" s="153" t="str">
        <f>+'5 - Diseño y Valoración Control'!H159</f>
        <v>C 63.2</v>
      </c>
      <c r="V158" s="152" t="str">
        <f>+'5 - Diseño y Valoración Control'!I159</f>
        <v>SUBDIRECCIÓN ADMINISTRATIVA Y FINANCIERA (TESORERÍA)</v>
      </c>
      <c r="W158" s="152" t="str">
        <f>+'5 - Diseño y Valoración Control'!J159</f>
        <v>Subdirección Administrativa y Financiera (Tesorería) ajusta la programación del PAC a través de un nuevo acto administrativo para generar la aprobación ante el Ministerio de Hacienda de acuerdo a las observaciones encontradas con el PAC original</v>
      </c>
      <c r="X158" s="183" t="str">
        <f>+'5 - Diseño y Valoración Control'!K159</f>
        <v>Correctivo</v>
      </c>
      <c r="Y158" s="109" t="str">
        <f>+'5 - Diseño y Valoración Control'!L159</f>
        <v>Impacto</v>
      </c>
      <c r="Z158" s="183" t="str">
        <f>+'5 - Diseño y Valoración Control'!M159</f>
        <v>Manual</v>
      </c>
      <c r="AA158" s="109" t="str">
        <f>+'5 - Diseño y Valoración Control'!N159</f>
        <v>25%</v>
      </c>
      <c r="AB158" s="183" t="str">
        <f>+'5 - Diseño y Valoración Control'!O159</f>
        <v>Documentado</v>
      </c>
      <c r="AC158" s="183" t="str">
        <f>+'5 - Diseño y Valoración Control'!P159</f>
        <v>Continua</v>
      </c>
      <c r="AD158" s="183" t="str">
        <f>+'5 - Diseño y Valoración Control'!Q159</f>
        <v>Con registro</v>
      </c>
      <c r="AE158" s="110">
        <f>+'5 - Diseño y Valoración Control'!R159</f>
        <v>0.36</v>
      </c>
      <c r="AF158" s="109" t="str">
        <f>+'5 - Diseño y Valoración Control'!S159</f>
        <v>Baja</v>
      </c>
      <c r="AG158" s="110">
        <f>+'5 - Diseño y Valoración Control'!T159</f>
        <v>0.30000000000000004</v>
      </c>
      <c r="AH158" s="109" t="str">
        <f>+'5 - Diseño y Valoración Control'!U159</f>
        <v>Menor</v>
      </c>
      <c r="AI158" s="109" t="str">
        <f>+'5 - Diseño y Valoración Control'!V159</f>
        <v>Moderado</v>
      </c>
      <c r="AJ158" s="109" t="str">
        <f>+'5 - Diseño y Valoración Control'!W159</f>
        <v>Reducir</v>
      </c>
      <c r="AK158" s="153" t="str">
        <f>+'6 - Plan de Acciones Preventiva'!F157</f>
        <v>P 63.2</v>
      </c>
      <c r="AL158" s="152">
        <f>+'6 - Plan de Acciones Preventiva'!G157</f>
        <v>0</v>
      </c>
      <c r="AM158" s="153" t="str">
        <f>+'6 - Plan de Acciones Preventiva'!H157</f>
        <v/>
      </c>
      <c r="AN158" s="152">
        <f>+'6 - Plan de Acciones Preventiva'!I157</f>
        <v>0</v>
      </c>
      <c r="AO158" s="187">
        <f>+'6 - Plan de Acciones Preventiva'!J157</f>
        <v>0</v>
      </c>
      <c r="AP158" s="187">
        <f>+'6 - Plan de Acciones Preventiva'!AI157</f>
        <v>0</v>
      </c>
      <c r="AQ158" s="252">
        <f>+'6 - Plan de Acciones Preventiva'!AJ157</f>
        <v>0</v>
      </c>
      <c r="AR158" s="187">
        <f>+'6 - Plan de Acciones Preventiva'!AK157</f>
        <v>0</v>
      </c>
      <c r="AS158" s="183">
        <f>+'7 - Materialización del Riesgo'!G159</f>
        <v>0</v>
      </c>
      <c r="AT158" s="183">
        <f>+'7 - Materialización del Riesgo'!H159</f>
        <v>0</v>
      </c>
      <c r="AU158" s="183">
        <f>+'7 - Materialización del Riesgo'!I159</f>
        <v>0</v>
      </c>
      <c r="AV158" s="183" t="e">
        <f>+'7 - Materialización del Riesgo'!J159</f>
        <v>#DIV/0!</v>
      </c>
      <c r="AW158" s="183" t="e">
        <f>+'7 - Materialización del Riesgo'!K159</f>
        <v>#DIV/0!</v>
      </c>
      <c r="AX158" s="183">
        <f>+'7 - Materialización del Riesgo'!L159</f>
        <v>0</v>
      </c>
      <c r="AY158" s="183">
        <f>+'7 - Materialización del Riesgo'!M159</f>
        <v>0</v>
      </c>
      <c r="AZ158" s="183">
        <f>+'7 - Materialización del Riesgo'!N159</f>
        <v>0</v>
      </c>
      <c r="BA158" s="183">
        <f>+'7 - Materialización del Riesgo'!O159</f>
        <v>0</v>
      </c>
      <c r="BB158" s="183" t="e">
        <f>+'7 - Materialización del Riesgo'!P159</f>
        <v>#DIV/0!</v>
      </c>
      <c r="BC158" s="188">
        <f>+'7 - Materialización del Riesgo'!Q159</f>
        <v>1</v>
      </c>
    </row>
    <row r="159" spans="2:55" ht="56.6" x14ac:dyDescent="0.4">
      <c r="B159" s="152" t="str">
        <f>+'3 - Identificación del Riesgo'!B159</f>
        <v>GESTIÓN FINANCIERA</v>
      </c>
      <c r="C159" s="152" t="str">
        <f>+'3 - Identificación del Riesgo'!C159</f>
        <v>Administrar los recursos e información financiera con base en las necesidades de las dependencias de la Agencia y organismos estatales requirentes, a través de mecanismos de dirección, registro, ejecución, control y seguimiento de los recursos</v>
      </c>
      <c r="D159" s="152" t="str">
        <f>+'3 - Identificación del Riesgo'!D159</f>
        <v>Desde la elaboración del anteproyecto de presupuesto de la ANT, hasta la presentación de los estados financieros.</v>
      </c>
      <c r="E159" s="183" t="str">
        <f>+'3 - Identificación del Riesgo'!F159</f>
        <v>SUBDIRECCIÓN ADMINISTRATIVA Y FINANCIERA</v>
      </c>
      <c r="F159" s="153" t="str">
        <f>+'3 - Identificación del Riesgo'!G159</f>
        <v>R 64</v>
      </c>
      <c r="G159" s="183" t="str">
        <f>+'3 - Identificación del Riesgo'!H159</f>
        <v>Generacion y presentacion de declaraciones tributarias fuera de los plazos establecidos por las Entidades Administradoras de impuestos.</v>
      </c>
      <c r="H159" s="183" t="str">
        <f>+'3 - Identificación del Riesgo'!I159</f>
        <v>Afectación Económica o presupuestal</v>
      </c>
      <c r="I159" s="152" t="str">
        <f>+'3 - Identificación del Riesgo'!J159</f>
        <v>Posibilidad de afectación economica por sanción de las unidades Administradoras de impuestos Nacionales, Municipales y Distritales debido a la presentación extemporanea de las declaraciones tributarias.</v>
      </c>
      <c r="J159" s="184">
        <f>+'3 - Identificación del Riesgo'!O159</f>
        <v>44701</v>
      </c>
      <c r="K159" s="184" t="str">
        <f>+'3 - Identificación del Riesgo'!K159</f>
        <v>FINANCIEROS</v>
      </c>
      <c r="L159" s="185" t="str">
        <f>+'3 - Identificación del Riesgo'!N159</f>
        <v>Ejecución y administración de procesos</v>
      </c>
      <c r="M159" s="186">
        <f>+'4 - Valor del Riesgo Inherente'!H160</f>
        <v>365</v>
      </c>
      <c r="N159" s="109" t="str">
        <f t="shared" si="4"/>
        <v>Media</v>
      </c>
      <c r="O159" s="110">
        <f t="shared" si="5"/>
        <v>0.6</v>
      </c>
      <c r="P159" s="186" t="str">
        <f>+'4 - Valor del Riesgo Inherente'!K160</f>
        <v>Desde los 500 SMLMV</v>
      </c>
      <c r="Q159" s="109" t="str">
        <f>+'4 - Valor del Riesgo Inherente'!L160</f>
        <v>Catastrófico</v>
      </c>
      <c r="R159" s="110">
        <f>+'4 - Valor del Riesgo Inherente'!M160</f>
        <v>1</v>
      </c>
      <c r="S159" s="109" t="str">
        <f>+'4 - Valor del Riesgo Inherente'!N160</f>
        <v>Extremo</v>
      </c>
      <c r="T159" s="109" t="str">
        <f>+'4 - Valor del Riesgo Inherente'!O160</f>
        <v>Reducir</v>
      </c>
      <c r="U159" s="153" t="str">
        <f>+'5 - Diseño y Valoración Control'!H160</f>
        <v>C 64.1</v>
      </c>
      <c r="V159" s="152" t="str">
        <f>+'5 - Diseño y Valoración Control'!I160</f>
        <v>SUBDIRECCIÓN ADMINISTRATIVA Y FINANCIERA (CONTABILIDAD)</v>
      </c>
      <c r="W159" s="152" t="str">
        <f>+'5 - Diseño y Valoración Control'!J160</f>
        <v>El Equipo de Contabilidad de la Subdirección Administrativa y Financiera, previo a las fechas de presentación de las declaraciones tributarias, determinara las Unidades Administradoras de Impuestos Nacionales, Municipales y/o Distritales, a las cuales se deben presentar las respectivas declaraciones, mediante la validación de las deducciones  aplicadas, en las obligaciones registradas en el Sistema Integrado  de Información Financiera SIIF-NACIÓN II.</v>
      </c>
      <c r="X159" s="183" t="str">
        <f>+'5 - Diseño y Valoración Control'!K160</f>
        <v>Detectivo</v>
      </c>
      <c r="Y159" s="109" t="str">
        <f>+'5 - Diseño y Valoración Control'!L160</f>
        <v>Probabilidad</v>
      </c>
      <c r="Z159" s="183" t="str">
        <f>+'5 - Diseño y Valoración Control'!M160</f>
        <v>Manual</v>
      </c>
      <c r="AA159" s="109" t="str">
        <f>+'5 - Diseño y Valoración Control'!N160</f>
        <v>30%</v>
      </c>
      <c r="AB159" s="183" t="str">
        <f>+'5 - Diseño y Valoración Control'!O160</f>
        <v>Sin Documentar</v>
      </c>
      <c r="AC159" s="183" t="str">
        <f>+'5 - Diseño y Valoración Control'!P160</f>
        <v>Continua</v>
      </c>
      <c r="AD159" s="183" t="str">
        <f>+'5 - Diseño y Valoración Control'!Q160</f>
        <v>Con registro</v>
      </c>
      <c r="AE159" s="110">
        <f>+'5 - Diseño y Valoración Control'!R160</f>
        <v>0.42</v>
      </c>
      <c r="AF159" s="109" t="str">
        <f>+'5 - Diseño y Valoración Control'!S160</f>
        <v>Media</v>
      </c>
      <c r="AG159" s="110">
        <f>+'5 - Diseño y Valoración Control'!T160</f>
        <v>1</v>
      </c>
      <c r="AH159" s="109" t="str">
        <f>+'5 - Diseño y Valoración Control'!U160</f>
        <v>Catastrófico</v>
      </c>
      <c r="AI159" s="109" t="str">
        <f>+'5 - Diseño y Valoración Control'!V160</f>
        <v>Extremo</v>
      </c>
      <c r="AJ159" s="109" t="str">
        <f>+'5 - Diseño y Valoración Control'!W160</f>
        <v>Reducir</v>
      </c>
      <c r="AK159" s="153" t="str">
        <f>+'6 - Plan de Acciones Preventiva'!F158</f>
        <v>P 64.1</v>
      </c>
      <c r="AL159" s="152" t="str">
        <f>+'6 - Plan de Acciones Preventiva'!G158</f>
        <v>Reporte de presentación y pago de las declaraciones tributarias.</v>
      </c>
      <c r="AM159" s="153" t="str">
        <f>+'6 - Plan de Acciones Preventiva'!H158</f>
        <v>SUBDIRECCIÓN ADMINISTRATIVA Y FINANCIERA (CONTABILIDAD)</v>
      </c>
      <c r="AN159" s="152" t="str">
        <f>+'6 - Plan de Acciones Preventiva'!I158</f>
        <v>Informe bimestral.</v>
      </c>
      <c r="AO159" s="187">
        <f>+'6 - Plan de Acciones Preventiva'!J158</f>
        <v>5</v>
      </c>
      <c r="AP159" s="187">
        <f>+'6 - Plan de Acciones Preventiva'!AI158</f>
        <v>5</v>
      </c>
      <c r="AQ159" s="252">
        <f>+'6 - Plan de Acciones Preventiva'!AJ158</f>
        <v>1</v>
      </c>
      <c r="AR159" s="187" t="str">
        <f>+'6 - Plan de Acciones Preventiva'!AK158</f>
        <v>Finalizado</v>
      </c>
      <c r="AS159" s="183">
        <f>+'7 - Materialización del Riesgo'!G160</f>
        <v>0</v>
      </c>
      <c r="AT159" s="183">
        <f>+'7 - Materialización del Riesgo'!H160</f>
        <v>0</v>
      </c>
      <c r="AU159" s="183">
        <f>+'7 - Materialización del Riesgo'!I160</f>
        <v>0</v>
      </c>
      <c r="AV159" s="183" t="e">
        <f>+'7 - Materialización del Riesgo'!J160</f>
        <v>#DIV/0!</v>
      </c>
      <c r="AW159" s="183" t="e">
        <f>+'7 - Materialización del Riesgo'!K160</f>
        <v>#DIV/0!</v>
      </c>
      <c r="AX159" s="183">
        <f>+'7 - Materialización del Riesgo'!L160</f>
        <v>0</v>
      </c>
      <c r="AY159" s="183">
        <f>+'7 - Materialización del Riesgo'!M160</f>
        <v>0</v>
      </c>
      <c r="AZ159" s="183">
        <f>+'7 - Materialización del Riesgo'!N160</f>
        <v>0</v>
      </c>
      <c r="BA159" s="183">
        <f>+'7 - Materialización del Riesgo'!O160</f>
        <v>0</v>
      </c>
      <c r="BB159" s="183" t="e">
        <f>+'7 - Materialización del Riesgo'!P160</f>
        <v>#DIV/0!</v>
      </c>
      <c r="BC159" s="188">
        <f>+'7 - Materialización del Riesgo'!Q160</f>
        <v>1</v>
      </c>
    </row>
    <row r="160" spans="2:55" ht="56.6" x14ac:dyDescent="0.4">
      <c r="B160" s="152" t="str">
        <f>+'3 - Identificación del Riesgo'!B160</f>
        <v>GESTIÓN FINANCIERA</v>
      </c>
      <c r="C160" s="152" t="str">
        <f>+'3 - Identificación del Riesgo'!C160</f>
        <v>Administrar los recursos e información financiera con base en las necesidades de las dependencias de la Agencia y organismos estatales requirentes, a través de mecanismos de dirección, registro, ejecución, control y seguimiento de los recursos</v>
      </c>
      <c r="D160" s="152" t="str">
        <f>+'3 - Identificación del Riesgo'!D160</f>
        <v>Desde la elaboración del anteproyecto de presupuesto de la ANT, hasta la presentación de los estados financieros.</v>
      </c>
      <c r="E160" s="183" t="str">
        <f>+'3 - Identificación del Riesgo'!F160</f>
        <v>SUBDIRECCIÓN ADMINISTRATIVA Y FINANCIERA</v>
      </c>
      <c r="F160" s="153" t="str">
        <f>+'3 - Identificación del Riesgo'!G160</f>
        <v>R 64</v>
      </c>
      <c r="G160" s="183" t="str">
        <f>+'3 - Identificación del Riesgo'!H160</f>
        <v>Generacion y presentacion de declaraciones tributarias fuera de los plazos establecidos por las Entidades Administradoras de impuestos.</v>
      </c>
      <c r="H160" s="183" t="str">
        <f>+'3 - Identificación del Riesgo'!I160</f>
        <v>Afectación Económica o presupuestal</v>
      </c>
      <c r="I160" s="152" t="str">
        <f>+'3 - Identificación del Riesgo'!J160</f>
        <v>Posibilidad de afectación economica por sanción de las unidades Administradoras de impuestos Nacionales, Municipales y Distritales debido a la presentación extemporanea de las declaraciones tributarias.</v>
      </c>
      <c r="J160" s="184">
        <f>+'3 - Identificación del Riesgo'!O160</f>
        <v>44701</v>
      </c>
      <c r="K160" s="184" t="str">
        <f>+'3 - Identificación del Riesgo'!K160</f>
        <v>FINANCIEROS</v>
      </c>
      <c r="L160" s="185" t="str">
        <f>+'3 - Identificación del Riesgo'!N160</f>
        <v>Ejecución y administración de procesos</v>
      </c>
      <c r="M160" s="186">
        <f>+'4 - Valor del Riesgo Inherente'!H161</f>
        <v>1</v>
      </c>
      <c r="N160" s="109" t="str">
        <f t="shared" si="4"/>
        <v>Muy Baja</v>
      </c>
      <c r="O160" s="110">
        <f t="shared" si="5"/>
        <v>0.2</v>
      </c>
      <c r="P160" s="186" t="str">
        <f>+'4 - Valor del Riesgo Inherente'!K161</f>
        <v>Desde los 500 SMLMV</v>
      </c>
      <c r="Q160" s="109" t="str">
        <f>+'4 - Valor del Riesgo Inherente'!L161</f>
        <v>Catastrófico</v>
      </c>
      <c r="R160" s="110">
        <f>+'4 - Valor del Riesgo Inherente'!M161</f>
        <v>1</v>
      </c>
      <c r="S160" s="109" t="str">
        <f>+'4 - Valor del Riesgo Inherente'!N161</f>
        <v>Extremo</v>
      </c>
      <c r="T160" s="109" t="str">
        <f>+'4 - Valor del Riesgo Inherente'!O161</f>
        <v>Reducir</v>
      </c>
      <c r="U160" s="153" t="str">
        <f>+'5 - Diseño y Valoración Control'!H161</f>
        <v>C 64.2</v>
      </c>
      <c r="V160" s="152" t="str">
        <f>+'5 - Diseño y Valoración Control'!I161</f>
        <v>SUBDIRECCIÓN ADMINISTRATIVA Y FINANCIERA (CONTABILIDAD)</v>
      </c>
      <c r="W160" s="152" t="str">
        <f>+'5 - Diseño y Valoración Control'!J161</f>
        <v xml:space="preserve">Subdirección Administrativa y Financiera (Contabilidad) actualiza las cuentas presentadas por los contratistas con observaciones a través del reporte de pago actualizado donde corrige las deducciones tributarias que se generan para la plataforma de SIIF-Nación </v>
      </c>
      <c r="X160" s="183" t="str">
        <f>+'5 - Diseño y Valoración Control'!K161</f>
        <v>Correctivo</v>
      </c>
      <c r="Y160" s="109" t="str">
        <f>+'5 - Diseño y Valoración Control'!L161</f>
        <v>Impacto</v>
      </c>
      <c r="Z160" s="183" t="str">
        <f>+'5 - Diseño y Valoración Control'!M161</f>
        <v>Manual</v>
      </c>
      <c r="AA160" s="109" t="str">
        <f>+'5 - Diseño y Valoración Control'!N161</f>
        <v>25%</v>
      </c>
      <c r="AB160" s="183" t="str">
        <f>+'5 - Diseño y Valoración Control'!O161</f>
        <v>Documentado</v>
      </c>
      <c r="AC160" s="183" t="str">
        <f>+'5 - Diseño y Valoración Control'!P161</f>
        <v>Continua</v>
      </c>
      <c r="AD160" s="183" t="str">
        <f>+'5 - Diseño y Valoración Control'!Q161</f>
        <v>Con registro</v>
      </c>
      <c r="AE160" s="110">
        <f>+'5 - Diseño y Valoración Control'!R161</f>
        <v>0.42</v>
      </c>
      <c r="AF160" s="109" t="str">
        <f>+'5 - Diseño y Valoración Control'!S161</f>
        <v>Media</v>
      </c>
      <c r="AG160" s="110">
        <f>+'5 - Diseño y Valoración Control'!T161</f>
        <v>0.75</v>
      </c>
      <c r="AH160" s="109" t="str">
        <f>+'5 - Diseño y Valoración Control'!U161</f>
        <v>Mayor</v>
      </c>
      <c r="AI160" s="109" t="str">
        <f>+'5 - Diseño y Valoración Control'!V161</f>
        <v>Alto</v>
      </c>
      <c r="AJ160" s="109" t="str">
        <f>+'5 - Diseño y Valoración Control'!W161</f>
        <v>Reducir</v>
      </c>
      <c r="AK160" s="153" t="str">
        <f>+'6 - Plan de Acciones Preventiva'!F159</f>
        <v>P 64.2</v>
      </c>
      <c r="AL160" s="152">
        <f>+'6 - Plan de Acciones Preventiva'!G159</f>
        <v>0</v>
      </c>
      <c r="AM160" s="153">
        <f>+'6 - Plan de Acciones Preventiva'!H159</f>
        <v>0</v>
      </c>
      <c r="AN160" s="152">
        <f>+'6 - Plan de Acciones Preventiva'!I159</f>
        <v>0</v>
      </c>
      <c r="AO160" s="187">
        <f>+'6 - Plan de Acciones Preventiva'!J159</f>
        <v>0</v>
      </c>
      <c r="AP160" s="187">
        <f>+'6 - Plan de Acciones Preventiva'!AI159</f>
        <v>0</v>
      </c>
      <c r="AQ160" s="252">
        <f>+'6 - Plan de Acciones Preventiva'!AJ159</f>
        <v>0</v>
      </c>
      <c r="AR160" s="187">
        <f>+'6 - Plan de Acciones Preventiva'!AK159</f>
        <v>0</v>
      </c>
      <c r="AS160" s="183">
        <f>+'7 - Materialización del Riesgo'!G161</f>
        <v>0</v>
      </c>
      <c r="AT160" s="183">
        <f>+'7 - Materialización del Riesgo'!H161</f>
        <v>0</v>
      </c>
      <c r="AU160" s="183">
        <f>+'7 - Materialización del Riesgo'!I161</f>
        <v>0</v>
      </c>
      <c r="AV160" s="183" t="e">
        <f>+'7 - Materialización del Riesgo'!J161</f>
        <v>#DIV/0!</v>
      </c>
      <c r="AW160" s="183" t="e">
        <f>+'7 - Materialización del Riesgo'!K161</f>
        <v>#DIV/0!</v>
      </c>
      <c r="AX160" s="183">
        <f>+'7 - Materialización del Riesgo'!L161</f>
        <v>0</v>
      </c>
      <c r="AY160" s="183">
        <f>+'7 - Materialización del Riesgo'!M161</f>
        <v>0</v>
      </c>
      <c r="AZ160" s="183">
        <f>+'7 - Materialización del Riesgo'!N161</f>
        <v>0</v>
      </c>
      <c r="BA160" s="183">
        <f>+'7 - Materialización del Riesgo'!O161</f>
        <v>0</v>
      </c>
      <c r="BB160" s="183" t="e">
        <f>+'7 - Materialización del Riesgo'!P161</f>
        <v>#DIV/0!</v>
      </c>
      <c r="BC160" s="188">
        <f>+'7 - Materialización del Riesgo'!Q161</f>
        <v>1</v>
      </c>
    </row>
    <row r="161" spans="2:55" ht="56.6" x14ac:dyDescent="0.4">
      <c r="B161" s="152" t="str">
        <f>+'3 - Identificación del Riesgo'!B161</f>
        <v>GESTIÓN FINANCIERA</v>
      </c>
      <c r="C161" s="152" t="str">
        <f>+'3 - Identificación del Riesgo'!C161</f>
        <v>Administrar los recursos e información financiera con base en las necesidades de las dependencias de la Agencia y organismos estatales requirentes, a través de mecanismos de dirección, registro, ejecución, control y seguimiento de los recursos</v>
      </c>
      <c r="D161" s="152" t="str">
        <f>+'3 - Identificación del Riesgo'!D161</f>
        <v>Desde la elaboración del anteproyecto de presupuesto de la ANT, hasta la presentación de los estados financieros.</v>
      </c>
      <c r="E161" s="183" t="str">
        <f>+'3 - Identificación del Riesgo'!F161</f>
        <v>SUBDIRECCIÓN ADMINISTRATIVA Y FINANCIERA</v>
      </c>
      <c r="F161" s="153" t="str">
        <f>+'3 - Identificación del Riesgo'!G161</f>
        <v>R 65</v>
      </c>
      <c r="G161" s="183" t="str">
        <f>+'3 - Identificación del Riesgo'!H161</f>
        <v>Generar Estados Financieros que no sean razonables</v>
      </c>
      <c r="H161" s="183" t="str">
        <f>+'3 - Identificación del Riesgo'!I161</f>
        <v>Pérdida Reputacional</v>
      </c>
      <c r="I161" s="152" t="str">
        <f>+'3 - Identificación del Riesgo'!J161</f>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v>
      </c>
      <c r="J161" s="184">
        <f>+'3 - Identificación del Riesgo'!O161</f>
        <v>44701</v>
      </c>
      <c r="K161" s="184" t="str">
        <f>+'3 - Identificación del Riesgo'!K161</f>
        <v>FINANCIEROS</v>
      </c>
      <c r="L161" s="185" t="str">
        <f>+'3 - Identificación del Riesgo'!N161</f>
        <v>Ejecución y administración de procesos</v>
      </c>
      <c r="M161" s="186">
        <f>+'4 - Valor del Riesgo Inherente'!H162</f>
        <v>1</v>
      </c>
      <c r="N161" s="109" t="str">
        <f t="shared" si="4"/>
        <v>Muy Baja</v>
      </c>
      <c r="O161" s="110">
        <f t="shared" si="5"/>
        <v>0.2</v>
      </c>
      <c r="P161" s="186" t="str">
        <f>+'4 - Valor del Riesgo Inherente'!K162</f>
        <v>Desde los 500 SMLMV</v>
      </c>
      <c r="Q161" s="109" t="str">
        <f>+'4 - Valor del Riesgo Inherente'!L162</f>
        <v>Catastrófico</v>
      </c>
      <c r="R161" s="110">
        <f>+'4 - Valor del Riesgo Inherente'!M162</f>
        <v>1</v>
      </c>
      <c r="S161" s="109" t="str">
        <f>+'4 - Valor del Riesgo Inherente'!N162</f>
        <v>Extremo</v>
      </c>
      <c r="T161" s="109" t="str">
        <f>+'4 - Valor del Riesgo Inherente'!O162</f>
        <v>Reducir</v>
      </c>
      <c r="U161" s="153" t="str">
        <f>+'5 - Diseño y Valoración Control'!H162</f>
        <v>C 65.1</v>
      </c>
      <c r="V161" s="152" t="str">
        <f>+'5 - Diseño y Valoración Control'!I162</f>
        <v>CONTADOR(A) DE LA SUBDIRECCIÓN ADMINISTRATIVA Y FINANCIERA</v>
      </c>
      <c r="W161" s="152" t="str">
        <f>+'5 - Diseño y Valoración Control'!J162</f>
        <v>El Contador (a) de la entidad, conforme a las fechas limite de registro contable, dispuestas por parte de la  Contaduria General de la Nación, emitira el cronograma de entrega de la información financiera por parte de las Direcciones, Subdirecciones y Oficinas de la entidad, que se requiere para la elaboracion de los Estados Financieros de la entidad.</v>
      </c>
      <c r="X161" s="183" t="str">
        <f>+'5 - Diseño y Valoración Control'!K162</f>
        <v>Preventivo</v>
      </c>
      <c r="Y161" s="109" t="str">
        <f>+'5 - Diseño y Valoración Control'!L162</f>
        <v>Probabilidad</v>
      </c>
      <c r="Z161" s="183" t="str">
        <f>+'5 - Diseño y Valoración Control'!M162</f>
        <v>Manual</v>
      </c>
      <c r="AA161" s="109" t="str">
        <f>+'5 - Diseño y Valoración Control'!N162</f>
        <v>40%</v>
      </c>
      <c r="AB161" s="183" t="str">
        <f>+'5 - Diseño y Valoración Control'!O162</f>
        <v>Documentado</v>
      </c>
      <c r="AC161" s="183" t="str">
        <f>+'5 - Diseño y Valoración Control'!P162</f>
        <v>Continua</v>
      </c>
      <c r="AD161" s="183" t="str">
        <f>+'5 - Diseño y Valoración Control'!Q162</f>
        <v>Con registro</v>
      </c>
      <c r="AE161" s="110">
        <f>+'5 - Diseño y Valoración Control'!R162</f>
        <v>0.12</v>
      </c>
      <c r="AF161" s="109" t="str">
        <f>+'5 - Diseño y Valoración Control'!S162</f>
        <v>Muy Baja</v>
      </c>
      <c r="AG161" s="110">
        <f>+'5 - Diseño y Valoración Control'!T162</f>
        <v>1</v>
      </c>
      <c r="AH161" s="109" t="str">
        <f>+'5 - Diseño y Valoración Control'!U162</f>
        <v>Catastrófico</v>
      </c>
      <c r="AI161" s="109" t="str">
        <f>+'5 - Diseño y Valoración Control'!V162</f>
        <v>Extremo</v>
      </c>
      <c r="AJ161" s="109" t="str">
        <f>+'5 - Diseño y Valoración Control'!W162</f>
        <v>Reducir</v>
      </c>
      <c r="AK161" s="153" t="str">
        <f>+'6 - Plan de Acciones Preventiva'!F160</f>
        <v>P 65.1</v>
      </c>
      <c r="AL161" s="152" t="str">
        <f>+'6 - Plan de Acciones Preventiva'!G160</f>
        <v>Presentar al cierre contable trimestral los Estados Financieros de la Entidad junto con las  Notas generales</v>
      </c>
      <c r="AM161" s="153" t="str">
        <f>+'6 - Plan de Acciones Preventiva'!H160</f>
        <v>EQUIPO DE CONTABILIDAD (SUBDIRECCIÓN ADMINISTRATIVA Y FINANCIERA)</v>
      </c>
      <c r="AN161" s="152" t="str">
        <f>+'6 - Plan de Acciones Preventiva'!I160</f>
        <v xml:space="preserve">Estados Financieros intermedios </v>
      </c>
      <c r="AO161" s="187">
        <f>+'6 - Plan de Acciones Preventiva'!J160</f>
        <v>3</v>
      </c>
      <c r="AP161" s="187">
        <f>+'6 - Plan de Acciones Preventiva'!AI160</f>
        <v>3</v>
      </c>
      <c r="AQ161" s="252">
        <f>+'6 - Plan de Acciones Preventiva'!AJ160</f>
        <v>1</v>
      </c>
      <c r="AR161" s="187" t="str">
        <f>+'6 - Plan de Acciones Preventiva'!AK160</f>
        <v>Finalizado</v>
      </c>
      <c r="AS161" s="183">
        <f>+'7 - Materialización del Riesgo'!G162</f>
        <v>0</v>
      </c>
      <c r="AT161" s="183">
        <f>+'7 - Materialización del Riesgo'!H162</f>
        <v>0</v>
      </c>
      <c r="AU161" s="183">
        <f>+'7 - Materialización del Riesgo'!I162</f>
        <v>0</v>
      </c>
      <c r="AV161" s="183" t="e">
        <f>+'7 - Materialización del Riesgo'!J162</f>
        <v>#DIV/0!</v>
      </c>
      <c r="AW161" s="183" t="e">
        <f>+'7 - Materialización del Riesgo'!K162</f>
        <v>#DIV/0!</v>
      </c>
      <c r="AX161" s="183">
        <f>+'7 - Materialización del Riesgo'!L162</f>
        <v>0</v>
      </c>
      <c r="AY161" s="183">
        <f>+'7 - Materialización del Riesgo'!M162</f>
        <v>0</v>
      </c>
      <c r="AZ161" s="183">
        <f>+'7 - Materialización del Riesgo'!N162</f>
        <v>0</v>
      </c>
      <c r="BA161" s="183">
        <f>+'7 - Materialización del Riesgo'!O162</f>
        <v>0</v>
      </c>
      <c r="BB161" s="183" t="e">
        <f>+'7 - Materialización del Riesgo'!P162</f>
        <v>#DIV/0!</v>
      </c>
      <c r="BC161" s="188">
        <f>+'7 - Materialización del Riesgo'!Q162</f>
        <v>1</v>
      </c>
    </row>
    <row r="162" spans="2:55" ht="56.6" x14ac:dyDescent="0.4">
      <c r="B162" s="152" t="str">
        <f>+'3 - Identificación del Riesgo'!B162</f>
        <v>GESTIÓN FINANCIERA</v>
      </c>
      <c r="C162" s="152" t="str">
        <f>+'3 - Identificación del Riesgo'!C162</f>
        <v>Administrar los recursos e información financiera con base en las necesidades de las dependencias de la Agencia y organismos estatales requirentes, a través de mecanismos de dirección, registro, ejecución, control y seguimiento de los recursos</v>
      </c>
      <c r="D162" s="152" t="str">
        <f>+'3 - Identificación del Riesgo'!D162</f>
        <v>Desde la elaboración del anteproyecto de presupuesto de la ANT, hasta la presentación de los estados financieros.</v>
      </c>
      <c r="E162" s="183" t="str">
        <f>+'3 - Identificación del Riesgo'!F162</f>
        <v>SUBDIRECCIÓN ADMINISTRATIVA Y FINANCIERA</v>
      </c>
      <c r="F162" s="153" t="str">
        <f>+'3 - Identificación del Riesgo'!G162</f>
        <v>R 65</v>
      </c>
      <c r="G162" s="183" t="str">
        <f>+'3 - Identificación del Riesgo'!H162</f>
        <v>Generar Estados Financieros que no sean razonables</v>
      </c>
      <c r="H162" s="183" t="str">
        <f>+'3 - Identificación del Riesgo'!I162</f>
        <v>Pérdida Reputacional</v>
      </c>
      <c r="I162" s="152" t="str">
        <f>+'3 - Identificación del Riesgo'!J162</f>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v>
      </c>
      <c r="J162" s="184">
        <f>+'3 - Identificación del Riesgo'!O162</f>
        <v>44701</v>
      </c>
      <c r="K162" s="184" t="str">
        <f>+'3 - Identificación del Riesgo'!K162</f>
        <v>FINANCIEROS</v>
      </c>
      <c r="L162" s="185" t="str">
        <f>+'3 - Identificación del Riesgo'!N162</f>
        <v>Ejecución y administración de procesos</v>
      </c>
      <c r="M162" s="186">
        <f>+'4 - Valor del Riesgo Inherente'!H163</f>
        <v>12</v>
      </c>
      <c r="N162" s="109" t="str">
        <f t="shared" si="4"/>
        <v>Baja</v>
      </c>
      <c r="O162" s="110">
        <f t="shared" si="5"/>
        <v>0.4</v>
      </c>
      <c r="P162" s="186" t="str">
        <f>+'4 - Valor del Riesgo Inherente'!K163</f>
        <v>Entre 100 y menor a 500 SMLMV</v>
      </c>
      <c r="Q162" s="109" t="str">
        <f>+'4 - Valor del Riesgo Inherente'!L163</f>
        <v>Mayor</v>
      </c>
      <c r="R162" s="110">
        <f>+'4 - Valor del Riesgo Inherente'!M163</f>
        <v>0.8</v>
      </c>
      <c r="S162" s="109" t="str">
        <f>+'4 - Valor del Riesgo Inherente'!N163</f>
        <v>Alto</v>
      </c>
      <c r="T162" s="109" t="str">
        <f>+'4 - Valor del Riesgo Inherente'!O163</f>
        <v>Reducir</v>
      </c>
      <c r="U162" s="153" t="str">
        <f>+'5 - Diseño y Valoración Control'!H163</f>
        <v>C 65.2</v>
      </c>
      <c r="V162" s="152" t="str">
        <f>+'5 - Diseño y Valoración Control'!I163</f>
        <v>CONTADOR(A) DE LA SUBDIRECCIÓN ADMINISTRATIVA Y FINANCIERA</v>
      </c>
      <c r="W162" s="152" t="str">
        <f>+'5 - Diseño y Valoración Control'!J163</f>
        <v>Contador(a) de la Subdirección Administrativa y Financiera verifica los Estados Financieros a través del documento elaborado (Estados Financieros) donde revisa la razonabilidad de la información en Estado de Situación Financiera, Estado de resultado, Nota Financieras y Cambio en el Patrimonio</v>
      </c>
      <c r="X162" s="183" t="str">
        <f>+'5 - Diseño y Valoración Control'!K163</f>
        <v>Detectivo</v>
      </c>
      <c r="Y162" s="109" t="str">
        <f>+'5 - Diseño y Valoración Control'!L163</f>
        <v>Probabilidad</v>
      </c>
      <c r="Z162" s="183" t="str">
        <f>+'5 - Diseño y Valoración Control'!M163</f>
        <v>Manual</v>
      </c>
      <c r="AA162" s="109" t="str">
        <f>+'5 - Diseño y Valoración Control'!N163</f>
        <v>30%</v>
      </c>
      <c r="AB162" s="183" t="str">
        <f>+'5 - Diseño y Valoración Control'!O163</f>
        <v>Documentado</v>
      </c>
      <c r="AC162" s="183" t="str">
        <f>+'5 - Diseño y Valoración Control'!P163</f>
        <v>Continua</v>
      </c>
      <c r="AD162" s="183" t="str">
        <f>+'5 - Diseño y Valoración Control'!Q163</f>
        <v>Con registro</v>
      </c>
      <c r="AE162" s="110">
        <f>+'5 - Diseño y Valoración Control'!R163</f>
        <v>8.3999999999999991E-2</v>
      </c>
      <c r="AF162" s="109" t="str">
        <f>+'5 - Diseño y Valoración Control'!S163</f>
        <v>Muy Baja</v>
      </c>
      <c r="AG162" s="110">
        <f>+'5 - Diseño y Valoración Control'!T163</f>
        <v>1</v>
      </c>
      <c r="AH162" s="109" t="str">
        <f>+'5 - Diseño y Valoración Control'!U163</f>
        <v>Catastrófico</v>
      </c>
      <c r="AI162" s="109" t="str">
        <f>+'5 - Diseño y Valoración Control'!V163</f>
        <v>Extremo</v>
      </c>
      <c r="AJ162" s="109" t="str">
        <f>+'5 - Diseño y Valoración Control'!W163</f>
        <v>Reducir</v>
      </c>
      <c r="AK162" s="153" t="str">
        <f>+'6 - Plan de Acciones Preventiva'!F161</f>
        <v>P 65.2</v>
      </c>
      <c r="AL162" s="152">
        <f>+'6 - Plan de Acciones Preventiva'!G161</f>
        <v>0</v>
      </c>
      <c r="AM162" s="153">
        <f>+'6 - Plan de Acciones Preventiva'!H161</f>
        <v>0</v>
      </c>
      <c r="AN162" s="152">
        <f>+'6 - Plan de Acciones Preventiva'!I161</f>
        <v>0</v>
      </c>
      <c r="AO162" s="187">
        <f>+'6 - Plan de Acciones Preventiva'!J161</f>
        <v>0</v>
      </c>
      <c r="AP162" s="187">
        <f>+'6 - Plan de Acciones Preventiva'!AI161</f>
        <v>0</v>
      </c>
      <c r="AQ162" s="252">
        <f>+'6 - Plan de Acciones Preventiva'!AJ161</f>
        <v>0</v>
      </c>
      <c r="AR162" s="187">
        <f>+'6 - Plan de Acciones Preventiva'!AK161</f>
        <v>0</v>
      </c>
      <c r="AS162" s="183">
        <f>+'7 - Materialización del Riesgo'!G163</f>
        <v>0</v>
      </c>
      <c r="AT162" s="183">
        <f>+'7 - Materialización del Riesgo'!H163</f>
        <v>0</v>
      </c>
      <c r="AU162" s="183">
        <f>+'7 - Materialización del Riesgo'!I163</f>
        <v>0</v>
      </c>
      <c r="AV162" s="183" t="e">
        <f>+'7 - Materialización del Riesgo'!J163</f>
        <v>#DIV/0!</v>
      </c>
      <c r="AW162" s="183" t="e">
        <f>+'7 - Materialización del Riesgo'!K163</f>
        <v>#DIV/0!</v>
      </c>
      <c r="AX162" s="183">
        <f>+'7 - Materialización del Riesgo'!L163</f>
        <v>0</v>
      </c>
      <c r="AY162" s="183">
        <f>+'7 - Materialización del Riesgo'!M163</f>
        <v>0</v>
      </c>
      <c r="AZ162" s="183">
        <f>+'7 - Materialización del Riesgo'!N163</f>
        <v>0</v>
      </c>
      <c r="BA162" s="183">
        <f>+'7 - Materialización del Riesgo'!O163</f>
        <v>0</v>
      </c>
      <c r="BB162" s="183" t="e">
        <f>+'7 - Materialización del Riesgo'!P163</f>
        <v>#DIV/0!</v>
      </c>
      <c r="BC162" s="188">
        <f>+'7 - Materialización del Riesgo'!Q163</f>
        <v>1</v>
      </c>
    </row>
    <row r="163" spans="2:55" ht="56.6" x14ac:dyDescent="0.4">
      <c r="B163" s="152" t="str">
        <f>+'3 - Identificación del Riesgo'!B163</f>
        <v>GESTIÓN FINANCIERA</v>
      </c>
      <c r="C163" s="152" t="str">
        <f>+'3 - Identificación del Riesgo'!C163</f>
        <v>Administrar los recursos e información financiera con base en las necesidades de las dependencias de la Agencia y organismos estatales requirentes, a través de mecanismos de dirección, registro, ejecución, control y seguimiento de los recursos</v>
      </c>
      <c r="D163" s="152" t="str">
        <f>+'3 - Identificación del Riesgo'!D163</f>
        <v>Desde la elaboración del anteproyecto de presupuesto de la ANT, hasta la presentación de los estados financieros.</v>
      </c>
      <c r="E163" s="183" t="str">
        <f>+'3 - Identificación del Riesgo'!F163</f>
        <v>SUBDIRECCIÓN ADMINISTRATIVA Y FINANCIERA</v>
      </c>
      <c r="F163" s="153" t="str">
        <f>+'3 - Identificación del Riesgo'!G163</f>
        <v>R 65</v>
      </c>
      <c r="G163" s="183" t="str">
        <f>+'3 - Identificación del Riesgo'!H163</f>
        <v>Generar Estados Financieros que no sean razonables</v>
      </c>
      <c r="H163" s="183" t="str">
        <f>+'3 - Identificación del Riesgo'!I163</f>
        <v>Pérdida Reputacional</v>
      </c>
      <c r="I163" s="152" t="str">
        <f>+'3 - Identificación del Riesgo'!J163</f>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v>
      </c>
      <c r="J163" s="184">
        <f>+'3 - Identificación del Riesgo'!O163</f>
        <v>44701</v>
      </c>
      <c r="K163" s="184" t="str">
        <f>+'3 - Identificación del Riesgo'!K163</f>
        <v>FINANCIEROS</v>
      </c>
      <c r="L163" s="185" t="str">
        <f>+'3 - Identificación del Riesgo'!N163</f>
        <v>Ejecución y administración de procesos</v>
      </c>
      <c r="M163" s="186">
        <f>+'4 - Valor del Riesgo Inherente'!H164</f>
        <v>12</v>
      </c>
      <c r="N163" s="109" t="str">
        <f t="shared" si="4"/>
        <v>Baja</v>
      </c>
      <c r="O163" s="110">
        <f t="shared" si="5"/>
        <v>0.4</v>
      </c>
      <c r="P163" s="186" t="str">
        <f>+'4 - Valor del Riesgo Inherente'!K164</f>
        <v>Entre 100 y menor a 500 SMLMV</v>
      </c>
      <c r="Q163" s="109" t="str">
        <f>+'4 - Valor del Riesgo Inherente'!L164</f>
        <v>Mayor</v>
      </c>
      <c r="R163" s="110">
        <f>+'4 - Valor del Riesgo Inherente'!M164</f>
        <v>0.8</v>
      </c>
      <c r="S163" s="109" t="str">
        <f>+'4 - Valor del Riesgo Inherente'!N164</f>
        <v>Alto</v>
      </c>
      <c r="T163" s="109" t="str">
        <f>+'4 - Valor del Riesgo Inherente'!O164</f>
        <v>Reducir</v>
      </c>
      <c r="U163" s="153" t="str">
        <f>+'5 - Diseño y Valoración Control'!H164</f>
        <v>C 65.3</v>
      </c>
      <c r="V163" s="152" t="str">
        <f>+'5 - Diseño y Valoración Control'!I164</f>
        <v>CONTADOR(A) DE LA SUBDIRECCIÓN ADMINISTRATIVA Y FINANCIERA</v>
      </c>
      <c r="W163" s="152" t="str">
        <f>+'5 - Diseño y Valoración Control'!J164</f>
        <v>Contador(a) de la Subdirección Administrativa y Financiera concilia la razonabilidad de la información contable a través del reporte de la cuenta Consulta Saldos y Movimientos en la plataforma de SIIF-Nación donde valida que la medición y cálculos contables en el momento de elaborar los Estados Financieros (Estado de Situación Financiera, Estado de resultado, Nota Financieras y Cambio en el Patrimonio) ya no presenten novedades</v>
      </c>
      <c r="X163" s="183" t="str">
        <f>+'5 - Diseño y Valoración Control'!K164</f>
        <v>Correctivo</v>
      </c>
      <c r="Y163" s="109" t="str">
        <f>+'5 - Diseño y Valoración Control'!L164</f>
        <v>Impacto</v>
      </c>
      <c r="Z163" s="183" t="str">
        <f>+'5 - Diseño y Valoración Control'!M164</f>
        <v>Manual</v>
      </c>
      <c r="AA163" s="109" t="str">
        <f>+'5 - Diseño y Valoración Control'!N164</f>
        <v>25%</v>
      </c>
      <c r="AB163" s="183" t="str">
        <f>+'5 - Diseño y Valoración Control'!O164</f>
        <v>Documentado</v>
      </c>
      <c r="AC163" s="183" t="str">
        <f>+'5 - Diseño y Valoración Control'!P164</f>
        <v>Continua</v>
      </c>
      <c r="AD163" s="183" t="str">
        <f>+'5 - Diseño y Valoración Control'!Q164</f>
        <v>Con Registro</v>
      </c>
      <c r="AE163" s="110">
        <f>+'5 - Diseño y Valoración Control'!R164</f>
        <v>8.3999999999999991E-2</v>
      </c>
      <c r="AF163" s="109" t="str">
        <f>+'5 - Diseño y Valoración Control'!S164</f>
        <v>Muy Baja</v>
      </c>
      <c r="AG163" s="110">
        <f>+'5 - Diseño y Valoración Control'!T164</f>
        <v>0.60000000000000009</v>
      </c>
      <c r="AH163" s="109" t="str">
        <f>+'5 - Diseño y Valoración Control'!U164</f>
        <v>Moderado</v>
      </c>
      <c r="AI163" s="109" t="str">
        <f>+'5 - Diseño y Valoración Control'!V164</f>
        <v>Moderado</v>
      </c>
      <c r="AJ163" s="109" t="str">
        <f>+'5 - Diseño y Valoración Control'!W164</f>
        <v>Reducir</v>
      </c>
      <c r="AK163" s="153" t="str">
        <f>+'6 - Plan de Acciones Preventiva'!F162</f>
        <v>P 65.3</v>
      </c>
      <c r="AL163" s="152">
        <f>+'6 - Plan de Acciones Preventiva'!G162</f>
        <v>0</v>
      </c>
      <c r="AM163" s="153">
        <f>+'6 - Plan de Acciones Preventiva'!H162</f>
        <v>0</v>
      </c>
      <c r="AN163" s="152">
        <f>+'6 - Plan de Acciones Preventiva'!I162</f>
        <v>0</v>
      </c>
      <c r="AO163" s="187">
        <f>+'6 - Plan de Acciones Preventiva'!J162</f>
        <v>0</v>
      </c>
      <c r="AP163" s="187">
        <f>+'6 - Plan de Acciones Preventiva'!AI162</f>
        <v>0</v>
      </c>
      <c r="AQ163" s="252">
        <f>+'6 - Plan de Acciones Preventiva'!AJ162</f>
        <v>0</v>
      </c>
      <c r="AR163" s="187">
        <f>+'6 - Plan de Acciones Preventiva'!AK162</f>
        <v>0</v>
      </c>
      <c r="AS163" s="183">
        <f>+'7 - Materialización del Riesgo'!G164</f>
        <v>0</v>
      </c>
      <c r="AT163" s="183">
        <f>+'7 - Materialización del Riesgo'!H164</f>
        <v>0</v>
      </c>
      <c r="AU163" s="183">
        <f>+'7 - Materialización del Riesgo'!I164</f>
        <v>0</v>
      </c>
      <c r="AV163" s="183" t="e">
        <f>+'7 - Materialización del Riesgo'!J164</f>
        <v>#DIV/0!</v>
      </c>
      <c r="AW163" s="183" t="e">
        <f>+'7 - Materialización del Riesgo'!K164</f>
        <v>#DIV/0!</v>
      </c>
      <c r="AX163" s="183">
        <f>+'7 - Materialización del Riesgo'!L164</f>
        <v>0</v>
      </c>
      <c r="AY163" s="183">
        <f>+'7 - Materialización del Riesgo'!M164</f>
        <v>0</v>
      </c>
      <c r="AZ163" s="183">
        <f>+'7 - Materialización del Riesgo'!N164</f>
        <v>0</v>
      </c>
      <c r="BA163" s="183">
        <f>+'7 - Materialización del Riesgo'!O164</f>
        <v>0</v>
      </c>
      <c r="BB163" s="183" t="e">
        <f>+'7 - Materialización del Riesgo'!P164</f>
        <v>#DIV/0!</v>
      </c>
      <c r="BC163" s="188">
        <f>+'7 - Materialización del Riesgo'!Q164</f>
        <v>1</v>
      </c>
    </row>
    <row r="164" spans="2:55" ht="56.6" x14ac:dyDescent="0.4">
      <c r="B164" s="152" t="str">
        <f>+'3 - Identificación del Riesgo'!B164</f>
        <v>GESTIÓN FINANCIERA</v>
      </c>
      <c r="C164" s="152" t="str">
        <f>+'3 - Identificación del Riesgo'!C164</f>
        <v>Administrar los recursos e información financiera con base en las necesidades de las dependencias de la Agencia y organismos estatales requirentes, a través de mecanismos de dirección, registro, ejecución, control y seguimiento de los recursos</v>
      </c>
      <c r="D164" s="152" t="str">
        <f>+'3 - Identificación del Riesgo'!D164</f>
        <v>Desde la elaboración del anteproyecto de presupuesto de la ANT, hasta la presentación de los estados financieros.</v>
      </c>
      <c r="E164" s="183" t="str">
        <f>+'3 - Identificación del Riesgo'!F164</f>
        <v>SUBDIRECCIÓN ADMINISTRATIVA Y FINANCIERA</v>
      </c>
      <c r="F164" s="153" t="str">
        <f>+'3 - Identificación del Riesgo'!G164</f>
        <v>R 66</v>
      </c>
      <c r="G164" s="183" t="str">
        <f>+'3 - Identificación del Riesgo'!H164</f>
        <v>Imprecisión en el registro de la información financiera a nombre de terceros que presenten obligaciones a favor de la entidad.</v>
      </c>
      <c r="H164" s="183" t="str">
        <f>+'3 - Identificación del Riesgo'!I164</f>
        <v>Pérdida Reputacional</v>
      </c>
      <c r="I164" s="152" t="str">
        <f>+'3 - Identificación del Riesgo'!J164</f>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v>
      </c>
      <c r="J164" s="184">
        <f>+'3 - Identificación del Riesgo'!O164</f>
        <v>44701</v>
      </c>
      <c r="K164" s="184" t="str">
        <f>+'3 - Identificación del Riesgo'!K164</f>
        <v>FINANCIEROS</v>
      </c>
      <c r="L164" s="185" t="str">
        <f>+'3 - Identificación del Riesgo'!N164</f>
        <v>Ejecución y administración de procesos</v>
      </c>
      <c r="M164" s="186">
        <f>+'4 - Valor del Riesgo Inherente'!H165</f>
        <v>12</v>
      </c>
      <c r="N164" s="109" t="str">
        <f t="shared" si="4"/>
        <v>Baja</v>
      </c>
      <c r="O164" s="110">
        <f t="shared" si="5"/>
        <v>0.4</v>
      </c>
      <c r="P164" s="186" t="str">
        <f>+'4 - Valor del Riesgo Inherente'!K165</f>
        <v xml:space="preserve">     El riesgo afecta la imagen de la entidad con algunos usuarios de relevancia frente al logro de los objetivos</v>
      </c>
      <c r="Q164" s="109" t="str">
        <f>+'4 - Valor del Riesgo Inherente'!L165</f>
        <v>Moderado</v>
      </c>
      <c r="R164" s="110">
        <f>+'4 - Valor del Riesgo Inherente'!M165</f>
        <v>0.6</v>
      </c>
      <c r="S164" s="109" t="str">
        <f>+'4 - Valor del Riesgo Inherente'!N165</f>
        <v>Moderado</v>
      </c>
      <c r="T164" s="109" t="str">
        <f>+'4 - Valor del Riesgo Inherente'!O165</f>
        <v>Reducir</v>
      </c>
      <c r="U164" s="153" t="str">
        <f>+'5 - Diseño y Valoración Control'!H165</f>
        <v>C 66.1</v>
      </c>
      <c r="V164" s="152" t="str">
        <f>+'5 - Diseño y Valoración Control'!I165</f>
        <v>PERSONA ENCARGADA DE CARTERA</v>
      </c>
      <c r="W164" s="152" t="str">
        <f>+'5 - Diseño y Valoración Control'!J165</f>
        <v>Persona encargada de Cartera realiza las conciliaciones a través de Actas de conciliación mensual donde se valida los saldos que existen en cartera</v>
      </c>
      <c r="X164" s="183" t="str">
        <f>+'5 - Diseño y Valoración Control'!K165</f>
        <v>Detectivo</v>
      </c>
      <c r="Y164" s="109" t="str">
        <f>+'5 - Diseño y Valoración Control'!L165</f>
        <v>Probabilidad</v>
      </c>
      <c r="Z164" s="183" t="str">
        <f>+'5 - Diseño y Valoración Control'!M165</f>
        <v>Manual</v>
      </c>
      <c r="AA164" s="109" t="str">
        <f>+'5 - Diseño y Valoración Control'!N165</f>
        <v>30%</v>
      </c>
      <c r="AB164" s="183" t="str">
        <f>+'5 - Diseño y Valoración Control'!O165</f>
        <v>Documentado</v>
      </c>
      <c r="AC164" s="183" t="str">
        <f>+'5 - Diseño y Valoración Control'!P165</f>
        <v>Continua</v>
      </c>
      <c r="AD164" s="183" t="str">
        <f>+'5 - Diseño y Valoración Control'!Q165</f>
        <v>Con registro</v>
      </c>
      <c r="AE164" s="110">
        <f>+'5 - Diseño y Valoración Control'!R165</f>
        <v>0.28000000000000003</v>
      </c>
      <c r="AF164" s="109" t="str">
        <f>+'5 - Diseño y Valoración Control'!S165</f>
        <v>Baja</v>
      </c>
      <c r="AG164" s="110">
        <f>+'5 - Diseño y Valoración Control'!T165</f>
        <v>0.6</v>
      </c>
      <c r="AH164" s="109" t="str">
        <f>+'5 - Diseño y Valoración Control'!U165</f>
        <v>Moderado</v>
      </c>
      <c r="AI164" s="109" t="str">
        <f>+'5 - Diseño y Valoración Control'!V165</f>
        <v>Moderado</v>
      </c>
      <c r="AJ164" s="109" t="str">
        <f>+'5 - Diseño y Valoración Control'!W165</f>
        <v>Reducir</v>
      </c>
      <c r="AK164" s="153" t="str">
        <f>+'6 - Plan de Acciones Preventiva'!F163</f>
        <v>P 66.1</v>
      </c>
      <c r="AL164" s="152" t="str">
        <f>+'6 - Plan de Acciones Preventiva'!G163</f>
        <v xml:space="preserve">Emitir mensualmente el informe con estado de la cartera a la subdirección de admiración de tierra </v>
      </c>
      <c r="AM164" s="153" t="str">
        <f>+'6 - Plan de Acciones Preventiva'!H163</f>
        <v>CARTERA
(SUBDIRECCIÓN ADMINISTRATIVA Y FINANCIERA)</v>
      </c>
      <c r="AN164" s="152" t="str">
        <f>+'6 - Plan de Acciones Preventiva'!I163</f>
        <v>Informe con el estado de cartera de los predios ubicados en Isla del rosario y San Bernando</v>
      </c>
      <c r="AO164" s="187">
        <f>+'6 - Plan de Acciones Preventiva'!J163</f>
        <v>10</v>
      </c>
      <c r="AP164" s="187">
        <f>+'6 - Plan de Acciones Preventiva'!AI163</f>
        <v>5</v>
      </c>
      <c r="AQ164" s="252">
        <f>+'6 - Plan de Acciones Preventiva'!AJ163</f>
        <v>0.5</v>
      </c>
      <c r="AR164" s="187" t="str">
        <f>+'6 - Plan de Acciones Preventiva'!AK163</f>
        <v>En términos</v>
      </c>
      <c r="AS164" s="183">
        <f>+'7 - Materialización del Riesgo'!G165</f>
        <v>0</v>
      </c>
      <c r="AT164" s="183">
        <f>+'7 - Materialización del Riesgo'!H165</f>
        <v>0</v>
      </c>
      <c r="AU164" s="183">
        <f>+'7 - Materialización del Riesgo'!I165</f>
        <v>0</v>
      </c>
      <c r="AV164" s="183" t="e">
        <f>+'7 - Materialización del Riesgo'!J165</f>
        <v>#DIV/0!</v>
      </c>
      <c r="AW164" s="183" t="e">
        <f>+'7 - Materialización del Riesgo'!K165</f>
        <v>#DIV/0!</v>
      </c>
      <c r="AX164" s="183">
        <f>+'7 - Materialización del Riesgo'!L165</f>
        <v>0</v>
      </c>
      <c r="AY164" s="183">
        <f>+'7 - Materialización del Riesgo'!M165</f>
        <v>0</v>
      </c>
      <c r="AZ164" s="183">
        <f>+'7 - Materialización del Riesgo'!N165</f>
        <v>0</v>
      </c>
      <c r="BA164" s="183">
        <f>+'7 - Materialización del Riesgo'!O165</f>
        <v>0</v>
      </c>
      <c r="BB164" s="183" t="e">
        <f>+'7 - Materialización del Riesgo'!P165</f>
        <v>#DIV/0!</v>
      </c>
      <c r="BC164" s="188">
        <f>+'7 - Materialización del Riesgo'!Q165</f>
        <v>1</v>
      </c>
    </row>
    <row r="165" spans="2:55" ht="56.6" x14ac:dyDescent="0.4">
      <c r="B165" s="152" t="str">
        <f>+'3 - Identificación del Riesgo'!B165</f>
        <v>GESTIÓN FINANCIERA</v>
      </c>
      <c r="C165" s="152" t="str">
        <f>+'3 - Identificación del Riesgo'!C165</f>
        <v>Administrar los recursos e información financiera con base en las necesidades de las dependencias de la Agencia y organismos estatales requirentes, a través de mecanismos de dirección, registro, ejecución, control y seguimiento de los recursos</v>
      </c>
      <c r="D165" s="152" t="str">
        <f>+'3 - Identificación del Riesgo'!D165</f>
        <v>Desde la elaboración del anteproyecto de presupuesto de la ANT, hasta la presentación de los estados financieros.</v>
      </c>
      <c r="E165" s="183" t="str">
        <f>+'3 - Identificación del Riesgo'!F165</f>
        <v>SUBDIRECCIÓN ADMINISTRATIVA Y FINANCIERA</v>
      </c>
      <c r="F165" s="153" t="str">
        <f>+'3 - Identificación del Riesgo'!G165</f>
        <v>R 66</v>
      </c>
      <c r="G165" s="183" t="str">
        <f>+'3 - Identificación del Riesgo'!H165</f>
        <v>Imprecisión en el registro de la información financiera a nombre de terceros que presenten obligaciones a favor de la entidad.</v>
      </c>
      <c r="H165" s="183" t="str">
        <f>+'3 - Identificación del Riesgo'!I165</f>
        <v>Pérdida Reputacional</v>
      </c>
      <c r="I165" s="152" t="str">
        <f>+'3 - Identificación del Riesgo'!J165</f>
        <v>Posibilidad de afectación reputacional por investigaciones disciplinarias y/o fiscales como resultado de las auditorias financieras realizadas por los entes de control, por la afectación en las caracteristicas de la información contable que no reflejen fielmente la realidad economica de la entidad.</v>
      </c>
      <c r="J165" s="184">
        <f>+'3 - Identificación del Riesgo'!O165</f>
        <v>44701</v>
      </c>
      <c r="K165" s="184" t="str">
        <f>+'3 - Identificación del Riesgo'!K165</f>
        <v>FINANCIEROS</v>
      </c>
      <c r="L165" s="185" t="str">
        <f>+'3 - Identificación del Riesgo'!N165</f>
        <v>Ejecución y administración de procesos</v>
      </c>
      <c r="M165" s="186">
        <f>+'4 - Valor del Riesgo Inherente'!H166</f>
        <v>12</v>
      </c>
      <c r="N165" s="109" t="str">
        <f t="shared" si="4"/>
        <v>Baja</v>
      </c>
      <c r="O165" s="110">
        <f t="shared" si="5"/>
        <v>0.4</v>
      </c>
      <c r="P165" s="186" t="str">
        <f>+'4 - Valor del Riesgo Inherente'!K166</f>
        <v xml:space="preserve">     El riesgo afecta la imagen de la entidad con algunos usuarios de relevancia frente al logro de los objetivos</v>
      </c>
      <c r="Q165" s="109" t="str">
        <f>+'4 - Valor del Riesgo Inherente'!L166</f>
        <v>Moderado</v>
      </c>
      <c r="R165" s="110">
        <f>+'4 - Valor del Riesgo Inherente'!M166</f>
        <v>0.6</v>
      </c>
      <c r="S165" s="109" t="str">
        <f>+'4 - Valor del Riesgo Inherente'!N166</f>
        <v>Moderado</v>
      </c>
      <c r="T165" s="109" t="str">
        <f>+'4 - Valor del Riesgo Inherente'!O166</f>
        <v>Reducir</v>
      </c>
      <c r="U165" s="153" t="str">
        <f>+'5 - Diseño y Valoración Control'!H166</f>
        <v>C 66.2</v>
      </c>
      <c r="V165" s="152" t="str">
        <f>+'5 - Diseño y Valoración Control'!I166</f>
        <v>PERSONA ENCARGADA DE CARTERA</v>
      </c>
      <c r="W165" s="152" t="str">
        <f>+'5 - Diseño y Valoración Control'!J166</f>
        <v>Persona encargada de Cartera modifica la información reportada a Tesorería  a través de la forma GEFIN-F-009 FORMA DETALLADA DE INGRESOS donde se actualiza los datos con base los reportes con novedades</v>
      </c>
      <c r="X165" s="183" t="str">
        <f>+'5 - Diseño y Valoración Control'!K166</f>
        <v>Correctivo</v>
      </c>
      <c r="Y165" s="109" t="str">
        <f>+'5 - Diseño y Valoración Control'!L166</f>
        <v>Impacto</v>
      </c>
      <c r="Z165" s="183" t="str">
        <f>+'5 - Diseño y Valoración Control'!M166</f>
        <v>Manual</v>
      </c>
      <c r="AA165" s="109" t="str">
        <f>+'5 - Diseño y Valoración Control'!N166</f>
        <v>25%</v>
      </c>
      <c r="AB165" s="183" t="str">
        <f>+'5 - Diseño y Valoración Control'!O166</f>
        <v>Documentado</v>
      </c>
      <c r="AC165" s="183" t="str">
        <f>+'5 - Diseño y Valoración Control'!P166</f>
        <v>Continua</v>
      </c>
      <c r="AD165" s="183" t="str">
        <f>+'5 - Diseño y Valoración Control'!Q166</f>
        <v>Con registro</v>
      </c>
      <c r="AE165" s="110">
        <f>+'5 - Diseño y Valoración Control'!R166</f>
        <v>0.28000000000000003</v>
      </c>
      <c r="AF165" s="109" t="str">
        <f>+'5 - Diseño y Valoración Control'!S166</f>
        <v>Baja</v>
      </c>
      <c r="AG165" s="110">
        <f>+'5 - Diseño y Valoración Control'!T166</f>
        <v>0.44999999999999996</v>
      </c>
      <c r="AH165" s="109" t="str">
        <f>+'5 - Diseño y Valoración Control'!U166</f>
        <v>Moderado</v>
      </c>
      <c r="AI165" s="109" t="str">
        <f>+'5 - Diseño y Valoración Control'!V166</f>
        <v>Moderado</v>
      </c>
      <c r="AJ165" s="109" t="str">
        <f>+'5 - Diseño y Valoración Control'!W166</f>
        <v>Reducir</v>
      </c>
      <c r="AK165" s="153" t="str">
        <f>+'6 - Plan de Acciones Preventiva'!F164</f>
        <v>P 66.2</v>
      </c>
      <c r="AL165" s="152" t="str">
        <f>+'6 - Plan de Acciones Preventiva'!G164</f>
        <v>Enviar de manera mensual el estado de cuenta a los terceros que presentan obligaciones a favor de la entidad.</v>
      </c>
      <c r="AM165" s="153" t="str">
        <f>+'6 - Plan de Acciones Preventiva'!H164</f>
        <v>CARTERA
(SUBDIRECCIÓN ADMINISTRATIVA Y FINANCIERA)</v>
      </c>
      <c r="AN165" s="152" t="str">
        <f>+'6 - Plan de Acciones Preventiva'!I164</f>
        <v xml:space="preserve">Reporte consolidado de los estados de cuenta </v>
      </c>
      <c r="AO165" s="187">
        <f>+'6 - Plan de Acciones Preventiva'!J164</f>
        <v>10</v>
      </c>
      <c r="AP165" s="187">
        <f>+'6 - Plan de Acciones Preventiva'!AI164</f>
        <v>5</v>
      </c>
      <c r="AQ165" s="252">
        <f>+'6 - Plan de Acciones Preventiva'!AJ164</f>
        <v>0.5</v>
      </c>
      <c r="AR165" s="187" t="str">
        <f>+'6 - Plan de Acciones Preventiva'!AK164</f>
        <v>En términos</v>
      </c>
      <c r="AS165" s="183">
        <f>+'7 - Materialización del Riesgo'!G166</f>
        <v>0</v>
      </c>
      <c r="AT165" s="183">
        <f>+'7 - Materialización del Riesgo'!H166</f>
        <v>0</v>
      </c>
      <c r="AU165" s="183">
        <f>+'7 - Materialización del Riesgo'!I166</f>
        <v>0</v>
      </c>
      <c r="AV165" s="183" t="e">
        <f>+'7 - Materialización del Riesgo'!J166</f>
        <v>#DIV/0!</v>
      </c>
      <c r="AW165" s="183" t="e">
        <f>+'7 - Materialización del Riesgo'!K166</f>
        <v>#DIV/0!</v>
      </c>
      <c r="AX165" s="183">
        <f>+'7 - Materialización del Riesgo'!L166</f>
        <v>0</v>
      </c>
      <c r="AY165" s="183">
        <f>+'7 - Materialización del Riesgo'!M166</f>
        <v>0</v>
      </c>
      <c r="AZ165" s="183">
        <f>+'7 - Materialización del Riesgo'!N166</f>
        <v>0</v>
      </c>
      <c r="BA165" s="183">
        <f>+'7 - Materialización del Riesgo'!O166</f>
        <v>0</v>
      </c>
      <c r="BB165" s="183" t="e">
        <f>+'7 - Materialización del Riesgo'!P166</f>
        <v>#DIV/0!</v>
      </c>
      <c r="BC165" s="188">
        <f>+'7 - Materialización del Riesgo'!Q166</f>
        <v>1</v>
      </c>
    </row>
    <row r="166" spans="2:55" ht="56.6" x14ac:dyDescent="0.4">
      <c r="B166" s="152" t="str">
        <f>+'3 - Identificación del Riesgo'!B166</f>
        <v>GESTIÓN FINANCIERA</v>
      </c>
      <c r="C166" s="152" t="str">
        <f>+'3 - Identificación del Riesgo'!C166</f>
        <v>Administrar los recursos e información financiera con base en las necesidades de las dependencias de la Agencia y organismos estatales requirentes, a través de mecanismos de dirección, registro, ejecución, control y seguimiento de los recursos</v>
      </c>
      <c r="D166" s="152" t="str">
        <f>+'3 - Identificación del Riesgo'!D166</f>
        <v>Desde la elaboración del anteproyecto de presupuesto de la ANT, hasta la presentación de los estados financieros.</v>
      </c>
      <c r="E166" s="183" t="str">
        <f>+'3 - Identificación del Riesgo'!F166</f>
        <v>SUBDIRECCIÓN ADMINISTRATIVA Y FINANCIERA</v>
      </c>
      <c r="F166" s="153" t="str">
        <f>+'3 - Identificación del Riesgo'!G166</f>
        <v>R 67</v>
      </c>
      <c r="G166" s="183" t="str">
        <f>+'3 - Identificación del Riesgo'!H166</f>
        <v>Fallas en la ejecución de la reserva presupuestal constituida</v>
      </c>
      <c r="H166" s="183" t="str">
        <f>+'3 - Identificación del Riesgo'!I166</f>
        <v>Afectación Económica o presupuestal</v>
      </c>
      <c r="I166" s="152" t="str">
        <f>+'3 - Identificación del Riesgo'!J166</f>
        <v>Posibilidad de afectación económica por reducción en la asignación del presupuesto de la vigencia debido un mal seguimiento y control de la reserva constituida por parte de los supervisores de los contratos</v>
      </c>
      <c r="J166" s="184">
        <f>+'3 - Identificación del Riesgo'!O166</f>
        <v>44701</v>
      </c>
      <c r="K166" s="184" t="str">
        <f>+'3 - Identificación del Riesgo'!K166</f>
        <v>FINANCIEROS</v>
      </c>
      <c r="L166" s="185" t="str">
        <f>+'3 - Identificación del Riesgo'!N166</f>
        <v>Ejecución y administración de procesos</v>
      </c>
      <c r="M166" s="186">
        <f>+'4 - Valor del Riesgo Inherente'!H167</f>
        <v>12</v>
      </c>
      <c r="N166" s="109" t="str">
        <f t="shared" si="4"/>
        <v>Baja</v>
      </c>
      <c r="O166" s="110">
        <f t="shared" si="5"/>
        <v>0.4</v>
      </c>
      <c r="P166" s="186" t="str">
        <f>+'4 - Valor del Riesgo Inherente'!K167</f>
        <v xml:space="preserve">     El riesgo afecta la imagen de la entidad con algunos usuarios de relevancia frente al logro de los objetivos</v>
      </c>
      <c r="Q166" s="109" t="str">
        <f>+'4 - Valor del Riesgo Inherente'!L167</f>
        <v>Moderado</v>
      </c>
      <c r="R166" s="110">
        <f>+'4 - Valor del Riesgo Inherente'!M167</f>
        <v>0.6</v>
      </c>
      <c r="S166" s="109" t="str">
        <f>+'4 - Valor del Riesgo Inherente'!N167</f>
        <v>Moderado</v>
      </c>
      <c r="T166" s="109" t="str">
        <f>+'4 - Valor del Riesgo Inherente'!O167</f>
        <v>Reducir</v>
      </c>
      <c r="U166" s="153" t="str">
        <f>+'5 - Diseño y Valoración Control'!H167</f>
        <v>C 67.1</v>
      </c>
      <c r="V166" s="152" t="str">
        <f>+'5 - Diseño y Valoración Control'!I167</f>
        <v>PERSONA ENCARGADA DE PRESUPUESTO</v>
      </c>
      <c r="W166" s="152" t="str">
        <f>+'5 - Diseño y Valoración Control'!J167</f>
        <v>Persona encargada de Presupuesto realiza la constitución de Reserva Presupuestal a través del reporte generado por el SIIF-Nación de Reserva Presupuestal de acuerdo a las solicitudes de reducción y construcción de reserva enviada por todas las dependencias</v>
      </c>
      <c r="X166" s="183" t="str">
        <f>+'5 - Diseño y Valoración Control'!K167</f>
        <v>Preventivo</v>
      </c>
      <c r="Y166" s="109" t="str">
        <f>+'5 - Diseño y Valoración Control'!L167</f>
        <v>Probabilidad</v>
      </c>
      <c r="Z166" s="183" t="str">
        <f>+'5 - Diseño y Valoración Control'!M167</f>
        <v>Manual</v>
      </c>
      <c r="AA166" s="109" t="str">
        <f>+'5 - Diseño y Valoración Control'!N167</f>
        <v>40%</v>
      </c>
      <c r="AB166" s="183" t="str">
        <f>+'5 - Diseño y Valoración Control'!O167</f>
        <v>Documentado</v>
      </c>
      <c r="AC166" s="183" t="str">
        <f>+'5 - Diseño y Valoración Control'!P167</f>
        <v>Continua</v>
      </c>
      <c r="AD166" s="183" t="str">
        <f>+'5 - Diseño y Valoración Control'!Q167</f>
        <v>Con registro</v>
      </c>
      <c r="AE166" s="110">
        <f>+'5 - Diseño y Valoración Control'!R167</f>
        <v>0.24</v>
      </c>
      <c r="AF166" s="109" t="str">
        <f>+'5 - Diseño y Valoración Control'!S167</f>
        <v>Baja</v>
      </c>
      <c r="AG166" s="110">
        <f>+'5 - Diseño y Valoración Control'!T167</f>
        <v>0.6</v>
      </c>
      <c r="AH166" s="109" t="str">
        <f>+'5 - Diseño y Valoración Control'!U167</f>
        <v>Moderado</v>
      </c>
      <c r="AI166" s="109" t="str">
        <f>+'5 - Diseño y Valoración Control'!V167</f>
        <v>Moderado</v>
      </c>
      <c r="AJ166" s="109" t="str">
        <f>+'5 - Diseño y Valoración Control'!W167</f>
        <v>Reducir</v>
      </c>
      <c r="AK166" s="153" t="str">
        <f>+'6 - Plan de Acciones Preventiva'!F165</f>
        <v>P 67.1</v>
      </c>
      <c r="AL166" s="152" t="str">
        <f>+'6 - Plan de Acciones Preventiva'!G165</f>
        <v xml:space="preserve">Realizar socializaciones sobre el tramite de solicitudes de construcción y reducción de la reserva presupuestal con cada una de las dependencias </v>
      </c>
      <c r="AM166" s="153" t="str">
        <f>+'6 - Plan de Acciones Preventiva'!H165</f>
        <v>EQUIPO DE PRESUPUESTO
(SUBDIRECCIÓN ADMINISTRATIVA Y FINANCIERA)</v>
      </c>
      <c r="AN166" s="152" t="str">
        <f>+'6 - Plan de Acciones Preventiva'!I165</f>
        <v>Listado de asistencia de la socialización</v>
      </c>
      <c r="AO166" s="187">
        <f>+'6 - Plan de Acciones Preventiva'!J165</f>
        <v>1</v>
      </c>
      <c r="AP166" s="187">
        <f>+'6 - Plan de Acciones Preventiva'!AI165</f>
        <v>0</v>
      </c>
      <c r="AQ166" s="252">
        <f>+'6 - Plan de Acciones Preventiva'!AJ165</f>
        <v>0</v>
      </c>
      <c r="AR166" s="187" t="str">
        <f>+'6 - Plan de Acciones Preventiva'!AK165</f>
        <v>En términos</v>
      </c>
      <c r="AS166" s="183">
        <f>+'7 - Materialización del Riesgo'!G167</f>
        <v>0</v>
      </c>
      <c r="AT166" s="183">
        <f>+'7 - Materialización del Riesgo'!H167</f>
        <v>0</v>
      </c>
      <c r="AU166" s="183">
        <f>+'7 - Materialización del Riesgo'!I167</f>
        <v>0</v>
      </c>
      <c r="AV166" s="183" t="e">
        <f>+'7 - Materialización del Riesgo'!J167</f>
        <v>#DIV/0!</v>
      </c>
      <c r="AW166" s="183" t="e">
        <f>+'7 - Materialización del Riesgo'!K167</f>
        <v>#DIV/0!</v>
      </c>
      <c r="AX166" s="183">
        <f>+'7 - Materialización del Riesgo'!L167</f>
        <v>0</v>
      </c>
      <c r="AY166" s="183">
        <f>+'7 - Materialización del Riesgo'!M167</f>
        <v>0</v>
      </c>
      <c r="AZ166" s="183">
        <f>+'7 - Materialización del Riesgo'!N167</f>
        <v>0</v>
      </c>
      <c r="BA166" s="183">
        <f>+'7 - Materialización del Riesgo'!O167</f>
        <v>0</v>
      </c>
      <c r="BB166" s="183" t="e">
        <f>+'7 - Materialización del Riesgo'!P167</f>
        <v>#DIV/0!</v>
      </c>
      <c r="BC166" s="188">
        <f>+'7 - Materialización del Riesgo'!Q167</f>
        <v>1</v>
      </c>
    </row>
    <row r="167" spans="2:55" ht="70.75" x14ac:dyDescent="0.4">
      <c r="B167" s="152" t="str">
        <f>+'3 - Identificación del Riesgo'!B167</f>
        <v>GESTIÓN FINANCIERA</v>
      </c>
      <c r="C167" s="152" t="str">
        <f>+'3 - Identificación del Riesgo'!C167</f>
        <v>Administrar los recursos e información financiera con base en las necesidades de las dependencias de la Agencia y organismos estatales requirentes, a través de mecanismos de dirección, registro, ejecución, control y seguimiento de los recursos</v>
      </c>
      <c r="D167" s="152" t="str">
        <f>+'3 - Identificación del Riesgo'!D167</f>
        <v>Desde la elaboración del anteproyecto de presupuesto de la ANT, hasta la presentación de los estados financieros.</v>
      </c>
      <c r="E167" s="183" t="str">
        <f>+'3 - Identificación del Riesgo'!F167</f>
        <v>SUBDIRECCIÓN ADMINISTRATIVA Y FINANCIERA</v>
      </c>
      <c r="F167" s="153" t="str">
        <f>+'3 - Identificación del Riesgo'!G167</f>
        <v>R 67</v>
      </c>
      <c r="G167" s="183" t="str">
        <f>+'3 - Identificación del Riesgo'!H167</f>
        <v>Fallas en la ejecución de la reserva presupuestal constituida</v>
      </c>
      <c r="H167" s="183" t="str">
        <f>+'3 - Identificación del Riesgo'!I167</f>
        <v>Afectación Económica o presupuestal</v>
      </c>
      <c r="I167" s="152" t="str">
        <f>+'3 - Identificación del Riesgo'!J167</f>
        <v>Posibilidad de afectación económica por reducción en la asignación del presupuesto de la vigencia debido un mal seguimiento y control de la reserva constituida por parte de los supervisores de los contratos</v>
      </c>
      <c r="J167" s="184">
        <f>+'3 - Identificación del Riesgo'!O167</f>
        <v>44701</v>
      </c>
      <c r="K167" s="184" t="str">
        <f>+'3 - Identificación del Riesgo'!K167</f>
        <v>FINANCIEROS</v>
      </c>
      <c r="L167" s="185" t="str">
        <f>+'3 - Identificación del Riesgo'!N167</f>
        <v>Ejecución y administración de procesos</v>
      </c>
      <c r="M167" s="186">
        <f>+'4 - Valor del Riesgo Inherente'!H168</f>
        <v>12</v>
      </c>
      <c r="N167" s="109" t="str">
        <f t="shared" si="4"/>
        <v>Baja</v>
      </c>
      <c r="O167" s="110">
        <f t="shared" si="5"/>
        <v>0.4</v>
      </c>
      <c r="P167" s="186" t="str">
        <f>+'4 - Valor del Riesgo Inherente'!K168</f>
        <v xml:space="preserve">     El riesgo afecta la imagen de  la entidad con efecto publicitario sostenido a nivel de sector administrativo, nivel departamental o municipal</v>
      </c>
      <c r="Q167" s="109" t="str">
        <f>+'4 - Valor del Riesgo Inherente'!L168</f>
        <v>Mayor</v>
      </c>
      <c r="R167" s="110">
        <f>+'4 - Valor del Riesgo Inherente'!M168</f>
        <v>0.8</v>
      </c>
      <c r="S167" s="109" t="str">
        <f>+'4 - Valor del Riesgo Inherente'!N168</f>
        <v>Alto</v>
      </c>
      <c r="T167" s="109" t="str">
        <f>+'4 - Valor del Riesgo Inherente'!O168</f>
        <v>Reducir</v>
      </c>
      <c r="U167" s="153" t="str">
        <f>+'5 - Diseño y Valoración Control'!H168</f>
        <v>C 67.2</v>
      </c>
      <c r="V167" s="152" t="str">
        <f>+'5 - Diseño y Valoración Control'!I168</f>
        <v>PERSONA ENCARGADA DE PRESUPUESTO</v>
      </c>
      <c r="W167" s="152" t="str">
        <f>+'5 - Diseño y Valoración Control'!J168</f>
        <v>Persona encargada de Presupuesto realiza seguimiento a la ejecución de la reserva presupuestal  a través de memorandos, reuniones y correo institucional  informando a todas las dependencias responsables la ejecución de la reserva presupuestal</v>
      </c>
      <c r="X167" s="183" t="str">
        <f>+'5 - Diseño y Valoración Control'!K168</f>
        <v>Detectivo</v>
      </c>
      <c r="Y167" s="109" t="str">
        <f>+'5 - Diseño y Valoración Control'!L168</f>
        <v>Probabilidad</v>
      </c>
      <c r="Z167" s="183" t="str">
        <f>+'5 - Diseño y Valoración Control'!M168</f>
        <v>Manual</v>
      </c>
      <c r="AA167" s="109" t="str">
        <f>+'5 - Diseño y Valoración Control'!N168</f>
        <v>30%</v>
      </c>
      <c r="AB167" s="183" t="str">
        <f>+'5 - Diseño y Valoración Control'!O168</f>
        <v>Documentado</v>
      </c>
      <c r="AC167" s="183" t="str">
        <f>+'5 - Diseño y Valoración Control'!P168</f>
        <v>Continua</v>
      </c>
      <c r="AD167" s="183" t="str">
        <f>+'5 - Diseño y Valoración Control'!Q168</f>
        <v>Con registro</v>
      </c>
      <c r="AE167" s="110">
        <f>+'5 - Diseño y Valoración Control'!R168</f>
        <v>0.16799999999999998</v>
      </c>
      <c r="AF167" s="109" t="str">
        <f>+'5 - Diseño y Valoración Control'!S168</f>
        <v>Muy Baja</v>
      </c>
      <c r="AG167" s="110">
        <f>+'5 - Diseño y Valoración Control'!T168</f>
        <v>0.6</v>
      </c>
      <c r="AH167" s="109" t="str">
        <f>+'5 - Diseño y Valoración Control'!U168</f>
        <v>Moderado</v>
      </c>
      <c r="AI167" s="109" t="str">
        <f>+'5 - Diseño y Valoración Control'!V168</f>
        <v>Moderado</v>
      </c>
      <c r="AJ167" s="109" t="str">
        <f>+'5 - Diseño y Valoración Control'!W168</f>
        <v>Reducir</v>
      </c>
      <c r="AK167" s="153" t="str">
        <f>+'6 - Plan de Acciones Preventiva'!F166</f>
        <v>P 67.2</v>
      </c>
      <c r="AL167" s="152">
        <f>+'6 - Plan de Acciones Preventiva'!G166</f>
        <v>0</v>
      </c>
      <c r="AM167" s="153" t="str">
        <f>+'6 - Plan de Acciones Preventiva'!H166</f>
        <v/>
      </c>
      <c r="AN167" s="152">
        <f>+'6 - Plan de Acciones Preventiva'!I166</f>
        <v>0</v>
      </c>
      <c r="AO167" s="187">
        <f>+'6 - Plan de Acciones Preventiva'!J166</f>
        <v>0</v>
      </c>
      <c r="AP167" s="187">
        <f>+'6 - Plan de Acciones Preventiva'!AI166</f>
        <v>0</v>
      </c>
      <c r="AQ167" s="252">
        <f>+'6 - Plan de Acciones Preventiva'!AJ166</f>
        <v>0</v>
      </c>
      <c r="AR167" s="187">
        <f>+'6 - Plan de Acciones Preventiva'!AK166</f>
        <v>0</v>
      </c>
      <c r="AS167" s="183">
        <f>+'7 - Materialización del Riesgo'!G168</f>
        <v>0</v>
      </c>
      <c r="AT167" s="183">
        <f>+'7 - Materialización del Riesgo'!H168</f>
        <v>0</v>
      </c>
      <c r="AU167" s="183">
        <f>+'7 - Materialización del Riesgo'!I168</f>
        <v>0</v>
      </c>
      <c r="AV167" s="183" t="e">
        <f>+'7 - Materialización del Riesgo'!J168</f>
        <v>#DIV/0!</v>
      </c>
      <c r="AW167" s="183" t="e">
        <f>+'7 - Materialización del Riesgo'!K168</f>
        <v>#DIV/0!</v>
      </c>
      <c r="AX167" s="183">
        <f>+'7 - Materialización del Riesgo'!L168</f>
        <v>0</v>
      </c>
      <c r="AY167" s="183">
        <f>+'7 - Materialización del Riesgo'!M168</f>
        <v>0</v>
      </c>
      <c r="AZ167" s="183">
        <f>+'7 - Materialización del Riesgo'!N168</f>
        <v>0</v>
      </c>
      <c r="BA167" s="183">
        <f>+'7 - Materialización del Riesgo'!O168</f>
        <v>0</v>
      </c>
      <c r="BB167" s="183" t="e">
        <f>+'7 - Materialización del Riesgo'!P168</f>
        <v>#DIV/0!</v>
      </c>
      <c r="BC167" s="188">
        <f>+'7 - Materialización del Riesgo'!Q168</f>
        <v>1</v>
      </c>
    </row>
    <row r="168" spans="2:55" ht="70.75" x14ac:dyDescent="0.4">
      <c r="B168" s="152" t="str">
        <f>+'3 - Identificación del Riesgo'!B168</f>
        <v>GESTIÓN FINANCIERA</v>
      </c>
      <c r="C168" s="152" t="str">
        <f>+'3 - Identificación del Riesgo'!C168</f>
        <v>Administrar los recursos e información financiera con base en las necesidades de las dependencias de la Agencia y organismos estatales requirentes, a través de mecanismos de dirección, registro, ejecución, control y seguimiento de los recursos</v>
      </c>
      <c r="D168" s="152" t="str">
        <f>+'3 - Identificación del Riesgo'!D168</f>
        <v>Desde la elaboración del anteproyecto de presupuesto de la ANT, hasta la presentación de los estados financieros.</v>
      </c>
      <c r="E168" s="183" t="str">
        <f>+'3 - Identificación del Riesgo'!F168</f>
        <v>SUBDIRECCIÓN ADMINISTRATIVA Y FINANCIERA</v>
      </c>
      <c r="F168" s="153" t="str">
        <f>+'3 - Identificación del Riesgo'!G168</f>
        <v>R 67</v>
      </c>
      <c r="G168" s="183" t="str">
        <f>+'3 - Identificación del Riesgo'!H168</f>
        <v>Fallas en la ejecución de la reserva presupuestal constituida</v>
      </c>
      <c r="H168" s="183" t="str">
        <f>+'3 - Identificación del Riesgo'!I168</f>
        <v>Afectación Económica o presupuestal</v>
      </c>
      <c r="I168" s="152" t="str">
        <f>+'3 - Identificación del Riesgo'!J168</f>
        <v>Posibilidad de afectación económica por reducción en la asignación del presupuesto de la vigencia debido un mal seguimiento y control de la reserva constituida por parte de los supervisores de los contratos</v>
      </c>
      <c r="J168" s="184">
        <f>+'3 - Identificación del Riesgo'!O168</f>
        <v>44701</v>
      </c>
      <c r="K168" s="184" t="str">
        <f>+'3 - Identificación del Riesgo'!K168</f>
        <v>FINANCIEROS</v>
      </c>
      <c r="L168" s="185" t="str">
        <f>+'3 - Identificación del Riesgo'!N168</f>
        <v>Ejecución y administración de procesos</v>
      </c>
      <c r="M168" s="186">
        <f>+'4 - Valor del Riesgo Inherente'!H169</f>
        <v>12</v>
      </c>
      <c r="N168" s="109" t="str">
        <f t="shared" si="4"/>
        <v>Baja</v>
      </c>
      <c r="O168" s="110">
        <f t="shared" si="5"/>
        <v>0.4</v>
      </c>
      <c r="P168" s="186" t="str">
        <f>+'4 - Valor del Riesgo Inherente'!K169</f>
        <v xml:space="preserve">     El riesgo afecta la imagen de  la entidad con efecto publicitario sostenido a nivel de sector administrativo, nivel departamental o municipal</v>
      </c>
      <c r="Q168" s="109" t="str">
        <f>+'4 - Valor del Riesgo Inherente'!L169</f>
        <v>Mayor</v>
      </c>
      <c r="R168" s="110">
        <f>+'4 - Valor del Riesgo Inherente'!M169</f>
        <v>0.8</v>
      </c>
      <c r="S168" s="109" t="str">
        <f>+'4 - Valor del Riesgo Inherente'!N169</f>
        <v>Alto</v>
      </c>
      <c r="T168" s="109" t="str">
        <f>+'4 - Valor del Riesgo Inherente'!O169</f>
        <v>Reducir</v>
      </c>
      <c r="U168" s="153" t="str">
        <f>+'5 - Diseño y Valoración Control'!H169</f>
        <v>C 67.3</v>
      </c>
      <c r="V168" s="152" t="str">
        <f>+'5 - Diseño y Valoración Control'!I169</f>
        <v>PERSONA ENCARGADA DE PRESUPUESTO</v>
      </c>
      <c r="W168" s="152" t="str">
        <f>+'5 - Diseño y Valoración Control'!J169</f>
        <v>Persona encargada de Presupuesto corrige los datos a través del documento Reserva Presupuestal actualizado donde se asigna el nuevo presupuesto a la (s) dependencia (s) que presento observación (es) y se notifica por memorando en ORFEO</v>
      </c>
      <c r="X168" s="183" t="str">
        <f>+'5 - Diseño y Valoración Control'!K169</f>
        <v>Correctivo</v>
      </c>
      <c r="Y168" s="109" t="str">
        <f>+'5 - Diseño y Valoración Control'!L169</f>
        <v>Impacto</v>
      </c>
      <c r="Z168" s="183" t="str">
        <f>+'5 - Diseño y Valoración Control'!M169</f>
        <v>Manual</v>
      </c>
      <c r="AA168" s="109" t="str">
        <f>+'5 - Diseño y Valoración Control'!N169</f>
        <v>25%</v>
      </c>
      <c r="AB168" s="183" t="str">
        <f>+'5 - Diseño y Valoración Control'!O169</f>
        <v>Documentado</v>
      </c>
      <c r="AC168" s="183" t="str">
        <f>+'5 - Diseño y Valoración Control'!P169</f>
        <v>Continua</v>
      </c>
      <c r="AD168" s="183" t="str">
        <f>+'5 - Diseño y Valoración Control'!Q169</f>
        <v>Con registro</v>
      </c>
      <c r="AE168" s="110">
        <f>+'5 - Diseño y Valoración Control'!R169</f>
        <v>0.16799999999999998</v>
      </c>
      <c r="AF168" s="109" t="str">
        <f>+'5 - Diseño y Valoración Control'!S169</f>
        <v>Muy Baja</v>
      </c>
      <c r="AG168" s="110">
        <f>+'5 - Diseño y Valoración Control'!T169</f>
        <v>0.60000000000000009</v>
      </c>
      <c r="AH168" s="109" t="str">
        <f>+'5 - Diseño y Valoración Control'!U169</f>
        <v>Moderado</v>
      </c>
      <c r="AI168" s="109" t="str">
        <f>+'5 - Diseño y Valoración Control'!V169</f>
        <v>Moderado</v>
      </c>
      <c r="AJ168" s="109" t="str">
        <f>+'5 - Diseño y Valoración Control'!W169</f>
        <v>Reducir</v>
      </c>
      <c r="AK168" s="153" t="str">
        <f>+'6 - Plan de Acciones Preventiva'!F167</f>
        <v>P 67.3</v>
      </c>
      <c r="AL168" s="152">
        <f>+'6 - Plan de Acciones Preventiva'!G167</f>
        <v>0</v>
      </c>
      <c r="AM168" s="153" t="str">
        <f>+'6 - Plan de Acciones Preventiva'!H167</f>
        <v/>
      </c>
      <c r="AN168" s="152">
        <f>+'6 - Plan de Acciones Preventiva'!I167</f>
        <v>0</v>
      </c>
      <c r="AO168" s="187">
        <f>+'6 - Plan de Acciones Preventiva'!J167</f>
        <v>0</v>
      </c>
      <c r="AP168" s="187">
        <f>+'6 - Plan de Acciones Preventiva'!AI167</f>
        <v>0</v>
      </c>
      <c r="AQ168" s="252">
        <f>+'6 - Plan de Acciones Preventiva'!AJ167</f>
        <v>0</v>
      </c>
      <c r="AR168" s="187">
        <f>+'6 - Plan de Acciones Preventiva'!AK167</f>
        <v>0</v>
      </c>
      <c r="AS168" s="183">
        <f>+'7 - Materialización del Riesgo'!G169</f>
        <v>0</v>
      </c>
      <c r="AT168" s="183">
        <f>+'7 - Materialización del Riesgo'!H169</f>
        <v>0</v>
      </c>
      <c r="AU168" s="183">
        <f>+'7 - Materialización del Riesgo'!I169</f>
        <v>0</v>
      </c>
      <c r="AV168" s="183" t="e">
        <f>+'7 - Materialización del Riesgo'!J169</f>
        <v>#DIV/0!</v>
      </c>
      <c r="AW168" s="183" t="e">
        <f>+'7 - Materialización del Riesgo'!K169</f>
        <v>#DIV/0!</v>
      </c>
      <c r="AX168" s="183">
        <f>+'7 - Materialización del Riesgo'!L169</f>
        <v>0</v>
      </c>
      <c r="AY168" s="183">
        <f>+'7 - Materialización del Riesgo'!M169</f>
        <v>0</v>
      </c>
      <c r="AZ168" s="183">
        <f>+'7 - Materialización del Riesgo'!N169</f>
        <v>0</v>
      </c>
      <c r="BA168" s="183">
        <f>+'7 - Materialización del Riesgo'!O169</f>
        <v>0</v>
      </c>
      <c r="BB168" s="183" t="e">
        <f>+'7 - Materialización del Riesgo'!P169</f>
        <v>#DIV/0!</v>
      </c>
      <c r="BC168" s="188">
        <f>+'7 - Materialización del Riesgo'!Q169</f>
        <v>1</v>
      </c>
    </row>
    <row r="169" spans="2:55" ht="56.6" x14ac:dyDescent="0.4">
      <c r="B169" s="152" t="str">
        <f>+'3 - Identificación del Riesgo'!B169</f>
        <v>GESTIÓN FINANCIERA</v>
      </c>
      <c r="C169" s="152" t="str">
        <f>+'3 - Identificación del Riesgo'!C169</f>
        <v>Administrar los recursos e información financiera con base en las necesidades de las dependencias de la Agencia y organismos estatales requirentes, a través de mecanismos de dirección, registro, ejecución, control y seguimiento de los recursos</v>
      </c>
      <c r="D169" s="152" t="str">
        <f>+'3 - Identificación del Riesgo'!D169</f>
        <v>Desde la elaboración del anteproyecto de presupuesto de la ANT, hasta la presentación de los estados financieros.</v>
      </c>
      <c r="E169" s="183" t="str">
        <f>+'3 - Identificación del Riesgo'!F169</f>
        <v>SUBDIRECCIÓN ADMINISTRATIVA Y FINANCIERA</v>
      </c>
      <c r="F169" s="153" t="str">
        <f>+'3 - Identificación del Riesgo'!G169</f>
        <v>R 68</v>
      </c>
      <c r="G169" s="183" t="str">
        <f>+'3 - Identificación del Riesgo'!H169</f>
        <v>Falla en la formulación del anteproyecto de presupuesto en el rubro de Funcionamiento</v>
      </c>
      <c r="H169" s="183" t="str">
        <f>+'3 - Identificación del Riesgo'!I169</f>
        <v>Afectación Económica o presupuestal</v>
      </c>
      <c r="I169" s="152" t="str">
        <f>+'3 - Identificación del Riesgo'!J169</f>
        <v>Posibilidad de afectación económica por la limitación en la ejecución para los  objetivos planteados en el rubro de funcionamiento del presupuesto debido a que no se cumple con una actividad de planeación de las actividades a desarrollar en una vigencia</v>
      </c>
      <c r="J169" s="184">
        <f>+'3 - Identificación del Riesgo'!O169</f>
        <v>44701</v>
      </c>
      <c r="K169" s="184" t="str">
        <f>+'3 - Identificación del Riesgo'!K169</f>
        <v>OPERATIVOS</v>
      </c>
      <c r="L169" s="185" t="str">
        <f>+'3 - Identificación del Riesgo'!N169</f>
        <v>Ejecución y administración de procesos</v>
      </c>
      <c r="M169" s="186">
        <f>+'4 - Valor del Riesgo Inherente'!H170</f>
        <v>365</v>
      </c>
      <c r="N169" s="109" t="str">
        <f t="shared" si="4"/>
        <v>Media</v>
      </c>
      <c r="O169" s="110">
        <f t="shared" si="5"/>
        <v>0.6</v>
      </c>
      <c r="P169" s="186" t="str">
        <f>+'4 - Valor del Riesgo Inherente'!K170</f>
        <v>Entre 50 y menor a 100 SMLMV</v>
      </c>
      <c r="Q169" s="109" t="str">
        <f>+'4 - Valor del Riesgo Inherente'!L170</f>
        <v>Moderado</v>
      </c>
      <c r="R169" s="110">
        <f>+'4 - Valor del Riesgo Inherente'!M170</f>
        <v>0.6</v>
      </c>
      <c r="S169" s="109" t="str">
        <f>+'4 - Valor del Riesgo Inherente'!N170</f>
        <v>Moderado</v>
      </c>
      <c r="T169" s="109" t="str">
        <f>+'4 - Valor del Riesgo Inherente'!O170</f>
        <v>Reducir</v>
      </c>
      <c r="U169" s="153" t="str">
        <f>+'5 - Diseño y Valoración Control'!H170</f>
        <v>C 68.1</v>
      </c>
      <c r="V169" s="152" t="str">
        <f>+'5 - Diseño y Valoración Control'!I170</f>
        <v>PERSONA ENCARGADA DE PRESUPUESTO</v>
      </c>
      <c r="W169" s="152" t="str">
        <f>+'5 - Diseño y Valoración Control'!J170</f>
        <v>Persona encargada de Presupuesto solicita la información presupuestal a las dependencias a través de comunicaciones oficiales (correos electrónicos y memorandos) para revisar y verificar la información recibida sobre el rubro de funcionamiento del presupuesto</v>
      </c>
      <c r="X169" s="183" t="str">
        <f>+'5 - Diseño y Valoración Control'!K170</f>
        <v>Preventivo</v>
      </c>
      <c r="Y169" s="109" t="str">
        <f>+'5 - Diseño y Valoración Control'!L170</f>
        <v>Probabilidad</v>
      </c>
      <c r="Z169" s="183" t="str">
        <f>+'5 - Diseño y Valoración Control'!M170</f>
        <v>Manual</v>
      </c>
      <c r="AA169" s="109" t="str">
        <f>+'5 - Diseño y Valoración Control'!N170</f>
        <v>40%</v>
      </c>
      <c r="AB169" s="183" t="str">
        <f>+'5 - Diseño y Valoración Control'!O170</f>
        <v>Documentado</v>
      </c>
      <c r="AC169" s="183" t="str">
        <f>+'5 - Diseño y Valoración Control'!P170</f>
        <v>Continua</v>
      </c>
      <c r="AD169" s="183" t="str">
        <f>+'5 - Diseño y Valoración Control'!Q170</f>
        <v>Con Registro</v>
      </c>
      <c r="AE169" s="110">
        <f>+'5 - Diseño y Valoración Control'!R170</f>
        <v>0.36</v>
      </c>
      <c r="AF169" s="109" t="str">
        <f>+'5 - Diseño y Valoración Control'!S170</f>
        <v>Baja</v>
      </c>
      <c r="AG169" s="110">
        <f>+'5 - Diseño y Valoración Control'!T170</f>
        <v>0.6</v>
      </c>
      <c r="AH169" s="109" t="str">
        <f>+'5 - Diseño y Valoración Control'!U170</f>
        <v>Moderado</v>
      </c>
      <c r="AI169" s="109" t="str">
        <f>+'5 - Diseño y Valoración Control'!V170</f>
        <v>Moderado</v>
      </c>
      <c r="AJ169" s="109" t="str">
        <f>+'5 - Diseño y Valoración Control'!W170</f>
        <v>Reducir</v>
      </c>
      <c r="AK169" s="153" t="str">
        <f>+'6 - Plan de Acciones Preventiva'!F168</f>
        <v>P 68.1</v>
      </c>
      <c r="AL169" s="152" t="str">
        <f>+'6 - Plan de Acciones Preventiva'!G168</f>
        <v>Realizar mesa de trabajo para definición del presupuesto del anteproyecto</v>
      </c>
      <c r="AM169" s="153" t="str">
        <f>+'6 - Plan de Acciones Preventiva'!H168</f>
        <v>EQUIPO DE PRESUPUESTO
(SUBDIRECCIÓN ADMINISTRATIVA Y FINANCIERA)</v>
      </c>
      <c r="AN169" s="152" t="str">
        <f>+'6 - Plan de Acciones Preventiva'!I168</f>
        <v>Acta de mesa de trabajo para definición del presupuesto del anteproyecto</v>
      </c>
      <c r="AO169" s="187">
        <f>+'6 - Plan de Acciones Preventiva'!J168</f>
        <v>1</v>
      </c>
      <c r="AP169" s="187">
        <f>+'6 - Plan de Acciones Preventiva'!AI168</f>
        <v>0</v>
      </c>
      <c r="AQ169" s="252">
        <f>+'6 - Plan de Acciones Preventiva'!AJ168</f>
        <v>0</v>
      </c>
      <c r="AR169" s="187" t="str">
        <f>+'6 - Plan de Acciones Preventiva'!AK168</f>
        <v>En términos</v>
      </c>
      <c r="AS169" s="183">
        <f>+'7 - Materialización del Riesgo'!G170</f>
        <v>0</v>
      </c>
      <c r="AT169" s="183">
        <f>+'7 - Materialización del Riesgo'!H170</f>
        <v>0</v>
      </c>
      <c r="AU169" s="183">
        <f>+'7 - Materialización del Riesgo'!I170</f>
        <v>0</v>
      </c>
      <c r="AV169" s="183" t="e">
        <f>+'7 - Materialización del Riesgo'!J170</f>
        <v>#DIV/0!</v>
      </c>
      <c r="AW169" s="183" t="e">
        <f>+'7 - Materialización del Riesgo'!K170</f>
        <v>#DIV/0!</v>
      </c>
      <c r="AX169" s="183">
        <f>+'7 - Materialización del Riesgo'!L170</f>
        <v>0</v>
      </c>
      <c r="AY169" s="183">
        <f>+'7 - Materialización del Riesgo'!M170</f>
        <v>0</v>
      </c>
      <c r="AZ169" s="183">
        <f>+'7 - Materialización del Riesgo'!N170</f>
        <v>0</v>
      </c>
      <c r="BA169" s="183">
        <f>+'7 - Materialización del Riesgo'!O170</f>
        <v>0</v>
      </c>
      <c r="BB169" s="183" t="e">
        <f>+'7 - Materialización del Riesgo'!P170</f>
        <v>#DIV/0!</v>
      </c>
      <c r="BC169" s="188">
        <f>+'7 - Materialización del Riesgo'!Q170</f>
        <v>1</v>
      </c>
    </row>
    <row r="170" spans="2:55" ht="56.6" x14ac:dyDescent="0.4">
      <c r="B170" s="152" t="str">
        <f>+'3 - Identificación del Riesgo'!B170</f>
        <v>GESTIÓN FINANCIERA</v>
      </c>
      <c r="C170" s="152" t="str">
        <f>+'3 - Identificación del Riesgo'!C170</f>
        <v>Administrar los recursos e información financiera con base en las necesidades de las dependencias de la Agencia y organismos estatales requirentes, a través de mecanismos de dirección, registro, ejecución, control y seguimiento de los recursos</v>
      </c>
      <c r="D170" s="152" t="str">
        <f>+'3 - Identificación del Riesgo'!D170</f>
        <v>Desde la elaboración del anteproyecto de presupuesto de la ANT, hasta la presentación de los estados financieros.</v>
      </c>
      <c r="E170" s="183" t="str">
        <f>+'3 - Identificación del Riesgo'!F170</f>
        <v>SUBDIRECCIÓN ADMINISTRATIVA Y FINANCIERA</v>
      </c>
      <c r="F170" s="153" t="str">
        <f>+'3 - Identificación del Riesgo'!G170</f>
        <v>R 68</v>
      </c>
      <c r="G170" s="183" t="str">
        <f>+'3 - Identificación del Riesgo'!H170</f>
        <v>Falla en la formulación del anteproyecto de presupuesto en el rubro de Funcionamiento</v>
      </c>
      <c r="H170" s="183" t="str">
        <f>+'3 - Identificación del Riesgo'!I170</f>
        <v>Afectación Económica o presupuestal</v>
      </c>
      <c r="I170" s="152" t="str">
        <f>+'3 - Identificación del Riesgo'!J170</f>
        <v>Posibilidad de afectación económica por la limitación en la ejecución para los  objetivos planteados en el rubro de funcionamiento del presupuesto debido a que no se cumple con una actividad de planeación de las actividades a desarrollar en una vigencia</v>
      </c>
      <c r="J170" s="184">
        <f>+'3 - Identificación del Riesgo'!O170</f>
        <v>44701</v>
      </c>
      <c r="K170" s="184" t="str">
        <f>+'3 - Identificación del Riesgo'!K170</f>
        <v>OPERATIVOS</v>
      </c>
      <c r="L170" s="185" t="str">
        <f>+'3 - Identificación del Riesgo'!N170</f>
        <v>Ejecución y administración de procesos</v>
      </c>
      <c r="M170" s="186">
        <f>+'4 - Valor del Riesgo Inherente'!H171</f>
        <v>365</v>
      </c>
      <c r="N170" s="109" t="str">
        <f t="shared" si="4"/>
        <v>Media</v>
      </c>
      <c r="O170" s="110">
        <f t="shared" si="5"/>
        <v>0.6</v>
      </c>
      <c r="P170" s="186" t="str">
        <f>+'4 - Valor del Riesgo Inherente'!K171</f>
        <v>Entre 50 y menor a 100 SMLMV</v>
      </c>
      <c r="Q170" s="109" t="str">
        <f>+'4 - Valor del Riesgo Inherente'!L171</f>
        <v>Moderado</v>
      </c>
      <c r="R170" s="110">
        <f>+'4 - Valor del Riesgo Inherente'!M171</f>
        <v>0.6</v>
      </c>
      <c r="S170" s="109" t="str">
        <f>+'4 - Valor del Riesgo Inherente'!N171</f>
        <v>Moderado</v>
      </c>
      <c r="T170" s="109" t="str">
        <f>+'4 - Valor del Riesgo Inherente'!O171</f>
        <v>Reducir</v>
      </c>
      <c r="U170" s="153" t="str">
        <f>+'5 - Diseño y Valoración Control'!H171</f>
        <v>C 68.2</v>
      </c>
      <c r="V170" s="152" t="str">
        <f>+'5 - Diseño y Valoración Control'!I171</f>
        <v>PERSONA ENCARGADA DEL PRESUPUESTO</v>
      </c>
      <c r="W170" s="152" t="str">
        <f>+'5 - Diseño y Valoración Control'!J171</f>
        <v>Persona encargada del Presupuesto modifica el presupuesto de la vigencia  a través de las solicitudes de modificaciones presupuestales  las cuales deben estar debidamente justificadas y aprobadas por los responsables del proceso</v>
      </c>
      <c r="X170" s="183" t="str">
        <f>+'5 - Diseño y Valoración Control'!K171</f>
        <v>Correctivo</v>
      </c>
      <c r="Y170" s="109" t="str">
        <f>+'5 - Diseño y Valoración Control'!L171</f>
        <v>Impacto</v>
      </c>
      <c r="Z170" s="183" t="str">
        <f>+'5 - Diseño y Valoración Control'!M171</f>
        <v>Manual</v>
      </c>
      <c r="AA170" s="109" t="str">
        <f>+'5 - Diseño y Valoración Control'!N171</f>
        <v>25%</v>
      </c>
      <c r="AB170" s="183" t="str">
        <f>+'5 - Diseño y Valoración Control'!O171</f>
        <v>Documentado</v>
      </c>
      <c r="AC170" s="183" t="str">
        <f>+'5 - Diseño y Valoración Control'!P171</f>
        <v>Continua</v>
      </c>
      <c r="AD170" s="183" t="str">
        <f>+'5 - Diseño y Valoración Control'!Q171</f>
        <v>Con registro</v>
      </c>
      <c r="AE170" s="110">
        <f>+'5 - Diseño y Valoración Control'!R171</f>
        <v>0.36</v>
      </c>
      <c r="AF170" s="109" t="str">
        <f>+'5 - Diseño y Valoración Control'!S171</f>
        <v>Baja</v>
      </c>
      <c r="AG170" s="110">
        <f>+'5 - Diseño y Valoración Control'!T171</f>
        <v>0.44999999999999996</v>
      </c>
      <c r="AH170" s="109" t="str">
        <f>+'5 - Diseño y Valoración Control'!U171</f>
        <v>Moderado</v>
      </c>
      <c r="AI170" s="109" t="str">
        <f>+'5 - Diseño y Valoración Control'!V171</f>
        <v>Moderado</v>
      </c>
      <c r="AJ170" s="109" t="str">
        <f>+'5 - Diseño y Valoración Control'!W171</f>
        <v>Reducir</v>
      </c>
      <c r="AK170" s="153" t="str">
        <f>+'6 - Plan de Acciones Preventiva'!F169</f>
        <v>P 68.2</v>
      </c>
      <c r="AL170" s="152">
        <f>+'6 - Plan de Acciones Preventiva'!G169</f>
        <v>0</v>
      </c>
      <c r="AM170" s="153" t="str">
        <f>+'6 - Plan de Acciones Preventiva'!H169</f>
        <v/>
      </c>
      <c r="AN170" s="152">
        <f>+'6 - Plan de Acciones Preventiva'!I169</f>
        <v>0</v>
      </c>
      <c r="AO170" s="187">
        <f>+'6 - Plan de Acciones Preventiva'!J169</f>
        <v>0</v>
      </c>
      <c r="AP170" s="187">
        <f>+'6 - Plan de Acciones Preventiva'!AI169</f>
        <v>0</v>
      </c>
      <c r="AQ170" s="252">
        <f>+'6 - Plan de Acciones Preventiva'!AJ169</f>
        <v>0</v>
      </c>
      <c r="AR170" s="187">
        <f>+'6 - Plan de Acciones Preventiva'!AK169</f>
        <v>0</v>
      </c>
      <c r="AS170" s="183">
        <f>+'7 - Materialización del Riesgo'!G171</f>
        <v>0</v>
      </c>
      <c r="AT170" s="183">
        <f>+'7 - Materialización del Riesgo'!H171</f>
        <v>0</v>
      </c>
      <c r="AU170" s="183">
        <f>+'7 - Materialización del Riesgo'!I171</f>
        <v>0</v>
      </c>
      <c r="AV170" s="183" t="e">
        <f>+'7 - Materialización del Riesgo'!J171</f>
        <v>#DIV/0!</v>
      </c>
      <c r="AW170" s="183" t="e">
        <f>+'7 - Materialización del Riesgo'!K171</f>
        <v>#DIV/0!</v>
      </c>
      <c r="AX170" s="183">
        <f>+'7 - Materialización del Riesgo'!L171</f>
        <v>0</v>
      </c>
      <c r="AY170" s="183">
        <f>+'7 - Materialización del Riesgo'!M171</f>
        <v>0</v>
      </c>
      <c r="AZ170" s="183">
        <f>+'7 - Materialización del Riesgo'!N171</f>
        <v>0</v>
      </c>
      <c r="BA170" s="183">
        <f>+'7 - Materialización del Riesgo'!O171</f>
        <v>0</v>
      </c>
      <c r="BB170" s="183" t="e">
        <f>+'7 - Materialización del Riesgo'!P171</f>
        <v>#DIV/0!</v>
      </c>
      <c r="BC170" s="188">
        <f>+'7 - Materialización del Riesgo'!Q171</f>
        <v>1</v>
      </c>
    </row>
    <row r="171" spans="2:55" ht="56.6" x14ac:dyDescent="0.4">
      <c r="B171" s="152" t="str">
        <f>+'3 - Identificación del Riesgo'!B171</f>
        <v>GESTIÓN FINANCIERA</v>
      </c>
      <c r="C171" s="152" t="str">
        <f>+'3 - Identificación del Riesgo'!C171</f>
        <v>Administrar los recursos e información financiera con base en las necesidades de las dependencias de la Agencia y organismos estatales requirentes, a través de mecanismos de dirección, registro, ejecución, control y seguimiento de los recursos</v>
      </c>
      <c r="D171" s="152" t="str">
        <f>+'3 - Identificación del Riesgo'!D171</f>
        <v>Desde la elaboración del anteproyecto de presupuesto de la ANT, hasta la presentación de los estados financieros.</v>
      </c>
      <c r="E171" s="183" t="str">
        <f>+'3 - Identificación del Riesgo'!F171</f>
        <v>SUBDIRECCIÓN ADMINISTRATIVA Y FINANCIERA</v>
      </c>
      <c r="F171" s="153" t="str">
        <f>+'3 - Identificación del Riesgo'!G171</f>
        <v>R 69</v>
      </c>
      <c r="G171" s="183" t="str">
        <f>+'3 - Identificación del Riesgo'!H171</f>
        <v>Falla en el registro de un Compromiso Presupuestal</v>
      </c>
      <c r="H171" s="183" t="str">
        <f>+'3 - Identificación del Riesgo'!I171</f>
        <v>Afectación Económica o presupuestal</v>
      </c>
      <c r="I171" s="152" t="str">
        <f>+'3 - Identificación del Riesgo'!J171</f>
        <v>Posibilidad de afectación económica en sanciones disciplinarias y hallazgos en los entes de control por una mala interpretación de las solicitudes</v>
      </c>
      <c r="J171" s="184">
        <f>+'3 - Identificación del Riesgo'!O171</f>
        <v>44701</v>
      </c>
      <c r="K171" s="184" t="str">
        <f>+'3 - Identificación del Riesgo'!K171</f>
        <v>OPERATIVOS</v>
      </c>
      <c r="L171" s="185" t="str">
        <f>+'3 - Identificación del Riesgo'!N171</f>
        <v>Ejecución y administración de procesos</v>
      </c>
      <c r="M171" s="186">
        <f>+'4 - Valor del Riesgo Inherente'!H172</f>
        <v>365</v>
      </c>
      <c r="N171" s="109" t="str">
        <f t="shared" si="4"/>
        <v>Media</v>
      </c>
      <c r="O171" s="110">
        <f t="shared" si="5"/>
        <v>0.6</v>
      </c>
      <c r="P171" s="186" t="str">
        <f>+'4 - Valor del Riesgo Inherente'!K172</f>
        <v>Entre 50 y menor a 100 SMLMV</v>
      </c>
      <c r="Q171" s="109" t="str">
        <f>+'4 - Valor del Riesgo Inherente'!L172</f>
        <v>Moderado</v>
      </c>
      <c r="R171" s="110">
        <f>+'4 - Valor del Riesgo Inherente'!M172</f>
        <v>0.6</v>
      </c>
      <c r="S171" s="109" t="str">
        <f>+'4 - Valor del Riesgo Inherente'!N172</f>
        <v>Moderado</v>
      </c>
      <c r="T171" s="109" t="str">
        <f>+'4 - Valor del Riesgo Inherente'!O172</f>
        <v>Reducir</v>
      </c>
      <c r="U171" s="153" t="str">
        <f>+'5 - Diseño y Valoración Control'!H172</f>
        <v>C 69.1</v>
      </c>
      <c r="V171" s="152" t="str">
        <f>+'5 - Diseño y Valoración Control'!I172</f>
        <v>PERSONA ENCARGADA DEL PRESUPUESTO</v>
      </c>
      <c r="W171" s="152" t="str">
        <f>+'5 - Diseño y Valoración Control'!J172</f>
        <v>Persona encargada del Presupuesto verifica el registro elaborado  a través del reporte que se genera SIIF-Nación con base a los documentos de la solicitud de registro</v>
      </c>
      <c r="X171" s="183" t="str">
        <f>+'5 - Diseño y Valoración Control'!K172</f>
        <v>Preventivo</v>
      </c>
      <c r="Y171" s="109" t="str">
        <f>+'5 - Diseño y Valoración Control'!L172</f>
        <v>Probabilidad</v>
      </c>
      <c r="Z171" s="183" t="str">
        <f>+'5 - Diseño y Valoración Control'!M172</f>
        <v>Manual</v>
      </c>
      <c r="AA171" s="109" t="str">
        <f>+'5 - Diseño y Valoración Control'!N172</f>
        <v>40%</v>
      </c>
      <c r="AB171" s="183" t="str">
        <f>+'5 - Diseño y Valoración Control'!O172</f>
        <v>Documentado</v>
      </c>
      <c r="AC171" s="183" t="str">
        <f>+'5 - Diseño y Valoración Control'!P172</f>
        <v>Continua</v>
      </c>
      <c r="AD171" s="183" t="str">
        <f>+'5 - Diseño y Valoración Control'!Q172</f>
        <v>Con registro</v>
      </c>
      <c r="AE171" s="110">
        <f>+'5 - Diseño y Valoración Control'!R172</f>
        <v>0.36</v>
      </c>
      <c r="AF171" s="109" t="str">
        <f>+'5 - Diseño y Valoración Control'!S172</f>
        <v>Baja</v>
      </c>
      <c r="AG171" s="110">
        <f>+'5 - Diseño y Valoración Control'!T172</f>
        <v>0.6</v>
      </c>
      <c r="AH171" s="109" t="str">
        <f>+'5 - Diseño y Valoración Control'!U172</f>
        <v>Moderado</v>
      </c>
      <c r="AI171" s="109" t="str">
        <f>+'5 - Diseño y Valoración Control'!V172</f>
        <v>Moderado</v>
      </c>
      <c r="AJ171" s="109" t="str">
        <f>+'5 - Diseño y Valoración Control'!W172</f>
        <v>Reducir</v>
      </c>
      <c r="AK171" s="153" t="str">
        <f>+'6 - Plan de Acciones Preventiva'!F170</f>
        <v>P 69.1</v>
      </c>
      <c r="AL171" s="152" t="str">
        <f>+'6 - Plan de Acciones Preventiva'!G170</f>
        <v>Capacitaciones al personal de Presupuesto en el registro de los Registros Presupuestales</v>
      </c>
      <c r="AM171" s="153" t="str">
        <f>+'6 - Plan de Acciones Preventiva'!H170</f>
        <v>EQUIPO DE PRESUPUESTO
(SUBDIRECCIÓN ADMINISTRATIVA Y FINANCIERA)</v>
      </c>
      <c r="AN171" s="152" t="str">
        <f>+'6 - Plan de Acciones Preventiva'!I170</f>
        <v>Listado de asistencia de capacitación al personal de Presupuesto</v>
      </c>
      <c r="AO171" s="187">
        <f>+'6 - Plan de Acciones Preventiva'!J170</f>
        <v>1</v>
      </c>
      <c r="AP171" s="187">
        <f>+'6 - Plan de Acciones Preventiva'!AI170</f>
        <v>0</v>
      </c>
      <c r="AQ171" s="252">
        <f>+'6 - Plan de Acciones Preventiva'!AJ170</f>
        <v>0</v>
      </c>
      <c r="AR171" s="187" t="str">
        <f>+'6 - Plan de Acciones Preventiva'!AK170</f>
        <v>En términos</v>
      </c>
      <c r="AS171" s="183">
        <f>+'7 - Materialización del Riesgo'!G172</f>
        <v>0</v>
      </c>
      <c r="AT171" s="183">
        <f>+'7 - Materialización del Riesgo'!H172</f>
        <v>0</v>
      </c>
      <c r="AU171" s="183">
        <f>+'7 - Materialización del Riesgo'!I172</f>
        <v>0</v>
      </c>
      <c r="AV171" s="183" t="e">
        <f>+'7 - Materialización del Riesgo'!J172</f>
        <v>#DIV/0!</v>
      </c>
      <c r="AW171" s="183" t="e">
        <f>+'7 - Materialización del Riesgo'!K172</f>
        <v>#DIV/0!</v>
      </c>
      <c r="AX171" s="183">
        <f>+'7 - Materialización del Riesgo'!L172</f>
        <v>0</v>
      </c>
      <c r="AY171" s="183">
        <f>+'7 - Materialización del Riesgo'!M172</f>
        <v>0</v>
      </c>
      <c r="AZ171" s="183">
        <f>+'7 - Materialización del Riesgo'!N172</f>
        <v>0</v>
      </c>
      <c r="BA171" s="183">
        <f>+'7 - Materialización del Riesgo'!O172</f>
        <v>0</v>
      </c>
      <c r="BB171" s="183" t="e">
        <f>+'7 - Materialización del Riesgo'!P172</f>
        <v>#DIV/0!</v>
      </c>
      <c r="BC171" s="188">
        <f>+'7 - Materialización del Riesgo'!Q172</f>
        <v>1</v>
      </c>
    </row>
    <row r="172" spans="2:55" ht="56.6" x14ac:dyDescent="0.4">
      <c r="B172" s="152" t="str">
        <f>+'3 - Identificación del Riesgo'!B172</f>
        <v>GESTIÓN FINANCIERA</v>
      </c>
      <c r="C172" s="152" t="str">
        <f>+'3 - Identificación del Riesgo'!C172</f>
        <v>Administrar los recursos e información financiera con base en las necesidades de las dependencias de la Agencia y organismos estatales requirentes, a través de mecanismos de dirección, registro, ejecución, control y seguimiento de los recursos</v>
      </c>
      <c r="D172" s="152" t="str">
        <f>+'3 - Identificación del Riesgo'!D172</f>
        <v>Desde la elaboración del anteproyecto de presupuesto de la ANT, hasta la presentación de los estados financieros.</v>
      </c>
      <c r="E172" s="183" t="str">
        <f>+'3 - Identificación del Riesgo'!F172</f>
        <v>SUBDIRECCIÓN ADMINISTRATIVA Y FINANCIERA</v>
      </c>
      <c r="F172" s="153" t="str">
        <f>+'3 - Identificación del Riesgo'!G172</f>
        <v>R 69</v>
      </c>
      <c r="G172" s="183" t="str">
        <f>+'3 - Identificación del Riesgo'!H172</f>
        <v>Falla en el registro de un Compromiso Presupuestal</v>
      </c>
      <c r="H172" s="183" t="str">
        <f>+'3 - Identificación del Riesgo'!I172</f>
        <v>Afectación Económica o presupuestal</v>
      </c>
      <c r="I172" s="152" t="str">
        <f>+'3 - Identificación del Riesgo'!J172</f>
        <v>Posibilidad de afectación económica en sanciones disciplinarias y hallazgos en los entes de control por una mala interpretación de las solicitudes</v>
      </c>
      <c r="J172" s="184">
        <f>+'3 - Identificación del Riesgo'!O172</f>
        <v>44701</v>
      </c>
      <c r="K172" s="184" t="str">
        <f>+'3 - Identificación del Riesgo'!K172</f>
        <v>OPERATIVOS</v>
      </c>
      <c r="L172" s="185" t="str">
        <f>+'3 - Identificación del Riesgo'!N172</f>
        <v>Ejecución y administración de procesos</v>
      </c>
      <c r="M172" s="186">
        <f>+'4 - Valor del Riesgo Inherente'!H173</f>
        <v>1</v>
      </c>
      <c r="N172" s="109" t="str">
        <f t="shared" si="4"/>
        <v>Muy Baja</v>
      </c>
      <c r="O172" s="110">
        <f t="shared" si="5"/>
        <v>0.2</v>
      </c>
      <c r="P172" s="186" t="str">
        <f>+'4 - Valor del Riesgo Inherente'!K173</f>
        <v>Entre 50 y menor a 100 SMLMV</v>
      </c>
      <c r="Q172" s="109" t="str">
        <f>+'4 - Valor del Riesgo Inherente'!L173</f>
        <v>Moderado</v>
      </c>
      <c r="R172" s="110">
        <f>+'4 - Valor del Riesgo Inherente'!M173</f>
        <v>0.6</v>
      </c>
      <c r="S172" s="109" t="str">
        <f>+'4 - Valor del Riesgo Inherente'!N173</f>
        <v>Moderado</v>
      </c>
      <c r="T172" s="109" t="str">
        <f>+'4 - Valor del Riesgo Inherente'!O173</f>
        <v>Reducir</v>
      </c>
      <c r="U172" s="153" t="str">
        <f>+'5 - Diseño y Valoración Control'!H173</f>
        <v>C 69.2</v>
      </c>
      <c r="V172" s="152" t="str">
        <f>+'5 - Diseño y Valoración Control'!I173</f>
        <v>PERSONA ENCARGADA DEL PRESUPUESTO</v>
      </c>
      <c r="W172" s="152" t="str">
        <f>+'5 - Diseño y Valoración Control'!J173</f>
        <v xml:space="preserve">Persona encargada del Presupuesto ajusta el registro presupuestal  a través de acto administrativo donde se actualiza el registro presupuestal al que debe estar asignado en el SIIF-Nación 
</v>
      </c>
      <c r="X172" s="183" t="str">
        <f>+'5 - Diseño y Valoración Control'!K173</f>
        <v>Correctivo</v>
      </c>
      <c r="Y172" s="109" t="str">
        <f>+'5 - Diseño y Valoración Control'!L173</f>
        <v>Impacto</v>
      </c>
      <c r="Z172" s="183" t="str">
        <f>+'5 - Diseño y Valoración Control'!M173</f>
        <v>Manual</v>
      </c>
      <c r="AA172" s="109" t="str">
        <f>+'5 - Diseño y Valoración Control'!N173</f>
        <v>25%</v>
      </c>
      <c r="AB172" s="183" t="str">
        <f>+'5 - Diseño y Valoración Control'!O173</f>
        <v>Documentado</v>
      </c>
      <c r="AC172" s="183" t="str">
        <f>+'5 - Diseño y Valoración Control'!P173</f>
        <v>Continua</v>
      </c>
      <c r="AD172" s="183" t="str">
        <f>+'5 - Diseño y Valoración Control'!Q173</f>
        <v>Con registro</v>
      </c>
      <c r="AE172" s="110">
        <f>+'5 - Diseño y Valoración Control'!R173</f>
        <v>0.36</v>
      </c>
      <c r="AF172" s="109" t="str">
        <f>+'5 - Diseño y Valoración Control'!S173</f>
        <v>Baja</v>
      </c>
      <c r="AG172" s="110">
        <f>+'5 - Diseño y Valoración Control'!T173</f>
        <v>0.44999999999999996</v>
      </c>
      <c r="AH172" s="109" t="str">
        <f>+'5 - Diseño y Valoración Control'!U173</f>
        <v>Moderado</v>
      </c>
      <c r="AI172" s="109" t="str">
        <f>+'5 - Diseño y Valoración Control'!V173</f>
        <v>Moderado</v>
      </c>
      <c r="AJ172" s="109" t="str">
        <f>+'5 - Diseño y Valoración Control'!W173</f>
        <v>Reducir</v>
      </c>
      <c r="AK172" s="153" t="str">
        <f>+'6 - Plan de Acciones Preventiva'!F171</f>
        <v>P 69.2</v>
      </c>
      <c r="AL172" s="152">
        <f>+'6 - Plan de Acciones Preventiva'!G171</f>
        <v>0</v>
      </c>
      <c r="AM172" s="153" t="str">
        <f>+'6 - Plan de Acciones Preventiva'!H171</f>
        <v/>
      </c>
      <c r="AN172" s="152">
        <f>+'6 - Plan de Acciones Preventiva'!I171</f>
        <v>0</v>
      </c>
      <c r="AO172" s="187">
        <f>+'6 - Plan de Acciones Preventiva'!J171</f>
        <v>0</v>
      </c>
      <c r="AP172" s="187">
        <f>+'6 - Plan de Acciones Preventiva'!AI171</f>
        <v>0</v>
      </c>
      <c r="AQ172" s="252">
        <f>+'6 - Plan de Acciones Preventiva'!AJ171</f>
        <v>0</v>
      </c>
      <c r="AR172" s="187">
        <f>+'6 - Plan de Acciones Preventiva'!AK171</f>
        <v>0</v>
      </c>
      <c r="AS172" s="183">
        <f>+'7 - Materialización del Riesgo'!G173</f>
        <v>0</v>
      </c>
      <c r="AT172" s="183">
        <f>+'7 - Materialización del Riesgo'!H173</f>
        <v>0</v>
      </c>
      <c r="AU172" s="183">
        <f>+'7 - Materialización del Riesgo'!I173</f>
        <v>0</v>
      </c>
      <c r="AV172" s="183" t="e">
        <f>+'7 - Materialización del Riesgo'!J173</f>
        <v>#DIV/0!</v>
      </c>
      <c r="AW172" s="183" t="e">
        <f>+'7 - Materialización del Riesgo'!K173</f>
        <v>#DIV/0!</v>
      </c>
      <c r="AX172" s="183">
        <f>+'7 - Materialización del Riesgo'!L173</f>
        <v>0</v>
      </c>
      <c r="AY172" s="183">
        <f>+'7 - Materialización del Riesgo'!M173</f>
        <v>0</v>
      </c>
      <c r="AZ172" s="183">
        <f>+'7 - Materialización del Riesgo'!N173</f>
        <v>0</v>
      </c>
      <c r="BA172" s="183">
        <f>+'7 - Materialización del Riesgo'!O173</f>
        <v>0</v>
      </c>
      <c r="BB172" s="183" t="e">
        <f>+'7 - Materialización del Riesgo'!P173</f>
        <v>#DIV/0!</v>
      </c>
      <c r="BC172" s="188">
        <f>+'7 - Materialización del Riesgo'!Q173</f>
        <v>1</v>
      </c>
    </row>
    <row r="173" spans="2:55" ht="56.6" x14ac:dyDescent="0.4">
      <c r="B173" s="152" t="str">
        <f>+'3 - Identificación del Riesgo'!B173</f>
        <v>SEGUIMIENTO, EVALUACIÓN Y MEJORA</v>
      </c>
      <c r="C173" s="152" t="str">
        <f>+'3 - Identificación del Riesgo'!C173</f>
        <v>Analizar la información proveniente de la retroalimentación del desempeño de procesos, planes, programas y proyectos, para la toma de decisiones y formulación de nuevas acciones orientadas a elevar el nivel de cumplimiento, transparencia y mejora institucional.</v>
      </c>
      <c r="D173" s="152" t="str">
        <f>+'3 - Identificación del Riesgo'!D173</f>
        <v>Desde el reporte y análisis de información y datos, la determinación de las causas probables de los incumplimientos y tendencias negativas hasta la formulación de acciones correctivas, preventivas y de mejora.</v>
      </c>
      <c r="E173" s="183" t="str">
        <f>+'3 - Identificación del Riesgo'!F173</f>
        <v>OFICINA DE PLANEACIÓN</v>
      </c>
      <c r="F173" s="153" t="str">
        <f>+'3 - Identificación del Riesgo'!G173</f>
        <v>R 70</v>
      </c>
      <c r="G173" s="183" t="str">
        <f>+'3 - Identificación del Riesgo'!H173</f>
        <v xml:space="preserve">Incumplimiento y no conformidad de reportes e informes de avance de planes de acción y proyectos de inversión </v>
      </c>
      <c r="H173" s="183" t="str">
        <f>+'3 - Identificación del Riesgo'!I173</f>
        <v>Pérdida Reputacional</v>
      </c>
      <c r="I173" s="152" t="str">
        <f>+'3 - Identificación del Riesgo'!J173</f>
        <v>Posibilidad de pérdida reputacional en la imagen institucional debido a la omisión de la tarea referente al reporte de ejecución presupuestal y físico de proyectos de inversión, del procedimiento SEYM-P-006 SEGUIMIENTO A LA EJECUCIÓN PRESUPUESTAL Y DE METAS</v>
      </c>
      <c r="J173" s="184">
        <f>+'3 - Identificación del Riesgo'!O173</f>
        <v>44701</v>
      </c>
      <c r="K173" s="184" t="str">
        <f>+'3 - Identificación del Riesgo'!K173</f>
        <v>OPERATIVOS</v>
      </c>
      <c r="L173" s="185" t="str">
        <f>+'3 - Identificación del Riesgo'!N173</f>
        <v>Ejecución y administración de procesos</v>
      </c>
      <c r="M173" s="186">
        <f>+'4 - Valor del Riesgo Inherente'!H174</f>
        <v>1</v>
      </c>
      <c r="N173" s="109" t="str">
        <f t="shared" si="4"/>
        <v>Muy Baja</v>
      </c>
      <c r="O173" s="110">
        <f t="shared" si="5"/>
        <v>0.2</v>
      </c>
      <c r="P173" s="186" t="str">
        <f>+'4 - Valor del Riesgo Inherente'!K174</f>
        <v>Entre 50 y menor a 100 SMLMV</v>
      </c>
      <c r="Q173" s="109" t="str">
        <f>+'4 - Valor del Riesgo Inherente'!L174</f>
        <v>Moderado</v>
      </c>
      <c r="R173" s="110">
        <f>+'4 - Valor del Riesgo Inherente'!M174</f>
        <v>0.6</v>
      </c>
      <c r="S173" s="109" t="str">
        <f>+'4 - Valor del Riesgo Inherente'!N174</f>
        <v>Moderado</v>
      </c>
      <c r="T173" s="109" t="str">
        <f>+'4 - Valor del Riesgo Inherente'!O174</f>
        <v>Reducir</v>
      </c>
      <c r="U173" s="153" t="str">
        <f>+'5 - Diseño y Valoración Control'!H174</f>
        <v>C 70.1</v>
      </c>
      <c r="V173" s="152" t="str">
        <f>+'5 - Diseño y Valoración Control'!I174</f>
        <v>OFICINA DE PLANEACIÓN</v>
      </c>
      <c r="W173" s="152" t="str">
        <f>+'5 - Diseño y Valoración Control'!J174</f>
        <v>La Oficina de Planeación revisa la información de la dependencias a través de las presentaciones de avance donde se valida que se este ejecutando los planes para generar el informe de avance</v>
      </c>
      <c r="X173" s="183" t="str">
        <f>+'5 - Diseño y Valoración Control'!K174</f>
        <v>Detectivo</v>
      </c>
      <c r="Y173" s="109" t="str">
        <f>+'5 - Diseño y Valoración Control'!L174</f>
        <v>Probabilidad</v>
      </c>
      <c r="Z173" s="183" t="str">
        <f>+'5 - Diseño y Valoración Control'!M174</f>
        <v>Manual</v>
      </c>
      <c r="AA173" s="109" t="str">
        <f>+'5 - Diseño y Valoración Control'!N174</f>
        <v>30%</v>
      </c>
      <c r="AB173" s="183" t="str">
        <f>+'5 - Diseño y Valoración Control'!O174</f>
        <v>Documentado</v>
      </c>
      <c r="AC173" s="183" t="str">
        <f>+'5 - Diseño y Valoración Control'!P174</f>
        <v>Continua</v>
      </c>
      <c r="AD173" s="183" t="str">
        <f>+'5 - Diseño y Valoración Control'!Q174</f>
        <v>Sin registro</v>
      </c>
      <c r="AE173" s="110">
        <f>+'5 - Diseño y Valoración Control'!R174</f>
        <v>0.14000000000000001</v>
      </c>
      <c r="AF173" s="109" t="str">
        <f>+'5 - Diseño y Valoración Control'!S174</f>
        <v>Muy Baja</v>
      </c>
      <c r="AG173" s="110">
        <f>+'5 - Diseño y Valoración Control'!T174</f>
        <v>0.6</v>
      </c>
      <c r="AH173" s="109" t="str">
        <f>+'5 - Diseño y Valoración Control'!U174</f>
        <v>Moderado</v>
      </c>
      <c r="AI173" s="109" t="str">
        <f>+'5 - Diseño y Valoración Control'!V174</f>
        <v>Moderado</v>
      </c>
      <c r="AJ173" s="109" t="str">
        <f>+'5 - Diseño y Valoración Control'!W174</f>
        <v>Reducir</v>
      </c>
      <c r="AK173" s="153" t="str">
        <f>+'6 - Plan de Acciones Preventiva'!F172</f>
        <v>P 70.1</v>
      </c>
      <c r="AL173" s="152" t="str">
        <f>+'6 - Plan de Acciones Preventiva'!G172</f>
        <v>Se realizará capacitación a las dependencias sobre el reporte de la Matriz de Seguimiento Estratégico</v>
      </c>
      <c r="AM173" s="153" t="str">
        <f>+'6 - Plan de Acciones Preventiva'!H172</f>
        <v>OFICINA DE PLANEACIÓN</v>
      </c>
      <c r="AN173" s="152" t="str">
        <f>+'6 - Plan de Acciones Preventiva'!I172</f>
        <v>Listas de asistencia de capacitación</v>
      </c>
      <c r="AO173" s="187">
        <f>+'6 - Plan de Acciones Preventiva'!J172</f>
        <v>2</v>
      </c>
      <c r="AP173" s="187">
        <f>+'6 - Plan de Acciones Preventiva'!AI172</f>
        <v>0</v>
      </c>
      <c r="AQ173" s="252">
        <f>+'6 - Plan de Acciones Preventiva'!AJ172</f>
        <v>0</v>
      </c>
      <c r="AR173" s="187" t="str">
        <f>+'6 - Plan de Acciones Preventiva'!AK172</f>
        <v>En términos</v>
      </c>
      <c r="AS173" s="183">
        <f>+'7 - Materialización del Riesgo'!G174</f>
        <v>0</v>
      </c>
      <c r="AT173" s="183">
        <f>+'7 - Materialización del Riesgo'!H174</f>
        <v>0</v>
      </c>
      <c r="AU173" s="183">
        <f>+'7 - Materialización del Riesgo'!I174</f>
        <v>0</v>
      </c>
      <c r="AV173" s="183" t="e">
        <f>+'7 - Materialización del Riesgo'!J174</f>
        <v>#DIV/0!</v>
      </c>
      <c r="AW173" s="183" t="e">
        <f>+'7 - Materialización del Riesgo'!K174</f>
        <v>#DIV/0!</v>
      </c>
      <c r="AX173" s="183">
        <f>+'7 - Materialización del Riesgo'!L174</f>
        <v>0</v>
      </c>
      <c r="AY173" s="183">
        <f>+'7 - Materialización del Riesgo'!M174</f>
        <v>0</v>
      </c>
      <c r="AZ173" s="183">
        <f>+'7 - Materialización del Riesgo'!N174</f>
        <v>0</v>
      </c>
      <c r="BA173" s="183">
        <f>+'7 - Materialización del Riesgo'!O174</f>
        <v>0</v>
      </c>
      <c r="BB173" s="183" t="e">
        <f>+'7 - Materialización del Riesgo'!P174</f>
        <v>#DIV/0!</v>
      </c>
      <c r="BC173" s="188">
        <f>+'7 - Materialización del Riesgo'!Q174</f>
        <v>1</v>
      </c>
    </row>
    <row r="174" spans="2:55" ht="56.6" x14ac:dyDescent="0.4">
      <c r="B174" s="152" t="str">
        <f>+'3 - Identificación del Riesgo'!B174</f>
        <v>SEGUIMIENTO, EVALUACIÓN Y MEJORA</v>
      </c>
      <c r="C174" s="152" t="str">
        <f>+'3 - Identificación del Riesgo'!C174</f>
        <v>Analizar la información proveniente de la retroalimentación del desempeño de procesos, planes, programas y proyectos, para la toma de decisiones y formulación de nuevas acciones orientadas a elevar el nivel de cumplimiento, transparencia y mejora institucional.</v>
      </c>
      <c r="D174" s="152" t="str">
        <f>+'3 - Identificación del Riesgo'!D174</f>
        <v>Desde el reporte y análisis de información y datos, la determinación de las causas probables de los incumplimientos y tendencias negativas hasta la formulación de acciones correctivas, preventivas y de mejora.</v>
      </c>
      <c r="E174" s="183" t="str">
        <f>+'3 - Identificación del Riesgo'!F174</f>
        <v>OFICINA DE PLANEACIÓN</v>
      </c>
      <c r="F174" s="153" t="str">
        <f>+'3 - Identificación del Riesgo'!G174</f>
        <v>R 70</v>
      </c>
      <c r="G174" s="183" t="str">
        <f>+'3 - Identificación del Riesgo'!H174</f>
        <v xml:space="preserve">Incumplimiento y no conformidad de reportes e informes de avance de planes de acción y proyectos de inversión </v>
      </c>
      <c r="H174" s="183" t="str">
        <f>+'3 - Identificación del Riesgo'!I174</f>
        <v>Pérdida Reputacional</v>
      </c>
      <c r="I174" s="152" t="str">
        <f>+'3 - Identificación del Riesgo'!J174</f>
        <v>Posibilidad de pérdida reputacional en la imagen institucional debido a la omisión de la tarea referente al reporte de ejecución presupuestal y físico de proyectos de inversión, del procedimiento SEYM-P-006 SEGUIMIENTO A LA EJECUCIÓN PRESUPUESTAL Y DE METAS</v>
      </c>
      <c r="J174" s="184">
        <f>+'3 - Identificación del Riesgo'!O174</f>
        <v>44701</v>
      </c>
      <c r="K174" s="184" t="str">
        <f>+'3 - Identificación del Riesgo'!K174</f>
        <v>OPERATIVOS</v>
      </c>
      <c r="L174" s="185" t="str">
        <f>+'3 - Identificación del Riesgo'!N174</f>
        <v>Ejecución y administración de procesos</v>
      </c>
      <c r="M174" s="186">
        <f>+'4 - Valor del Riesgo Inherente'!H175</f>
        <v>365</v>
      </c>
      <c r="N174" s="109" t="str">
        <f t="shared" si="4"/>
        <v>Media</v>
      </c>
      <c r="O174" s="110">
        <f t="shared" si="5"/>
        <v>0.6</v>
      </c>
      <c r="P174" s="186" t="str">
        <f>+'4 - Valor del Riesgo Inherente'!K175</f>
        <v>Entre 50 y menor a 100 SMLMV</v>
      </c>
      <c r="Q174" s="109" t="str">
        <f>+'4 - Valor del Riesgo Inherente'!L175</f>
        <v>Moderado</v>
      </c>
      <c r="R174" s="110">
        <f>+'4 - Valor del Riesgo Inherente'!M175</f>
        <v>0.6</v>
      </c>
      <c r="S174" s="109" t="str">
        <f>+'4 - Valor del Riesgo Inherente'!N175</f>
        <v>Moderado</v>
      </c>
      <c r="T174" s="109" t="str">
        <f>+'4 - Valor del Riesgo Inherente'!O175</f>
        <v>Reducir</v>
      </c>
      <c r="U174" s="153" t="str">
        <f>+'5 - Diseño y Valoración Control'!H175</f>
        <v>C 70.2</v>
      </c>
      <c r="V174" s="152" t="str">
        <f>+'5 - Diseño y Valoración Control'!I175</f>
        <v>OFICINA DE PLANEACIÓN</v>
      </c>
      <c r="W174" s="152" t="str">
        <f>+'5 - Diseño y Valoración Control'!J175</f>
        <v>La Oficina de Planeación informa a la dependencia responsable del plan de acción y/o proyecto de inversión a través de una comunicación por correo electrónico las observaciones encontradas en el informe de avance</v>
      </c>
      <c r="X174" s="183" t="str">
        <f>+'5 - Diseño y Valoración Control'!K175</f>
        <v>Correctivo</v>
      </c>
      <c r="Y174" s="109" t="str">
        <f>+'5 - Diseño y Valoración Control'!L175</f>
        <v>Impacto</v>
      </c>
      <c r="Z174" s="183" t="str">
        <f>+'5 - Diseño y Valoración Control'!M175</f>
        <v>Manual</v>
      </c>
      <c r="AA174" s="109" t="str">
        <f>+'5 - Diseño y Valoración Control'!N175</f>
        <v>25%</v>
      </c>
      <c r="AB174" s="183" t="str">
        <f>+'5 - Diseño y Valoración Control'!O175</f>
        <v>Documentado</v>
      </c>
      <c r="AC174" s="183" t="str">
        <f>+'5 - Diseño y Valoración Control'!P175</f>
        <v>Continua</v>
      </c>
      <c r="AD174" s="183" t="str">
        <f>+'5 - Diseño y Valoración Control'!Q175</f>
        <v>Sin registro</v>
      </c>
      <c r="AE174" s="110">
        <f>+'5 - Diseño y Valoración Control'!R175</f>
        <v>0.14000000000000001</v>
      </c>
      <c r="AF174" s="109" t="str">
        <f>+'5 - Diseño y Valoración Control'!S175</f>
        <v>Muy Baja</v>
      </c>
      <c r="AG174" s="110">
        <f>+'5 - Diseño y Valoración Control'!T175</f>
        <v>0.44999999999999996</v>
      </c>
      <c r="AH174" s="109" t="str">
        <f>+'5 - Diseño y Valoración Control'!U175</f>
        <v>Moderado</v>
      </c>
      <c r="AI174" s="109" t="str">
        <f>+'5 - Diseño y Valoración Control'!V175</f>
        <v>Moderado</v>
      </c>
      <c r="AJ174" s="109" t="str">
        <f>+'5 - Diseño y Valoración Control'!W175</f>
        <v>Reducir</v>
      </c>
      <c r="AK174" s="153" t="str">
        <f>+'6 - Plan de Acciones Preventiva'!F173</f>
        <v>P 70.2</v>
      </c>
      <c r="AL174" s="152">
        <f>+'6 - Plan de Acciones Preventiva'!G173</f>
        <v>0</v>
      </c>
      <c r="AM174" s="153" t="str">
        <f>+'6 - Plan de Acciones Preventiva'!H173</f>
        <v/>
      </c>
      <c r="AN174" s="152">
        <f>+'6 - Plan de Acciones Preventiva'!I173</f>
        <v>0</v>
      </c>
      <c r="AO174" s="187">
        <f>+'6 - Plan de Acciones Preventiva'!J173</f>
        <v>0</v>
      </c>
      <c r="AP174" s="187">
        <f>+'6 - Plan de Acciones Preventiva'!AI173</f>
        <v>0</v>
      </c>
      <c r="AQ174" s="252">
        <f>+'6 - Plan de Acciones Preventiva'!AJ173</f>
        <v>0</v>
      </c>
      <c r="AR174" s="187">
        <f>+'6 - Plan de Acciones Preventiva'!AK173</f>
        <v>0</v>
      </c>
      <c r="AS174" s="183">
        <f>+'7 - Materialización del Riesgo'!G175</f>
        <v>0</v>
      </c>
      <c r="AT174" s="183">
        <f>+'7 - Materialización del Riesgo'!H175</f>
        <v>0</v>
      </c>
      <c r="AU174" s="183">
        <f>+'7 - Materialización del Riesgo'!I175</f>
        <v>0</v>
      </c>
      <c r="AV174" s="183" t="e">
        <f>+'7 - Materialización del Riesgo'!J175</f>
        <v>#DIV/0!</v>
      </c>
      <c r="AW174" s="183" t="e">
        <f>+'7 - Materialización del Riesgo'!K175</f>
        <v>#DIV/0!</v>
      </c>
      <c r="AX174" s="183">
        <f>+'7 - Materialización del Riesgo'!L175</f>
        <v>0</v>
      </c>
      <c r="AY174" s="183">
        <f>+'7 - Materialización del Riesgo'!M175</f>
        <v>0</v>
      </c>
      <c r="AZ174" s="183">
        <f>+'7 - Materialización del Riesgo'!N175</f>
        <v>0</v>
      </c>
      <c r="BA174" s="183">
        <f>+'7 - Materialización del Riesgo'!O175</f>
        <v>0</v>
      </c>
      <c r="BB174" s="183" t="e">
        <f>+'7 - Materialización del Riesgo'!P175</f>
        <v>#DIV/0!</v>
      </c>
      <c r="BC174" s="188">
        <f>+'7 - Materialización del Riesgo'!Q175</f>
        <v>1</v>
      </c>
    </row>
    <row r="175" spans="2:55" ht="56.6" x14ac:dyDescent="0.4">
      <c r="B175" s="152" t="str">
        <f>+'3 - Identificación del Riesgo'!B175</f>
        <v>SEGUIMIENTO, EVALUACIÓN Y MEJORA</v>
      </c>
      <c r="C175" s="152" t="str">
        <f>+'3 - Identificación del Riesgo'!C175</f>
        <v>Analizar la información proveniente de la retroalimentación del desempeño de procesos, planes, programas y proyectos, para la toma de decisiones y formulación de nuevas acciones orientadas a elevar el nivel de cumplimiento, transparencia y mejora institucional.</v>
      </c>
      <c r="D175" s="152" t="str">
        <f>+'3 - Identificación del Riesgo'!D175</f>
        <v>Desde el reporte y análisis de información y datos, la determinación de las causas probables de los incumplimientos y tendencias negativas hasta la formulación de acciones correctivas, preventivas y de mejora.</v>
      </c>
      <c r="E175" s="183">
        <f>+'3 - Identificación del Riesgo'!F175</f>
        <v>0</v>
      </c>
      <c r="F175" s="153" t="str">
        <f>+'3 - Identificación del Riesgo'!G175</f>
        <v>R 71</v>
      </c>
      <c r="G175" s="183">
        <f>+'3 - Identificación del Riesgo'!H175</f>
        <v>0</v>
      </c>
      <c r="H175" s="183">
        <f>+'3 - Identificación del Riesgo'!I175</f>
        <v>0</v>
      </c>
      <c r="I175" s="152">
        <f>+'3 - Identificación del Riesgo'!J175</f>
        <v>0</v>
      </c>
      <c r="J175" s="184">
        <f>+'3 - Identificación del Riesgo'!O175</f>
        <v>0</v>
      </c>
      <c r="K175" s="184">
        <f>+'3 - Identificación del Riesgo'!K175</f>
        <v>0</v>
      </c>
      <c r="L175" s="185">
        <f>+'3 - Identificación del Riesgo'!N175</f>
        <v>0</v>
      </c>
      <c r="M175" s="186">
        <f>+'4 - Valor del Riesgo Inherente'!H176</f>
        <v>365</v>
      </c>
      <c r="N175" s="109" t="str">
        <f t="shared" si="4"/>
        <v>Media</v>
      </c>
      <c r="O175" s="110">
        <f t="shared" si="5"/>
        <v>0.6</v>
      </c>
      <c r="P175" s="186" t="str">
        <f>+'4 - Valor del Riesgo Inherente'!K176</f>
        <v>Entre 50 y menor a 100 SMLMV</v>
      </c>
      <c r="Q175" s="109" t="str">
        <f>+'4 - Valor del Riesgo Inherente'!L176</f>
        <v>Moderado</v>
      </c>
      <c r="R175" s="110">
        <f>+'4 - Valor del Riesgo Inherente'!M176</f>
        <v>0.6</v>
      </c>
      <c r="S175" s="109" t="str">
        <f>+'4 - Valor del Riesgo Inherente'!N176</f>
        <v>Moderado</v>
      </c>
      <c r="T175" s="109" t="str">
        <f>+'4 - Valor del Riesgo Inherente'!O176</f>
        <v>Reducir</v>
      </c>
      <c r="U175" s="153" t="str">
        <f>+'5 - Diseño y Valoración Control'!H176</f>
        <v>C 71.1</v>
      </c>
      <c r="V175" s="152">
        <f>+'5 - Diseño y Valoración Control'!I176</f>
        <v>0</v>
      </c>
      <c r="W175" s="152">
        <f>+'5 - Diseño y Valoración Control'!J176</f>
        <v>0</v>
      </c>
      <c r="X175" s="183">
        <f>+'5 - Diseño y Valoración Control'!K176</f>
        <v>0</v>
      </c>
      <c r="Y175" s="109" t="str">
        <f>+'5 - Diseño y Valoración Control'!L176</f>
        <v/>
      </c>
      <c r="Z175" s="183">
        <f>+'5 - Diseño y Valoración Control'!M176</f>
        <v>0</v>
      </c>
      <c r="AA175" s="109" t="str">
        <f>+'5 - Diseño y Valoración Control'!N176</f>
        <v/>
      </c>
      <c r="AB175" s="183">
        <f>+'5 - Diseño y Valoración Control'!O176</f>
        <v>0</v>
      </c>
      <c r="AC175" s="183">
        <f>+'5 - Diseño y Valoración Control'!P176</f>
        <v>0</v>
      </c>
      <c r="AD175" s="183">
        <f>+'5 - Diseño y Valoración Control'!Q176</f>
        <v>0</v>
      </c>
      <c r="AE175" s="110" t="str">
        <f>+'5 - Diseño y Valoración Control'!R176</f>
        <v/>
      </c>
      <c r="AF175" s="109" t="str">
        <f>+'5 - Diseño y Valoración Control'!S176</f>
        <v/>
      </c>
      <c r="AG175" s="110" t="str">
        <f>+'5 - Diseño y Valoración Control'!T176</f>
        <v/>
      </c>
      <c r="AH175" s="109" t="str">
        <f>+'5 - Diseño y Valoración Control'!U176</f>
        <v/>
      </c>
      <c r="AI175" s="109" t="str">
        <f>+'5 - Diseño y Valoración Control'!V176</f>
        <v/>
      </c>
      <c r="AJ175" s="109" t="e">
        <f>+'5 - Diseño y Valoración Control'!W176</f>
        <v>#N/A</v>
      </c>
      <c r="AK175" s="153" t="str">
        <f>+'6 - Plan de Acciones Preventiva'!F174</f>
        <v>P 71.1</v>
      </c>
      <c r="AL175" s="152">
        <f>+'6 - Plan de Acciones Preventiva'!G174</f>
        <v>0</v>
      </c>
      <c r="AM175" s="153">
        <f>+'6 - Plan de Acciones Preventiva'!H174</f>
        <v>0</v>
      </c>
      <c r="AN175" s="152">
        <f>+'6 - Plan de Acciones Preventiva'!I174</f>
        <v>0</v>
      </c>
      <c r="AO175" s="187">
        <f>+'6 - Plan de Acciones Preventiva'!J174</f>
        <v>0</v>
      </c>
      <c r="AP175" s="187">
        <f>+'6 - Plan de Acciones Preventiva'!AI174</f>
        <v>0</v>
      </c>
      <c r="AQ175" s="252">
        <f>+'6 - Plan de Acciones Preventiva'!AJ174</f>
        <v>0</v>
      </c>
      <c r="AR175" s="187">
        <f>+'6 - Plan de Acciones Preventiva'!AK174</f>
        <v>0</v>
      </c>
      <c r="AS175" s="183">
        <f>+'7 - Materialización del Riesgo'!G176</f>
        <v>0</v>
      </c>
      <c r="AT175" s="183">
        <f>+'7 - Materialización del Riesgo'!H176</f>
        <v>0</v>
      </c>
      <c r="AU175" s="183">
        <f>+'7 - Materialización del Riesgo'!I176</f>
        <v>0</v>
      </c>
      <c r="AV175" s="183" t="e">
        <f>+'7 - Materialización del Riesgo'!J176</f>
        <v>#DIV/0!</v>
      </c>
      <c r="AW175" s="183" t="e">
        <f>+'7 - Materialización del Riesgo'!K176</f>
        <v>#DIV/0!</v>
      </c>
      <c r="AX175" s="183">
        <f>+'7 - Materialización del Riesgo'!L176</f>
        <v>0</v>
      </c>
      <c r="AY175" s="183">
        <f>+'7 - Materialización del Riesgo'!M176</f>
        <v>0</v>
      </c>
      <c r="AZ175" s="183">
        <f>+'7 - Materialización del Riesgo'!N176</f>
        <v>0</v>
      </c>
      <c r="BA175" s="183">
        <f>+'7 - Materialización del Riesgo'!O176</f>
        <v>0</v>
      </c>
      <c r="BB175" s="183" t="e">
        <f>+'7 - Materialización del Riesgo'!P176</f>
        <v>#DIV/0!</v>
      </c>
      <c r="BC175" s="188">
        <f>+'7 - Materialización del Riesgo'!Q176</f>
        <v>1</v>
      </c>
    </row>
    <row r="176" spans="2:55" ht="56.6" x14ac:dyDescent="0.4">
      <c r="B176" s="152" t="str">
        <f>+'3 - Identificación del Riesgo'!B176</f>
        <v>SEGUIMIENTO, EVALUACIÓN Y MEJORA</v>
      </c>
      <c r="C176" s="152" t="str">
        <f>+'3 - Identificación del Riesgo'!C176</f>
        <v>Analizar la información proveniente de la retroalimentación del desempeño de procesos, planes, programas y proyectos, para la toma de decisiones y formulación de nuevas acciones orientadas a elevar el nivel de cumplimiento, transparencia y mejora institucional.</v>
      </c>
      <c r="D176" s="152" t="str">
        <f>+'3 - Identificación del Riesgo'!D176</f>
        <v>Desde el reporte y análisis de información y datos, la determinación de las causas probables de los incumplimientos y tendencias negativas hasta la formulación de acciones correctivas, preventivas y de mejora.</v>
      </c>
      <c r="E176" s="183" t="str">
        <f>+'3 - Identificación del Riesgo'!F176</f>
        <v>OFICINA DE PLANEACIÓN</v>
      </c>
      <c r="F176" s="153" t="str">
        <f>+'3 - Identificación del Riesgo'!G176</f>
        <v>R 72</v>
      </c>
      <c r="G176" s="183" t="str">
        <f>+'3 - Identificación del Riesgo'!H176</f>
        <v>Incumplimiento en la ejecución de los planes y proyectos Institucionales</v>
      </c>
      <c r="H176" s="183" t="str">
        <f>+'3 - Identificación del Riesgo'!I176</f>
        <v>Pérdida Reputacional</v>
      </c>
      <c r="I176" s="152" t="str">
        <f>+'3 - Identificación del Riesgo'!J176</f>
        <v>Posibilidad de pérdida reputacional en la imagen institucional por la inadecuada asignación de recursos físicos, humanos, técnicos, tecnológicos o financieros para el desarrollo del portafolio de productos y/o servicios y cumplimiento de los tiempos de entrega de los productos</v>
      </c>
      <c r="J176" s="184">
        <f>+'3 - Identificación del Riesgo'!O176</f>
        <v>44701</v>
      </c>
      <c r="K176" s="184" t="str">
        <f>+'3 - Identificación del Riesgo'!K176</f>
        <v>ESTRATÉGICOS</v>
      </c>
      <c r="L176" s="185" t="str">
        <f>+'3 - Identificación del Riesgo'!N176</f>
        <v>Usuarios, productos y prácticas</v>
      </c>
      <c r="M176" s="186">
        <f>+'4 - Valor del Riesgo Inherente'!H177</f>
        <v>12</v>
      </c>
      <c r="N176" s="109" t="str">
        <f t="shared" si="4"/>
        <v>Baja</v>
      </c>
      <c r="O176" s="110">
        <f t="shared" si="5"/>
        <v>0.4</v>
      </c>
      <c r="P176" s="186" t="str">
        <f>+'4 - Valor del Riesgo Inherente'!K177</f>
        <v xml:space="preserve">     El riesgo afecta la imagen de la entidad con algunos usuarios de relevancia frente al logro de los objetivos</v>
      </c>
      <c r="Q176" s="109" t="str">
        <f>+'4 - Valor del Riesgo Inherente'!L177</f>
        <v>Moderado</v>
      </c>
      <c r="R176" s="110">
        <f>+'4 - Valor del Riesgo Inherente'!M177</f>
        <v>0.6</v>
      </c>
      <c r="S176" s="109" t="str">
        <f>+'4 - Valor del Riesgo Inherente'!N177</f>
        <v>Moderado</v>
      </c>
      <c r="T176" s="109" t="str">
        <f>+'4 - Valor del Riesgo Inherente'!O177</f>
        <v>Reducir</v>
      </c>
      <c r="U176" s="153" t="str">
        <f>+'5 - Diseño y Valoración Control'!H177</f>
        <v>C 72.1</v>
      </c>
      <c r="V176" s="152" t="str">
        <f>+'5 - Diseño y Valoración Control'!I177</f>
        <v>OFICINA DE PLANEACIÓN</v>
      </c>
      <c r="W176" s="152" t="str">
        <f>+'5 - Diseño y Valoración Control'!J177</f>
        <v>La Oficina de Planeación revisa el avance de los planes de acción y proyectos de inversión a través del reporte de avance donde se valida que se este ejecutando los planes con base a la planeación aprobada y en caso contrario, emitir las observaciones que haya a lugar</v>
      </c>
      <c r="X176" s="183" t="str">
        <f>+'5 - Diseño y Valoración Control'!K177</f>
        <v>Detectivo</v>
      </c>
      <c r="Y176" s="109" t="str">
        <f>+'5 - Diseño y Valoración Control'!L177</f>
        <v>Probabilidad</v>
      </c>
      <c r="Z176" s="183" t="str">
        <f>+'5 - Diseño y Valoración Control'!M177</f>
        <v>Manual</v>
      </c>
      <c r="AA176" s="109" t="str">
        <f>+'5 - Diseño y Valoración Control'!N177</f>
        <v>30%</v>
      </c>
      <c r="AB176" s="183" t="str">
        <f>+'5 - Diseño y Valoración Control'!O177</f>
        <v>Documentado</v>
      </c>
      <c r="AC176" s="183" t="str">
        <f>+'5 - Diseño y Valoración Control'!P177</f>
        <v>Continua</v>
      </c>
      <c r="AD176" s="183" t="str">
        <f>+'5 - Diseño y Valoración Control'!Q177</f>
        <v>Sin registro</v>
      </c>
      <c r="AE176" s="110">
        <f>+'5 - Diseño y Valoración Control'!R177</f>
        <v>0.28000000000000003</v>
      </c>
      <c r="AF176" s="109" t="str">
        <f>+'5 - Diseño y Valoración Control'!S177</f>
        <v>Baja</v>
      </c>
      <c r="AG176" s="110">
        <f>+'5 - Diseño y Valoración Control'!T177</f>
        <v>0.6</v>
      </c>
      <c r="AH176" s="109" t="str">
        <f>+'5 - Diseño y Valoración Control'!U177</f>
        <v>Moderado</v>
      </c>
      <c r="AI176" s="109" t="str">
        <f>+'5 - Diseño y Valoración Control'!V177</f>
        <v>Moderado</v>
      </c>
      <c r="AJ176" s="109" t="str">
        <f>+'5 - Diseño y Valoración Control'!W177</f>
        <v>Reducir</v>
      </c>
      <c r="AK176" s="153" t="str">
        <f>+'6 - Plan de Acciones Preventiva'!F175</f>
        <v>P 71.2</v>
      </c>
      <c r="AL176" s="152">
        <f>+'6 - Plan de Acciones Preventiva'!G175</f>
        <v>0</v>
      </c>
      <c r="AM176" s="153" t="str">
        <f>+'6 - Plan de Acciones Preventiva'!H175</f>
        <v/>
      </c>
      <c r="AN176" s="152">
        <f>+'6 - Plan de Acciones Preventiva'!I175</f>
        <v>0</v>
      </c>
      <c r="AO176" s="187">
        <f>+'6 - Plan de Acciones Preventiva'!J175</f>
        <v>0</v>
      </c>
      <c r="AP176" s="187">
        <f>+'6 - Plan de Acciones Preventiva'!AI175</f>
        <v>0</v>
      </c>
      <c r="AQ176" s="252">
        <f>+'6 - Plan de Acciones Preventiva'!AJ175</f>
        <v>0</v>
      </c>
      <c r="AR176" s="187">
        <f>+'6 - Plan de Acciones Preventiva'!AK175</f>
        <v>0</v>
      </c>
      <c r="AS176" s="183">
        <f>+'7 - Materialización del Riesgo'!G177</f>
        <v>0</v>
      </c>
      <c r="AT176" s="183">
        <f>+'7 - Materialización del Riesgo'!H177</f>
        <v>0</v>
      </c>
      <c r="AU176" s="183">
        <f>+'7 - Materialización del Riesgo'!I177</f>
        <v>0</v>
      </c>
      <c r="AV176" s="183" t="e">
        <f>+'7 - Materialización del Riesgo'!J177</f>
        <v>#DIV/0!</v>
      </c>
      <c r="AW176" s="183" t="e">
        <f>+'7 - Materialización del Riesgo'!K177</f>
        <v>#DIV/0!</v>
      </c>
      <c r="AX176" s="183">
        <f>+'7 - Materialización del Riesgo'!L177</f>
        <v>0</v>
      </c>
      <c r="AY176" s="183">
        <f>+'7 - Materialización del Riesgo'!M177</f>
        <v>0</v>
      </c>
      <c r="AZ176" s="183">
        <f>+'7 - Materialización del Riesgo'!N177</f>
        <v>0</v>
      </c>
      <c r="BA176" s="183">
        <f>+'7 - Materialización del Riesgo'!O177</f>
        <v>0</v>
      </c>
      <c r="BB176" s="183" t="e">
        <f>+'7 - Materialización del Riesgo'!P177</f>
        <v>#DIV/0!</v>
      </c>
      <c r="BC176" s="188">
        <f>+'7 - Materialización del Riesgo'!Q177</f>
        <v>1</v>
      </c>
    </row>
    <row r="177" spans="2:55" ht="56.6" x14ac:dyDescent="0.4">
      <c r="B177" s="152" t="str">
        <f>+'3 - Identificación del Riesgo'!B177</f>
        <v>SEGUIMIENTO, EVALUACIÓN Y MEJORA</v>
      </c>
      <c r="C177" s="152" t="str">
        <f>+'3 - Identificación del Riesgo'!C177</f>
        <v>Analizar la información proveniente de la retroalimentación del desempeño de procesos, planes, programas y proyectos, para la toma de decisiones y formulación de nuevas acciones orientadas a elevar el nivel de cumplimiento, transparencia y mejora institucional.</v>
      </c>
      <c r="D177" s="152" t="str">
        <f>+'3 - Identificación del Riesgo'!D177</f>
        <v>Desde el reporte y análisis de información y datos, la determinación de las causas probables de los incumplimientos y tendencias negativas hasta la formulación de acciones correctivas, preventivas y de mejora.</v>
      </c>
      <c r="E177" s="183" t="str">
        <f>+'3 - Identificación del Riesgo'!F177</f>
        <v>OFICINA DE PLANEACIÓN</v>
      </c>
      <c r="F177" s="153" t="str">
        <f>+'3 - Identificación del Riesgo'!G177</f>
        <v>R 72</v>
      </c>
      <c r="G177" s="183" t="str">
        <f>+'3 - Identificación del Riesgo'!H177</f>
        <v>Incumplimiento en la ejecución de los planes y proyectos Institucionales</v>
      </c>
      <c r="H177" s="183" t="str">
        <f>+'3 - Identificación del Riesgo'!I177</f>
        <v>Pérdida Reputacional</v>
      </c>
      <c r="I177" s="152" t="str">
        <f>+'3 - Identificación del Riesgo'!J177</f>
        <v>Posibilidad de pérdida reputacional en la imagen institucional por la inadecuada asignación de recursos físicos, humanos, técnicos, tecnológicos o financieros para el desarrollo del portafolio de productos y/o servicios y cumplimiento de los tiempos de entrega de los productos</v>
      </c>
      <c r="J177" s="184">
        <f>+'3 - Identificación del Riesgo'!O177</f>
        <v>44701</v>
      </c>
      <c r="K177" s="184" t="str">
        <f>+'3 - Identificación del Riesgo'!K177</f>
        <v>ESTRATÉGICOS</v>
      </c>
      <c r="L177" s="185" t="str">
        <f>+'3 - Identificación del Riesgo'!N177</f>
        <v>Usuarios, productos y prácticas</v>
      </c>
      <c r="M177" s="186">
        <f>+'4 - Valor del Riesgo Inherente'!H178</f>
        <v>12</v>
      </c>
      <c r="N177" s="109" t="str">
        <f t="shared" si="4"/>
        <v>Baja</v>
      </c>
      <c r="O177" s="110">
        <f t="shared" si="5"/>
        <v>0.4</v>
      </c>
      <c r="P177" s="186" t="str">
        <f>+'4 - Valor del Riesgo Inherente'!K178</f>
        <v xml:space="preserve">     El riesgo afecta la imagen de la entidad con algunos usuarios de relevancia frente al logro de los objetivos</v>
      </c>
      <c r="Q177" s="109" t="str">
        <f>+'4 - Valor del Riesgo Inherente'!L178</f>
        <v>Moderado</v>
      </c>
      <c r="R177" s="110">
        <f>+'4 - Valor del Riesgo Inherente'!M178</f>
        <v>0.6</v>
      </c>
      <c r="S177" s="109" t="str">
        <f>+'4 - Valor del Riesgo Inherente'!N178</f>
        <v>Moderado</v>
      </c>
      <c r="T177" s="109" t="str">
        <f>+'4 - Valor del Riesgo Inherente'!O178</f>
        <v>Reducir</v>
      </c>
      <c r="U177" s="153" t="str">
        <f>+'5 - Diseño y Valoración Control'!H178</f>
        <v>C 72.2</v>
      </c>
      <c r="V177" s="152" t="str">
        <f>+'5 - Diseño y Valoración Control'!I178</f>
        <v>OFICINA DE PLANEACIÓN</v>
      </c>
      <c r="W177" s="152" t="str">
        <f>+'5 - Diseño y Valoración Control'!J178</f>
        <v>La Oficina de Planeación informa a la dependencia responsable del plan de acción y/o proyecto de inversión a través de un correo electrónico la formulación de un plan de contingencia para gestionar las observaciones encontradas y solicitando la actualización inmediata de este</v>
      </c>
      <c r="X177" s="183" t="str">
        <f>+'5 - Diseño y Valoración Control'!K178</f>
        <v>Correctivo</v>
      </c>
      <c r="Y177" s="109" t="str">
        <f>+'5 - Diseño y Valoración Control'!L178</f>
        <v>Impacto</v>
      </c>
      <c r="Z177" s="183" t="str">
        <f>+'5 - Diseño y Valoración Control'!M178</f>
        <v>Manual</v>
      </c>
      <c r="AA177" s="109" t="str">
        <f>+'5 - Diseño y Valoración Control'!N178</f>
        <v>25%</v>
      </c>
      <c r="AB177" s="183" t="str">
        <f>+'5 - Diseño y Valoración Control'!O178</f>
        <v>Documentado</v>
      </c>
      <c r="AC177" s="183" t="str">
        <f>+'5 - Diseño y Valoración Control'!P178</f>
        <v>Continua</v>
      </c>
      <c r="AD177" s="183" t="str">
        <f>+'5 - Diseño y Valoración Control'!Q178</f>
        <v>Sin registro</v>
      </c>
      <c r="AE177" s="110">
        <f>+'5 - Diseño y Valoración Control'!R178</f>
        <v>0.28000000000000003</v>
      </c>
      <c r="AF177" s="109" t="str">
        <f>+'5 - Diseño y Valoración Control'!S178</f>
        <v>Baja</v>
      </c>
      <c r="AG177" s="110">
        <f>+'5 - Diseño y Valoración Control'!T178</f>
        <v>0.44999999999999996</v>
      </c>
      <c r="AH177" s="109" t="str">
        <f>+'5 - Diseño y Valoración Control'!U178</f>
        <v>Moderado</v>
      </c>
      <c r="AI177" s="109" t="str">
        <f>+'5 - Diseño y Valoración Control'!V178</f>
        <v>Moderado</v>
      </c>
      <c r="AJ177" s="109" t="str">
        <f>+'5 - Diseño y Valoración Control'!W178</f>
        <v>Reducir</v>
      </c>
      <c r="AK177" s="153" t="str">
        <f>+'6 - Plan de Acciones Preventiva'!F176</f>
        <v>P 72.1</v>
      </c>
      <c r="AL177" s="152" t="str">
        <f>+'6 - Plan de Acciones Preventiva'!G176</f>
        <v xml:space="preserve">Actualizar el procedimiento SEGUIMIENTO AL CUMPLIMIENTO DE LA GESTIÓN INSTITUCIONAL SEYM-P-005 </v>
      </c>
      <c r="AM177" s="153" t="str">
        <f>+'6 - Plan de Acciones Preventiva'!H176</f>
        <v>OFICINA DE PLANEACIÓN</v>
      </c>
      <c r="AN177" s="152" t="str">
        <f>+'6 - Plan de Acciones Preventiva'!I176</f>
        <v>Procedimiento SEYM-P-005 publicado</v>
      </c>
      <c r="AO177" s="187">
        <f>+'6 - Plan de Acciones Preventiva'!J176</f>
        <v>1</v>
      </c>
      <c r="AP177" s="187">
        <f>+'6 - Plan de Acciones Preventiva'!AI176</f>
        <v>0</v>
      </c>
      <c r="AQ177" s="252">
        <f>+'6 - Plan de Acciones Preventiva'!AJ176</f>
        <v>0</v>
      </c>
      <c r="AR177" s="187" t="str">
        <f>+'6 - Plan de Acciones Preventiva'!AK176</f>
        <v>En términos</v>
      </c>
      <c r="AS177" s="183">
        <f>+'7 - Materialización del Riesgo'!G178</f>
        <v>0</v>
      </c>
      <c r="AT177" s="183">
        <f>+'7 - Materialización del Riesgo'!H178</f>
        <v>0</v>
      </c>
      <c r="AU177" s="183">
        <f>+'7 - Materialización del Riesgo'!I178</f>
        <v>0</v>
      </c>
      <c r="AV177" s="183" t="e">
        <f>+'7 - Materialización del Riesgo'!J178</f>
        <v>#DIV/0!</v>
      </c>
      <c r="AW177" s="183" t="e">
        <f>+'7 - Materialización del Riesgo'!K178</f>
        <v>#DIV/0!</v>
      </c>
      <c r="AX177" s="183">
        <f>+'7 - Materialización del Riesgo'!L178</f>
        <v>0</v>
      </c>
      <c r="AY177" s="183">
        <f>+'7 - Materialización del Riesgo'!M178</f>
        <v>0</v>
      </c>
      <c r="AZ177" s="183">
        <f>+'7 - Materialización del Riesgo'!N178</f>
        <v>0</v>
      </c>
      <c r="BA177" s="183">
        <f>+'7 - Materialización del Riesgo'!O178</f>
        <v>0</v>
      </c>
      <c r="BB177" s="183" t="e">
        <f>+'7 - Materialización del Riesgo'!P178</f>
        <v>#DIV/0!</v>
      </c>
      <c r="BC177" s="188">
        <f>+'7 - Materialización del Riesgo'!Q178</f>
        <v>1</v>
      </c>
    </row>
    <row r="178" spans="2:55" ht="56.6" x14ac:dyDescent="0.4">
      <c r="B178" s="152" t="str">
        <f>+'3 - Identificación del Riesgo'!B178</f>
        <v>SEGUIMIENTO, EVALUACIÓN Y MEJORA</v>
      </c>
      <c r="C178" s="152" t="str">
        <f>+'3 - Identificación del Riesgo'!C178</f>
        <v>Analizar la información proveniente de la retroalimentación del desempeño de procesos, planes, programas y proyectos, para la toma de decisiones y formulación de nuevas acciones orientadas a elevar el nivel de cumplimiento, transparencia y mejora institucional.</v>
      </c>
      <c r="D178" s="152" t="str">
        <f>+'3 - Identificación del Riesgo'!D178</f>
        <v>Desde el reporte y análisis de información y datos, la determinación de las causas probables de los incumplimientos y tendencias negativas hasta la formulación de acciones correctivas, preventivas y de mejora.</v>
      </c>
      <c r="E178" s="183" t="str">
        <f>+'3 - Identificación del Riesgo'!F178</f>
        <v>OFICINA DE CONTROL INTERNO</v>
      </c>
      <c r="F178" s="153" t="str">
        <f>+'3 - Identificación del Riesgo'!G178</f>
        <v>R 73</v>
      </c>
      <c r="G178" s="183" t="str">
        <f>+'3 - Identificación del Riesgo'!H178</f>
        <v>Incumplimiento del Plan Anual de Auditoría Interna</v>
      </c>
      <c r="H178" s="183" t="str">
        <f>+'3 - Identificación del Riesgo'!I178</f>
        <v>Pérdida Reputacional</v>
      </c>
      <c r="I178" s="152" t="str">
        <f>+'3 - Identificación del Riesgo'!J178</f>
        <v>Posibilidad de pérdida reputacional en la credibilidad y confianza de las partes interesadas y organismos de control por falta de competencias y capacitaciones al personal de la entidad con respecto al trabajo en esta</v>
      </c>
      <c r="J178" s="184">
        <f>+'3 - Identificación del Riesgo'!O178</f>
        <v>44701</v>
      </c>
      <c r="K178" s="184" t="str">
        <f>+'3 - Identificación del Riesgo'!K178</f>
        <v>OPERATIVOS</v>
      </c>
      <c r="L178" s="185" t="str">
        <f>+'3 - Identificación del Riesgo'!N178</f>
        <v>Usuarios, productos y prácticas</v>
      </c>
      <c r="M178" s="186">
        <f>+'4 - Valor del Riesgo Inherente'!H179</f>
        <v>365</v>
      </c>
      <c r="N178" s="109" t="str">
        <f t="shared" si="4"/>
        <v>Media</v>
      </c>
      <c r="O178" s="110">
        <f t="shared" si="5"/>
        <v>0.6</v>
      </c>
      <c r="P178" s="186" t="str">
        <f>+'4 - Valor del Riesgo Inherente'!K179</f>
        <v xml:space="preserve">     El riesgo afecta la imagen de la entidad a nivel nacional, con efecto publicitarios sostenible a nivel país</v>
      </c>
      <c r="Q178" s="109" t="str">
        <f>+'4 - Valor del Riesgo Inherente'!L179</f>
        <v>Catastrófico</v>
      </c>
      <c r="R178" s="110">
        <f>+'4 - Valor del Riesgo Inherente'!M179</f>
        <v>1</v>
      </c>
      <c r="S178" s="109" t="str">
        <f>+'4 - Valor del Riesgo Inherente'!N179</f>
        <v>Extremo</v>
      </c>
      <c r="T178" s="109" t="str">
        <f>+'4 - Valor del Riesgo Inherente'!O179</f>
        <v>Reducir</v>
      </c>
      <c r="U178" s="153" t="str">
        <f>+'5 - Diseño y Valoración Control'!H179</f>
        <v>C 73.1</v>
      </c>
      <c r="V178" s="152" t="str">
        <f>+'5 - Diseño y Valoración Control'!I179</f>
        <v>COMITÉ DE COORDINACIÓN DE CONTROL INTERNO - CICCI</v>
      </c>
      <c r="W178" s="152" t="str">
        <f>+'5 - Diseño y Valoración Control'!J179</f>
        <v>Comité de Coordinación de Control Interno - CICCI valida y aprueba el Programa/Plan Anual de Auditoría  a través del Acta de sesión del CICCI revisando que cumpla con los lineamientos de ley en la formulación del Plan Anual de Auditoría a desarrollar anualmente en la entidad</v>
      </c>
      <c r="X178" s="183" t="str">
        <f>+'5 - Diseño y Valoración Control'!K179</f>
        <v>Preventivo</v>
      </c>
      <c r="Y178" s="109" t="str">
        <f>+'5 - Diseño y Valoración Control'!L179</f>
        <v>Probabilidad</v>
      </c>
      <c r="Z178" s="183" t="str">
        <f>+'5 - Diseño y Valoración Control'!M179</f>
        <v>Manual</v>
      </c>
      <c r="AA178" s="109" t="str">
        <f>+'5 - Diseño y Valoración Control'!N179</f>
        <v>40%</v>
      </c>
      <c r="AB178" s="183" t="str">
        <f>+'5 - Diseño y Valoración Control'!O179</f>
        <v>Documentado</v>
      </c>
      <c r="AC178" s="183" t="str">
        <f>+'5 - Diseño y Valoración Control'!P179</f>
        <v>Continua</v>
      </c>
      <c r="AD178" s="183" t="str">
        <f>+'5 - Diseño y Valoración Control'!Q179</f>
        <v>Con registro</v>
      </c>
      <c r="AE178" s="110">
        <f>+'5 - Diseño y Valoración Control'!R179</f>
        <v>0.36</v>
      </c>
      <c r="AF178" s="109" t="str">
        <f>+'5 - Diseño y Valoración Control'!S179</f>
        <v>Baja</v>
      </c>
      <c r="AG178" s="110">
        <f>+'5 - Diseño y Valoración Control'!T179</f>
        <v>1</v>
      </c>
      <c r="AH178" s="109" t="str">
        <f>+'5 - Diseño y Valoración Control'!U179</f>
        <v>Catastrófico</v>
      </c>
      <c r="AI178" s="109" t="str">
        <f>+'5 - Diseño y Valoración Control'!V179</f>
        <v>Extremo</v>
      </c>
      <c r="AJ178" s="109" t="str">
        <f>+'5 - Diseño y Valoración Control'!W179</f>
        <v>Reducir</v>
      </c>
      <c r="AK178" s="153" t="str">
        <f>+'6 - Plan de Acciones Preventiva'!F177</f>
        <v>P 73.1</v>
      </c>
      <c r="AL178" s="152" t="str">
        <f>+'6 - Plan de Acciones Preventiva'!G177</f>
        <v>Formular el Plan Anual de Auditoría de la vigencia</v>
      </c>
      <c r="AM178" s="153" t="str">
        <f>+'6 - Plan de Acciones Preventiva'!H177</f>
        <v>OFICINA DE CONTROL INTERNO</v>
      </c>
      <c r="AN178" s="152" t="str">
        <f>+'6 - Plan de Acciones Preventiva'!I177</f>
        <v>Plan Anual de Auditoría formulado</v>
      </c>
      <c r="AO178" s="187">
        <f>+'6 - Plan de Acciones Preventiva'!J177</f>
        <v>1</v>
      </c>
      <c r="AP178" s="187">
        <f>+'6 - Plan de Acciones Preventiva'!AI177</f>
        <v>1</v>
      </c>
      <c r="AQ178" s="252">
        <f>+'6 - Plan de Acciones Preventiva'!AJ177</f>
        <v>1</v>
      </c>
      <c r="AR178" s="187" t="str">
        <f>+'6 - Plan de Acciones Preventiva'!AK177</f>
        <v>Finalizado</v>
      </c>
      <c r="AS178" s="183">
        <f>+'7 - Materialización del Riesgo'!G179</f>
        <v>0</v>
      </c>
      <c r="AT178" s="183">
        <f>+'7 - Materialización del Riesgo'!H179</f>
        <v>0</v>
      </c>
      <c r="AU178" s="183">
        <f>+'7 - Materialización del Riesgo'!I179</f>
        <v>0</v>
      </c>
      <c r="AV178" s="183" t="e">
        <f>+'7 - Materialización del Riesgo'!J179</f>
        <v>#DIV/0!</v>
      </c>
      <c r="AW178" s="183" t="e">
        <f>+'7 - Materialización del Riesgo'!K179</f>
        <v>#DIV/0!</v>
      </c>
      <c r="AX178" s="183">
        <f>+'7 - Materialización del Riesgo'!L179</f>
        <v>0</v>
      </c>
      <c r="AY178" s="183">
        <f>+'7 - Materialización del Riesgo'!M179</f>
        <v>0</v>
      </c>
      <c r="AZ178" s="183">
        <f>+'7 - Materialización del Riesgo'!N179</f>
        <v>0</v>
      </c>
      <c r="BA178" s="183">
        <f>+'7 - Materialización del Riesgo'!O179</f>
        <v>0</v>
      </c>
      <c r="BB178" s="183" t="e">
        <f>+'7 - Materialización del Riesgo'!P179</f>
        <v>#DIV/0!</v>
      </c>
      <c r="BC178" s="188">
        <f>+'7 - Materialización del Riesgo'!Q179</f>
        <v>1</v>
      </c>
    </row>
    <row r="179" spans="2:55" ht="56.6" x14ac:dyDescent="0.4">
      <c r="B179" s="152" t="str">
        <f>+'3 - Identificación del Riesgo'!B179</f>
        <v>SEGUIMIENTO, EVALUACIÓN Y MEJORA</v>
      </c>
      <c r="C179" s="152" t="str">
        <f>+'3 - Identificación del Riesgo'!C179</f>
        <v>Analizar la información proveniente de la retroalimentación del desempeño de procesos, planes, programas y proyectos, para la toma de decisiones y formulación de nuevas acciones orientadas a elevar el nivel de cumplimiento, transparencia y mejora institucional.</v>
      </c>
      <c r="D179" s="152" t="str">
        <f>+'3 - Identificación del Riesgo'!D179</f>
        <v>Desde el reporte y análisis de información y datos, la determinación de las causas probables de los incumplimientos y tendencias negativas hasta la formulación de acciones correctivas, preventivas y de mejora.</v>
      </c>
      <c r="E179" s="183" t="str">
        <f>+'3 - Identificación del Riesgo'!F179</f>
        <v>OFICINA DE CONTROL INTERNO</v>
      </c>
      <c r="F179" s="153" t="str">
        <f>+'3 - Identificación del Riesgo'!G179</f>
        <v>R 73</v>
      </c>
      <c r="G179" s="183" t="str">
        <f>+'3 - Identificación del Riesgo'!H179</f>
        <v>Incumplimiento del Plan Anual de Auditoría Interna</v>
      </c>
      <c r="H179" s="183" t="str">
        <f>+'3 - Identificación del Riesgo'!I179</f>
        <v>Pérdida Reputacional</v>
      </c>
      <c r="I179" s="152" t="str">
        <f>+'3 - Identificación del Riesgo'!J179</f>
        <v>Posibilidad de pérdida reputacional en la credibilidad y confianza de las partes interesadas y organismos de control por falta de competencias y capacitaciones al personal de la entidad con respecto al trabajo en esta</v>
      </c>
      <c r="J179" s="184">
        <f>+'3 - Identificación del Riesgo'!O179</f>
        <v>44701</v>
      </c>
      <c r="K179" s="184" t="str">
        <f>+'3 - Identificación del Riesgo'!K179</f>
        <v>OPERATIVOS</v>
      </c>
      <c r="L179" s="185" t="str">
        <f>+'3 - Identificación del Riesgo'!N179</f>
        <v>Usuarios, productos y prácticas</v>
      </c>
      <c r="M179" s="186">
        <f>+'4 - Valor del Riesgo Inherente'!H180</f>
        <v>365</v>
      </c>
      <c r="N179" s="109" t="str">
        <f t="shared" si="4"/>
        <v>Media</v>
      </c>
      <c r="O179" s="110">
        <f t="shared" si="5"/>
        <v>0.6</v>
      </c>
      <c r="P179" s="186" t="str">
        <f>+'4 - Valor del Riesgo Inherente'!K180</f>
        <v xml:space="preserve">     El riesgo afecta la imagen de la entidad a nivel nacional, con efecto publicitarios sostenible a nivel país</v>
      </c>
      <c r="Q179" s="109" t="str">
        <f>+'4 - Valor del Riesgo Inherente'!L180</f>
        <v>Catastrófico</v>
      </c>
      <c r="R179" s="110">
        <f>+'4 - Valor del Riesgo Inherente'!M180</f>
        <v>1</v>
      </c>
      <c r="S179" s="109" t="str">
        <f>+'4 - Valor del Riesgo Inherente'!N180</f>
        <v>Extremo</v>
      </c>
      <c r="T179" s="109" t="str">
        <f>+'4 - Valor del Riesgo Inherente'!O180</f>
        <v>Reducir</v>
      </c>
      <c r="U179" s="153" t="str">
        <f>+'5 - Diseño y Valoración Control'!H180</f>
        <v>C 73.2</v>
      </c>
      <c r="V179" s="152" t="str">
        <f>+'5 - Diseño y Valoración Control'!I180</f>
        <v xml:space="preserve">OFICINA DE CONTROL INTERNO </v>
      </c>
      <c r="W179" s="152" t="str">
        <f>+'5 - Diseño y Valoración Control'!J180</f>
        <v>Oficina de Control Interno  valida la publicación del Programa/Plan de Auditoría  a través de la url en la pagina de intranet donde se ubica para ser socializado a todas las dependencias de la Entidad y conozcan su cronograma</v>
      </c>
      <c r="X179" s="183" t="str">
        <f>+'5 - Diseño y Valoración Control'!K180</f>
        <v>Preventivo</v>
      </c>
      <c r="Y179" s="109" t="str">
        <f>+'5 - Diseño y Valoración Control'!L180</f>
        <v>Probabilidad</v>
      </c>
      <c r="Z179" s="183" t="str">
        <f>+'5 - Diseño y Valoración Control'!M180</f>
        <v>Manual</v>
      </c>
      <c r="AA179" s="109" t="str">
        <f>+'5 - Diseño y Valoración Control'!N180</f>
        <v>40%</v>
      </c>
      <c r="AB179" s="183" t="str">
        <f>+'5 - Diseño y Valoración Control'!O180</f>
        <v>Documentado</v>
      </c>
      <c r="AC179" s="183" t="str">
        <f>+'5 - Diseño y Valoración Control'!P180</f>
        <v>Continua</v>
      </c>
      <c r="AD179" s="183" t="str">
        <f>+'5 - Diseño y Valoración Control'!Q180</f>
        <v>Con registro</v>
      </c>
      <c r="AE179" s="110">
        <f>+'5 - Diseño y Valoración Control'!R180</f>
        <v>0.216</v>
      </c>
      <c r="AF179" s="109" t="str">
        <f>+'5 - Diseño y Valoración Control'!S180</f>
        <v>Baja</v>
      </c>
      <c r="AG179" s="110">
        <f>+'5 - Diseño y Valoración Control'!T180</f>
        <v>1</v>
      </c>
      <c r="AH179" s="109" t="str">
        <f>+'5 - Diseño y Valoración Control'!U180</f>
        <v>Catastrófico</v>
      </c>
      <c r="AI179" s="109" t="str">
        <f>+'5 - Diseño y Valoración Control'!V180</f>
        <v>Extremo</v>
      </c>
      <c r="AJ179" s="109" t="str">
        <f>+'5 - Diseño y Valoración Control'!W180</f>
        <v>Reducir</v>
      </c>
      <c r="AK179" s="153" t="str">
        <f>+'6 - Plan de Acciones Preventiva'!F178</f>
        <v>P 73.2</v>
      </c>
      <c r="AL179" s="152" t="str">
        <f>+'6 - Plan de Acciones Preventiva'!G178</f>
        <v>Socialización del Código de Ética y repercusiones disciplinarias para los auditores interno</v>
      </c>
      <c r="AM179" s="153" t="str">
        <f>+'6 - Plan de Acciones Preventiva'!H178</f>
        <v>OFICINA DE CONTROL INTERNO</v>
      </c>
      <c r="AN179" s="152" t="str">
        <f>+'6 - Plan de Acciones Preventiva'!I178</f>
        <v>Listado de asistencia a la socialización del Código de Ética y repercusiones disciplinarias para los auditores interno</v>
      </c>
      <c r="AO179" s="187">
        <f>+'6 - Plan de Acciones Preventiva'!J178</f>
        <v>2</v>
      </c>
      <c r="AP179" s="187">
        <f>+'6 - Plan de Acciones Preventiva'!AI178</f>
        <v>2</v>
      </c>
      <c r="AQ179" s="252">
        <f>+'6 - Plan de Acciones Preventiva'!AJ178</f>
        <v>1</v>
      </c>
      <c r="AR179" s="187" t="str">
        <f>+'6 - Plan de Acciones Preventiva'!AK178</f>
        <v>Finalizado</v>
      </c>
      <c r="AS179" s="183">
        <f>+'7 - Materialización del Riesgo'!G180</f>
        <v>0</v>
      </c>
      <c r="AT179" s="183">
        <f>+'7 - Materialización del Riesgo'!H180</f>
        <v>0</v>
      </c>
      <c r="AU179" s="183">
        <f>+'7 - Materialización del Riesgo'!I180</f>
        <v>0</v>
      </c>
      <c r="AV179" s="183" t="e">
        <f>+'7 - Materialización del Riesgo'!J180</f>
        <v>#DIV/0!</v>
      </c>
      <c r="AW179" s="183" t="e">
        <f>+'7 - Materialización del Riesgo'!K180</f>
        <v>#DIV/0!</v>
      </c>
      <c r="AX179" s="183">
        <f>+'7 - Materialización del Riesgo'!L180</f>
        <v>0</v>
      </c>
      <c r="AY179" s="183">
        <f>+'7 - Materialización del Riesgo'!M180</f>
        <v>0</v>
      </c>
      <c r="AZ179" s="183">
        <f>+'7 - Materialización del Riesgo'!N180</f>
        <v>0</v>
      </c>
      <c r="BA179" s="183">
        <f>+'7 - Materialización del Riesgo'!O180</f>
        <v>0</v>
      </c>
      <c r="BB179" s="183" t="e">
        <f>+'7 - Materialización del Riesgo'!P180</f>
        <v>#DIV/0!</v>
      </c>
      <c r="BC179" s="188">
        <f>+'7 - Materialización del Riesgo'!Q180</f>
        <v>1</v>
      </c>
    </row>
    <row r="180" spans="2:55" ht="56.6" x14ac:dyDescent="0.4">
      <c r="B180" s="152" t="str">
        <f>+'3 - Identificación del Riesgo'!B180</f>
        <v>SEGUIMIENTO, EVALUACIÓN Y MEJORA</v>
      </c>
      <c r="C180" s="152" t="str">
        <f>+'3 - Identificación del Riesgo'!C180</f>
        <v>Analizar la información proveniente de la retroalimentación del desempeño de procesos, planes, programas y proyectos, para la toma de decisiones y formulación de nuevas acciones orientadas a elevar el nivel de cumplimiento, transparencia y mejora institucional.</v>
      </c>
      <c r="D180" s="152" t="str">
        <f>+'3 - Identificación del Riesgo'!D180</f>
        <v>Desde el reporte y análisis de información y datos, la determinación de las causas probables de los incumplimientos y tendencias negativas hasta la formulación de acciones correctivas, preventivas y de mejora.</v>
      </c>
      <c r="E180" s="183" t="str">
        <f>+'3 - Identificación del Riesgo'!F180</f>
        <v>OFICINA DE CONTROL INTERNO</v>
      </c>
      <c r="F180" s="153" t="str">
        <f>+'3 - Identificación del Riesgo'!G180</f>
        <v>R 73</v>
      </c>
      <c r="G180" s="183" t="str">
        <f>+'3 - Identificación del Riesgo'!H180</f>
        <v>Incumplimiento del Plan Anual de Auditoría Interna</v>
      </c>
      <c r="H180" s="183" t="str">
        <f>+'3 - Identificación del Riesgo'!I180</f>
        <v>Pérdida Reputacional</v>
      </c>
      <c r="I180" s="152" t="str">
        <f>+'3 - Identificación del Riesgo'!J180</f>
        <v>Posibilidad de pérdida reputacional en la credibilidad y confianza de las partes interesadas y organismos de control por falta de competencias y capacitaciones al personal de la entidad con respecto al trabajo en esta</v>
      </c>
      <c r="J180" s="184">
        <f>+'3 - Identificación del Riesgo'!O180</f>
        <v>44701</v>
      </c>
      <c r="K180" s="184" t="str">
        <f>+'3 - Identificación del Riesgo'!K180</f>
        <v>OPERATIVOS</v>
      </c>
      <c r="L180" s="185" t="str">
        <f>+'3 - Identificación del Riesgo'!N180</f>
        <v>Usuarios, productos y prácticas</v>
      </c>
      <c r="M180" s="186">
        <f>+'4 - Valor del Riesgo Inherente'!H181</f>
        <v>12</v>
      </c>
      <c r="N180" s="109" t="str">
        <f t="shared" si="4"/>
        <v>Baja</v>
      </c>
      <c r="O180" s="110">
        <f t="shared" si="5"/>
        <v>0.4</v>
      </c>
      <c r="P180" s="186" t="str">
        <f>+'4 - Valor del Riesgo Inherente'!K181</f>
        <v xml:space="preserve">     El riesgo afecta la imagen de la entidad con algunos usuarios de relevancia frente al logro de los objetivos</v>
      </c>
      <c r="Q180" s="109" t="str">
        <f>+'4 - Valor del Riesgo Inherente'!L181</f>
        <v>Moderado</v>
      </c>
      <c r="R180" s="110">
        <f>+'4 - Valor del Riesgo Inherente'!M181</f>
        <v>0.6</v>
      </c>
      <c r="S180" s="109" t="str">
        <f>+'4 - Valor del Riesgo Inherente'!N181</f>
        <v>Moderado</v>
      </c>
      <c r="T180" s="109" t="str">
        <f>+'4 - Valor del Riesgo Inherente'!O181</f>
        <v>Reducir</v>
      </c>
      <c r="U180" s="153" t="str">
        <f>+'5 - Diseño y Valoración Control'!H181</f>
        <v>C 73.3</v>
      </c>
      <c r="V180" s="152" t="str">
        <f>+'5 - Diseño y Valoración Control'!I181</f>
        <v xml:space="preserve">OFICINA DE CONTROL INTERNO </v>
      </c>
      <c r="W180" s="152" t="str">
        <f>+'5 - Diseño y Valoración Control'!J181</f>
        <v>Oficina de Control Interno  hace seguimiento al Programa/Plan de Auditoría  a través de la forma SEYM-F-005 FORMA PLAN DE AUDITORÍA donde se registra la gestión de las actividades que se desarrollan para el cumplimiento del Programa/ Plan de Auditoria en la vigencia</v>
      </c>
      <c r="X180" s="183" t="str">
        <f>+'5 - Diseño y Valoración Control'!K181</f>
        <v>Detectivo</v>
      </c>
      <c r="Y180" s="109" t="str">
        <f>+'5 - Diseño y Valoración Control'!L181</f>
        <v>Probabilidad</v>
      </c>
      <c r="Z180" s="183" t="str">
        <f>+'5 - Diseño y Valoración Control'!M181</f>
        <v>Manual</v>
      </c>
      <c r="AA180" s="109" t="str">
        <f>+'5 - Diseño y Valoración Control'!N181</f>
        <v>30%</v>
      </c>
      <c r="AB180" s="183" t="str">
        <f>+'5 - Diseño y Valoración Control'!O181</f>
        <v>Documentado</v>
      </c>
      <c r="AC180" s="183" t="str">
        <f>+'5 - Diseño y Valoración Control'!P181</f>
        <v>Continua</v>
      </c>
      <c r="AD180" s="183" t="str">
        <f>+'5 - Diseño y Valoración Control'!Q181</f>
        <v>Con registro</v>
      </c>
      <c r="AE180" s="110">
        <f>+'5 - Diseño y Valoración Control'!R181</f>
        <v>0.1512</v>
      </c>
      <c r="AF180" s="109" t="str">
        <f>+'5 - Diseño y Valoración Control'!S181</f>
        <v>Muy Baja</v>
      </c>
      <c r="AG180" s="110">
        <f>+'5 - Diseño y Valoración Control'!T181</f>
        <v>1</v>
      </c>
      <c r="AH180" s="109" t="str">
        <f>+'5 - Diseño y Valoración Control'!U181</f>
        <v>Catastrófico</v>
      </c>
      <c r="AI180" s="109" t="str">
        <f>+'5 - Diseño y Valoración Control'!V181</f>
        <v>Extremo</v>
      </c>
      <c r="AJ180" s="109" t="str">
        <f>+'5 - Diseño y Valoración Control'!W181</f>
        <v>Reducir</v>
      </c>
      <c r="AK180" s="153" t="str">
        <f>+'6 - Plan de Acciones Preventiva'!F179</f>
        <v>P 73.3</v>
      </c>
      <c r="AL180" s="152">
        <f>+'6 - Plan de Acciones Preventiva'!G179</f>
        <v>0</v>
      </c>
      <c r="AM180" s="153">
        <f>+'6 - Plan de Acciones Preventiva'!H179</f>
        <v>0</v>
      </c>
      <c r="AN180" s="152">
        <f>+'6 - Plan de Acciones Preventiva'!I179</f>
        <v>0</v>
      </c>
      <c r="AO180" s="187">
        <f>+'6 - Plan de Acciones Preventiva'!J179</f>
        <v>0</v>
      </c>
      <c r="AP180" s="187">
        <f>+'6 - Plan de Acciones Preventiva'!AI179</f>
        <v>0</v>
      </c>
      <c r="AQ180" s="252">
        <f>+'6 - Plan de Acciones Preventiva'!AJ179</f>
        <v>0</v>
      </c>
      <c r="AR180" s="187">
        <f>+'6 - Plan de Acciones Preventiva'!AK179</f>
        <v>0</v>
      </c>
      <c r="AS180" s="183">
        <f>+'7 - Materialización del Riesgo'!G181</f>
        <v>0</v>
      </c>
      <c r="AT180" s="183">
        <f>+'7 - Materialización del Riesgo'!H181</f>
        <v>0</v>
      </c>
      <c r="AU180" s="183">
        <f>+'7 - Materialización del Riesgo'!I181</f>
        <v>0</v>
      </c>
      <c r="AV180" s="183" t="e">
        <f>+'7 - Materialización del Riesgo'!J181</f>
        <v>#DIV/0!</v>
      </c>
      <c r="AW180" s="183" t="e">
        <f>+'7 - Materialización del Riesgo'!K181</f>
        <v>#DIV/0!</v>
      </c>
      <c r="AX180" s="183">
        <f>+'7 - Materialización del Riesgo'!L181</f>
        <v>0</v>
      </c>
      <c r="AY180" s="183">
        <f>+'7 - Materialización del Riesgo'!M181</f>
        <v>0</v>
      </c>
      <c r="AZ180" s="183">
        <f>+'7 - Materialización del Riesgo'!N181</f>
        <v>0</v>
      </c>
      <c r="BA180" s="183">
        <f>+'7 - Materialización del Riesgo'!O181</f>
        <v>0</v>
      </c>
      <c r="BB180" s="183" t="e">
        <f>+'7 - Materialización del Riesgo'!P181</f>
        <v>#DIV/0!</v>
      </c>
      <c r="BC180" s="188">
        <f>+'7 - Materialización del Riesgo'!Q181</f>
        <v>1</v>
      </c>
    </row>
    <row r="181" spans="2:55" ht="56.6" x14ac:dyDescent="0.4">
      <c r="B181" s="152" t="str">
        <f>+'3 - Identificación del Riesgo'!B181</f>
        <v>SEGUIMIENTO, EVALUACIÓN Y MEJORA</v>
      </c>
      <c r="C181" s="152" t="str">
        <f>+'3 - Identificación del Riesgo'!C181</f>
        <v>Analizar la información proveniente de la retroalimentación del desempeño de procesos, planes, programas y proyectos, para la toma de decisiones y formulación de nuevas acciones orientadas a elevar el nivel de cumplimiento, transparencia y mejora institucional.</v>
      </c>
      <c r="D181" s="152" t="str">
        <f>+'3 - Identificación del Riesgo'!D181</f>
        <v>Desde el reporte y análisis de información y datos, la determinación de las causas probables de los incumplimientos y tendencias negativas hasta la formulación de acciones correctivas, preventivas y de mejora.</v>
      </c>
      <c r="E181" s="183" t="str">
        <f>+'3 - Identificación del Riesgo'!F181</f>
        <v>OFICINA DE CONTROL INTERNO</v>
      </c>
      <c r="F181" s="153" t="str">
        <f>+'3 - Identificación del Riesgo'!G181</f>
        <v>R 73</v>
      </c>
      <c r="G181" s="183" t="str">
        <f>+'3 - Identificación del Riesgo'!H181</f>
        <v>Incumplimiento del Plan Anual de Auditoría Interna</v>
      </c>
      <c r="H181" s="183" t="str">
        <f>+'3 - Identificación del Riesgo'!I181</f>
        <v>Pérdida Reputacional</v>
      </c>
      <c r="I181" s="152" t="str">
        <f>+'3 - Identificación del Riesgo'!J181</f>
        <v>Posibilidad de pérdida reputacional en la credibilidad y confianza de las partes interesadas y organismos de control por falta de competencias y capacitaciones al personal de la entidad con respecto al trabajo en esta</v>
      </c>
      <c r="J181" s="184">
        <f>+'3 - Identificación del Riesgo'!O181</f>
        <v>44701</v>
      </c>
      <c r="K181" s="184" t="str">
        <f>+'3 - Identificación del Riesgo'!K181</f>
        <v>OPERATIVOS</v>
      </c>
      <c r="L181" s="185" t="str">
        <f>+'3 - Identificación del Riesgo'!N181</f>
        <v>Usuarios, productos y prácticas</v>
      </c>
      <c r="M181" s="186">
        <f>+'4 - Valor del Riesgo Inherente'!H182</f>
        <v>12</v>
      </c>
      <c r="N181" s="109" t="str">
        <f t="shared" si="4"/>
        <v>Baja</v>
      </c>
      <c r="O181" s="110">
        <f t="shared" si="5"/>
        <v>0.4</v>
      </c>
      <c r="P181" s="186" t="str">
        <f>+'4 - Valor del Riesgo Inherente'!K182</f>
        <v xml:space="preserve">     El riesgo afecta la imagen de la entidad con algunos usuarios de relevancia frente al logro de los objetivos</v>
      </c>
      <c r="Q181" s="109" t="str">
        <f>+'4 - Valor del Riesgo Inherente'!L182</f>
        <v>Moderado</v>
      </c>
      <c r="R181" s="110">
        <f>+'4 - Valor del Riesgo Inherente'!M182</f>
        <v>0.6</v>
      </c>
      <c r="S181" s="109" t="str">
        <f>+'4 - Valor del Riesgo Inherente'!N182</f>
        <v>Moderado</v>
      </c>
      <c r="T181" s="109" t="str">
        <f>+'4 - Valor del Riesgo Inherente'!O182</f>
        <v>Reducir</v>
      </c>
      <c r="U181" s="153" t="str">
        <f>+'5 - Diseño y Valoración Control'!H182</f>
        <v>C 73.4</v>
      </c>
      <c r="V181" s="152" t="str">
        <f>+'5 - Diseño y Valoración Control'!I182</f>
        <v xml:space="preserve">OFICINA DE CONTROL INTERNO </v>
      </c>
      <c r="W181" s="152" t="str">
        <f>+'5 - Diseño y Valoración Control'!J182</f>
        <v>Oficina de Control Interno  prioriza las actividades retrasadas del Programa/ Plan de Auditoria a través de la actualización del cronograma del Programa/ Plan de Auditoria donde se ejecutan aquellas actividades con rezago y poder realizar los informes de ley, seguimientos y/o auditorias</v>
      </c>
      <c r="X181" s="183" t="str">
        <f>+'5 - Diseño y Valoración Control'!K182</f>
        <v>Correctivo</v>
      </c>
      <c r="Y181" s="109" t="str">
        <f>+'5 - Diseño y Valoración Control'!L182</f>
        <v>Impacto</v>
      </c>
      <c r="Z181" s="183" t="str">
        <f>+'5 - Diseño y Valoración Control'!M182</f>
        <v>Manual</v>
      </c>
      <c r="AA181" s="109" t="str">
        <f>+'5 - Diseño y Valoración Control'!N182</f>
        <v>25%</v>
      </c>
      <c r="AB181" s="183" t="str">
        <f>+'5 - Diseño y Valoración Control'!O182</f>
        <v>Documentado</v>
      </c>
      <c r="AC181" s="183" t="str">
        <f>+'5 - Diseño y Valoración Control'!P182</f>
        <v>Continua</v>
      </c>
      <c r="AD181" s="183" t="str">
        <f>+'5 - Diseño y Valoración Control'!Q182</f>
        <v>Con registro</v>
      </c>
      <c r="AE181" s="110">
        <f>+'5 - Diseño y Valoración Control'!R182</f>
        <v>0.1512</v>
      </c>
      <c r="AF181" s="109" t="str">
        <f>+'5 - Diseño y Valoración Control'!S182</f>
        <v>Muy Baja</v>
      </c>
      <c r="AG181" s="110">
        <f>+'5 - Diseño y Valoración Control'!T182</f>
        <v>0.44999999999999996</v>
      </c>
      <c r="AH181" s="109" t="str">
        <f>+'5 - Diseño y Valoración Control'!U182</f>
        <v>Moderado</v>
      </c>
      <c r="AI181" s="109" t="str">
        <f>+'5 - Diseño y Valoración Control'!V182</f>
        <v>Moderado</v>
      </c>
      <c r="AJ181" s="109" t="str">
        <f>+'5 - Diseño y Valoración Control'!W182</f>
        <v>Reducir</v>
      </c>
      <c r="AK181" s="153" t="str">
        <f>+'6 - Plan de Acciones Preventiva'!F180</f>
        <v>P 73.4</v>
      </c>
      <c r="AL181" s="152">
        <f>+'6 - Plan de Acciones Preventiva'!G180</f>
        <v>0</v>
      </c>
      <c r="AM181" s="153" t="str">
        <f>+'6 - Plan de Acciones Preventiva'!H180</f>
        <v/>
      </c>
      <c r="AN181" s="152">
        <f>+'6 - Plan de Acciones Preventiva'!I180</f>
        <v>0</v>
      </c>
      <c r="AO181" s="187">
        <f>+'6 - Plan de Acciones Preventiva'!J180</f>
        <v>0</v>
      </c>
      <c r="AP181" s="187">
        <f>+'6 - Plan de Acciones Preventiva'!AI180</f>
        <v>0</v>
      </c>
      <c r="AQ181" s="252">
        <f>+'6 - Plan de Acciones Preventiva'!AJ180</f>
        <v>0</v>
      </c>
      <c r="AR181" s="187">
        <f>+'6 - Plan de Acciones Preventiva'!AK180</f>
        <v>0</v>
      </c>
      <c r="AS181" s="183">
        <f>+'7 - Materialización del Riesgo'!G182</f>
        <v>0</v>
      </c>
      <c r="AT181" s="183">
        <f>+'7 - Materialización del Riesgo'!H182</f>
        <v>0</v>
      </c>
      <c r="AU181" s="183">
        <f>+'7 - Materialización del Riesgo'!I182</f>
        <v>0</v>
      </c>
      <c r="AV181" s="183" t="e">
        <f>+'7 - Materialización del Riesgo'!J182</f>
        <v>#DIV/0!</v>
      </c>
      <c r="AW181" s="183" t="e">
        <f>+'7 - Materialización del Riesgo'!K182</f>
        <v>#DIV/0!</v>
      </c>
      <c r="AX181" s="183">
        <f>+'7 - Materialización del Riesgo'!L182</f>
        <v>0</v>
      </c>
      <c r="AY181" s="183">
        <f>+'7 - Materialización del Riesgo'!M182</f>
        <v>0</v>
      </c>
      <c r="AZ181" s="183">
        <f>+'7 - Materialización del Riesgo'!N182</f>
        <v>0</v>
      </c>
      <c r="BA181" s="183">
        <f>+'7 - Materialización del Riesgo'!O182</f>
        <v>0</v>
      </c>
      <c r="BB181" s="183" t="e">
        <f>+'7 - Materialización del Riesgo'!P182</f>
        <v>#DIV/0!</v>
      </c>
      <c r="BC181" s="188">
        <f>+'7 - Materialización del Riesgo'!Q182</f>
        <v>1</v>
      </c>
    </row>
    <row r="182" spans="2:55" ht="56.6" x14ac:dyDescent="0.4">
      <c r="B182" s="152" t="str">
        <f>+'3 - Identificación del Riesgo'!B182</f>
        <v>SEGUIMIENTO, EVALUACIÓN Y MEJORA</v>
      </c>
      <c r="C182" s="152" t="str">
        <f>+'3 - Identificación del Riesgo'!C182</f>
        <v>Analizar la información proveniente de la retroalimentación del desempeño de procesos, planes, programas y proyectos, para la toma de decisiones y formulación de nuevas acciones orientadas a elevar el nivel de cumplimiento, transparencia y mejora institucional.</v>
      </c>
      <c r="D182" s="152" t="str">
        <f>+'3 - Identificación del Riesgo'!D182</f>
        <v>Desde el reporte y análisis de información y datos, la determinación de las causas probables de los incumplimientos y tendencias negativas hasta la formulación de acciones correctivas, preventivas y de mejora.</v>
      </c>
      <c r="E182" s="183" t="str">
        <f>+'3 - Identificación del Riesgo'!F182</f>
        <v>OFICINA DE CONTROL INTERNO</v>
      </c>
      <c r="F182" s="153" t="str">
        <f>+'3 - Identificación del Riesgo'!G182</f>
        <v>R 74</v>
      </c>
      <c r="G182" s="183" t="str">
        <f>+'3 - Identificación del Riesgo'!H182</f>
        <v>Incumplimiento en la ejecución del cronograma de monitoreo de los planes de mejoramiento</v>
      </c>
      <c r="H182" s="183" t="str">
        <f>+'3 - Identificación del Riesgo'!I182</f>
        <v>Pérdida Reputacional</v>
      </c>
      <c r="I182" s="152" t="str">
        <f>+'3 - Identificación del Riesgo'!J182</f>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v>
      </c>
      <c r="J182" s="184">
        <f>+'3 - Identificación del Riesgo'!O182</f>
        <v>44701</v>
      </c>
      <c r="K182" s="184" t="str">
        <f>+'3 - Identificación del Riesgo'!K182</f>
        <v>OPERATIVOS</v>
      </c>
      <c r="L182" s="185" t="str">
        <f>+'3 - Identificación del Riesgo'!N182</f>
        <v>Ejecución y administración de procesos</v>
      </c>
      <c r="M182" s="186">
        <f>+'4 - Valor del Riesgo Inherente'!H183</f>
        <v>1</v>
      </c>
      <c r="N182" s="109" t="str">
        <f t="shared" si="4"/>
        <v>Muy Baja</v>
      </c>
      <c r="O182" s="110">
        <f t="shared" si="5"/>
        <v>0.2</v>
      </c>
      <c r="P182" s="186" t="str">
        <f>+'4 - Valor del Riesgo Inherente'!K183</f>
        <v xml:space="preserve">     El riesgo afecta la imagen de la entidad con algunos usuarios de relevancia frente al logro de los objetivos</v>
      </c>
      <c r="Q182" s="109" t="str">
        <f>+'4 - Valor del Riesgo Inherente'!L183</f>
        <v>Moderado</v>
      </c>
      <c r="R182" s="110">
        <f>+'4 - Valor del Riesgo Inherente'!M183</f>
        <v>0.6</v>
      </c>
      <c r="S182" s="109" t="str">
        <f>+'4 - Valor del Riesgo Inherente'!N183</f>
        <v>Moderado</v>
      </c>
      <c r="T182" s="109" t="str">
        <f>+'4 - Valor del Riesgo Inherente'!O183</f>
        <v>Reducir</v>
      </c>
      <c r="U182" s="153" t="str">
        <f>+'5 - Diseño y Valoración Control'!H183</f>
        <v>C 74.1</v>
      </c>
      <c r="V182" s="152" t="str">
        <f>+'5 - Diseño y Valoración Control'!I183</f>
        <v xml:space="preserve">OFICINA DE CONTROL INTERNO </v>
      </c>
      <c r="W182" s="152" t="str">
        <f>+'5 - Diseño y Valoración Control'!J183</f>
        <v>Oficina de Control Interno  valida la ejecución del cronograma de monitoreo de los Planes de Mejoramiento a través del Informe de Seguimiento al Estado de los Planes de Mejoramiento Institucional donde revisa el estado de gestión a los planes de mejoramiento institucional</v>
      </c>
      <c r="X182" s="183" t="str">
        <f>+'5 - Diseño y Valoración Control'!K183</f>
        <v>Detectivo</v>
      </c>
      <c r="Y182" s="109" t="str">
        <f>+'5 - Diseño y Valoración Control'!L183</f>
        <v>Probabilidad</v>
      </c>
      <c r="Z182" s="183" t="str">
        <f>+'5 - Diseño y Valoración Control'!M183</f>
        <v>Manual</v>
      </c>
      <c r="AA182" s="109" t="str">
        <f>+'5 - Diseño y Valoración Control'!N183</f>
        <v>30%</v>
      </c>
      <c r="AB182" s="183" t="str">
        <f>+'5 - Diseño y Valoración Control'!O183</f>
        <v>Documentado</v>
      </c>
      <c r="AC182" s="183" t="str">
        <f>+'5 - Diseño y Valoración Control'!P183</f>
        <v>Continua</v>
      </c>
      <c r="AD182" s="183" t="str">
        <f>+'5 - Diseño y Valoración Control'!Q183</f>
        <v>Con registro</v>
      </c>
      <c r="AE182" s="110">
        <f>+'5 - Diseño y Valoración Control'!R183</f>
        <v>0.14000000000000001</v>
      </c>
      <c r="AF182" s="109" t="str">
        <f>+'5 - Diseño y Valoración Control'!S183</f>
        <v>Muy Baja</v>
      </c>
      <c r="AG182" s="110">
        <f>+'5 - Diseño y Valoración Control'!T183</f>
        <v>0.6</v>
      </c>
      <c r="AH182" s="109" t="str">
        <f>+'5 - Diseño y Valoración Control'!U183</f>
        <v>Moderado</v>
      </c>
      <c r="AI182" s="109" t="str">
        <f>+'5 - Diseño y Valoración Control'!V183</f>
        <v>Moderado</v>
      </c>
      <c r="AJ182" s="109" t="str">
        <f>+'5 - Diseño y Valoración Control'!W183</f>
        <v>Reducir</v>
      </c>
      <c r="AK182" s="153" t="str">
        <f>+'6 - Plan de Acciones Preventiva'!F181</f>
        <v>P 74.1</v>
      </c>
      <c r="AL182" s="152" t="str">
        <f>+'6 - Plan de Acciones Preventiva'!G181</f>
        <v>Divulgar piezas informativas para fomentar la cultura de autocontrol</v>
      </c>
      <c r="AM182" s="153" t="str">
        <f>+'6 - Plan de Acciones Preventiva'!H181</f>
        <v>OFICINA DE CONTROL INTERNO</v>
      </c>
      <c r="AN182" s="152" t="str">
        <f>+'6 - Plan de Acciones Preventiva'!I181</f>
        <v>Correo electrónico masivo (Píldoras informativas comunicadas)</v>
      </c>
      <c r="AO182" s="187">
        <f>+'6 - Plan de Acciones Preventiva'!J181</f>
        <v>6</v>
      </c>
      <c r="AP182" s="187">
        <f>+'6 - Plan de Acciones Preventiva'!AI181</f>
        <v>3</v>
      </c>
      <c r="AQ182" s="252">
        <f>+'6 - Plan de Acciones Preventiva'!AJ181</f>
        <v>0.5</v>
      </c>
      <c r="AR182" s="187" t="str">
        <f>+'6 - Plan de Acciones Preventiva'!AK181</f>
        <v>En términos</v>
      </c>
      <c r="AS182" s="183">
        <f>+'7 - Materialización del Riesgo'!G183</f>
        <v>0</v>
      </c>
      <c r="AT182" s="183">
        <f>+'7 - Materialización del Riesgo'!H183</f>
        <v>0</v>
      </c>
      <c r="AU182" s="183">
        <f>+'7 - Materialización del Riesgo'!I183</f>
        <v>0</v>
      </c>
      <c r="AV182" s="183" t="e">
        <f>+'7 - Materialización del Riesgo'!J183</f>
        <v>#DIV/0!</v>
      </c>
      <c r="AW182" s="183" t="e">
        <f>+'7 - Materialización del Riesgo'!K183</f>
        <v>#DIV/0!</v>
      </c>
      <c r="AX182" s="183">
        <f>+'7 - Materialización del Riesgo'!L183</f>
        <v>0</v>
      </c>
      <c r="AY182" s="183">
        <f>+'7 - Materialización del Riesgo'!M183</f>
        <v>0</v>
      </c>
      <c r="AZ182" s="183">
        <f>+'7 - Materialización del Riesgo'!N183</f>
        <v>0</v>
      </c>
      <c r="BA182" s="183">
        <f>+'7 - Materialización del Riesgo'!O183</f>
        <v>0</v>
      </c>
      <c r="BB182" s="183" t="e">
        <f>+'7 - Materialización del Riesgo'!P183</f>
        <v>#DIV/0!</v>
      </c>
      <c r="BC182" s="188">
        <f>+'7 - Materialización del Riesgo'!Q183</f>
        <v>1</v>
      </c>
    </row>
    <row r="183" spans="2:55" ht="56.6" x14ac:dyDescent="0.4">
      <c r="B183" s="152" t="str">
        <f>+'3 - Identificación del Riesgo'!B183</f>
        <v>SEGUIMIENTO, EVALUACIÓN Y MEJORA</v>
      </c>
      <c r="C183" s="152" t="str">
        <f>+'3 - Identificación del Riesgo'!C183</f>
        <v>Analizar la información proveniente de la retroalimentación del desempeño de procesos, planes, programas y proyectos, para la toma de decisiones y formulación de nuevas acciones orientadas a elevar el nivel de cumplimiento, transparencia y mejora institucional.</v>
      </c>
      <c r="D183" s="152" t="str">
        <f>+'3 - Identificación del Riesgo'!D183</f>
        <v>Desde el reporte y análisis de información y datos, la determinación de las causas probables de los incumplimientos y tendencias negativas hasta la formulación de acciones correctivas, preventivas y de mejora.</v>
      </c>
      <c r="E183" s="183" t="str">
        <f>+'3 - Identificación del Riesgo'!F183</f>
        <v>OFICINA DE CONTROL INTERNO</v>
      </c>
      <c r="F183" s="153" t="str">
        <f>+'3 - Identificación del Riesgo'!G183</f>
        <v>R 74</v>
      </c>
      <c r="G183" s="183" t="str">
        <f>+'3 - Identificación del Riesgo'!H183</f>
        <v>Incumplimiento en la ejecución del cronograma de monitoreo de los planes de mejoramiento</v>
      </c>
      <c r="H183" s="183" t="str">
        <f>+'3 - Identificación del Riesgo'!I183</f>
        <v>Pérdida Reputacional</v>
      </c>
      <c r="I183" s="152" t="str">
        <f>+'3 - Identificación del Riesgo'!J183</f>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v>
      </c>
      <c r="J183" s="184">
        <f>+'3 - Identificación del Riesgo'!O183</f>
        <v>44701</v>
      </c>
      <c r="K183" s="184" t="str">
        <f>+'3 - Identificación del Riesgo'!K183</f>
        <v>OPERATIVOS</v>
      </c>
      <c r="L183" s="185" t="str">
        <f>+'3 - Identificación del Riesgo'!N183</f>
        <v>Ejecución y administración de procesos</v>
      </c>
      <c r="M183" s="186">
        <f>+'4 - Valor del Riesgo Inherente'!H184</f>
        <v>1</v>
      </c>
      <c r="N183" s="109" t="str">
        <f t="shared" si="4"/>
        <v>Muy Baja</v>
      </c>
      <c r="O183" s="110">
        <f t="shared" si="5"/>
        <v>0.2</v>
      </c>
      <c r="P183" s="186" t="str">
        <f>+'4 - Valor del Riesgo Inherente'!K184</f>
        <v xml:space="preserve">     El riesgo afecta la imagen de la entidad con algunos usuarios de relevancia frente al logro de los objetivos</v>
      </c>
      <c r="Q183" s="109" t="str">
        <f>+'4 - Valor del Riesgo Inherente'!L184</f>
        <v>Moderado</v>
      </c>
      <c r="R183" s="110">
        <f>+'4 - Valor del Riesgo Inherente'!M184</f>
        <v>0.6</v>
      </c>
      <c r="S183" s="109" t="str">
        <f>+'4 - Valor del Riesgo Inherente'!N184</f>
        <v>Moderado</v>
      </c>
      <c r="T183" s="109" t="str">
        <f>+'4 - Valor del Riesgo Inherente'!O184</f>
        <v>Reducir</v>
      </c>
      <c r="U183" s="153" t="str">
        <f>+'5 - Diseño y Valoración Control'!H184</f>
        <v>C 74.2</v>
      </c>
      <c r="V183" s="152" t="str">
        <f>+'5 - Diseño y Valoración Control'!I184</f>
        <v xml:space="preserve">OFICINA DE CONTROL INTERNO </v>
      </c>
      <c r="W183" s="152" t="str">
        <f>+'5 - Diseño y Valoración Control'!J184</f>
        <v>Oficina de Control Interno  prioriza la revisión a los planes de mejoramiento que presentan incumplimiento a través de la matriz de seguimiento de las acciones de mejora producto de las auditorías realizadas por la Contraloría General de la Republica - CGR y la Oficina de Control Interno de la ANT donde valide la gestión oportuna a los planes de mejoramiento institucional con rezago</v>
      </c>
      <c r="X183" s="183" t="str">
        <f>+'5 - Diseño y Valoración Control'!K184</f>
        <v>Correctivo</v>
      </c>
      <c r="Y183" s="109" t="str">
        <f>+'5 - Diseño y Valoración Control'!L184</f>
        <v>Impacto</v>
      </c>
      <c r="Z183" s="183" t="str">
        <f>+'5 - Diseño y Valoración Control'!M184</f>
        <v>Manual</v>
      </c>
      <c r="AA183" s="109" t="str">
        <f>+'5 - Diseño y Valoración Control'!N184</f>
        <v>25%</v>
      </c>
      <c r="AB183" s="183" t="str">
        <f>+'5 - Diseño y Valoración Control'!O184</f>
        <v>Documentado</v>
      </c>
      <c r="AC183" s="183" t="str">
        <f>+'5 - Diseño y Valoración Control'!P184</f>
        <v>Continua</v>
      </c>
      <c r="AD183" s="183" t="str">
        <f>+'5 - Diseño y Valoración Control'!Q184</f>
        <v>Con registro</v>
      </c>
      <c r="AE183" s="110">
        <f>+'5 - Diseño y Valoración Control'!R184</f>
        <v>0.14000000000000001</v>
      </c>
      <c r="AF183" s="109" t="str">
        <f>+'5 - Diseño y Valoración Control'!S184</f>
        <v>Muy Baja</v>
      </c>
      <c r="AG183" s="110">
        <f>+'5 - Diseño y Valoración Control'!T184</f>
        <v>0.44999999999999996</v>
      </c>
      <c r="AH183" s="109" t="str">
        <f>+'5 - Diseño y Valoración Control'!U184</f>
        <v>Moderado</v>
      </c>
      <c r="AI183" s="109" t="str">
        <f>+'5 - Diseño y Valoración Control'!V184</f>
        <v>Moderado</v>
      </c>
      <c r="AJ183" s="109" t="str">
        <f>+'5 - Diseño y Valoración Control'!W184</f>
        <v>Reducir</v>
      </c>
      <c r="AK183" s="153" t="str">
        <f>+'6 - Plan de Acciones Preventiva'!F182</f>
        <v>P 74.2</v>
      </c>
      <c r="AL183" s="152" t="str">
        <f>+'6 - Plan de Acciones Preventiva'!G182</f>
        <v>Capacitar en la metodología para la formulación de planes de mejoramiento a las dependencias</v>
      </c>
      <c r="AM183" s="153" t="str">
        <f>+'6 - Plan de Acciones Preventiva'!H182</f>
        <v>OFICINA DE CONTROL INTERNO</v>
      </c>
      <c r="AN183" s="152" t="str">
        <f>+'6 - Plan de Acciones Preventiva'!I182</f>
        <v>Listado de asistencia a la capacitación en la metodología para la formulación de planes de mejoramiento a las dependencias</v>
      </c>
      <c r="AO183" s="187">
        <f>+'6 - Plan de Acciones Preventiva'!J182</f>
        <v>1</v>
      </c>
      <c r="AP183" s="187">
        <f>+'6 - Plan de Acciones Preventiva'!AI182</f>
        <v>0</v>
      </c>
      <c r="AQ183" s="252">
        <f>+'6 - Plan de Acciones Preventiva'!AJ182</f>
        <v>0</v>
      </c>
      <c r="AR183" s="187" t="str">
        <f>+'6 - Plan de Acciones Preventiva'!AK182</f>
        <v>En términos</v>
      </c>
      <c r="AS183" s="183">
        <f>+'7 - Materialización del Riesgo'!G184</f>
        <v>0</v>
      </c>
      <c r="AT183" s="183">
        <f>+'7 - Materialización del Riesgo'!H184</f>
        <v>0</v>
      </c>
      <c r="AU183" s="183">
        <f>+'7 - Materialización del Riesgo'!I184</f>
        <v>0</v>
      </c>
      <c r="AV183" s="183" t="e">
        <f>+'7 - Materialización del Riesgo'!J184</f>
        <v>#DIV/0!</v>
      </c>
      <c r="AW183" s="183" t="e">
        <f>+'7 - Materialización del Riesgo'!K184</f>
        <v>#DIV/0!</v>
      </c>
      <c r="AX183" s="183">
        <f>+'7 - Materialización del Riesgo'!L184</f>
        <v>0</v>
      </c>
      <c r="AY183" s="183">
        <f>+'7 - Materialización del Riesgo'!M184</f>
        <v>0</v>
      </c>
      <c r="AZ183" s="183">
        <f>+'7 - Materialización del Riesgo'!N184</f>
        <v>0</v>
      </c>
      <c r="BA183" s="183">
        <f>+'7 - Materialización del Riesgo'!O184</f>
        <v>0</v>
      </c>
      <c r="BB183" s="183" t="e">
        <f>+'7 - Materialización del Riesgo'!P184</f>
        <v>#DIV/0!</v>
      </c>
      <c r="BC183" s="188">
        <f>+'7 - Materialización del Riesgo'!Q184</f>
        <v>1</v>
      </c>
    </row>
    <row r="184" spans="2:55" ht="56.6" x14ac:dyDescent="0.4">
      <c r="B184" s="152" t="str">
        <f>+'3 - Identificación del Riesgo'!B184</f>
        <v>SEGUIMIENTO, EVALUACIÓN Y MEJORA</v>
      </c>
      <c r="C184" s="152" t="str">
        <f>+'3 - Identificación del Riesgo'!C184</f>
        <v>Analizar la información proveniente de la retroalimentación del desempeño de procesos, planes, programas y proyectos, para la toma de decisiones y formulación de nuevas acciones orientadas a elevar el nivel de cumplimiento, transparencia y mejora institucional.</v>
      </c>
      <c r="D184" s="152" t="str">
        <f>+'3 - Identificación del Riesgo'!D184</f>
        <v>Desde el reporte y análisis de información y datos, la determinación de las causas probables de los incumplimientos y tendencias negativas hasta la formulación de acciones correctivas, preventivas y de mejora.</v>
      </c>
      <c r="E184" s="183" t="str">
        <f>+'3 - Identificación del Riesgo'!F184</f>
        <v>OFICINA DE CONTROL INTERNO</v>
      </c>
      <c r="F184" s="153" t="str">
        <f>+'3 - Identificación del Riesgo'!G184</f>
        <v>R 74</v>
      </c>
      <c r="G184" s="183" t="str">
        <f>+'3 - Identificación del Riesgo'!H184</f>
        <v>Incumplimiento en la ejecución del cronograma de monitoreo de los planes de mejoramiento</v>
      </c>
      <c r="H184" s="183" t="str">
        <f>+'3 - Identificación del Riesgo'!I184</f>
        <v>Pérdida Reputacional</v>
      </c>
      <c r="I184" s="152" t="str">
        <f>+'3 - Identificación del Riesgo'!J184</f>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v>
      </c>
      <c r="J184" s="184">
        <f>+'3 - Identificación del Riesgo'!O184</f>
        <v>44701</v>
      </c>
      <c r="K184" s="184" t="str">
        <f>+'3 - Identificación del Riesgo'!K184</f>
        <v>OPERATIVOS</v>
      </c>
      <c r="L184" s="185" t="str">
        <f>+'3 - Identificación del Riesgo'!N184</f>
        <v>Ejecución y administración de procesos</v>
      </c>
      <c r="M184" s="186">
        <f>+'4 - Valor del Riesgo Inherente'!H185</f>
        <v>1</v>
      </c>
      <c r="N184" s="109" t="str">
        <f t="shared" si="4"/>
        <v>Muy Baja</v>
      </c>
      <c r="O184" s="110">
        <f t="shared" si="5"/>
        <v>0.2</v>
      </c>
      <c r="P184" s="186" t="str">
        <f>+'4 - Valor del Riesgo Inherente'!K185</f>
        <v xml:space="preserve">     El riesgo afecta la imagen de la entidad con algunos usuarios de relevancia frente al logro de los objetivos</v>
      </c>
      <c r="Q184" s="109" t="str">
        <f>+'4 - Valor del Riesgo Inherente'!L185</f>
        <v>Moderado</v>
      </c>
      <c r="R184" s="110">
        <f>+'4 - Valor del Riesgo Inherente'!M185</f>
        <v>0.6</v>
      </c>
      <c r="S184" s="109" t="str">
        <f>+'4 - Valor del Riesgo Inherente'!N185</f>
        <v>Moderado</v>
      </c>
      <c r="T184" s="109" t="str">
        <f>+'4 - Valor del Riesgo Inherente'!O185</f>
        <v>Reducir</v>
      </c>
      <c r="U184" s="153" t="str">
        <f>+'5 - Diseño y Valoración Control'!H185</f>
        <v>C 74.3</v>
      </c>
      <c r="V184" s="152" t="str">
        <f>+'5 - Diseño y Valoración Control'!I185</f>
        <v/>
      </c>
      <c r="W184" s="152">
        <f>+'5 - Diseño y Valoración Control'!J185</f>
        <v>0</v>
      </c>
      <c r="X184" s="183">
        <f>+'5 - Diseño y Valoración Control'!K185</f>
        <v>0</v>
      </c>
      <c r="Y184" s="109" t="str">
        <f>+'5 - Diseño y Valoración Control'!L185</f>
        <v/>
      </c>
      <c r="Z184" s="183">
        <f>+'5 - Diseño y Valoración Control'!M185</f>
        <v>0</v>
      </c>
      <c r="AA184" s="109" t="str">
        <f>+'5 - Diseño y Valoración Control'!N185</f>
        <v/>
      </c>
      <c r="AB184" s="183">
        <f>+'5 - Diseño y Valoración Control'!O185</f>
        <v>0</v>
      </c>
      <c r="AC184" s="183">
        <f>+'5 - Diseño y Valoración Control'!P185</f>
        <v>0</v>
      </c>
      <c r="AD184" s="183">
        <f>+'5 - Diseño y Valoración Control'!Q185</f>
        <v>0</v>
      </c>
      <c r="AE184" s="110" t="str">
        <f>+'5 - Diseño y Valoración Control'!R185</f>
        <v/>
      </c>
      <c r="AF184" s="109" t="str">
        <f>+'5 - Diseño y Valoración Control'!S185</f>
        <v/>
      </c>
      <c r="AG184" s="110" t="str">
        <f>+'5 - Diseño y Valoración Control'!T185</f>
        <v/>
      </c>
      <c r="AH184" s="109" t="str">
        <f>+'5 - Diseño y Valoración Control'!U185</f>
        <v/>
      </c>
      <c r="AI184" s="109" t="str">
        <f>+'5 - Diseño y Valoración Control'!V185</f>
        <v/>
      </c>
      <c r="AJ184" s="109" t="e">
        <f>+'5 - Diseño y Valoración Control'!W185</f>
        <v>#N/A</v>
      </c>
      <c r="AK184" s="153" t="str">
        <f>+'6 - Plan de Acciones Preventiva'!F183</f>
        <v>P 74.3</v>
      </c>
      <c r="AL184" s="152" t="str">
        <f>+'6 - Plan de Acciones Preventiva'!G183</f>
        <v>Comunicar los resultados alcanzados frente a la eficacia y/o efectividad de los Planes de mejoramiento</v>
      </c>
      <c r="AM184" s="153" t="str">
        <f>+'6 - Plan de Acciones Preventiva'!H183</f>
        <v>OFICINA DE CONTROL INTERNO</v>
      </c>
      <c r="AN184" s="152" t="str">
        <f>+'6 - Plan de Acciones Preventiva'!I183</f>
        <v>Memorando donde se comunica el Informe de resultados de la actividad ejecutada</v>
      </c>
      <c r="AO184" s="187">
        <f>+'6 - Plan de Acciones Preventiva'!J183</f>
        <v>4</v>
      </c>
      <c r="AP184" s="187">
        <f>+'6 - Plan de Acciones Preventiva'!AI183</f>
        <v>4</v>
      </c>
      <c r="AQ184" s="252">
        <f>+'6 - Plan de Acciones Preventiva'!AJ183</f>
        <v>1</v>
      </c>
      <c r="AR184" s="187" t="str">
        <f>+'6 - Plan de Acciones Preventiva'!AK183</f>
        <v>Finalizado</v>
      </c>
      <c r="AS184" s="183">
        <f>+'7 - Materialización del Riesgo'!G185</f>
        <v>0</v>
      </c>
      <c r="AT184" s="183">
        <f>+'7 - Materialización del Riesgo'!H185</f>
        <v>0</v>
      </c>
      <c r="AU184" s="183">
        <f>+'7 - Materialización del Riesgo'!I185</f>
        <v>0</v>
      </c>
      <c r="AV184" s="183" t="e">
        <f>+'7 - Materialización del Riesgo'!J185</f>
        <v>#DIV/0!</v>
      </c>
      <c r="AW184" s="183" t="e">
        <f>+'7 - Materialización del Riesgo'!K185</f>
        <v>#DIV/0!</v>
      </c>
      <c r="AX184" s="183">
        <f>+'7 - Materialización del Riesgo'!L185</f>
        <v>0</v>
      </c>
      <c r="AY184" s="183">
        <f>+'7 - Materialización del Riesgo'!M185</f>
        <v>0</v>
      </c>
      <c r="AZ184" s="183">
        <f>+'7 - Materialización del Riesgo'!N185</f>
        <v>0</v>
      </c>
      <c r="BA184" s="183">
        <f>+'7 - Materialización del Riesgo'!O185</f>
        <v>0</v>
      </c>
      <c r="BB184" s="183" t="e">
        <f>+'7 - Materialización del Riesgo'!P185</f>
        <v>#DIV/0!</v>
      </c>
      <c r="BC184" s="188">
        <f>+'7 - Materialización del Riesgo'!Q185</f>
        <v>1</v>
      </c>
    </row>
    <row r="185" spans="2:55" ht="70.75" x14ac:dyDescent="0.4">
      <c r="B185" s="152" t="str">
        <f>+'3 - Identificación del Riesgo'!B185</f>
        <v>ACCESO A LA PROPIEDAD DE LA TIERRA Y LOS TERRITORIOS</v>
      </c>
      <c r="C185" s="152" t="str">
        <f>+'3 - Identificación del Riesgo'!C185</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185" s="152" t="str">
        <f>+'3 - Identificación del Riesgo'!D185</f>
        <v xml:space="preserve">Inicia con el análisis de la ruta jurídica y termina con la decisión final del expediente </v>
      </c>
      <c r="E185" s="183" t="str">
        <f>+'3 - Identificación del Riesgo'!F185</f>
        <v>SUBDIRECCIÓN DE ASUNTOS ÉTNICOS</v>
      </c>
      <c r="F185" s="153" t="str">
        <f>+'3 - Identificación del Riesgo'!G185</f>
        <v>R 75</v>
      </c>
      <c r="G185" s="183" t="str">
        <f>+'3 - Identificación del Riesgo'!H185</f>
        <v>Posible afectación en el impulso de los procesos de formalización delegados a las UGTS</v>
      </c>
      <c r="H185" s="183" t="str">
        <f>+'3 - Identificación del Riesgo'!I185</f>
        <v>Pérdida Reputacional</v>
      </c>
      <c r="I185" s="152" t="str">
        <f>+'3 - Identificación del Riesgo'!J185</f>
        <v>Afectar el avance de los procedimientos delegados a las UGTS, en virtud de la Resolución No. 20221000298926 del 01/diciembre/2022, en los que la SUBDIRECCIÓN DE ASUNTOS ÉTNICOS - SUBDAE delegó el impulso de los casos de formalización a las UGTS, en los que a pesar de las estrategias utilizadas para monitorear y controlar dichos avances, actualmente se evidencia la necesidad de fortalecer los mecanismos de seguimiento, a través de la implementación de planes de trabajos caracterizado para cada territorio.</v>
      </c>
      <c r="J185" s="184">
        <f>+'3 - Identificación del Riesgo'!O185</f>
        <v>45404</v>
      </c>
      <c r="K185" s="184" t="str">
        <f>+'3 - Identificación del Riesgo'!K185</f>
        <v>OPERATIVOS</v>
      </c>
      <c r="L185" s="185" t="str">
        <f>+'3 - Identificación del Riesgo'!N185</f>
        <v>Ejecución y administración de procesos</v>
      </c>
      <c r="M185" s="186">
        <f>+'4 - Valor del Riesgo Inherente'!H186</f>
        <v>1</v>
      </c>
      <c r="N185" s="109" t="str">
        <f t="shared" si="4"/>
        <v>Muy Baja</v>
      </c>
      <c r="O185" s="110">
        <f t="shared" si="5"/>
        <v>0.2</v>
      </c>
      <c r="P185" s="186" t="str">
        <f>+'4 - Valor del Riesgo Inherente'!K186</f>
        <v xml:space="preserve">     El riesgo afecta la imagen de la entidad con algunos usuarios de relevancia frente al logro de los objetivos</v>
      </c>
      <c r="Q185" s="109" t="str">
        <f>+'4 - Valor del Riesgo Inherente'!L186</f>
        <v>Moderado</v>
      </c>
      <c r="R185" s="110">
        <f>+'4 - Valor del Riesgo Inherente'!M186</f>
        <v>0.6</v>
      </c>
      <c r="S185" s="109" t="str">
        <f>+'4 - Valor del Riesgo Inherente'!N186</f>
        <v>Moderado</v>
      </c>
      <c r="T185" s="109" t="str">
        <f>+'4 - Valor del Riesgo Inherente'!O186</f>
        <v>Reducir</v>
      </c>
      <c r="U185" s="153" t="str">
        <f>+'5 - Diseño y Valoración Control'!H186</f>
        <v>C 75.1</v>
      </c>
      <c r="V185" s="152" t="str">
        <f>+'5 - Diseño y Valoración Control'!I186</f>
        <v>SUBDIRECCIÓN DE ASUNTOS ÉTNICOS- COORDINACIÓN UGT´S</v>
      </c>
      <c r="W185" s="152" t="str">
        <f>+'5 - Diseño y Valoración Control'!J186</f>
        <v xml:space="preserve">Aprobar los Planes de Trabajo en aquellas  UGT's donde exista la delegacion, para el impulso de los casos de formalización. </v>
      </c>
      <c r="X185" s="183" t="str">
        <f>+'5 - Diseño y Valoración Control'!K186</f>
        <v>Preventivo</v>
      </c>
      <c r="Y185" s="109" t="str">
        <f>+'5 - Diseño y Valoración Control'!L186</f>
        <v>Probabilidad</v>
      </c>
      <c r="Z185" s="183" t="str">
        <f>+'5 - Diseño y Valoración Control'!M186</f>
        <v>Manual</v>
      </c>
      <c r="AA185" s="109" t="str">
        <f>+'5 - Diseño y Valoración Control'!N186</f>
        <v>40%</v>
      </c>
      <c r="AB185" s="183" t="str">
        <f>+'5 - Diseño y Valoración Control'!O186</f>
        <v>Documentado</v>
      </c>
      <c r="AC185" s="183" t="str">
        <f>+'5 - Diseño y Valoración Control'!P186</f>
        <v>Continua</v>
      </c>
      <c r="AD185" s="183" t="str">
        <f>+'5 - Diseño y Valoración Control'!Q186</f>
        <v>Con Registro</v>
      </c>
      <c r="AE185" s="110">
        <f>+'5 - Diseño y Valoración Control'!R186</f>
        <v>0.12</v>
      </c>
      <c r="AF185" s="109" t="str">
        <f>+'5 - Diseño y Valoración Control'!S186</f>
        <v>Muy Baja</v>
      </c>
      <c r="AG185" s="110">
        <f>+'5 - Diseño y Valoración Control'!T186</f>
        <v>0.6</v>
      </c>
      <c r="AH185" s="109" t="str">
        <f>+'5 - Diseño y Valoración Control'!U186</f>
        <v>Moderado</v>
      </c>
      <c r="AI185" s="109" t="str">
        <f>+'5 - Diseño y Valoración Control'!V186</f>
        <v>Moderado</v>
      </c>
      <c r="AJ185" s="109" t="str">
        <f>+'5 - Diseño y Valoración Control'!W186</f>
        <v>Reducir</v>
      </c>
      <c r="AK185" s="153" t="str">
        <f>+'6 - Plan de Acciones Preventiva'!F184</f>
        <v>P 75.1</v>
      </c>
      <c r="AL185" s="152" t="str">
        <f>+'6 - Plan de Acciones Preventiva'!G184</f>
        <v xml:space="preserve">Elaborar Informe trimestral del seguimiento al Plan de trabajo de cada UGT donde haya delegación de casos de formalización.
</v>
      </c>
      <c r="AM185" s="153" t="str">
        <f>+'6 - Plan de Acciones Preventiva'!H184</f>
        <v>SUBDIRECCIÓN DE ASUNTOS ÉTNICOS- COORDINACIÓN UGT´S</v>
      </c>
      <c r="AN185" s="152" t="str">
        <f>+'6 - Plan de Acciones Preventiva'!I184</f>
        <v>Informes elaborados</v>
      </c>
      <c r="AO185" s="187">
        <f>+'6 - Plan de Acciones Preventiva'!J184</f>
        <v>2</v>
      </c>
      <c r="AP185" s="187">
        <f>+'6 - Plan de Acciones Preventiva'!AI184</f>
        <v>2</v>
      </c>
      <c r="AQ185" s="252">
        <f>+'6 - Plan de Acciones Preventiva'!AJ184</f>
        <v>1</v>
      </c>
      <c r="AR185" s="187" t="str">
        <f>+'6 - Plan de Acciones Preventiva'!AK184</f>
        <v>Finalizado</v>
      </c>
      <c r="AS185" s="183">
        <f>+'7 - Materialización del Riesgo'!G186</f>
        <v>0</v>
      </c>
      <c r="AT185" s="183">
        <f>+'7 - Materialización del Riesgo'!H186</f>
        <v>0</v>
      </c>
      <c r="AU185" s="183">
        <f>+'7 - Materialización del Riesgo'!I186</f>
        <v>0</v>
      </c>
      <c r="AV185" s="183" t="e">
        <f>+'7 - Materialización del Riesgo'!J186</f>
        <v>#DIV/0!</v>
      </c>
      <c r="AW185" s="183" t="e">
        <f>+'7 - Materialización del Riesgo'!K186</f>
        <v>#DIV/0!</v>
      </c>
      <c r="AX185" s="183">
        <f>+'7 - Materialización del Riesgo'!L186</f>
        <v>0</v>
      </c>
      <c r="AY185" s="183">
        <f>+'7 - Materialización del Riesgo'!M186</f>
        <v>0</v>
      </c>
      <c r="AZ185" s="183">
        <f>+'7 - Materialización del Riesgo'!N186</f>
        <v>0</v>
      </c>
      <c r="BA185" s="183">
        <f>+'7 - Materialización del Riesgo'!O186</f>
        <v>0</v>
      </c>
      <c r="BB185" s="183" t="e">
        <f>+'7 - Materialización del Riesgo'!P186</f>
        <v>#DIV/0!</v>
      </c>
      <c r="BC185" s="188">
        <f>+'7 - Materialización del Riesgo'!Q186</f>
        <v>1</v>
      </c>
    </row>
    <row r="186" spans="2:55" ht="119.15" customHeight="1" x14ac:dyDescent="0.4">
      <c r="B186" s="255"/>
      <c r="C186" s="256"/>
      <c r="D186" s="256"/>
      <c r="E186" s="256"/>
      <c r="F186" s="256"/>
      <c r="G186" s="256"/>
      <c r="H186" s="256"/>
      <c r="I186" s="256"/>
      <c r="J186" s="256"/>
      <c r="K186" s="256"/>
      <c r="L186" s="256"/>
      <c r="M186" s="256"/>
      <c r="N186" s="256"/>
      <c r="O186" s="256"/>
      <c r="P186" s="256"/>
      <c r="Q186" s="256"/>
      <c r="R186" s="256"/>
      <c r="S186" s="256"/>
      <c r="T186" s="256"/>
      <c r="U186" s="256"/>
      <c r="V186" s="256"/>
      <c r="W186" s="256"/>
      <c r="X186" s="256"/>
      <c r="Y186" s="256"/>
      <c r="Z186" s="256"/>
      <c r="AA186" s="256"/>
      <c r="AB186" s="256"/>
      <c r="AC186" s="256"/>
      <c r="AD186" s="256"/>
      <c r="AE186" s="256"/>
      <c r="AF186" s="256"/>
      <c r="AG186" s="256"/>
      <c r="AH186" s="256"/>
      <c r="AI186" s="256"/>
      <c r="AJ186" s="256"/>
      <c r="AK186" s="256"/>
      <c r="AL186" s="256"/>
      <c r="AM186" s="256"/>
      <c r="AN186" s="256"/>
      <c r="AO186" s="256"/>
      <c r="AP186" s="256"/>
      <c r="AQ186" s="256"/>
      <c r="AR186" s="256"/>
      <c r="AS186" s="256"/>
      <c r="AT186" s="256"/>
      <c r="AU186" s="256"/>
      <c r="AV186" s="256"/>
      <c r="AW186" s="256"/>
      <c r="AX186" s="256"/>
      <c r="AY186" s="256"/>
      <c r="AZ186" s="256"/>
      <c r="BA186" s="256"/>
      <c r="BB186" s="256"/>
      <c r="BC186" s="257"/>
    </row>
  </sheetData>
  <sortState xmlns:xlrd2="http://schemas.microsoft.com/office/spreadsheetml/2017/richdata2" ref="B11:BC185">
    <sortCondition ref="AR9:AR185"/>
  </sortState>
  <mergeCells count="31">
    <mergeCell ref="B5:BC5"/>
    <mergeCell ref="AZ4:BA4"/>
    <mergeCell ref="BB4:BC4"/>
    <mergeCell ref="AZ2:BA2"/>
    <mergeCell ref="BB2:BC2"/>
    <mergeCell ref="D3:AY3"/>
    <mergeCell ref="AZ3:BA3"/>
    <mergeCell ref="BB3:BC3"/>
    <mergeCell ref="G8:G9"/>
    <mergeCell ref="K8:K9"/>
    <mergeCell ref="H8:H9"/>
    <mergeCell ref="B2:B4"/>
    <mergeCell ref="D2:AY2"/>
    <mergeCell ref="D4:AY4"/>
    <mergeCell ref="X8:AD8"/>
    <mergeCell ref="AE8:AJ8"/>
    <mergeCell ref="AK8:AO8"/>
    <mergeCell ref="B6:BC6"/>
    <mergeCell ref="B7:BC7"/>
    <mergeCell ref="B8:B9"/>
    <mergeCell ref="C8:C9"/>
    <mergeCell ref="D8:D9"/>
    <mergeCell ref="F8:F9"/>
    <mergeCell ref="E8:E9"/>
    <mergeCell ref="AS8:BB8"/>
    <mergeCell ref="M8:T8"/>
    <mergeCell ref="U8:W8"/>
    <mergeCell ref="I8:I9"/>
    <mergeCell ref="J8:J9"/>
    <mergeCell ref="L8:L9"/>
    <mergeCell ref="AP8:AR8"/>
  </mergeCells>
  <phoneticPr fontId="6" type="noConversion"/>
  <conditionalFormatting sqref="B2 C2:E4 B8:G8 B9:D9 F9:G9">
    <cfRule type="containsBlanks" dxfId="985" priority="198">
      <formula>LEN(TRIM(B2))=0</formula>
    </cfRule>
    <cfRule type="cellIs" dxfId="984" priority="199" operator="equal">
      <formula>0</formula>
    </cfRule>
  </conditionalFormatting>
  <conditionalFormatting sqref="H8:T9">
    <cfRule type="cellIs" dxfId="983" priority="190" operator="equal">
      <formula>0</formula>
    </cfRule>
    <cfRule type="containsBlanks" dxfId="982" priority="189">
      <formula>LEN(TRIM(H8))=0</formula>
    </cfRule>
  </conditionalFormatting>
  <conditionalFormatting sqref="N10:N185">
    <cfRule type="cellIs" dxfId="981" priority="30" operator="equal">
      <formula>"MUY BAJA"</formula>
    </cfRule>
    <cfRule type="cellIs" dxfId="980" priority="29" operator="equal">
      <formula>"BAJA"</formula>
    </cfRule>
    <cfRule type="cellIs" dxfId="979" priority="27" operator="equal">
      <formula>"ALTA"</formula>
    </cfRule>
    <cfRule type="cellIs" dxfId="978" priority="26" operator="equal">
      <formula>"MUY ALTA"</formula>
    </cfRule>
    <cfRule type="cellIs" dxfId="977" priority="28" operator="equal">
      <formula>"MEDIA"</formula>
    </cfRule>
  </conditionalFormatting>
  <conditionalFormatting sqref="N10:O185">
    <cfRule type="cellIs" dxfId="976" priority="32" operator="equal">
      <formula>0</formula>
    </cfRule>
    <cfRule type="containsBlanks" dxfId="975" priority="31">
      <formula>LEN(TRIM(N10))=0</formula>
    </cfRule>
  </conditionalFormatting>
  <conditionalFormatting sqref="Q10:Q185 S10:S185">
    <cfRule type="cellIs" dxfId="974" priority="21" operator="equal">
      <formula>"Moderado"</formula>
    </cfRule>
  </conditionalFormatting>
  <conditionalFormatting sqref="Q10:Q185">
    <cfRule type="cellIs" dxfId="973" priority="23" operator="equal">
      <formula>"Leve"</formula>
    </cfRule>
    <cfRule type="cellIs" dxfId="972" priority="19" operator="equal">
      <formula>"Catastrófico"</formula>
    </cfRule>
    <cfRule type="cellIs" dxfId="971" priority="20" operator="equal">
      <formula>"Mayor"</formula>
    </cfRule>
    <cfRule type="cellIs" dxfId="970" priority="22" operator="equal">
      <formula>"Menor"</formula>
    </cfRule>
  </conditionalFormatting>
  <conditionalFormatting sqref="Q10:T185">
    <cfRule type="cellIs" dxfId="969" priority="25" operator="equal">
      <formula>0</formula>
    </cfRule>
    <cfRule type="containsBlanks" dxfId="968" priority="24">
      <formula>LEN(TRIM(Q10))=0</formula>
    </cfRule>
  </conditionalFormatting>
  <conditionalFormatting sqref="S10:S185">
    <cfRule type="cellIs" dxfId="967" priority="18" operator="equal">
      <formula>"Bajo"</formula>
    </cfRule>
    <cfRule type="cellIs" dxfId="966" priority="16" operator="equal">
      <formula>"Extremo"</formula>
    </cfRule>
    <cfRule type="cellIs" dxfId="965" priority="17" operator="equal">
      <formula>"Alto"</formula>
    </cfRule>
  </conditionalFormatting>
  <conditionalFormatting sqref="V1 AR1:BC1 AL1:AP4 AL6:AP9 V8 AS8:BC8 AR9:AU9 AX9:BC9 AS10:BC185">
    <cfRule type="cellIs" dxfId="964" priority="197" operator="equal">
      <formula>0</formula>
    </cfRule>
  </conditionalFormatting>
  <conditionalFormatting sqref="W1 W8:W9">
    <cfRule type="containsText" dxfId="963" priority="196" operator="containsText" text="El   a través de ">
      <formula>NOT(ISERROR(SEARCH("El   a través de ",W1)))</formula>
    </cfRule>
  </conditionalFormatting>
  <conditionalFormatting sqref="X1 Z1 AB1:AD1">
    <cfRule type="cellIs" dxfId="962" priority="195" operator="equal">
      <formula>0</formula>
    </cfRule>
  </conditionalFormatting>
  <conditionalFormatting sqref="X8:X185 Z8:Z185">
    <cfRule type="cellIs" dxfId="961" priority="15" operator="equal">
      <formula>0</formula>
    </cfRule>
  </conditionalFormatting>
  <conditionalFormatting sqref="AB8:AD185">
    <cfRule type="cellIs" dxfId="960" priority="168" operator="equal">
      <formula>0</formula>
    </cfRule>
  </conditionalFormatting>
  <conditionalFormatting sqref="AF10:AF185">
    <cfRule type="cellIs" dxfId="959" priority="6" operator="equal">
      <formula>"Muy baja"</formula>
    </cfRule>
    <cfRule type="cellIs" dxfId="958" priority="5" operator="equal">
      <formula>"Baja"</formula>
    </cfRule>
    <cfRule type="cellIs" dxfId="957" priority="4" operator="equal">
      <formula>"Media"</formula>
    </cfRule>
    <cfRule type="cellIs" dxfId="956" priority="3" operator="equal">
      <formula>"Alta"</formula>
    </cfRule>
    <cfRule type="cellIs" dxfId="955" priority="2" operator="equal">
      <formula>"Muy Alta"</formula>
    </cfRule>
  </conditionalFormatting>
  <conditionalFormatting sqref="AH10:AH185">
    <cfRule type="cellIs" dxfId="954" priority="10" operator="equal">
      <formula>"Catastrófico"</formula>
    </cfRule>
    <cfRule type="cellIs" dxfId="953" priority="14" operator="equal">
      <formula>"Leve"</formula>
    </cfRule>
    <cfRule type="cellIs" dxfId="952" priority="13" operator="equal">
      <formula>"Menor"</formula>
    </cfRule>
    <cfRule type="cellIs" dxfId="951" priority="11" operator="equal">
      <formula>"Mayor"</formula>
    </cfRule>
  </conditionalFormatting>
  <conditionalFormatting sqref="AH10:AI185">
    <cfRule type="cellIs" dxfId="950" priority="12" operator="equal">
      <formula>"Moderado"</formula>
    </cfRule>
  </conditionalFormatting>
  <conditionalFormatting sqref="AI10:AI185">
    <cfRule type="cellIs" dxfId="949" priority="9" operator="equal">
      <formula>"Bajo"</formula>
    </cfRule>
    <cfRule type="cellIs" dxfId="948" priority="8" operator="equal">
      <formula>"Alto"</formula>
    </cfRule>
    <cfRule type="cellIs" dxfId="947" priority="7" operator="equal">
      <formula>"Extremo"</formula>
    </cfRule>
  </conditionalFormatting>
  <conditionalFormatting sqref="AQ1 AQ9">
    <cfRule type="containsErrors" dxfId="946" priority="200">
      <formula>ISERROR(AQ1)</formula>
    </cfRule>
  </conditionalFormatting>
  <conditionalFormatting sqref="AV1:AW1 AV8:AW8">
    <cfRule type="containsErrors" dxfId="945" priority="201">
      <formula>ISERROR(AV1)</formula>
    </cfRule>
  </conditionalFormatting>
  <conditionalFormatting sqref="AZ2:BC4">
    <cfRule type="cellIs" dxfId="944" priority="193" operator="equal">
      <formula>0</formula>
    </cfRule>
  </conditionalFormatting>
  <pageMargins left="0.7" right="0.7" top="0.75" bottom="0.75" header="0.3" footer="0.3"/>
  <pageSetup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1 6 " ? > < D a t a M a s h u p   x m l n s = " h t t p : / / s c h e m a s . m i c r o s o f t . c o m / D a t a M a s h u p " > A A A A A B c D A A B Q S w M E F A A C A A g A U a X r U B q T h p W n A A A A + A A A A B I A H A B D b 2 5 m a W c v U G F j a 2 F n Z S 5 4 b W w g o h g A K K A U A A A A A A A A A A A A A A A A A A A A A A A A A A A A h Y / R C o I w G I V f R X b v p i t h y O + 8 8 D Y p C K L b M Z e O d I a b z X f r o k f q F R L K 6 q 7 L c / g O f O d x u 0 M + d W 1 w V Y P V v c l Q j C M U K C P 7 S p s 6 Q 6 M 7 h Q z l H H Z C n k W t g h k 2 N p 2 s z l D j 3 C U l x H u P / Q r 3 Q 0 1 o F M X k W G 7 2 s l G d C L W x T h i p 0 G d V / V 8 h D o e X D K e Y U Z y w h G G 6 j o E s N Z T a f B E 6 G + M I y E 8 J x d i 6 c V B c 2 b D Y A l k i k P c L / g R Q S w M E F A A C A A g A U a X r U 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F G l 6 1 A o i k e 4 D g A A A B E A A A A T A B w A R m 9 y b X V s Y X M v U 2 V j d G l v b j E u b S C i G A A o o B Q A A A A A A A A A A A A A A A A A A A A A A A A A A A A r T k 0 u y c z P U w i G 0 I b W A F B L A Q I t A B Q A A g A I A F G l 6 1 A a k 4 a V p w A A A P g A A A A S A A A A A A A A A A A A A A A A A A A A A A B D b 2 5 m a W c v U G F j a 2 F n Z S 5 4 b W x Q S w E C L Q A U A A I A C A B R p e t Q D 8 r p q 6 Q A A A D p A A A A E w A A A A A A A A A A A A A A A A D z A A A A W 0 N v b n R l b n R f V H l w Z X N d L n h t b F B L A Q I t A B Q A A g A I A F G l 6 1 A 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A 3 5 r / F M 7 w I S I R t 0 N K + t T I w A A A A A A I A A A A A A B B m A A A A A Q A A I A A A A M p V A 4 E / u / J 2 u l y / J I / N q h h 8 z x I A L 7 + d l 2 a s 0 V u + F x j z A A A A A A 6 A A A A A A g A A I A A A A H 0 k R M d / Y o 1 k r 2 O r V c I S 4 w K Y l s k e M u N k B P e K q O Q Y 1 q X e U A A A A C J v J N F i 5 M w D e J T G j P 3 F s M 8 p Z z k V b 1 L b / p c Q s j l b M 8 E 7 U z w l 1 R V t 7 / 6 Y u 5 l a 0 / y Y g v S W b B 4 O l 5 6 b K i t B 8 h E U t q g I K / 3 K Q u 9 I C o a B y l h k T F N z Q A A A A K G e J t M W i F r 4 C X b p N h g w 4 0 V 3 q O I V X s 3 K h M K f T G L B 0 R 0 U L h Y O x c c E X 0 2 a / 1 a l b m S 9 n 9 I 4 Z C m L 1 m k 0 n e U x i z I a m d A = < / D a t a M a s h u p > 
</file>

<file path=customXml/item4.xml><?xml version="1.0" encoding="utf-8"?>
<ct:contentTypeSchema xmlns:ct="http://schemas.microsoft.com/office/2006/metadata/contentType" xmlns:ma="http://schemas.microsoft.com/office/2006/metadata/properties/metaAttributes" ct:_="" ma:_="" ma:contentTypeName="Documento" ma:contentTypeID="0x010100D812B06CFFA5BE4C8E0AFDF7C9DB6E89" ma:contentTypeVersion="7" ma:contentTypeDescription="Crear nuevo documento." ma:contentTypeScope="" ma:versionID="4b1ec7637f8c130b2256562262dd6887">
  <xsd:schema xmlns:xsd="http://www.w3.org/2001/XMLSchema" xmlns:xs="http://www.w3.org/2001/XMLSchema" xmlns:p="http://schemas.microsoft.com/office/2006/metadata/properties" xmlns:ns3="fae13273-a1d7-4e8c-bf00-4c820b8883a7" targetNamespace="http://schemas.microsoft.com/office/2006/metadata/properties" ma:root="true" ma:fieldsID="29a8c2896d0b1693cd2f5a375dd43cd5" ns3:_="">
    <xsd:import namespace="fae13273-a1d7-4e8c-bf00-4c820b8883a7"/>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e13273-a1d7-4e8c-bf00-4c820b8883a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F6D7310-824E-4200-A37E-B83843B46294}">
  <ds:schemaRefs>
    <ds:schemaRef ds:uri="http://schemas.microsoft.com/sharepoint/v3/contenttype/forms"/>
  </ds:schemaRefs>
</ds:datastoreItem>
</file>

<file path=customXml/itemProps2.xml><?xml version="1.0" encoding="utf-8"?>
<ds:datastoreItem xmlns:ds="http://schemas.openxmlformats.org/officeDocument/2006/customXml" ds:itemID="{FDD6C3B8-DA87-44A7-AA36-439885078901}">
  <ds:schemaRefs>
    <ds:schemaRef ds:uri="fae13273-a1d7-4e8c-bf00-4c820b8883a7"/>
    <ds:schemaRef ds:uri="http://purl.org/dc/dcmitype/"/>
    <ds:schemaRef ds:uri="http://schemas.openxmlformats.org/package/2006/metadata/core-properties"/>
    <ds:schemaRef ds:uri="http://purl.org/dc/terms/"/>
    <ds:schemaRef ds:uri="http://schemas.microsoft.com/office/2006/documentManagement/types"/>
    <ds:schemaRef ds:uri="http://schemas.microsoft.com/office/2006/metadata/properties"/>
    <ds:schemaRef ds:uri="http://schemas.microsoft.com/office/infopath/2007/PartnerControls"/>
    <ds:schemaRef ds:uri="http://www.w3.org/XML/1998/namespace"/>
    <ds:schemaRef ds:uri="http://purl.org/dc/elements/1.1/"/>
  </ds:schemaRefs>
</ds:datastoreItem>
</file>

<file path=customXml/itemProps3.xml><?xml version="1.0" encoding="utf-8"?>
<ds:datastoreItem xmlns:ds="http://schemas.openxmlformats.org/officeDocument/2006/customXml" ds:itemID="{F78D9840-F87A-4CE3-A240-4C72C3B1E4D5}">
  <ds:schemaRefs>
    <ds:schemaRef ds:uri="http://schemas.microsoft.com/DataMashup"/>
  </ds:schemaRefs>
</ds:datastoreItem>
</file>

<file path=customXml/itemProps4.xml><?xml version="1.0" encoding="utf-8"?>
<ds:datastoreItem xmlns:ds="http://schemas.openxmlformats.org/officeDocument/2006/customXml" ds:itemID="{1CB02AD7-7B12-4A18-A299-29AD7EE2B67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e13273-a1d7-4e8c-bf00-4c820b8883a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0 - Criterios</vt:lpstr>
      <vt:lpstr>1 - Política</vt:lpstr>
      <vt:lpstr>2 - Contexto</vt:lpstr>
      <vt:lpstr>3 - Identificación del Riesgo</vt:lpstr>
      <vt:lpstr>4 - Valor del Riesgo Inherente</vt:lpstr>
      <vt:lpstr>5 - Diseño y Valoración Control</vt:lpstr>
      <vt:lpstr>6 - Plan de Acciones Preventiva</vt:lpstr>
      <vt:lpstr>7 - Materialización del Riesgo</vt:lpstr>
      <vt:lpstr>8 - Mapa Riesgos de Gestión</vt:lpstr>
      <vt:lpstr>9 - Mapa de Calor</vt:lpstr>
      <vt:lpstr>Anexo 1 Modificaciones</vt:lpstr>
      <vt:lpstr>Anexo 2 Reporte Materialización</vt:lpstr>
      <vt:lpstr>Anexo 3 Report Acciones Prevent</vt:lpstr>
      <vt:lpstr>Anexo 4 Reporte de Dis Act Cont</vt:lpstr>
      <vt:lpstr>DATA</vt:lpstr>
      <vt:lpstr>Datos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2024-12-26T14:33:39Z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0x010100D812B06CFFA5BE4C8E0AFDF7C9DB6E89</vt:lpwstr>
  </property>
</Properties>
</file>