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firstSheet="3" activeTab="6"/>
  </bookViews>
  <sheets>
    <sheet name="0 - CALOR" sheetId="3" r:id="rId1"/>
    <sheet name="1 - POLÍTICA" sheetId="4" r:id="rId2"/>
    <sheet name="2 - CONTEXTO" sheetId="6" r:id="rId3"/>
    <sheet name="3-IDENTIFICACIÓN DEL RIESGO" sheetId="7" r:id="rId4"/>
    <sheet name="4-VALORACIÓN DEL RIESGO" sheetId="8" r:id="rId5"/>
    <sheet name="5-CONTROLES" sheetId="12" r:id="rId6"/>
    <sheet name="6-MAPA DE RIESGOS CORRUPCION" sheetId="1" r:id="rId7"/>
    <sheet name="Anexo 1 modificaciones" sheetId="13" r:id="rId8"/>
  </sheets>
  <definedNames>
    <definedName name="_xlnm._FilterDatabase" localSheetId="6" hidden="1">'6-MAPA DE RIESGOS CORRUPCION'!#REF!</definedName>
    <definedName name="_xlnm._FilterDatabase" localSheetId="7" hidden="1">'Anexo 1 modificaciones'!$B$9:$M$9</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93" i="8" l="1"/>
  <c r="K93" i="1"/>
  <c r="K91" i="1"/>
  <c r="H93" i="1"/>
  <c r="H91" i="1"/>
  <c r="S94" i="1"/>
  <c r="P94" i="1"/>
  <c r="O94" i="1"/>
  <c r="N94" i="1"/>
  <c r="M94" i="1"/>
  <c r="G94" i="1"/>
  <c r="F94" i="1"/>
  <c r="Y93" i="1"/>
  <c r="S93" i="1"/>
  <c r="P93" i="1"/>
  <c r="O93" i="1"/>
  <c r="N93" i="1"/>
  <c r="M93" i="1"/>
  <c r="G93" i="1"/>
  <c r="F93" i="1"/>
  <c r="D93" i="1"/>
  <c r="G92" i="1"/>
  <c r="F92" i="1"/>
  <c r="Y91" i="1"/>
  <c r="S91" i="1"/>
  <c r="P91" i="1"/>
  <c r="O91" i="1"/>
  <c r="N91" i="1"/>
  <c r="M91" i="1"/>
  <c r="G91" i="1"/>
  <c r="F91" i="1"/>
  <c r="D91" i="1"/>
  <c r="Z179" i="12"/>
  <c r="X179" i="12"/>
  <c r="V179" i="12"/>
  <c r="T179" i="12"/>
  <c r="R179" i="12"/>
  <c r="P179" i="12"/>
  <c r="N179" i="12"/>
  <c r="Z178" i="12"/>
  <c r="X178" i="12"/>
  <c r="V178" i="12"/>
  <c r="T178" i="12"/>
  <c r="R178" i="12"/>
  <c r="P178" i="12"/>
  <c r="N178" i="12"/>
  <c r="D178" i="12"/>
  <c r="Z177" i="12"/>
  <c r="X177" i="12"/>
  <c r="V177" i="12"/>
  <c r="T177" i="12"/>
  <c r="R177" i="12"/>
  <c r="P177" i="12"/>
  <c r="N177" i="12"/>
  <c r="Z176" i="12"/>
  <c r="X176" i="12"/>
  <c r="V176" i="12"/>
  <c r="T176" i="12"/>
  <c r="R176" i="12"/>
  <c r="P176" i="12"/>
  <c r="N176" i="12"/>
  <c r="D176" i="12"/>
  <c r="Z175" i="12"/>
  <c r="X175" i="12"/>
  <c r="V175" i="12"/>
  <c r="T175" i="12"/>
  <c r="R175" i="12"/>
  <c r="P175" i="12"/>
  <c r="N175" i="12"/>
  <c r="Z174" i="12"/>
  <c r="X174" i="12"/>
  <c r="V174" i="12"/>
  <c r="T174" i="12"/>
  <c r="R174" i="12"/>
  <c r="P174" i="12"/>
  <c r="N174" i="12"/>
  <c r="D174" i="12"/>
  <c r="Z173" i="12"/>
  <c r="X173" i="12"/>
  <c r="V173" i="12"/>
  <c r="T173" i="12"/>
  <c r="R173" i="12"/>
  <c r="P173" i="12"/>
  <c r="N173" i="12"/>
  <c r="Z172" i="12"/>
  <c r="X172" i="12"/>
  <c r="V172" i="12"/>
  <c r="T172" i="12"/>
  <c r="R172" i="12"/>
  <c r="P172" i="12"/>
  <c r="N172" i="12"/>
  <c r="D172" i="12"/>
  <c r="Z171" i="12"/>
  <c r="X171" i="12"/>
  <c r="V171" i="12"/>
  <c r="T171" i="12"/>
  <c r="R171" i="12"/>
  <c r="P171" i="12"/>
  <c r="N171" i="12"/>
  <c r="Z170" i="12"/>
  <c r="X170" i="12"/>
  <c r="V170" i="12"/>
  <c r="T170" i="12"/>
  <c r="R170" i="12"/>
  <c r="P170" i="12"/>
  <c r="N170" i="12"/>
  <c r="D170" i="12"/>
  <c r="E94" i="8"/>
  <c r="E93" i="8"/>
  <c r="E92" i="8"/>
  <c r="E91" i="8"/>
  <c r="E90" i="8"/>
  <c r="AB94" i="8"/>
  <c r="AC94" i="8" s="1"/>
  <c r="H94" i="8"/>
  <c r="AB93" i="8"/>
  <c r="AC93" i="8" s="1"/>
  <c r="AB92" i="8"/>
  <c r="AC92" i="8" s="1"/>
  <c r="H92" i="8"/>
  <c r="AB91" i="8"/>
  <c r="AC91" i="8" s="1"/>
  <c r="I93" i="1" s="1"/>
  <c r="H91" i="8"/>
  <c r="AB90" i="8"/>
  <c r="AC90" i="8" s="1"/>
  <c r="I91" i="1" s="1"/>
  <c r="H90" i="8"/>
  <c r="E170" i="7"/>
  <c r="C170" i="12" s="1"/>
  <c r="B170" i="7"/>
  <c r="B90" i="8" s="1"/>
  <c r="D90" i="8" l="1"/>
  <c r="AA177" i="12"/>
  <c r="AB177" i="12" s="1"/>
  <c r="AD177" i="12" s="1"/>
  <c r="AE177" i="12" s="1"/>
  <c r="AA178" i="12"/>
  <c r="AB178" i="12" s="1"/>
  <c r="AD178" i="12" s="1"/>
  <c r="AE178" i="12" s="1"/>
  <c r="AG178" i="12" s="1"/>
  <c r="AH178" i="12" s="1"/>
  <c r="AA175" i="12"/>
  <c r="AB175" i="12" s="1"/>
  <c r="AD175" i="12" s="1"/>
  <c r="AE175" i="12" s="1"/>
  <c r="B170" i="12"/>
  <c r="AA174" i="12"/>
  <c r="AB174" i="12" s="1"/>
  <c r="AD174" i="12" s="1"/>
  <c r="AE174" i="12" s="1"/>
  <c r="AG174" i="12" s="1"/>
  <c r="AH174" i="12" s="1"/>
  <c r="AA171" i="12"/>
  <c r="AB171" i="12" s="1"/>
  <c r="AD171" i="12" s="1"/>
  <c r="AE171" i="12" s="1"/>
  <c r="B91" i="1"/>
  <c r="AA179" i="12"/>
  <c r="AB179" i="12" s="1"/>
  <c r="AD179" i="12" s="1"/>
  <c r="AE179" i="12" s="1"/>
  <c r="AA173" i="12"/>
  <c r="AB173" i="12" s="1"/>
  <c r="AA170" i="12"/>
  <c r="AB170" i="12" s="1"/>
  <c r="AA176" i="12"/>
  <c r="AB176" i="12" s="1"/>
  <c r="AA172" i="12"/>
  <c r="AB172" i="12" s="1"/>
  <c r="AE93" i="8"/>
  <c r="AD93" i="8"/>
  <c r="AE92" i="8"/>
  <c r="AD92" i="8"/>
  <c r="AE91" i="8"/>
  <c r="J93" i="1" s="1"/>
  <c r="AD91" i="8"/>
  <c r="AE90" i="8"/>
  <c r="J91" i="1" s="1"/>
  <c r="AD90" i="8"/>
  <c r="AE94" i="8"/>
  <c r="AD94" i="8"/>
  <c r="E13" i="8"/>
  <c r="AB80" i="8"/>
  <c r="E12" i="7"/>
  <c r="AD173" i="12" l="1"/>
  <c r="R94" i="1"/>
  <c r="AD170" i="12"/>
  <c r="R91" i="1"/>
  <c r="AD176" i="12"/>
  <c r="AD172" i="12"/>
  <c r="R93" i="1"/>
  <c r="AJ178" i="12"/>
  <c r="AN178" i="12"/>
  <c r="AJ174" i="12"/>
  <c r="AN174" i="12"/>
  <c r="AK174" i="12" l="1"/>
  <c r="AL174" i="12" s="1"/>
  <c r="AK178" i="12"/>
  <c r="AL178" i="12" s="1"/>
  <c r="AO178" i="12"/>
  <c r="AP178" i="12" s="1"/>
  <c r="AQ178" i="12" s="1"/>
  <c r="AO174" i="12"/>
  <c r="AP174" i="12" s="1"/>
  <c r="AQ174" i="12" s="1"/>
  <c r="AE173" i="12"/>
  <c r="T94" i="1"/>
  <c r="AE170" i="12"/>
  <c r="AG170" i="12" s="1"/>
  <c r="AH170" i="12" s="1"/>
  <c r="T91" i="1"/>
  <c r="AE176" i="12"/>
  <c r="AG176" i="12" s="1"/>
  <c r="AH176" i="12" s="1"/>
  <c r="AE172" i="12"/>
  <c r="T93" i="1"/>
  <c r="G11" i="1"/>
  <c r="G13" i="1"/>
  <c r="G14" i="1"/>
  <c r="G15" i="1"/>
  <c r="G16" i="1"/>
  <c r="G17" i="1"/>
  <c r="G18" i="1"/>
  <c r="G19" i="1"/>
  <c r="G20" i="1"/>
  <c r="G21" i="1"/>
  <c r="G22" i="1"/>
  <c r="G23" i="1"/>
  <c r="G24" i="1"/>
  <c r="G25" i="1"/>
  <c r="G27" i="1"/>
  <c r="G29" i="1"/>
  <c r="G30" i="1"/>
  <c r="G35" i="1"/>
  <c r="G37" i="1"/>
  <c r="G38" i="1"/>
  <c r="G39" i="1"/>
  <c r="G40" i="1"/>
  <c r="G41" i="1"/>
  <c r="G42" i="1"/>
  <c r="G43" i="1"/>
  <c r="G44" i="1"/>
  <c r="G45" i="1"/>
  <c r="G47" i="1"/>
  <c r="G48" i="1"/>
  <c r="G49" i="1"/>
  <c r="G51" i="1"/>
  <c r="G53" i="1"/>
  <c r="G55" i="1"/>
  <c r="G56" i="1"/>
  <c r="G57" i="1"/>
  <c r="G58" i="1"/>
  <c r="G59" i="1"/>
  <c r="G61"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F11" i="1"/>
  <c r="F13" i="1"/>
  <c r="F14" i="1"/>
  <c r="F15" i="1"/>
  <c r="F16" i="1"/>
  <c r="F17" i="1"/>
  <c r="F18" i="1"/>
  <c r="F19" i="1"/>
  <c r="F20" i="1"/>
  <c r="F21" i="1"/>
  <c r="F23" i="1"/>
  <c r="F25" i="1"/>
  <c r="F27" i="1"/>
  <c r="F28" i="1"/>
  <c r="F29" i="1"/>
  <c r="F35" i="1"/>
  <c r="F36" i="1"/>
  <c r="F37" i="1"/>
  <c r="F38" i="1"/>
  <c r="F39" i="1"/>
  <c r="F40" i="1"/>
  <c r="F41" i="1"/>
  <c r="F42" i="1"/>
  <c r="F43" i="1"/>
  <c r="F44" i="1"/>
  <c r="F45" i="1"/>
  <c r="F47" i="1"/>
  <c r="F48" i="1"/>
  <c r="F49" i="1"/>
  <c r="F51" i="1"/>
  <c r="F53" i="1"/>
  <c r="F54" i="1"/>
  <c r="F55" i="1"/>
  <c r="F56" i="1"/>
  <c r="F57" i="1"/>
  <c r="F58" i="1"/>
  <c r="F59" i="1"/>
  <c r="F60" i="1"/>
  <c r="F61" i="1"/>
  <c r="F63" i="1"/>
  <c r="F64" i="1"/>
  <c r="F65" i="1"/>
  <c r="F66" i="1"/>
  <c r="F67" i="1"/>
  <c r="F69" i="1"/>
  <c r="F71" i="1"/>
  <c r="F73" i="1"/>
  <c r="F74" i="1"/>
  <c r="F75" i="1"/>
  <c r="F76" i="1"/>
  <c r="F77" i="1"/>
  <c r="F78" i="1"/>
  <c r="F79" i="1"/>
  <c r="F80" i="1"/>
  <c r="F81" i="1"/>
  <c r="F82" i="1"/>
  <c r="F83" i="1"/>
  <c r="F84" i="1"/>
  <c r="F85" i="1"/>
  <c r="F86" i="1"/>
  <c r="F87" i="1"/>
  <c r="F88" i="1"/>
  <c r="F89" i="1"/>
  <c r="F90" i="1"/>
  <c r="AG172" i="12" l="1"/>
  <c r="AH172" i="12" s="1"/>
  <c r="AN172" i="12" s="1"/>
  <c r="AO172" i="12" s="1"/>
  <c r="AP172" i="12" s="1"/>
  <c r="U91" i="1"/>
  <c r="AN170" i="12"/>
  <c r="AJ170" i="12"/>
  <c r="AJ176" i="12"/>
  <c r="AN176" i="12"/>
  <c r="Y11" i="1"/>
  <c r="Y13" i="1"/>
  <c r="Y15" i="1"/>
  <c r="Y17" i="1"/>
  <c r="Y19" i="1"/>
  <c r="Y21" i="1"/>
  <c r="Y23" i="1"/>
  <c r="Y25" i="1"/>
  <c r="Y27" i="1"/>
  <c r="Y29" i="1"/>
  <c r="Y35" i="1"/>
  <c r="Y37" i="1"/>
  <c r="Y39" i="1"/>
  <c r="Y41" i="1"/>
  <c r="Y43" i="1"/>
  <c r="Y45" i="1"/>
  <c r="Y47" i="1"/>
  <c r="Y49" i="1"/>
  <c r="Y51" i="1"/>
  <c r="Y53" i="1"/>
  <c r="Y55" i="1"/>
  <c r="Y57" i="1"/>
  <c r="Y59" i="1"/>
  <c r="Y61" i="1"/>
  <c r="Y63" i="1"/>
  <c r="Y65" i="1"/>
  <c r="Y67" i="1"/>
  <c r="Y69" i="1"/>
  <c r="Y71" i="1"/>
  <c r="Y73" i="1"/>
  <c r="Y75" i="1"/>
  <c r="Y77" i="1"/>
  <c r="Y79" i="1"/>
  <c r="Y81" i="1"/>
  <c r="Y83" i="1"/>
  <c r="Y85" i="1"/>
  <c r="Y87" i="1"/>
  <c r="Y89" i="1"/>
  <c r="Y9" i="1"/>
  <c r="S11" i="1"/>
  <c r="S13" i="1"/>
  <c r="S15" i="1"/>
  <c r="S17" i="1"/>
  <c r="S18" i="1"/>
  <c r="S19" i="1"/>
  <c r="S20" i="1"/>
  <c r="S21" i="1"/>
  <c r="S23" i="1"/>
  <c r="S25" i="1"/>
  <c r="S27" i="1"/>
  <c r="S29" i="1"/>
  <c r="S35" i="1"/>
  <c r="S37" i="1"/>
  <c r="S38" i="1"/>
  <c r="S39" i="1"/>
  <c r="S40" i="1"/>
  <c r="S41" i="1"/>
  <c r="S42" i="1"/>
  <c r="S43" i="1"/>
  <c r="S44" i="1"/>
  <c r="S45" i="1"/>
  <c r="S47" i="1"/>
  <c r="S48" i="1"/>
  <c r="S49" i="1"/>
  <c r="S51" i="1"/>
  <c r="S53" i="1"/>
  <c r="S55" i="1"/>
  <c r="S56" i="1"/>
  <c r="S57" i="1"/>
  <c r="S58" i="1"/>
  <c r="S59" i="1"/>
  <c r="S61" i="1"/>
  <c r="S63" i="1"/>
  <c r="S65" i="1"/>
  <c r="S67" i="1"/>
  <c r="S69" i="1"/>
  <c r="S71" i="1"/>
  <c r="S72" i="1"/>
  <c r="S73" i="1"/>
  <c r="S75" i="1"/>
  <c r="S77" i="1"/>
  <c r="S79" i="1"/>
  <c r="S81" i="1"/>
  <c r="S82" i="1"/>
  <c r="S83" i="1"/>
  <c r="S84" i="1"/>
  <c r="S85" i="1"/>
  <c r="S87" i="1"/>
  <c r="S89" i="1"/>
  <c r="S9" i="1"/>
  <c r="P11" i="1"/>
  <c r="P13" i="1"/>
  <c r="P15" i="1"/>
  <c r="P17" i="1"/>
  <c r="P18" i="1"/>
  <c r="P19" i="1"/>
  <c r="P20" i="1"/>
  <c r="P21" i="1"/>
  <c r="P23" i="1"/>
  <c r="P25" i="1"/>
  <c r="P27" i="1"/>
  <c r="P29" i="1"/>
  <c r="P35" i="1"/>
  <c r="P37" i="1"/>
  <c r="P38" i="1"/>
  <c r="P39" i="1"/>
  <c r="P40" i="1"/>
  <c r="P41" i="1"/>
  <c r="P42" i="1"/>
  <c r="P43" i="1"/>
  <c r="P44" i="1"/>
  <c r="P45" i="1"/>
  <c r="P47" i="1"/>
  <c r="P48" i="1"/>
  <c r="P49" i="1"/>
  <c r="P51" i="1"/>
  <c r="P53" i="1"/>
  <c r="P55" i="1"/>
  <c r="P56" i="1"/>
  <c r="P57" i="1"/>
  <c r="P58" i="1"/>
  <c r="P59" i="1"/>
  <c r="P61" i="1"/>
  <c r="P63" i="1"/>
  <c r="P65" i="1"/>
  <c r="P67" i="1"/>
  <c r="P69" i="1"/>
  <c r="P71" i="1"/>
  <c r="P72" i="1"/>
  <c r="P73" i="1"/>
  <c r="P75" i="1"/>
  <c r="P77" i="1"/>
  <c r="P79" i="1"/>
  <c r="P81" i="1"/>
  <c r="P82" i="1"/>
  <c r="P83" i="1"/>
  <c r="P84" i="1"/>
  <c r="P85" i="1"/>
  <c r="P87" i="1"/>
  <c r="P89" i="1"/>
  <c r="P9" i="1"/>
  <c r="O11" i="1"/>
  <c r="O13" i="1"/>
  <c r="O15" i="1"/>
  <c r="O17" i="1"/>
  <c r="O18" i="1"/>
  <c r="O19" i="1"/>
  <c r="O20" i="1"/>
  <c r="O21" i="1"/>
  <c r="O23" i="1"/>
  <c r="O25" i="1"/>
  <c r="O27" i="1"/>
  <c r="O29" i="1"/>
  <c r="O35" i="1"/>
  <c r="O37" i="1"/>
  <c r="O38" i="1"/>
  <c r="O39" i="1"/>
  <c r="O40" i="1"/>
  <c r="O41" i="1"/>
  <c r="O42" i="1"/>
  <c r="O43" i="1"/>
  <c r="O44" i="1"/>
  <c r="O45" i="1"/>
  <c r="O47" i="1"/>
  <c r="O48" i="1"/>
  <c r="O49" i="1"/>
  <c r="O51" i="1"/>
  <c r="O53" i="1"/>
  <c r="O55" i="1"/>
  <c r="O56" i="1"/>
  <c r="O57" i="1"/>
  <c r="O58" i="1"/>
  <c r="O59" i="1"/>
  <c r="O61" i="1"/>
  <c r="O63" i="1"/>
  <c r="O65" i="1"/>
  <c r="O67" i="1"/>
  <c r="O69" i="1"/>
  <c r="O71" i="1"/>
  <c r="O72" i="1"/>
  <c r="O73" i="1"/>
  <c r="O75" i="1"/>
  <c r="O77" i="1"/>
  <c r="O79" i="1"/>
  <c r="O81" i="1"/>
  <c r="O82" i="1"/>
  <c r="O83" i="1"/>
  <c r="O84" i="1"/>
  <c r="O85" i="1"/>
  <c r="O87" i="1"/>
  <c r="O89" i="1"/>
  <c r="O9" i="1"/>
  <c r="N11" i="1"/>
  <c r="N13" i="1"/>
  <c r="N15" i="1"/>
  <c r="N17" i="1"/>
  <c r="N18" i="1"/>
  <c r="N19" i="1"/>
  <c r="N20" i="1"/>
  <c r="N21" i="1"/>
  <c r="N23" i="1"/>
  <c r="N25" i="1"/>
  <c r="N27" i="1"/>
  <c r="N29" i="1"/>
  <c r="N35" i="1"/>
  <c r="N37" i="1"/>
  <c r="N38" i="1"/>
  <c r="N39" i="1"/>
  <c r="N40" i="1"/>
  <c r="N41" i="1"/>
  <c r="N42" i="1"/>
  <c r="N43" i="1"/>
  <c r="N44" i="1"/>
  <c r="N45" i="1"/>
  <c r="N47" i="1"/>
  <c r="N48" i="1"/>
  <c r="N49" i="1"/>
  <c r="N51" i="1"/>
  <c r="N53" i="1"/>
  <c r="N55" i="1"/>
  <c r="N56" i="1"/>
  <c r="N57" i="1"/>
  <c r="N58" i="1"/>
  <c r="N59" i="1"/>
  <c r="N61" i="1"/>
  <c r="N63" i="1"/>
  <c r="N65" i="1"/>
  <c r="N67" i="1"/>
  <c r="N69" i="1"/>
  <c r="N71" i="1"/>
  <c r="N72" i="1"/>
  <c r="N73" i="1"/>
  <c r="N75" i="1"/>
  <c r="N77" i="1"/>
  <c r="N79" i="1"/>
  <c r="N81" i="1"/>
  <c r="N82" i="1"/>
  <c r="N83" i="1"/>
  <c r="N84" i="1"/>
  <c r="N85" i="1"/>
  <c r="N87" i="1"/>
  <c r="N89" i="1"/>
  <c r="N9" i="1"/>
  <c r="M11" i="1"/>
  <c r="M13" i="1"/>
  <c r="M15" i="1"/>
  <c r="M17" i="1"/>
  <c r="M18" i="1"/>
  <c r="M19" i="1"/>
  <c r="M20" i="1"/>
  <c r="M21" i="1"/>
  <c r="M23" i="1"/>
  <c r="M25" i="1"/>
  <c r="M27" i="1"/>
  <c r="M29" i="1"/>
  <c r="M35" i="1"/>
  <c r="M37" i="1"/>
  <c r="M38" i="1"/>
  <c r="M39" i="1"/>
  <c r="M40" i="1"/>
  <c r="M41" i="1"/>
  <c r="M42" i="1"/>
  <c r="M43" i="1"/>
  <c r="M44" i="1"/>
  <c r="M45" i="1"/>
  <c r="M47" i="1"/>
  <c r="M48" i="1"/>
  <c r="M49" i="1"/>
  <c r="M51" i="1"/>
  <c r="M53" i="1"/>
  <c r="M55" i="1"/>
  <c r="M56" i="1"/>
  <c r="M57" i="1"/>
  <c r="M58" i="1"/>
  <c r="M59" i="1"/>
  <c r="M61" i="1"/>
  <c r="M63" i="1"/>
  <c r="M65" i="1"/>
  <c r="M67" i="1"/>
  <c r="M69" i="1"/>
  <c r="M71" i="1"/>
  <c r="M72" i="1"/>
  <c r="M73" i="1"/>
  <c r="M75" i="1"/>
  <c r="M77" i="1"/>
  <c r="M79" i="1"/>
  <c r="M81" i="1"/>
  <c r="M82" i="1"/>
  <c r="M83" i="1"/>
  <c r="M84" i="1"/>
  <c r="M85" i="1"/>
  <c r="M87" i="1"/>
  <c r="M89" i="1"/>
  <c r="M9" i="1"/>
  <c r="K89" i="1"/>
  <c r="K87" i="1"/>
  <c r="K85" i="1"/>
  <c r="K83" i="1"/>
  <c r="K81" i="1"/>
  <c r="K79" i="1"/>
  <c r="K77" i="1"/>
  <c r="K75" i="1"/>
  <c r="K73" i="1"/>
  <c r="K71" i="1"/>
  <c r="K69" i="1"/>
  <c r="K67" i="1"/>
  <c r="K65" i="1"/>
  <c r="K63" i="1"/>
  <c r="K61" i="1"/>
  <c r="K59" i="1"/>
  <c r="K57" i="1"/>
  <c r="K55" i="1"/>
  <c r="K53" i="1"/>
  <c r="K51" i="1"/>
  <c r="K49" i="1"/>
  <c r="K47" i="1"/>
  <c r="K45" i="1"/>
  <c r="K43" i="1"/>
  <c r="K41" i="1"/>
  <c r="K39" i="1"/>
  <c r="K37" i="1"/>
  <c r="K35" i="1"/>
  <c r="K29" i="1"/>
  <c r="K27" i="1"/>
  <c r="K25" i="1"/>
  <c r="K23" i="1"/>
  <c r="K21" i="1"/>
  <c r="K19" i="1"/>
  <c r="K17" i="1"/>
  <c r="K15" i="1"/>
  <c r="K13" i="1"/>
  <c r="K11" i="1"/>
  <c r="K9" i="1"/>
  <c r="H89" i="1"/>
  <c r="H87" i="1"/>
  <c r="H85" i="1"/>
  <c r="H83" i="1"/>
  <c r="H81" i="1"/>
  <c r="H79" i="1"/>
  <c r="H77" i="1"/>
  <c r="H75" i="1"/>
  <c r="H73" i="1"/>
  <c r="H71" i="1"/>
  <c r="H69" i="1"/>
  <c r="H67" i="1"/>
  <c r="H65" i="1"/>
  <c r="H63" i="1"/>
  <c r="H61" i="1"/>
  <c r="H59" i="1"/>
  <c r="H57" i="1"/>
  <c r="H55" i="1"/>
  <c r="H53" i="1"/>
  <c r="H51" i="1"/>
  <c r="H49" i="1"/>
  <c r="H47" i="1"/>
  <c r="H45" i="1"/>
  <c r="H43" i="1"/>
  <c r="H41" i="1"/>
  <c r="H39" i="1"/>
  <c r="H37" i="1"/>
  <c r="H35" i="1"/>
  <c r="H29" i="1"/>
  <c r="H27" i="1"/>
  <c r="H25" i="1"/>
  <c r="H23" i="1"/>
  <c r="H21" i="1"/>
  <c r="H19" i="1"/>
  <c r="H17" i="1"/>
  <c r="H15" i="1"/>
  <c r="H13" i="1"/>
  <c r="H11" i="1"/>
  <c r="H9" i="1"/>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G9" i="1"/>
  <c r="D69" i="1"/>
  <c r="F9" i="1"/>
  <c r="D89" i="1"/>
  <c r="D87" i="1"/>
  <c r="D85" i="1"/>
  <c r="D83" i="1"/>
  <c r="D81" i="1"/>
  <c r="D79" i="1"/>
  <c r="D77" i="1"/>
  <c r="D75" i="1"/>
  <c r="D73" i="1"/>
  <c r="D71" i="1"/>
  <c r="D67" i="1"/>
  <c r="D65" i="1"/>
  <c r="D63" i="1"/>
  <c r="D61" i="1"/>
  <c r="D59" i="1"/>
  <c r="D57" i="1"/>
  <c r="D55" i="1"/>
  <c r="D53" i="1"/>
  <c r="D51" i="1"/>
  <c r="D49" i="1"/>
  <c r="D47" i="1"/>
  <c r="D45" i="1"/>
  <c r="D43" i="1"/>
  <c r="D41" i="1"/>
  <c r="D39" i="1"/>
  <c r="D37" i="1"/>
  <c r="D35" i="1"/>
  <c r="D29" i="1"/>
  <c r="D27" i="1"/>
  <c r="D25" i="1"/>
  <c r="D23" i="1"/>
  <c r="D21" i="1"/>
  <c r="D19" i="1"/>
  <c r="D17" i="1"/>
  <c r="D15" i="1"/>
  <c r="D13" i="1"/>
  <c r="D11" i="1"/>
  <c r="D9" i="1"/>
  <c r="AJ172" i="12" l="1"/>
  <c r="AK172" i="12" s="1"/>
  <c r="AL172" i="12" s="1"/>
  <c r="U93" i="1"/>
  <c r="AK170" i="12"/>
  <c r="AL170" i="12" s="1"/>
  <c r="V91" i="1" s="1"/>
  <c r="AO170" i="12"/>
  <c r="AP170" i="12" s="1"/>
  <c r="AK176" i="12"/>
  <c r="AL176" i="12" s="1"/>
  <c r="AO176" i="12"/>
  <c r="AP176" i="12" s="1"/>
  <c r="W93" i="1"/>
  <c r="AE139" i="12"/>
  <c r="AB13" i="12"/>
  <c r="AD13" i="12" s="1"/>
  <c r="AE13" i="12" s="1"/>
  <c r="AB21" i="12"/>
  <c r="AD21" i="12" s="1"/>
  <c r="AE21" i="12" s="1"/>
  <c r="AB115" i="12"/>
  <c r="AD115" i="12" s="1"/>
  <c r="AE115" i="12" s="1"/>
  <c r="AB131" i="12"/>
  <c r="AD131" i="12" s="1"/>
  <c r="AE131" i="12" s="1"/>
  <c r="AA55" i="12"/>
  <c r="AB55" i="12" s="1"/>
  <c r="AD55" i="12" s="1"/>
  <c r="AE55" i="12" s="1"/>
  <c r="AA67" i="12"/>
  <c r="AB67" i="12" s="1"/>
  <c r="AD67" i="12" s="1"/>
  <c r="AE67" i="12" s="1"/>
  <c r="AA125" i="12"/>
  <c r="AB125" i="12" s="1"/>
  <c r="AD125" i="12" s="1"/>
  <c r="AE125" i="12" s="1"/>
  <c r="AA165" i="12"/>
  <c r="AB165" i="12" s="1"/>
  <c r="AD165" i="12" s="1"/>
  <c r="AE165" i="12" s="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AA41" i="12" s="1"/>
  <c r="AB41" i="12" s="1"/>
  <c r="AD41" i="12" s="1"/>
  <c r="AE41" i="12" s="1"/>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AA113" i="12" s="1"/>
  <c r="AB113" i="12" s="1"/>
  <c r="AD113" i="12" s="1"/>
  <c r="AE113" i="12" s="1"/>
  <c r="Z114" i="12"/>
  <c r="Z115" i="12"/>
  <c r="Z116" i="12"/>
  <c r="Z117" i="12"/>
  <c r="Z118" i="12"/>
  <c r="Z119" i="12"/>
  <c r="Z120" i="12"/>
  <c r="Z121" i="12"/>
  <c r="AA121" i="12" s="1"/>
  <c r="AB121" i="12" s="1"/>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AA145" i="12" s="1"/>
  <c r="AB145" i="12" s="1"/>
  <c r="AD145" i="12" s="1"/>
  <c r="AE145" i="12" s="1"/>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67" i="12"/>
  <c r="X168" i="12"/>
  <c r="X169"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R169" i="12"/>
  <c r="R13" i="12"/>
  <c r="R14" i="12"/>
  <c r="R15" i="12"/>
  <c r="R16" i="12"/>
  <c r="R17" i="12"/>
  <c r="R18" i="12"/>
  <c r="R19" i="12"/>
  <c r="R20" i="12"/>
  <c r="R21" i="12"/>
  <c r="R22" i="12"/>
  <c r="R23" i="12"/>
  <c r="R24" i="12"/>
  <c r="R25" i="12"/>
  <c r="R26" i="12"/>
  <c r="R27" i="12"/>
  <c r="R28" i="12"/>
  <c r="AA28" i="12" s="1"/>
  <c r="AB28" i="12" s="1"/>
  <c r="AD28" i="12" s="1"/>
  <c r="AE28" i="12" s="1"/>
  <c r="AG28" i="12" s="1"/>
  <c r="AH28" i="12" s="1"/>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AA156" i="12" s="1"/>
  <c r="AB156" i="12" s="1"/>
  <c r="AD156" i="12" s="1"/>
  <c r="AE156" i="12" s="1"/>
  <c r="AG156" i="12" s="1"/>
  <c r="AH156" i="12" s="1"/>
  <c r="R157" i="12"/>
  <c r="R158" i="12"/>
  <c r="R159" i="12"/>
  <c r="R160" i="12"/>
  <c r="R161" i="12"/>
  <c r="R162" i="12"/>
  <c r="R163" i="12"/>
  <c r="R164" i="12"/>
  <c r="R165" i="12"/>
  <c r="R166" i="12"/>
  <c r="R167" i="12"/>
  <c r="R168"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AA96" i="12" s="1"/>
  <c r="AB96" i="12" s="1"/>
  <c r="AD96" i="12" s="1"/>
  <c r="AE96" i="12" s="1"/>
  <c r="P97" i="12"/>
  <c r="P98" i="12"/>
  <c r="P99" i="12"/>
  <c r="P100" i="12"/>
  <c r="P101" i="12"/>
  <c r="P102" i="12"/>
  <c r="P103" i="12"/>
  <c r="P104" i="12"/>
  <c r="AA104" i="12" s="1"/>
  <c r="AB104" i="12" s="1"/>
  <c r="AD104" i="12" s="1"/>
  <c r="AE104" i="12" s="1"/>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N13" i="12"/>
  <c r="AA13" i="12" s="1"/>
  <c r="N14" i="12"/>
  <c r="AA14" i="12" s="1"/>
  <c r="AB14" i="12" s="1"/>
  <c r="AD14" i="12" s="1"/>
  <c r="AE14" i="12" s="1"/>
  <c r="N15" i="12"/>
  <c r="AA15" i="12" s="1"/>
  <c r="AB15" i="12" s="1"/>
  <c r="AD15" i="12" s="1"/>
  <c r="AE15" i="12" s="1"/>
  <c r="N16" i="12"/>
  <c r="N17" i="12"/>
  <c r="N18" i="12"/>
  <c r="N19" i="12"/>
  <c r="AA19" i="12" s="1"/>
  <c r="AB19" i="12" s="1"/>
  <c r="AD19" i="12" s="1"/>
  <c r="AE19" i="12" s="1"/>
  <c r="N20" i="12"/>
  <c r="N21" i="12"/>
  <c r="AA21" i="12" s="1"/>
  <c r="N22" i="12"/>
  <c r="N23" i="12"/>
  <c r="AA23" i="12" s="1"/>
  <c r="AB23" i="12" s="1"/>
  <c r="AD23" i="12" s="1"/>
  <c r="AE23" i="12" s="1"/>
  <c r="N24" i="12"/>
  <c r="N25" i="12"/>
  <c r="N26" i="12"/>
  <c r="N27" i="12"/>
  <c r="AA27" i="12" s="1"/>
  <c r="AB27" i="12" s="1"/>
  <c r="AD27" i="12" s="1"/>
  <c r="AE27" i="12" s="1"/>
  <c r="N28" i="12"/>
  <c r="N29" i="12"/>
  <c r="AA29" i="12" s="1"/>
  <c r="AB29" i="12" s="1"/>
  <c r="AD29" i="12" s="1"/>
  <c r="AE29" i="12" s="1"/>
  <c r="N30" i="12"/>
  <c r="AA30" i="12" s="1"/>
  <c r="AB30" i="12" s="1"/>
  <c r="AD30" i="12" s="1"/>
  <c r="AE30" i="12" s="1"/>
  <c r="AG30" i="12" s="1"/>
  <c r="AH30" i="12" s="1"/>
  <c r="N31" i="12"/>
  <c r="AA31" i="12" s="1"/>
  <c r="AB31" i="12" s="1"/>
  <c r="AD31" i="12" s="1"/>
  <c r="AE31" i="12" s="1"/>
  <c r="N32" i="12"/>
  <c r="N33" i="12"/>
  <c r="N34" i="12"/>
  <c r="N35" i="12"/>
  <c r="N36" i="12"/>
  <c r="N37" i="12"/>
  <c r="N38" i="12"/>
  <c r="N39" i="12"/>
  <c r="AA39" i="12" s="1"/>
  <c r="AB39" i="12" s="1"/>
  <c r="AD39" i="12" s="1"/>
  <c r="N40" i="12"/>
  <c r="N41" i="12"/>
  <c r="N42" i="12"/>
  <c r="N43" i="12"/>
  <c r="AA43" i="12" s="1"/>
  <c r="AB43" i="12" s="1"/>
  <c r="AD43" i="12" s="1"/>
  <c r="AE43" i="12" s="1"/>
  <c r="N44" i="12"/>
  <c r="N45" i="12"/>
  <c r="N46" i="12"/>
  <c r="AA46" i="12" s="1"/>
  <c r="AB46" i="12" s="1"/>
  <c r="AD46" i="12" s="1"/>
  <c r="AE46" i="12" s="1"/>
  <c r="AG46" i="12" s="1"/>
  <c r="AH46" i="12" s="1"/>
  <c r="N47" i="12"/>
  <c r="AA47" i="12" s="1"/>
  <c r="AB47" i="12" s="1"/>
  <c r="AD47" i="12" s="1"/>
  <c r="AE47" i="12" s="1"/>
  <c r="N48" i="12"/>
  <c r="N49" i="12"/>
  <c r="N50" i="12"/>
  <c r="N51" i="12"/>
  <c r="AA51" i="12" s="1"/>
  <c r="AB51" i="12" s="1"/>
  <c r="AD51" i="12" s="1"/>
  <c r="AE51" i="12" s="1"/>
  <c r="N52" i="12"/>
  <c r="N53" i="12"/>
  <c r="AA53" i="12" s="1"/>
  <c r="AB53" i="12" s="1"/>
  <c r="N54" i="12"/>
  <c r="N55" i="12"/>
  <c r="N56" i="12"/>
  <c r="N57" i="12"/>
  <c r="N58" i="12"/>
  <c r="N59" i="12"/>
  <c r="AA59" i="12" s="1"/>
  <c r="AB59" i="12" s="1"/>
  <c r="AD59" i="12" s="1"/>
  <c r="AE59" i="12" s="1"/>
  <c r="N60" i="12"/>
  <c r="N61" i="12"/>
  <c r="AA61" i="12" s="1"/>
  <c r="AB61" i="12" s="1"/>
  <c r="AD61" i="12" s="1"/>
  <c r="AE61" i="12" s="1"/>
  <c r="N62" i="12"/>
  <c r="N63" i="12"/>
  <c r="AA63" i="12" s="1"/>
  <c r="AB63" i="12" s="1"/>
  <c r="AD63" i="12" s="1"/>
  <c r="AE63" i="12" s="1"/>
  <c r="N64" i="12"/>
  <c r="N65" i="12"/>
  <c r="N66" i="12"/>
  <c r="N67" i="12"/>
  <c r="N68" i="12"/>
  <c r="N69" i="12"/>
  <c r="AA69" i="12" s="1"/>
  <c r="AB69" i="12" s="1"/>
  <c r="AD69" i="12" s="1"/>
  <c r="AE69" i="12" s="1"/>
  <c r="N70" i="12"/>
  <c r="AA70" i="12" s="1"/>
  <c r="AB70" i="12" s="1"/>
  <c r="AD70" i="12" s="1"/>
  <c r="AE70" i="12" s="1"/>
  <c r="AG70" i="12" s="1"/>
  <c r="AH70" i="12" s="1"/>
  <c r="N71" i="12"/>
  <c r="AA71" i="12" s="1"/>
  <c r="AB71" i="12" s="1"/>
  <c r="AD71" i="12" s="1"/>
  <c r="AE71" i="12" s="1"/>
  <c r="N72" i="12"/>
  <c r="N73" i="12"/>
  <c r="N74" i="12"/>
  <c r="N75" i="12"/>
  <c r="N76" i="12"/>
  <c r="N77" i="12"/>
  <c r="N78" i="12"/>
  <c r="N79" i="12"/>
  <c r="N80" i="12"/>
  <c r="N81" i="12"/>
  <c r="N82" i="12"/>
  <c r="N83" i="12"/>
  <c r="N84" i="12"/>
  <c r="N85" i="12"/>
  <c r="AA85" i="12" s="1"/>
  <c r="AB85" i="12" s="1"/>
  <c r="AD85" i="12" s="1"/>
  <c r="AE85" i="12" s="1"/>
  <c r="N86" i="12"/>
  <c r="N87" i="12"/>
  <c r="N88" i="12"/>
  <c r="N89" i="12"/>
  <c r="N90" i="12"/>
  <c r="N91" i="12"/>
  <c r="N92" i="12"/>
  <c r="N93" i="12"/>
  <c r="N94" i="12"/>
  <c r="N95" i="12"/>
  <c r="AA95" i="12" s="1"/>
  <c r="AB95" i="12" s="1"/>
  <c r="AD95" i="12" s="1"/>
  <c r="AE95" i="12" s="1"/>
  <c r="N96" i="12"/>
  <c r="N97" i="12"/>
  <c r="N98" i="12"/>
  <c r="N99" i="12"/>
  <c r="AA99" i="12" s="1"/>
  <c r="AB99" i="12" s="1"/>
  <c r="AD99" i="12" s="1"/>
  <c r="AE99" i="12" s="1"/>
  <c r="N100" i="12"/>
  <c r="N101" i="12"/>
  <c r="AA101" i="12" s="1"/>
  <c r="AB101" i="12" s="1"/>
  <c r="AD101" i="12" s="1"/>
  <c r="AE101" i="12" s="1"/>
  <c r="N102" i="12"/>
  <c r="AA102" i="12" s="1"/>
  <c r="AB102" i="12" s="1"/>
  <c r="AD102" i="12" s="1"/>
  <c r="AE102" i="12" s="1"/>
  <c r="AG102" i="12" s="1"/>
  <c r="AH102" i="12" s="1"/>
  <c r="N103" i="12"/>
  <c r="AA103" i="12" s="1"/>
  <c r="AB103" i="12" s="1"/>
  <c r="AD103" i="12" s="1"/>
  <c r="AE103" i="12" s="1"/>
  <c r="N104" i="12"/>
  <c r="N105" i="12"/>
  <c r="N106" i="12"/>
  <c r="N107" i="12"/>
  <c r="AA107" i="12" s="1"/>
  <c r="AB107" i="12" s="1"/>
  <c r="AD107" i="12" s="1"/>
  <c r="AE107" i="12" s="1"/>
  <c r="N108" i="12"/>
  <c r="N109" i="12"/>
  <c r="AA109" i="12" s="1"/>
  <c r="AB109" i="12" s="1"/>
  <c r="AD109" i="12" s="1"/>
  <c r="AE109" i="12" s="1"/>
  <c r="N110" i="12"/>
  <c r="AA110" i="12" s="1"/>
  <c r="AB110" i="12" s="1"/>
  <c r="N111" i="12"/>
  <c r="AA111" i="12" s="1"/>
  <c r="AB111" i="12" s="1"/>
  <c r="AD111" i="12" s="1"/>
  <c r="AE111" i="12" s="1"/>
  <c r="N112" i="12"/>
  <c r="N113" i="12"/>
  <c r="N114" i="12"/>
  <c r="N115" i="12"/>
  <c r="AA115" i="12" s="1"/>
  <c r="N116" i="12"/>
  <c r="N117" i="12"/>
  <c r="AA117" i="12" s="1"/>
  <c r="AB117" i="12" s="1"/>
  <c r="AD117" i="12" s="1"/>
  <c r="AE117" i="12" s="1"/>
  <c r="N118" i="12"/>
  <c r="AA118" i="12" s="1"/>
  <c r="AB118" i="12" s="1"/>
  <c r="AD118" i="12" s="1"/>
  <c r="AE118" i="12" s="1"/>
  <c r="N119" i="12"/>
  <c r="AA119" i="12" s="1"/>
  <c r="AB119" i="12" s="1"/>
  <c r="AD119" i="12" s="1"/>
  <c r="AE119" i="12" s="1"/>
  <c r="N120" i="12"/>
  <c r="N121" i="12"/>
  <c r="N122" i="12"/>
  <c r="N123" i="12"/>
  <c r="AA123" i="12" s="1"/>
  <c r="AB123" i="12" s="1"/>
  <c r="AD123" i="12" s="1"/>
  <c r="AE123" i="12" s="1"/>
  <c r="N124" i="12"/>
  <c r="N125" i="12"/>
  <c r="N126" i="12"/>
  <c r="AA126" i="12" s="1"/>
  <c r="AB126" i="12" s="1"/>
  <c r="N127" i="12"/>
  <c r="AA127" i="12" s="1"/>
  <c r="AB127" i="12" s="1"/>
  <c r="AD127" i="12" s="1"/>
  <c r="AE127" i="12" s="1"/>
  <c r="N128" i="12"/>
  <c r="N129" i="12"/>
  <c r="N130" i="12"/>
  <c r="N131" i="12"/>
  <c r="AA131" i="12" s="1"/>
  <c r="N132" i="12"/>
  <c r="N133" i="12"/>
  <c r="N134" i="12"/>
  <c r="N135" i="12"/>
  <c r="AA135" i="12" s="1"/>
  <c r="AB135" i="12" s="1"/>
  <c r="AD135" i="12" s="1"/>
  <c r="AE135" i="12" s="1"/>
  <c r="N136" i="12"/>
  <c r="N137" i="12"/>
  <c r="N138" i="12"/>
  <c r="N139" i="12"/>
  <c r="AA139" i="12" s="1"/>
  <c r="AB139" i="12" s="1"/>
  <c r="AD139" i="12" s="1"/>
  <c r="N140" i="12"/>
  <c r="N141" i="12"/>
  <c r="N142" i="12"/>
  <c r="AA142" i="12" s="1"/>
  <c r="AB142" i="12" s="1"/>
  <c r="N143" i="12"/>
  <c r="N144" i="12"/>
  <c r="N145" i="12"/>
  <c r="N146" i="12"/>
  <c r="N147" i="12"/>
  <c r="AA147" i="12" s="1"/>
  <c r="AB147" i="12" s="1"/>
  <c r="AD147" i="12" s="1"/>
  <c r="AE147" i="12" s="1"/>
  <c r="N148" i="12"/>
  <c r="N149" i="12"/>
  <c r="AA149" i="12" s="1"/>
  <c r="AB149" i="12" s="1"/>
  <c r="AD149" i="12" s="1"/>
  <c r="AE149" i="12" s="1"/>
  <c r="N150" i="12"/>
  <c r="N151" i="12"/>
  <c r="AA151" i="12" s="1"/>
  <c r="AB151" i="12" s="1"/>
  <c r="AD151" i="12" s="1"/>
  <c r="AE151" i="12" s="1"/>
  <c r="N152" i="12"/>
  <c r="N153" i="12"/>
  <c r="N154" i="12"/>
  <c r="N155" i="12"/>
  <c r="AA155" i="12" s="1"/>
  <c r="AB155" i="12" s="1"/>
  <c r="AD155" i="12" s="1"/>
  <c r="AE155" i="12" s="1"/>
  <c r="N156" i="12"/>
  <c r="N157" i="12"/>
  <c r="AA157" i="12" s="1"/>
  <c r="AB157" i="12" s="1"/>
  <c r="AD157" i="12" s="1"/>
  <c r="AE157" i="12" s="1"/>
  <c r="N158" i="12"/>
  <c r="AA158" i="12" s="1"/>
  <c r="AB158" i="12" s="1"/>
  <c r="AD158" i="12" s="1"/>
  <c r="AE158" i="12" s="1"/>
  <c r="AG158" i="12" s="1"/>
  <c r="AH158" i="12" s="1"/>
  <c r="N159" i="12"/>
  <c r="AA159" i="12" s="1"/>
  <c r="AB159" i="12" s="1"/>
  <c r="AD159" i="12" s="1"/>
  <c r="AE159" i="12" s="1"/>
  <c r="N160" i="12"/>
  <c r="N161" i="12"/>
  <c r="N162" i="12"/>
  <c r="N163" i="12"/>
  <c r="AA163" i="12" s="1"/>
  <c r="AB163" i="12" s="1"/>
  <c r="AD163" i="12" s="1"/>
  <c r="AE163" i="12" s="1"/>
  <c r="N164" i="12"/>
  <c r="N165" i="12"/>
  <c r="N166" i="12"/>
  <c r="AA166" i="12" s="1"/>
  <c r="AB166" i="12" s="1"/>
  <c r="AD166" i="12" s="1"/>
  <c r="AE166" i="12" s="1"/>
  <c r="N167" i="12"/>
  <c r="AA167" i="12" s="1"/>
  <c r="AB167" i="12" s="1"/>
  <c r="AD167" i="12" s="1"/>
  <c r="AE167" i="12" s="1"/>
  <c r="N168" i="12"/>
  <c r="N169" i="12"/>
  <c r="D168" i="12"/>
  <c r="D166" i="12"/>
  <c r="D164" i="12"/>
  <c r="D162" i="12"/>
  <c r="D160" i="12"/>
  <c r="D158" i="12"/>
  <c r="D156" i="12"/>
  <c r="D154" i="12"/>
  <c r="D152" i="12"/>
  <c r="D150" i="12"/>
  <c r="D148" i="12"/>
  <c r="D146" i="12"/>
  <c r="D144" i="12"/>
  <c r="D142" i="12"/>
  <c r="D140" i="12"/>
  <c r="D138" i="12"/>
  <c r="D136" i="12"/>
  <c r="D134" i="12"/>
  <c r="D132" i="12"/>
  <c r="D130" i="12"/>
  <c r="D128" i="12"/>
  <c r="D126" i="12"/>
  <c r="D124" i="12"/>
  <c r="D122" i="12"/>
  <c r="D120" i="12"/>
  <c r="D118" i="12"/>
  <c r="D116" i="12"/>
  <c r="D114" i="12"/>
  <c r="D112" i="12"/>
  <c r="D110" i="12"/>
  <c r="D108" i="12"/>
  <c r="D106" i="12"/>
  <c r="D104" i="12"/>
  <c r="D102" i="12"/>
  <c r="D100" i="12"/>
  <c r="D98" i="12"/>
  <c r="D96" i="12"/>
  <c r="D94" i="12"/>
  <c r="D92" i="12"/>
  <c r="D90" i="12"/>
  <c r="D88" i="12"/>
  <c r="D86" i="12"/>
  <c r="D84" i="12"/>
  <c r="D82" i="12"/>
  <c r="D80" i="12"/>
  <c r="D78" i="12"/>
  <c r="D76" i="12"/>
  <c r="D74" i="12"/>
  <c r="D72" i="12"/>
  <c r="D70" i="12"/>
  <c r="D68" i="12"/>
  <c r="D66" i="12"/>
  <c r="D64" i="12"/>
  <c r="D62" i="12"/>
  <c r="D60" i="12"/>
  <c r="D58" i="12"/>
  <c r="D56" i="12"/>
  <c r="D54" i="12"/>
  <c r="D52" i="12"/>
  <c r="D50" i="12"/>
  <c r="D48" i="12"/>
  <c r="D46" i="12"/>
  <c r="D44" i="12"/>
  <c r="D42" i="12"/>
  <c r="D40" i="12"/>
  <c r="D38" i="12"/>
  <c r="D36" i="12"/>
  <c r="D34" i="12"/>
  <c r="D32" i="12"/>
  <c r="D30" i="12"/>
  <c r="D28" i="12"/>
  <c r="D26" i="12"/>
  <c r="D24" i="12"/>
  <c r="D22" i="12"/>
  <c r="D20" i="12"/>
  <c r="D18" i="12"/>
  <c r="D16" i="12"/>
  <c r="D14" i="12"/>
  <c r="AN70" i="12" l="1"/>
  <c r="AJ70" i="12"/>
  <c r="AK70" i="12" s="1"/>
  <c r="AJ46" i="12"/>
  <c r="AK46" i="12" s="1"/>
  <c r="AN46" i="12"/>
  <c r="AN28" i="12"/>
  <c r="AJ28" i="12"/>
  <c r="AK28" i="12" s="1"/>
  <c r="AL28" i="12" s="1"/>
  <c r="AJ158" i="12"/>
  <c r="AK158" i="12" s="1"/>
  <c r="AL158" i="12" s="1"/>
  <c r="AN158" i="12"/>
  <c r="AJ30" i="12"/>
  <c r="AK30" i="12" s="1"/>
  <c r="AL30" i="12" s="1"/>
  <c r="AN30" i="12"/>
  <c r="AJ156" i="12"/>
  <c r="AK156" i="12" s="1"/>
  <c r="AL156" i="12" s="1"/>
  <c r="AN156" i="12"/>
  <c r="AJ102" i="12"/>
  <c r="AK102" i="12" s="1"/>
  <c r="AN102" i="12"/>
  <c r="AG104" i="12"/>
  <c r="AH104" i="12" s="1"/>
  <c r="AG14" i="12"/>
  <c r="AH14" i="12" s="1"/>
  <c r="AA164" i="12"/>
  <c r="AB164" i="12" s="1"/>
  <c r="AD164" i="12" s="1"/>
  <c r="AE164" i="12" s="1"/>
  <c r="AG164" i="12" s="1"/>
  <c r="AH164" i="12" s="1"/>
  <c r="AA148" i="12"/>
  <c r="AB148" i="12" s="1"/>
  <c r="AD148" i="12" s="1"/>
  <c r="AE148" i="12" s="1"/>
  <c r="AG148" i="12" s="1"/>
  <c r="AH148" i="12" s="1"/>
  <c r="AA116" i="12"/>
  <c r="AB116" i="12" s="1"/>
  <c r="AD116" i="12" s="1"/>
  <c r="AE116" i="12" s="1"/>
  <c r="AG116" i="12" s="1"/>
  <c r="AH116" i="12" s="1"/>
  <c r="AA108" i="12"/>
  <c r="AB108" i="12" s="1"/>
  <c r="AD108" i="12" s="1"/>
  <c r="AE108" i="12" s="1"/>
  <c r="AG108" i="12" s="1"/>
  <c r="AH108" i="12" s="1"/>
  <c r="AA100" i="12"/>
  <c r="AB100" i="12" s="1"/>
  <c r="AD100" i="12" s="1"/>
  <c r="AE100" i="12" s="1"/>
  <c r="AG100" i="12" s="1"/>
  <c r="AH100" i="12" s="1"/>
  <c r="AA20" i="12"/>
  <c r="AB20" i="12" s="1"/>
  <c r="AD20" i="12" s="1"/>
  <c r="AE20" i="12" s="1"/>
  <c r="AG20" i="12" s="1"/>
  <c r="AH20" i="12" s="1"/>
  <c r="AG118" i="12"/>
  <c r="AH118" i="12" s="1"/>
  <c r="AA154" i="12"/>
  <c r="AB154" i="12" s="1"/>
  <c r="AD154" i="12" s="1"/>
  <c r="AE154" i="12" s="1"/>
  <c r="AG154" i="12" s="1"/>
  <c r="AH154" i="12" s="1"/>
  <c r="AA138" i="12"/>
  <c r="AB138" i="12" s="1"/>
  <c r="AD138" i="12" s="1"/>
  <c r="AE138" i="12" s="1"/>
  <c r="AG138" i="12" s="1"/>
  <c r="AH138" i="12" s="1"/>
  <c r="AA106" i="12"/>
  <c r="AB106" i="12" s="1"/>
  <c r="AD106" i="12" s="1"/>
  <c r="AE106" i="12" s="1"/>
  <c r="AG106" i="12" s="1"/>
  <c r="AH106" i="12" s="1"/>
  <c r="AA26" i="12"/>
  <c r="AB26" i="12" s="1"/>
  <c r="AD26" i="12" s="1"/>
  <c r="AE26" i="12" s="1"/>
  <c r="AG26" i="12" s="1"/>
  <c r="AH26" i="12" s="1"/>
  <c r="AA137" i="12"/>
  <c r="AB137" i="12" s="1"/>
  <c r="AD137" i="12" s="1"/>
  <c r="AE137" i="12" s="1"/>
  <c r="AA105" i="12"/>
  <c r="AB105" i="12" s="1"/>
  <c r="AD105" i="12" s="1"/>
  <c r="AE105" i="12" s="1"/>
  <c r="AA97" i="12"/>
  <c r="AB97" i="12" s="1"/>
  <c r="AD97" i="12" s="1"/>
  <c r="AE97" i="12" s="1"/>
  <c r="AG96" i="12" s="1"/>
  <c r="AH96" i="12" s="1"/>
  <c r="AA89" i="12"/>
  <c r="AB89" i="12" s="1"/>
  <c r="AD89" i="12" s="1"/>
  <c r="AE89" i="12" s="1"/>
  <c r="AA81" i="12"/>
  <c r="AB81" i="12" s="1"/>
  <c r="AD81" i="12" s="1"/>
  <c r="AE81" i="12" s="1"/>
  <c r="AA65" i="12"/>
  <c r="AB65" i="12" s="1"/>
  <c r="AD65" i="12" s="1"/>
  <c r="AE65" i="12" s="1"/>
  <c r="AA57" i="12"/>
  <c r="AB57" i="12" s="1"/>
  <c r="AD57" i="12" s="1"/>
  <c r="AE57" i="12" s="1"/>
  <c r="AA49" i="12"/>
  <c r="AB49" i="12" s="1"/>
  <c r="AD49" i="12" s="1"/>
  <c r="AE49" i="12" s="1"/>
  <c r="AA33" i="12"/>
  <c r="AB33" i="12" s="1"/>
  <c r="AD33" i="12" s="1"/>
  <c r="AE33" i="12" s="1"/>
  <c r="AA25" i="12"/>
  <c r="AB25" i="12" s="1"/>
  <c r="AD25" i="12" s="1"/>
  <c r="AE25" i="12" s="1"/>
  <c r="AA17" i="12"/>
  <c r="AB17" i="12" s="1"/>
  <c r="AD17" i="12" s="1"/>
  <c r="AE17" i="12" s="1"/>
  <c r="AG166" i="12"/>
  <c r="AH166" i="12" s="1"/>
  <c r="AA162" i="12"/>
  <c r="AB162" i="12" s="1"/>
  <c r="AD162" i="12" s="1"/>
  <c r="AE162" i="12" s="1"/>
  <c r="AG162" i="12" s="1"/>
  <c r="AH162" i="12" s="1"/>
  <c r="AA146" i="12"/>
  <c r="AB146" i="12" s="1"/>
  <c r="AD146" i="12" s="1"/>
  <c r="AE146" i="12" s="1"/>
  <c r="AG146" i="12" s="1"/>
  <c r="AH146" i="12" s="1"/>
  <c r="AA114" i="12"/>
  <c r="AB114" i="12" s="1"/>
  <c r="AD114" i="12" s="1"/>
  <c r="AE114" i="12" s="1"/>
  <c r="AG114" i="12" s="1"/>
  <c r="AH114" i="12" s="1"/>
  <c r="AA98" i="12"/>
  <c r="AB98" i="12" s="1"/>
  <c r="AD98" i="12" s="1"/>
  <c r="AE98" i="12" s="1"/>
  <c r="AG98" i="12" s="1"/>
  <c r="AH98" i="12" s="1"/>
  <c r="AA66" i="12"/>
  <c r="AB66" i="12" s="1"/>
  <c r="AD66" i="12" s="1"/>
  <c r="AE66" i="12" s="1"/>
  <c r="AG66" i="12" s="1"/>
  <c r="AH66" i="12" s="1"/>
  <c r="AA50" i="12"/>
  <c r="AB50" i="12" s="1"/>
  <c r="AD50" i="12" s="1"/>
  <c r="AE50" i="12" s="1"/>
  <c r="AG50" i="12" s="1"/>
  <c r="AH50" i="12" s="1"/>
  <c r="AA34" i="12"/>
  <c r="AB34" i="12" s="1"/>
  <c r="AD34" i="12" s="1"/>
  <c r="AA18" i="12"/>
  <c r="AB18" i="12" s="1"/>
  <c r="AD18" i="12" s="1"/>
  <c r="AE18" i="12" s="1"/>
  <c r="AG18" i="12" s="1"/>
  <c r="AH18" i="12" s="1"/>
  <c r="AA161" i="12"/>
  <c r="AB161" i="12" s="1"/>
  <c r="AD161" i="12" s="1"/>
  <c r="AE161" i="12" s="1"/>
  <c r="AA168" i="12"/>
  <c r="AB168" i="12" s="1"/>
  <c r="AD168" i="12" s="1"/>
  <c r="AE168" i="12" s="1"/>
  <c r="AA144" i="12"/>
  <c r="AB144" i="12" s="1"/>
  <c r="AD144" i="12" s="1"/>
  <c r="AE144" i="12" s="1"/>
  <c r="AG144" i="12" s="1"/>
  <c r="AH144" i="12" s="1"/>
  <c r="AA112" i="12"/>
  <c r="AB112" i="12" s="1"/>
  <c r="AD112" i="12" s="1"/>
  <c r="AE112" i="12" s="1"/>
  <c r="AG112" i="12" s="1"/>
  <c r="AH112" i="12" s="1"/>
  <c r="AA64" i="12"/>
  <c r="AB64" i="12" s="1"/>
  <c r="AD64" i="12" s="1"/>
  <c r="AE64" i="12" s="1"/>
  <c r="AG64" i="12" s="1"/>
  <c r="AH64" i="12" s="1"/>
  <c r="AA48" i="12"/>
  <c r="AB48" i="12" s="1"/>
  <c r="AD48" i="12" s="1"/>
  <c r="AE48" i="12" s="1"/>
  <c r="AG48" i="12" s="1"/>
  <c r="AH48" i="12" s="1"/>
  <c r="AA40" i="12"/>
  <c r="AB40" i="12" s="1"/>
  <c r="AD40" i="12" s="1"/>
  <c r="AE40" i="12" s="1"/>
  <c r="AG40" i="12" s="1"/>
  <c r="AH40" i="12" s="1"/>
  <c r="AA24" i="12"/>
  <c r="AB24" i="12" s="1"/>
  <c r="AD24" i="12" s="1"/>
  <c r="AE24" i="12" s="1"/>
  <c r="AG24" i="12" s="1"/>
  <c r="AH24" i="12" s="1"/>
  <c r="AA16" i="12"/>
  <c r="AB16" i="12" s="1"/>
  <c r="AD16" i="12" s="1"/>
  <c r="AE16" i="12" s="1"/>
  <c r="AA87" i="12"/>
  <c r="AB87" i="12" s="1"/>
  <c r="AA120" i="12"/>
  <c r="AB120" i="12" s="1"/>
  <c r="AD120" i="12" s="1"/>
  <c r="AA153" i="12"/>
  <c r="AB153" i="12" s="1"/>
  <c r="AA128" i="12"/>
  <c r="AB128" i="12" s="1"/>
  <c r="AA60" i="12"/>
  <c r="AB60" i="12" s="1"/>
  <c r="AA38" i="12"/>
  <c r="AB38" i="12" s="1"/>
  <c r="AA133" i="12"/>
  <c r="AB133" i="12" s="1"/>
  <c r="AD133" i="12" s="1"/>
  <c r="AA94" i="12"/>
  <c r="AB94" i="12" s="1"/>
  <c r="AA52" i="12"/>
  <c r="AB52" i="12" s="1"/>
  <c r="AA35" i="12"/>
  <c r="AB35" i="12" s="1"/>
  <c r="AQ170" i="12"/>
  <c r="X91" i="1" s="1"/>
  <c r="W91" i="1"/>
  <c r="AA160" i="12"/>
  <c r="AB160" i="12" s="1"/>
  <c r="R89" i="1" s="1"/>
  <c r="AA152" i="12"/>
  <c r="AB152" i="12" s="1"/>
  <c r="R87" i="1" s="1"/>
  <c r="AD153" i="12"/>
  <c r="AA150" i="12"/>
  <c r="AB150" i="12" s="1"/>
  <c r="R85" i="1" s="1"/>
  <c r="AA143" i="12"/>
  <c r="AB143" i="12" s="1"/>
  <c r="AD143" i="12" s="1"/>
  <c r="AA141" i="12"/>
  <c r="AB141" i="12" s="1"/>
  <c r="AD141" i="12" s="1"/>
  <c r="R83" i="1"/>
  <c r="AD142" i="12"/>
  <c r="AA136" i="12"/>
  <c r="AB136" i="12" s="1"/>
  <c r="AD136" i="12" s="1"/>
  <c r="AA140" i="12"/>
  <c r="AB140" i="12" s="1"/>
  <c r="R81" i="1" s="1"/>
  <c r="AA134" i="12"/>
  <c r="AB134" i="12" s="1"/>
  <c r="R77" i="1" s="1"/>
  <c r="AA132" i="12"/>
  <c r="AB132" i="12" s="1"/>
  <c r="AD132" i="12" s="1"/>
  <c r="AD121" i="12"/>
  <c r="AA129" i="12"/>
  <c r="AB129" i="12" s="1"/>
  <c r="R72" i="1" s="1"/>
  <c r="AA122" i="12"/>
  <c r="AB122" i="12" s="1"/>
  <c r="R65" i="1" s="1"/>
  <c r="AA130" i="12"/>
  <c r="AB130" i="12" s="1"/>
  <c r="AD130" i="12" s="1"/>
  <c r="AA124" i="12"/>
  <c r="AB124" i="12" s="1"/>
  <c r="R67" i="1" s="1"/>
  <c r="R71" i="1"/>
  <c r="AD128" i="12"/>
  <c r="R69" i="1"/>
  <c r="AD126" i="12"/>
  <c r="R63" i="1"/>
  <c r="R61" i="1"/>
  <c r="AD110" i="12"/>
  <c r="AA92" i="12"/>
  <c r="AB92" i="12" s="1"/>
  <c r="AD92" i="12" s="1"/>
  <c r="AA93" i="12"/>
  <c r="AB93" i="12" s="1"/>
  <c r="R58" i="1" s="1"/>
  <c r="AA91" i="12"/>
  <c r="AB91" i="12" s="1"/>
  <c r="AD91" i="12" s="1"/>
  <c r="R59" i="1"/>
  <c r="AD94" i="12"/>
  <c r="AA84" i="12"/>
  <c r="AB84" i="12" s="1"/>
  <c r="R49" i="1" s="1"/>
  <c r="AA90" i="12"/>
  <c r="AB90" i="12" s="1"/>
  <c r="AD90" i="12" s="1"/>
  <c r="AA88" i="12"/>
  <c r="AB88" i="12" s="1"/>
  <c r="R53" i="1" s="1"/>
  <c r="AA86" i="12"/>
  <c r="AB86" i="12" s="1"/>
  <c r="R51" i="1" s="1"/>
  <c r="AD87" i="12"/>
  <c r="AA83" i="12"/>
  <c r="AB83" i="12" s="1"/>
  <c r="AD83" i="12" s="1"/>
  <c r="AA82" i="12"/>
  <c r="AB82" i="12" s="1"/>
  <c r="AD82" i="12" s="1"/>
  <c r="AA80" i="12"/>
  <c r="AB80" i="12" s="1"/>
  <c r="AD80" i="12" s="1"/>
  <c r="AA76" i="12"/>
  <c r="AB76" i="12" s="1"/>
  <c r="AD76" i="12" s="1"/>
  <c r="AA79" i="12"/>
  <c r="AB79" i="12" s="1"/>
  <c r="AD79" i="12" s="1"/>
  <c r="AA78" i="12"/>
  <c r="AB78" i="12" s="1"/>
  <c r="R43" i="1" s="1"/>
  <c r="AA77" i="12"/>
  <c r="AB77" i="12" s="1"/>
  <c r="R42" i="1" s="1"/>
  <c r="AA75" i="12"/>
  <c r="AB75" i="12" s="1"/>
  <c r="R40" i="1" s="1"/>
  <c r="AA74" i="12"/>
  <c r="AB74" i="12" s="1"/>
  <c r="AD74" i="12" s="1"/>
  <c r="AA73" i="12"/>
  <c r="AB73" i="12" s="1"/>
  <c r="R38" i="1" s="1"/>
  <c r="AA72" i="12"/>
  <c r="AB72" i="12" s="1"/>
  <c r="AD72" i="12" s="1"/>
  <c r="AA68" i="12"/>
  <c r="AB68" i="12" s="1"/>
  <c r="R35" i="1" s="1"/>
  <c r="AA62" i="12"/>
  <c r="AB62" i="12" s="1"/>
  <c r="AD62" i="12" s="1"/>
  <c r="AA58" i="12"/>
  <c r="AB58" i="12" s="1"/>
  <c r="AD58" i="12" s="1"/>
  <c r="R27" i="1"/>
  <c r="AD60" i="12"/>
  <c r="AA56" i="12"/>
  <c r="AB56" i="12" s="1"/>
  <c r="R23" i="1" s="1"/>
  <c r="AA54" i="12"/>
  <c r="AB54" i="12" s="1"/>
  <c r="R21" i="1" s="1"/>
  <c r="R20" i="1"/>
  <c r="AD53" i="12"/>
  <c r="R19" i="1"/>
  <c r="AD52" i="12"/>
  <c r="AA45" i="12"/>
  <c r="AB45" i="12" s="1"/>
  <c r="R18" i="1" s="1"/>
  <c r="AA44" i="12"/>
  <c r="AB44" i="12" s="1"/>
  <c r="R17" i="1" s="1"/>
  <c r="AA42" i="12"/>
  <c r="AB42" i="12" s="1"/>
  <c r="R15" i="1" s="1"/>
  <c r="AA32" i="12"/>
  <c r="AB32" i="12" s="1"/>
  <c r="AD32" i="12" s="1"/>
  <c r="AA22" i="12"/>
  <c r="AB22" i="12" s="1"/>
  <c r="R11" i="1" s="1"/>
  <c r="V93" i="1"/>
  <c r="AQ172" i="12"/>
  <c r="X93" i="1" s="1"/>
  <c r="AQ176" i="12"/>
  <c r="AL46" i="12"/>
  <c r="AL70" i="12"/>
  <c r="AL102" i="12"/>
  <c r="AE34" i="12"/>
  <c r="AE39" i="12"/>
  <c r="AD35" i="12"/>
  <c r="AD38" i="12"/>
  <c r="AA37" i="12"/>
  <c r="AB37" i="12" s="1"/>
  <c r="AA36" i="12"/>
  <c r="AB36" i="12" s="1"/>
  <c r="AA169" i="12"/>
  <c r="AB169" i="12" s="1"/>
  <c r="H11" i="8"/>
  <c r="AJ96" i="12" l="1"/>
  <c r="AK96" i="12" s="1"/>
  <c r="AL96" i="12" s="1"/>
  <c r="AN96" i="12"/>
  <c r="AJ20" i="12"/>
  <c r="AK20" i="12" s="1"/>
  <c r="AL20" i="12" s="1"/>
  <c r="AN20" i="12"/>
  <c r="AJ166" i="12"/>
  <c r="AK166" i="12" s="1"/>
  <c r="AL166" i="12" s="1"/>
  <c r="AN166" i="12"/>
  <c r="AJ40" i="12"/>
  <c r="AK40" i="12" s="1"/>
  <c r="AL40" i="12" s="1"/>
  <c r="AN40" i="12"/>
  <c r="AJ48" i="12"/>
  <c r="AK48" i="12" s="1"/>
  <c r="AL48" i="12" s="1"/>
  <c r="AN48" i="12"/>
  <c r="AJ50" i="12"/>
  <c r="AK50" i="12" s="1"/>
  <c r="AL50" i="12" s="1"/>
  <c r="AN50" i="12"/>
  <c r="AJ100" i="12"/>
  <c r="AK100" i="12" s="1"/>
  <c r="AL100" i="12" s="1"/>
  <c r="AN100" i="12"/>
  <c r="AJ24" i="12"/>
  <c r="AK24" i="12" s="1"/>
  <c r="AL24" i="12" s="1"/>
  <c r="AN24" i="12"/>
  <c r="AJ118" i="12"/>
  <c r="AK118" i="12" s="1"/>
  <c r="AL118" i="12" s="1"/>
  <c r="AN118" i="12"/>
  <c r="AJ64" i="12"/>
  <c r="AK64" i="12" s="1"/>
  <c r="AL64" i="12" s="1"/>
  <c r="AN64" i="12"/>
  <c r="AJ66" i="12"/>
  <c r="AK66" i="12" s="1"/>
  <c r="AL66" i="12" s="1"/>
  <c r="AN66" i="12"/>
  <c r="AJ108" i="12"/>
  <c r="AK108" i="12" s="1"/>
  <c r="AL108" i="12" s="1"/>
  <c r="AN108" i="12"/>
  <c r="AN112" i="12"/>
  <c r="AJ112" i="12"/>
  <c r="AK112" i="12" s="1"/>
  <c r="AL112" i="12" s="1"/>
  <c r="AJ98" i="12"/>
  <c r="AK98" i="12" s="1"/>
  <c r="AL98" i="12" s="1"/>
  <c r="AN98" i="12"/>
  <c r="AN26" i="12"/>
  <c r="AJ26" i="12"/>
  <c r="AK26" i="12" s="1"/>
  <c r="AL26" i="12" s="1"/>
  <c r="AJ116" i="12"/>
  <c r="AK116" i="12" s="1"/>
  <c r="AL116" i="12" s="1"/>
  <c r="AN116" i="12"/>
  <c r="AJ104" i="12"/>
  <c r="AK104" i="12" s="1"/>
  <c r="AL104" i="12" s="1"/>
  <c r="AN104" i="12"/>
  <c r="AJ144" i="12"/>
  <c r="AK144" i="12" s="1"/>
  <c r="AL144" i="12" s="1"/>
  <c r="AN144" i="12"/>
  <c r="AJ114" i="12"/>
  <c r="AK114" i="12" s="1"/>
  <c r="AL114" i="12" s="1"/>
  <c r="AN114" i="12"/>
  <c r="AJ106" i="12"/>
  <c r="AK106" i="12" s="1"/>
  <c r="AL106" i="12" s="1"/>
  <c r="AN106" i="12"/>
  <c r="AJ148" i="12"/>
  <c r="AK148" i="12" s="1"/>
  <c r="AL148" i="12" s="1"/>
  <c r="AN148" i="12"/>
  <c r="AJ18" i="12"/>
  <c r="AK18" i="12" s="1"/>
  <c r="AL18" i="12" s="1"/>
  <c r="AN18" i="12"/>
  <c r="AJ146" i="12"/>
  <c r="AK146" i="12" s="1"/>
  <c r="AL146" i="12" s="1"/>
  <c r="AN146" i="12"/>
  <c r="AJ138" i="12"/>
  <c r="AK138" i="12" s="1"/>
  <c r="AL138" i="12" s="1"/>
  <c r="AN138" i="12"/>
  <c r="AJ164" i="12"/>
  <c r="AK164" i="12" s="1"/>
  <c r="AL164" i="12" s="1"/>
  <c r="AN164" i="12"/>
  <c r="AG16" i="12"/>
  <c r="AH16" i="12" s="1"/>
  <c r="AJ162" i="12"/>
  <c r="AK162" i="12" s="1"/>
  <c r="AL162" i="12" s="1"/>
  <c r="AN162" i="12"/>
  <c r="AN154" i="12"/>
  <c r="AJ154" i="12"/>
  <c r="AK154" i="12" s="1"/>
  <c r="AL154" i="12" s="1"/>
  <c r="AJ14" i="12"/>
  <c r="AK14" i="12" s="1"/>
  <c r="AL14" i="12" s="1"/>
  <c r="AN14" i="12"/>
  <c r="AD160" i="12"/>
  <c r="T89" i="1" s="1"/>
  <c r="AD152" i="12"/>
  <c r="T87" i="1" s="1"/>
  <c r="AE153" i="12"/>
  <c r="AD150" i="12"/>
  <c r="AE150" i="12" s="1"/>
  <c r="AG150" i="12" s="1"/>
  <c r="AH150" i="12" s="1"/>
  <c r="R84" i="1"/>
  <c r="R82" i="1"/>
  <c r="T84" i="1"/>
  <c r="AE143" i="12"/>
  <c r="T83" i="1"/>
  <c r="AE142" i="12"/>
  <c r="T82" i="1"/>
  <c r="AE141" i="12"/>
  <c r="AE133" i="12"/>
  <c r="AD140" i="12"/>
  <c r="T81" i="1" s="1"/>
  <c r="R79" i="1"/>
  <c r="AD134" i="12"/>
  <c r="AE134" i="12" s="1"/>
  <c r="AG134" i="12" s="1"/>
  <c r="AH134" i="12" s="1"/>
  <c r="R75" i="1"/>
  <c r="T79" i="1"/>
  <c r="AE136" i="12"/>
  <c r="AG136" i="12" s="1"/>
  <c r="AH136" i="12" s="1"/>
  <c r="T75" i="1"/>
  <c r="AE132" i="12"/>
  <c r="AE121" i="12"/>
  <c r="AD129" i="12"/>
  <c r="T72" i="1" s="1"/>
  <c r="AD122" i="12"/>
  <c r="AE122" i="12" s="1"/>
  <c r="AG122" i="12" s="1"/>
  <c r="AH122" i="12" s="1"/>
  <c r="R73" i="1"/>
  <c r="AD124" i="12"/>
  <c r="T67" i="1" s="1"/>
  <c r="T73" i="1"/>
  <c r="AE130" i="12"/>
  <c r="AG130" i="12" s="1"/>
  <c r="AH130" i="12" s="1"/>
  <c r="T71" i="1"/>
  <c r="AE128" i="12"/>
  <c r="T69" i="1"/>
  <c r="AE126" i="12"/>
  <c r="AG126" i="12" s="1"/>
  <c r="AH126" i="12" s="1"/>
  <c r="T63" i="1"/>
  <c r="AE120" i="12"/>
  <c r="T61" i="1"/>
  <c r="AE110" i="12"/>
  <c r="AG110" i="12" s="1"/>
  <c r="AH110" i="12" s="1"/>
  <c r="R57" i="1"/>
  <c r="AD93" i="12"/>
  <c r="T58" i="1" s="1"/>
  <c r="R56" i="1"/>
  <c r="T59" i="1"/>
  <c r="AE94" i="12"/>
  <c r="AG94" i="12" s="1"/>
  <c r="AH94" i="12" s="1"/>
  <c r="T57" i="1"/>
  <c r="AE92" i="12"/>
  <c r="T56" i="1"/>
  <c r="AE91" i="12"/>
  <c r="R55" i="1"/>
  <c r="AD84" i="12"/>
  <c r="T49" i="1" s="1"/>
  <c r="R47" i="1"/>
  <c r="AD88" i="12"/>
  <c r="AE88" i="12" s="1"/>
  <c r="AG88" i="12" s="1"/>
  <c r="AH88" i="12" s="1"/>
  <c r="AD86" i="12"/>
  <c r="AE86" i="12" s="1"/>
  <c r="AE87" i="12"/>
  <c r="R48" i="1"/>
  <c r="R45" i="1"/>
  <c r="T55" i="1"/>
  <c r="AE90" i="12"/>
  <c r="T48" i="1"/>
  <c r="AE83" i="12"/>
  <c r="T47" i="1"/>
  <c r="AE82" i="12"/>
  <c r="T45" i="1"/>
  <c r="AE80" i="12"/>
  <c r="AG80" i="12" s="1"/>
  <c r="AH80" i="12" s="1"/>
  <c r="R41" i="1"/>
  <c r="R44" i="1"/>
  <c r="AD75" i="12"/>
  <c r="T40" i="1" s="1"/>
  <c r="AD78" i="12"/>
  <c r="AE78" i="12" s="1"/>
  <c r="AD77" i="12"/>
  <c r="AE77" i="12" s="1"/>
  <c r="R39" i="1"/>
  <c r="AD73" i="12"/>
  <c r="T38" i="1" s="1"/>
  <c r="R37" i="1"/>
  <c r="T44" i="1"/>
  <c r="AE79" i="12"/>
  <c r="T41" i="1"/>
  <c r="AE76" i="12"/>
  <c r="T39" i="1"/>
  <c r="AE74" i="12"/>
  <c r="T37" i="1"/>
  <c r="AE72" i="12"/>
  <c r="AD68" i="12"/>
  <c r="AE68" i="12" s="1"/>
  <c r="AG68" i="12" s="1"/>
  <c r="AH68" i="12" s="1"/>
  <c r="R29" i="1"/>
  <c r="R25" i="1"/>
  <c r="T29" i="1"/>
  <c r="AE62" i="12"/>
  <c r="AG62" i="12" s="1"/>
  <c r="AH62" i="12" s="1"/>
  <c r="T27" i="1"/>
  <c r="AE60" i="12"/>
  <c r="AG60" i="12" s="1"/>
  <c r="AH60" i="12" s="1"/>
  <c r="T25" i="1"/>
  <c r="AE58" i="12"/>
  <c r="AG58" i="12" s="1"/>
  <c r="AH58" i="12" s="1"/>
  <c r="AD56" i="12"/>
  <c r="T23" i="1" s="1"/>
  <c r="AD54" i="12"/>
  <c r="T21" i="1" s="1"/>
  <c r="T20" i="1"/>
  <c r="AE53" i="12"/>
  <c r="T19" i="1"/>
  <c r="AE52" i="12"/>
  <c r="AD45" i="12"/>
  <c r="T18" i="1" s="1"/>
  <c r="AD44" i="12"/>
  <c r="T17" i="1" s="1"/>
  <c r="AD42" i="12"/>
  <c r="T15" i="1" s="1"/>
  <c r="R13" i="1"/>
  <c r="T13" i="1"/>
  <c r="AE32" i="12"/>
  <c r="AG32" i="12" s="1"/>
  <c r="AH32" i="12" s="1"/>
  <c r="AD22" i="12"/>
  <c r="T11" i="1" s="1"/>
  <c r="AE38" i="12"/>
  <c r="AG38" i="12" s="1"/>
  <c r="AH38" i="12" s="1"/>
  <c r="AE35" i="12"/>
  <c r="AG34" i="12" s="1"/>
  <c r="AH34" i="12" s="1"/>
  <c r="AD37" i="12"/>
  <c r="AD36" i="12"/>
  <c r="AD169" i="12"/>
  <c r="D12" i="12"/>
  <c r="AJ16" i="12" l="1"/>
  <c r="AK16" i="12" s="1"/>
  <c r="AL16" i="12" s="1"/>
  <c r="AN16" i="12"/>
  <c r="AE160" i="12"/>
  <c r="AG160" i="12" s="1"/>
  <c r="AH160" i="12" s="1"/>
  <c r="U89" i="1" s="1"/>
  <c r="AE152" i="12"/>
  <c r="AG152" i="12" s="1"/>
  <c r="AH152" i="12" s="1"/>
  <c r="U87" i="1" s="1"/>
  <c r="T85" i="1"/>
  <c r="U85" i="1"/>
  <c r="AN150" i="12"/>
  <c r="AJ150" i="12"/>
  <c r="AK150" i="12" s="1"/>
  <c r="AL150" i="12" s="1"/>
  <c r="V85" i="1" s="1"/>
  <c r="AG142" i="12"/>
  <c r="AH142" i="12" s="1"/>
  <c r="U83" i="1" s="1"/>
  <c r="AG132" i="12"/>
  <c r="AH132" i="12" s="1"/>
  <c r="U75" i="1" s="1"/>
  <c r="AE140" i="12"/>
  <c r="AG140" i="12" s="1"/>
  <c r="AH140" i="12" s="1"/>
  <c r="U81" i="1" s="1"/>
  <c r="T77" i="1"/>
  <c r="U79" i="1"/>
  <c r="AN136" i="12"/>
  <c r="AJ136" i="12"/>
  <c r="AK136" i="12" s="1"/>
  <c r="AL136" i="12" s="1"/>
  <c r="V79" i="1" s="1"/>
  <c r="U77" i="1"/>
  <c r="AJ134" i="12"/>
  <c r="AK134" i="12" s="1"/>
  <c r="AL134" i="12" s="1"/>
  <c r="V77" i="1" s="1"/>
  <c r="AN134" i="12"/>
  <c r="AG120" i="12"/>
  <c r="AH120" i="12" s="1"/>
  <c r="U63" i="1" s="1"/>
  <c r="AE129" i="12"/>
  <c r="AG128" i="12" s="1"/>
  <c r="AH128" i="12" s="1"/>
  <c r="U71" i="1" s="1"/>
  <c r="T65" i="1"/>
  <c r="AE124" i="12"/>
  <c r="AG124" i="12" s="1"/>
  <c r="AH124" i="12" s="1"/>
  <c r="AJ124" i="12" s="1"/>
  <c r="AK124" i="12" s="1"/>
  <c r="AL124" i="12" s="1"/>
  <c r="V67" i="1" s="1"/>
  <c r="U73" i="1"/>
  <c r="AN130" i="12"/>
  <c r="AJ130" i="12"/>
  <c r="AK130" i="12" s="1"/>
  <c r="AL130" i="12" s="1"/>
  <c r="V73" i="1" s="1"/>
  <c r="U69" i="1"/>
  <c r="AN126" i="12"/>
  <c r="AJ126" i="12"/>
  <c r="AK126" i="12" s="1"/>
  <c r="AL126" i="12" s="1"/>
  <c r="V69" i="1" s="1"/>
  <c r="U65" i="1"/>
  <c r="AN122" i="12"/>
  <c r="AJ122" i="12"/>
  <c r="AK122" i="12" s="1"/>
  <c r="AL122" i="12" s="1"/>
  <c r="V65" i="1" s="1"/>
  <c r="U61" i="1"/>
  <c r="AJ110" i="12"/>
  <c r="AK110" i="12" s="1"/>
  <c r="AL110" i="12" s="1"/>
  <c r="V61" i="1" s="1"/>
  <c r="AN110" i="12"/>
  <c r="AE93" i="12"/>
  <c r="AG92" i="12" s="1"/>
  <c r="AH92" i="12" s="1"/>
  <c r="U57" i="1" s="1"/>
  <c r="U59" i="1"/>
  <c r="AJ94" i="12"/>
  <c r="AK94" i="12" s="1"/>
  <c r="AL94" i="12" s="1"/>
  <c r="V59" i="1" s="1"/>
  <c r="AN94" i="12"/>
  <c r="AG90" i="12"/>
  <c r="AH90" i="12" s="1"/>
  <c r="AN90" i="12" s="1"/>
  <c r="AE84" i="12"/>
  <c r="AG84" i="12" s="1"/>
  <c r="AH84" i="12" s="1"/>
  <c r="U49" i="1" s="1"/>
  <c r="T53" i="1"/>
  <c r="AG86" i="12"/>
  <c r="AH86" i="12" s="1"/>
  <c r="AJ86" i="12" s="1"/>
  <c r="AK86" i="12" s="1"/>
  <c r="AL86" i="12" s="1"/>
  <c r="V51" i="1" s="1"/>
  <c r="T51" i="1"/>
  <c r="U53" i="1"/>
  <c r="AJ88" i="12"/>
  <c r="AK88" i="12" s="1"/>
  <c r="AL88" i="12" s="1"/>
  <c r="V53" i="1" s="1"/>
  <c r="AN88" i="12"/>
  <c r="AG82" i="12"/>
  <c r="AH82" i="12" s="1"/>
  <c r="U47" i="1" s="1"/>
  <c r="U45" i="1"/>
  <c r="AN80" i="12"/>
  <c r="AJ80" i="12"/>
  <c r="AK80" i="12" s="1"/>
  <c r="AL80" i="12" s="1"/>
  <c r="V45" i="1" s="1"/>
  <c r="AE75" i="12"/>
  <c r="AG74" i="12" s="1"/>
  <c r="AH74" i="12" s="1"/>
  <c r="U39" i="1" s="1"/>
  <c r="T43" i="1"/>
  <c r="T42" i="1"/>
  <c r="AE73" i="12"/>
  <c r="AG72" i="12" s="1"/>
  <c r="AH72" i="12" s="1"/>
  <c r="AN72" i="12" s="1"/>
  <c r="AG78" i="12"/>
  <c r="AH78" i="12" s="1"/>
  <c r="U43" i="1" s="1"/>
  <c r="AG76" i="12"/>
  <c r="AH76" i="12" s="1"/>
  <c r="U41" i="1" s="1"/>
  <c r="T35" i="1"/>
  <c r="U35" i="1"/>
  <c r="AJ68" i="12"/>
  <c r="AK68" i="12" s="1"/>
  <c r="AL68" i="12" s="1"/>
  <c r="V35" i="1" s="1"/>
  <c r="AN68" i="12"/>
  <c r="U29" i="1"/>
  <c r="AN62" i="12"/>
  <c r="AJ62" i="12"/>
  <c r="AK62" i="12" s="1"/>
  <c r="AL62" i="12" s="1"/>
  <c r="V29" i="1" s="1"/>
  <c r="U27" i="1"/>
  <c r="AN60" i="12"/>
  <c r="AJ60" i="12"/>
  <c r="AK60" i="12" s="1"/>
  <c r="AL60" i="12" s="1"/>
  <c r="V27" i="1" s="1"/>
  <c r="U25" i="1"/>
  <c r="AJ58" i="12"/>
  <c r="AK58" i="12" s="1"/>
  <c r="AL58" i="12" s="1"/>
  <c r="V25" i="1" s="1"/>
  <c r="AN58" i="12"/>
  <c r="AE56" i="12"/>
  <c r="AG56" i="12" s="1"/>
  <c r="AH56" i="12" s="1"/>
  <c r="U23" i="1" s="1"/>
  <c r="AE54" i="12"/>
  <c r="AG54" i="12" s="1"/>
  <c r="AH54" i="12" s="1"/>
  <c r="AJ54" i="12" s="1"/>
  <c r="AK54" i="12" s="1"/>
  <c r="AL54" i="12" s="1"/>
  <c r="V21" i="1" s="1"/>
  <c r="AG52" i="12"/>
  <c r="AH52" i="12" s="1"/>
  <c r="U19" i="1" s="1"/>
  <c r="AE45" i="12"/>
  <c r="AE44" i="12"/>
  <c r="AE42" i="12"/>
  <c r="AG42" i="12" s="1"/>
  <c r="AH42" i="12" s="1"/>
  <c r="AN42" i="12" s="1"/>
  <c r="U13" i="1"/>
  <c r="AN32" i="12"/>
  <c r="AJ32" i="12"/>
  <c r="AK32" i="12" s="1"/>
  <c r="AL32" i="12" s="1"/>
  <c r="V13" i="1" s="1"/>
  <c r="AE22" i="12"/>
  <c r="AG22" i="12" s="1"/>
  <c r="AH22" i="12" s="1"/>
  <c r="U11" i="1" s="1"/>
  <c r="AN38" i="12"/>
  <c r="AJ38" i="12"/>
  <c r="AK38" i="12" s="1"/>
  <c r="AN34" i="12"/>
  <c r="AJ34" i="12"/>
  <c r="AK34" i="12" s="1"/>
  <c r="AL34" i="12" s="1"/>
  <c r="AE37" i="12"/>
  <c r="AE36" i="12"/>
  <c r="AE169" i="12"/>
  <c r="AG168" i="12" s="1"/>
  <c r="AH168" i="12" s="1"/>
  <c r="AE89" i="8"/>
  <c r="AC89" i="8"/>
  <c r="AD89" i="8" s="1"/>
  <c r="AB86" i="8"/>
  <c r="AC86" i="8" s="1"/>
  <c r="AB87" i="8"/>
  <c r="AC87" i="8" s="1"/>
  <c r="AB88" i="8"/>
  <c r="AC88" i="8" s="1"/>
  <c r="AB89" i="8"/>
  <c r="E85" i="8"/>
  <c r="E86" i="8"/>
  <c r="E87" i="8"/>
  <c r="E88" i="8"/>
  <c r="E89" i="8"/>
  <c r="AB81" i="8"/>
  <c r="AC81" i="8" s="1"/>
  <c r="AB82" i="8"/>
  <c r="AC82" i="8" s="1"/>
  <c r="AB83" i="8"/>
  <c r="AC83" i="8" s="1"/>
  <c r="AD83" i="8" s="1"/>
  <c r="AO156" i="12" s="1"/>
  <c r="AP156" i="12" s="1"/>
  <c r="AQ156" i="12" s="1"/>
  <c r="E80" i="8"/>
  <c r="E81" i="8"/>
  <c r="E82" i="8"/>
  <c r="E83" i="8"/>
  <c r="E84" i="8"/>
  <c r="AD82" i="8" l="1"/>
  <c r="AO154" i="12" s="1"/>
  <c r="AP154" i="12" s="1"/>
  <c r="AQ154" i="12" s="1"/>
  <c r="AE82" i="8"/>
  <c r="AD87" i="8"/>
  <c r="AO164" i="12" s="1"/>
  <c r="AP164" i="12" s="1"/>
  <c r="AQ164" i="12" s="1"/>
  <c r="AE87" i="8"/>
  <c r="AD88" i="8"/>
  <c r="AO166" i="12" s="1"/>
  <c r="AP166" i="12" s="1"/>
  <c r="AQ166" i="12" s="1"/>
  <c r="AE88" i="8"/>
  <c r="AE83" i="8"/>
  <c r="AJ120" i="12"/>
  <c r="AK120" i="12" s="1"/>
  <c r="AL120" i="12" s="1"/>
  <c r="V63" i="1" s="1"/>
  <c r="AN120" i="12"/>
  <c r="AJ160" i="12"/>
  <c r="AK160" i="12" s="1"/>
  <c r="AL160" i="12" s="1"/>
  <c r="V89" i="1" s="1"/>
  <c r="AN160" i="12"/>
  <c r="AN152" i="12"/>
  <c r="AJ152" i="12"/>
  <c r="AK152" i="12" s="1"/>
  <c r="AL152" i="12" s="1"/>
  <c r="V87" i="1" s="1"/>
  <c r="AN142" i="12"/>
  <c r="AJ142" i="12"/>
  <c r="AK142" i="12" s="1"/>
  <c r="AL142" i="12" s="1"/>
  <c r="V83" i="1" s="1"/>
  <c r="AJ132" i="12"/>
  <c r="AK132" i="12" s="1"/>
  <c r="AL132" i="12" s="1"/>
  <c r="V75" i="1" s="1"/>
  <c r="AN132" i="12"/>
  <c r="AN140" i="12"/>
  <c r="AJ140" i="12"/>
  <c r="AK140" i="12" s="1"/>
  <c r="AL140" i="12" s="1"/>
  <c r="V81" i="1" s="1"/>
  <c r="U67" i="1"/>
  <c r="AN124" i="12"/>
  <c r="AJ128" i="12"/>
  <c r="AK128" i="12" s="1"/>
  <c r="AL128" i="12" s="1"/>
  <c r="V71" i="1" s="1"/>
  <c r="AN128" i="12"/>
  <c r="AN92" i="12"/>
  <c r="AJ92" i="12"/>
  <c r="AK92" i="12" s="1"/>
  <c r="AL92" i="12" s="1"/>
  <c r="V57" i="1" s="1"/>
  <c r="U55" i="1"/>
  <c r="AJ90" i="12"/>
  <c r="AK90" i="12" s="1"/>
  <c r="AL90" i="12" s="1"/>
  <c r="V55" i="1" s="1"/>
  <c r="AN84" i="12"/>
  <c r="AJ84" i="12"/>
  <c r="AK84" i="12" s="1"/>
  <c r="AL84" i="12" s="1"/>
  <c r="V49" i="1" s="1"/>
  <c r="U51" i="1"/>
  <c r="AN86" i="12"/>
  <c r="AJ82" i="12"/>
  <c r="AK82" i="12" s="1"/>
  <c r="AL82" i="12" s="1"/>
  <c r="V47" i="1" s="1"/>
  <c r="AN82" i="12"/>
  <c r="AJ78" i="12"/>
  <c r="AK78" i="12" s="1"/>
  <c r="AL78" i="12" s="1"/>
  <c r="V43" i="1" s="1"/>
  <c r="AN78" i="12"/>
  <c r="AN76" i="12"/>
  <c r="AJ76" i="12"/>
  <c r="AK76" i="12" s="1"/>
  <c r="AL76" i="12" s="1"/>
  <c r="V41" i="1" s="1"/>
  <c r="AN74" i="12"/>
  <c r="AJ74" i="12"/>
  <c r="AK74" i="12" s="1"/>
  <c r="AL74" i="12" s="1"/>
  <c r="V39" i="1" s="1"/>
  <c r="U37" i="1"/>
  <c r="AJ72" i="12"/>
  <c r="AK72" i="12" s="1"/>
  <c r="AL72" i="12" s="1"/>
  <c r="V37" i="1" s="1"/>
  <c r="AN56" i="12"/>
  <c r="AJ56" i="12"/>
  <c r="AK56" i="12" s="1"/>
  <c r="AL56" i="12" s="1"/>
  <c r="V23" i="1" s="1"/>
  <c r="AN54" i="12"/>
  <c r="U21" i="1"/>
  <c r="AN52" i="12"/>
  <c r="AJ52" i="12"/>
  <c r="AK52" i="12" s="1"/>
  <c r="AL52" i="12" s="1"/>
  <c r="V19" i="1" s="1"/>
  <c r="AG44" i="12"/>
  <c r="AH44" i="12" s="1"/>
  <c r="U17" i="1" s="1"/>
  <c r="U15" i="1"/>
  <c r="AJ42" i="12"/>
  <c r="AK42" i="12" s="1"/>
  <c r="AL42" i="12" s="1"/>
  <c r="V15" i="1" s="1"/>
  <c r="AN22" i="12"/>
  <c r="AJ22" i="12"/>
  <c r="AK22" i="12" s="1"/>
  <c r="AL22" i="12" s="1"/>
  <c r="V11" i="1" s="1"/>
  <c r="I87" i="1"/>
  <c r="AD81" i="8"/>
  <c r="AE81" i="8"/>
  <c r="J87" i="1" s="1"/>
  <c r="AD86" i="8"/>
  <c r="AO162" i="12" s="1"/>
  <c r="AP162" i="12" s="1"/>
  <c r="AE86" i="8"/>
  <c r="AL38" i="12"/>
  <c r="AG36" i="12"/>
  <c r="AH36" i="12" s="1"/>
  <c r="AN36" i="12" s="1"/>
  <c r="AN168" i="12"/>
  <c r="AO168" i="12" s="1"/>
  <c r="AP168" i="12" s="1"/>
  <c r="AJ168" i="12"/>
  <c r="AK168" i="12" s="1"/>
  <c r="AL168" i="12" s="1"/>
  <c r="AB76" i="8"/>
  <c r="AC76" i="8" s="1"/>
  <c r="AB77" i="8"/>
  <c r="AC77" i="8" s="1"/>
  <c r="AB78" i="8"/>
  <c r="AC78" i="8" s="1"/>
  <c r="E75" i="8"/>
  <c r="E76" i="8"/>
  <c r="E77" i="8"/>
  <c r="E78" i="8"/>
  <c r="E79" i="8"/>
  <c r="AB72" i="8"/>
  <c r="AC72" i="8" s="1"/>
  <c r="E70" i="8"/>
  <c r="E71" i="8"/>
  <c r="E72" i="8"/>
  <c r="E73" i="8"/>
  <c r="E74" i="8"/>
  <c r="AB68" i="8"/>
  <c r="AC68" i="8" s="1"/>
  <c r="E65" i="8"/>
  <c r="E66" i="8"/>
  <c r="E67" i="8"/>
  <c r="E68" i="8"/>
  <c r="E69" i="8"/>
  <c r="AC61" i="8"/>
  <c r="AD61" i="8" s="1"/>
  <c r="AO112" i="12" s="1"/>
  <c r="AP112" i="12" s="1"/>
  <c r="AQ112" i="12" s="1"/>
  <c r="AC62" i="8"/>
  <c r="AD62" i="8" s="1"/>
  <c r="AO114" i="12" s="1"/>
  <c r="AP114" i="12" s="1"/>
  <c r="AQ114" i="12" s="1"/>
  <c r="AB61" i="8"/>
  <c r="AB62" i="8"/>
  <c r="AB63" i="8"/>
  <c r="AC63" i="8" s="1"/>
  <c r="AB64" i="8"/>
  <c r="AC64" i="8" s="1"/>
  <c r="E60" i="8"/>
  <c r="E61" i="8"/>
  <c r="E62" i="8"/>
  <c r="E63" i="8"/>
  <c r="E64" i="8"/>
  <c r="AB55" i="8"/>
  <c r="AC55" i="8" s="1"/>
  <c r="AB56" i="8"/>
  <c r="AC56" i="8" s="1"/>
  <c r="AB57" i="8"/>
  <c r="AC57" i="8" s="1"/>
  <c r="AB58" i="8"/>
  <c r="AC58" i="8" s="1"/>
  <c r="AB59" i="8"/>
  <c r="AC59" i="8" s="1"/>
  <c r="E55" i="8"/>
  <c r="E56" i="8"/>
  <c r="E57" i="8"/>
  <c r="E58" i="8"/>
  <c r="E59" i="8"/>
  <c r="AB51" i="8"/>
  <c r="AC51" i="8" s="1"/>
  <c r="AB52" i="8"/>
  <c r="AC52" i="8" s="1"/>
  <c r="AB53" i="8"/>
  <c r="AC53" i="8" s="1"/>
  <c r="E50" i="8"/>
  <c r="E51" i="8"/>
  <c r="E52" i="8"/>
  <c r="E53" i="8"/>
  <c r="E54" i="8"/>
  <c r="AB47" i="8"/>
  <c r="AC47" i="8" s="1"/>
  <c r="AB48" i="8"/>
  <c r="AC48" i="8" s="1"/>
  <c r="E41" i="8"/>
  <c r="E42" i="8"/>
  <c r="E43" i="8"/>
  <c r="E44" i="8"/>
  <c r="E45" i="8"/>
  <c r="E46" i="8"/>
  <c r="E47" i="8"/>
  <c r="E48" i="8"/>
  <c r="E49" i="8"/>
  <c r="AB37" i="8"/>
  <c r="AC37" i="8" s="1"/>
  <c r="AB38" i="8"/>
  <c r="AC38" i="8" s="1"/>
  <c r="AB39" i="8"/>
  <c r="AC39" i="8" s="1"/>
  <c r="AB40" i="8"/>
  <c r="AC40" i="8" s="1"/>
  <c r="E36" i="8"/>
  <c r="E37" i="8"/>
  <c r="E38" i="8"/>
  <c r="E39" i="8"/>
  <c r="E40" i="8"/>
  <c r="AB32" i="8"/>
  <c r="AC32" i="8" s="1"/>
  <c r="AB33" i="8"/>
  <c r="AC33" i="8" s="1"/>
  <c r="E31" i="8"/>
  <c r="E32" i="8"/>
  <c r="E33" i="8"/>
  <c r="E34" i="8"/>
  <c r="E35" i="8"/>
  <c r="AB28" i="8"/>
  <c r="AC28" i="8" s="1"/>
  <c r="AB29" i="8"/>
  <c r="AC29" i="8" s="1"/>
  <c r="AB30" i="8"/>
  <c r="AC30" i="8" s="1"/>
  <c r="E26" i="8"/>
  <c r="E27" i="8"/>
  <c r="E28" i="8"/>
  <c r="E29" i="8"/>
  <c r="E30" i="8"/>
  <c r="AB22" i="8"/>
  <c r="AC22" i="8" s="1"/>
  <c r="AB23" i="8"/>
  <c r="AC23" i="8" s="1"/>
  <c r="AB24" i="8"/>
  <c r="AC24" i="8" s="1"/>
  <c r="AB25" i="8"/>
  <c r="AC25" i="8" s="1"/>
  <c r="E21" i="8"/>
  <c r="E22" i="8"/>
  <c r="E23" i="8"/>
  <c r="E24" i="8"/>
  <c r="E25" i="8"/>
  <c r="AB17" i="8"/>
  <c r="AC17" i="8" s="1"/>
  <c r="AB18" i="8"/>
  <c r="AC18" i="8" s="1"/>
  <c r="AB19" i="8"/>
  <c r="AC19" i="8" s="1"/>
  <c r="AB20" i="8"/>
  <c r="AC20" i="8" s="1"/>
  <c r="E16" i="8"/>
  <c r="E17" i="8"/>
  <c r="E18" i="8"/>
  <c r="E19" i="8"/>
  <c r="E20" i="8"/>
  <c r="AB12" i="8"/>
  <c r="AC12" i="8" s="1"/>
  <c r="AB13" i="8"/>
  <c r="AC13" i="8" s="1"/>
  <c r="AB14" i="8"/>
  <c r="AC14" i="8" s="1"/>
  <c r="AB15" i="8"/>
  <c r="AC15" i="8" s="1"/>
  <c r="E12" i="8"/>
  <c r="E14" i="8"/>
  <c r="E15" i="8"/>
  <c r="E11" i="8"/>
  <c r="AD64" i="8" l="1"/>
  <c r="AO118" i="12" s="1"/>
  <c r="AP118" i="12" s="1"/>
  <c r="AQ118" i="12" s="1"/>
  <c r="AE64" i="8"/>
  <c r="AE15" i="8"/>
  <c r="AD15" i="8"/>
  <c r="AO20" i="12" s="1"/>
  <c r="AP20" i="12" s="1"/>
  <c r="AQ20" i="12" s="1"/>
  <c r="AE57" i="8"/>
  <c r="AD57" i="8"/>
  <c r="AO104" i="12" s="1"/>
  <c r="AP104" i="12" s="1"/>
  <c r="AQ104" i="12" s="1"/>
  <c r="AD63" i="8"/>
  <c r="AO116" i="12" s="1"/>
  <c r="AP116" i="12" s="1"/>
  <c r="AQ116" i="12" s="1"/>
  <c r="AE63" i="8"/>
  <c r="AE56" i="8"/>
  <c r="AD56" i="8"/>
  <c r="AO102" i="12" s="1"/>
  <c r="AP102" i="12" s="1"/>
  <c r="AQ102" i="12" s="1"/>
  <c r="AE12" i="8"/>
  <c r="AD12" i="8"/>
  <c r="AO14" i="12" s="1"/>
  <c r="AP14" i="12" s="1"/>
  <c r="AQ14" i="12" s="1"/>
  <c r="AE55" i="8"/>
  <c r="AD55" i="8"/>
  <c r="AO100" i="12" s="1"/>
  <c r="AP100" i="12" s="1"/>
  <c r="AQ100" i="12" s="1"/>
  <c r="AE62" i="8"/>
  <c r="AE38" i="8"/>
  <c r="AD38" i="8"/>
  <c r="AO66" i="12" s="1"/>
  <c r="AP66" i="12" s="1"/>
  <c r="AQ66" i="12" s="1"/>
  <c r="AE61" i="8"/>
  <c r="AE19" i="8"/>
  <c r="AD19" i="8"/>
  <c r="AO28" i="12" s="1"/>
  <c r="AP28" i="12" s="1"/>
  <c r="AQ28" i="12" s="1"/>
  <c r="AE40" i="8"/>
  <c r="AD40" i="8"/>
  <c r="AO70" i="12" s="1"/>
  <c r="AP70" i="12" s="1"/>
  <c r="AQ70" i="12" s="1"/>
  <c r="AE30" i="8"/>
  <c r="AD30" i="8"/>
  <c r="AO50" i="12" s="1"/>
  <c r="AP50" i="12" s="1"/>
  <c r="AQ50" i="12" s="1"/>
  <c r="AE28" i="8"/>
  <c r="AD28" i="8"/>
  <c r="AO46" i="12" s="1"/>
  <c r="AP46" i="12" s="1"/>
  <c r="AQ46" i="12" s="1"/>
  <c r="AE37" i="8"/>
  <c r="AD37" i="8"/>
  <c r="AO64" i="12" s="1"/>
  <c r="AP64" i="12" s="1"/>
  <c r="AQ64" i="12" s="1"/>
  <c r="AE58" i="8"/>
  <c r="AD58" i="8"/>
  <c r="AO106" i="12" s="1"/>
  <c r="AP106" i="12" s="1"/>
  <c r="AQ106" i="12" s="1"/>
  <c r="AE25" i="8"/>
  <c r="AD25" i="8"/>
  <c r="AO40" i="12" s="1"/>
  <c r="AP40" i="12" s="1"/>
  <c r="AQ40" i="12" s="1"/>
  <c r="AE18" i="8"/>
  <c r="AD18" i="8"/>
  <c r="AO26" i="12" s="1"/>
  <c r="AP26" i="12" s="1"/>
  <c r="AQ26" i="12" s="1"/>
  <c r="AE24" i="8"/>
  <c r="AD24" i="8"/>
  <c r="AO38" i="12" s="1"/>
  <c r="AP38" i="12" s="1"/>
  <c r="AE29" i="8"/>
  <c r="AD29" i="8"/>
  <c r="AO48" i="12" s="1"/>
  <c r="AP48" i="12" s="1"/>
  <c r="AQ48" i="12" s="1"/>
  <c r="AE53" i="8"/>
  <c r="AD53" i="8"/>
  <c r="AO96" i="12" s="1"/>
  <c r="AP96" i="12" s="1"/>
  <c r="AQ96" i="12" s="1"/>
  <c r="AE59" i="8"/>
  <c r="AD59" i="8"/>
  <c r="AO108" i="12" s="1"/>
  <c r="AP108" i="12" s="1"/>
  <c r="AQ108" i="12" s="1"/>
  <c r="AO152" i="12"/>
  <c r="AP152" i="12" s="1"/>
  <c r="W87" i="1" s="1"/>
  <c r="AJ44" i="12"/>
  <c r="AK44" i="12" s="1"/>
  <c r="AL44" i="12" s="1"/>
  <c r="V17" i="1" s="1"/>
  <c r="AN44" i="12"/>
  <c r="AD78" i="8"/>
  <c r="AO146" i="12" s="1"/>
  <c r="AP146" i="12" s="1"/>
  <c r="AE78" i="8"/>
  <c r="AD77" i="8"/>
  <c r="AO144" i="12" s="1"/>
  <c r="AP144" i="12" s="1"/>
  <c r="AE77" i="8"/>
  <c r="I83" i="1"/>
  <c r="AD76" i="8"/>
  <c r="AO142" i="12" s="1"/>
  <c r="AP142" i="12" s="1"/>
  <c r="AE76" i="8"/>
  <c r="J83" i="1" s="1"/>
  <c r="I77" i="1"/>
  <c r="AD72" i="8"/>
  <c r="AO134" i="12" s="1"/>
  <c r="AP134" i="12" s="1"/>
  <c r="AE72" i="8"/>
  <c r="J77" i="1" s="1"/>
  <c r="I69" i="1"/>
  <c r="AD68" i="8"/>
  <c r="AO126" i="12" s="1"/>
  <c r="AP126" i="12" s="1"/>
  <c r="AE68" i="8"/>
  <c r="J69" i="1" s="1"/>
  <c r="AE52" i="8"/>
  <c r="J59" i="1" s="1"/>
  <c r="I59" i="1"/>
  <c r="AD52" i="8"/>
  <c r="AO94" i="12" s="1"/>
  <c r="AP94" i="12" s="1"/>
  <c r="AE51" i="8"/>
  <c r="J57" i="1" s="1"/>
  <c r="I57" i="1"/>
  <c r="AD51" i="8"/>
  <c r="AO92" i="12" s="1"/>
  <c r="AP92" i="12" s="1"/>
  <c r="AE48" i="8"/>
  <c r="J51" i="1" s="1"/>
  <c r="I51" i="1"/>
  <c r="AD48" i="8"/>
  <c r="AO86" i="12" s="1"/>
  <c r="AP86" i="12" s="1"/>
  <c r="AE47" i="8"/>
  <c r="J49" i="1" s="1"/>
  <c r="I49" i="1"/>
  <c r="AD47" i="8"/>
  <c r="AO84" i="12" s="1"/>
  <c r="AP84" i="12" s="1"/>
  <c r="AE39" i="8"/>
  <c r="J35" i="1" s="1"/>
  <c r="I35" i="1"/>
  <c r="AD39" i="8"/>
  <c r="AO68" i="12" s="1"/>
  <c r="AP68" i="12" s="1"/>
  <c r="AE33" i="8"/>
  <c r="J23" i="1" s="1"/>
  <c r="I23" i="1"/>
  <c r="AD33" i="8"/>
  <c r="AO56" i="12" s="1"/>
  <c r="AP56" i="12" s="1"/>
  <c r="AE32" i="8"/>
  <c r="J21" i="1" s="1"/>
  <c r="I21" i="1"/>
  <c r="AD32" i="8"/>
  <c r="AO54" i="12" s="1"/>
  <c r="AP54" i="12" s="1"/>
  <c r="AE17" i="8"/>
  <c r="AD17" i="8"/>
  <c r="AO24" i="12" s="1"/>
  <c r="AP24" i="12" s="1"/>
  <c r="AE14" i="8"/>
  <c r="AD14" i="8"/>
  <c r="AO18" i="12" s="1"/>
  <c r="AP18" i="12" s="1"/>
  <c r="AQ162" i="12"/>
  <c r="AD13" i="8"/>
  <c r="AO16" i="12" s="1"/>
  <c r="AP16" i="12" s="1"/>
  <c r="AE13" i="8"/>
  <c r="AQ38" i="12"/>
  <c r="AJ36" i="12"/>
  <c r="AK36" i="12" s="1"/>
  <c r="AL36" i="12" s="1"/>
  <c r="AQ168" i="12"/>
  <c r="AE22" i="8"/>
  <c r="AD22" i="8"/>
  <c r="AO34" i="12" s="1"/>
  <c r="AP34" i="12" s="1"/>
  <c r="AE20" i="8"/>
  <c r="AD20" i="8"/>
  <c r="AO30" i="12" s="1"/>
  <c r="AP30" i="12" s="1"/>
  <c r="AE23" i="8"/>
  <c r="AD23" i="8"/>
  <c r="AO36" i="12" s="1"/>
  <c r="AP36" i="12" s="1"/>
  <c r="E100" i="7"/>
  <c r="B100" i="7"/>
  <c r="AQ152" i="12" l="1"/>
  <c r="X87" i="1" s="1"/>
  <c r="AQ146" i="12"/>
  <c r="AQ144" i="12"/>
  <c r="W83" i="1"/>
  <c r="AQ142" i="12"/>
  <c r="X83" i="1" s="1"/>
  <c r="W77" i="1"/>
  <c r="AQ134" i="12"/>
  <c r="X77" i="1" s="1"/>
  <c r="W69" i="1"/>
  <c r="AQ126" i="12"/>
  <c r="X69" i="1" s="1"/>
  <c r="W59" i="1"/>
  <c r="AQ94" i="12"/>
  <c r="X59" i="1" s="1"/>
  <c r="W57" i="1"/>
  <c r="AQ92" i="12"/>
  <c r="X57" i="1" s="1"/>
  <c r="W51" i="1"/>
  <c r="AQ86" i="12"/>
  <c r="X51" i="1" s="1"/>
  <c r="W49" i="1"/>
  <c r="AQ84" i="12"/>
  <c r="X49" i="1" s="1"/>
  <c r="AQ68" i="12"/>
  <c r="X35" i="1" s="1"/>
  <c r="W35" i="1"/>
  <c r="W23" i="1"/>
  <c r="AQ56" i="12"/>
  <c r="X23" i="1" s="1"/>
  <c r="W21" i="1"/>
  <c r="AQ54" i="12"/>
  <c r="X21" i="1" s="1"/>
  <c r="AQ30" i="12"/>
  <c r="AQ24" i="12"/>
  <c r="AQ18" i="12"/>
  <c r="AQ16" i="12"/>
  <c r="B100" i="12"/>
  <c r="B55" i="8"/>
  <c r="C100" i="12"/>
  <c r="D55" i="8"/>
  <c r="AQ34" i="12"/>
  <c r="AQ36" i="12"/>
  <c r="E160" i="7"/>
  <c r="E150" i="7"/>
  <c r="E140" i="7"/>
  <c r="E130" i="7"/>
  <c r="B160" i="7"/>
  <c r="B150" i="7"/>
  <c r="B140" i="7"/>
  <c r="B130" i="7"/>
  <c r="B120" i="7"/>
  <c r="B110" i="7"/>
  <c r="B90" i="7"/>
  <c r="B72" i="7"/>
  <c r="B62" i="7"/>
  <c r="B52" i="7"/>
  <c r="B42" i="7"/>
  <c r="B32" i="7"/>
  <c r="B22" i="7"/>
  <c r="B12" i="7"/>
  <c r="E120" i="7"/>
  <c r="E110" i="7"/>
  <c r="E90" i="7" l="1"/>
  <c r="E72" i="7"/>
  <c r="E62" i="7"/>
  <c r="E52" i="7"/>
  <c r="E42" i="7"/>
  <c r="E32" i="7"/>
  <c r="E22" i="7"/>
  <c r="AB46" i="8" l="1"/>
  <c r="AC46" i="8" s="1"/>
  <c r="I47" i="1" l="1"/>
  <c r="AD46" i="8"/>
  <c r="AO82" i="12" s="1"/>
  <c r="AP82" i="12" s="1"/>
  <c r="AE46" i="8"/>
  <c r="J47" i="1" s="1"/>
  <c r="W47" i="1" l="1"/>
  <c r="AQ82" i="12"/>
  <c r="X47" i="1" s="1"/>
  <c r="B89" i="1"/>
  <c r="B85" i="1"/>
  <c r="B81" i="1"/>
  <c r="B73" i="1"/>
  <c r="B63" i="1"/>
  <c r="B61" i="1"/>
  <c r="B55" i="1"/>
  <c r="B37" i="1"/>
  <c r="B29" i="1"/>
  <c r="B19" i="1"/>
  <c r="B15" i="1"/>
  <c r="B13" i="1"/>
  <c r="B9" i="1"/>
  <c r="B11" i="1"/>
  <c r="B16" i="8"/>
  <c r="T12" i="12" l="1"/>
  <c r="Z12" i="12" l="1"/>
  <c r="X12" i="12"/>
  <c r="V12" i="12"/>
  <c r="R12" i="12"/>
  <c r="P12" i="12"/>
  <c r="N12" i="12"/>
  <c r="AB16" i="8" l="1"/>
  <c r="AC16" i="8" s="1"/>
  <c r="AB21" i="8"/>
  <c r="AC21" i="8" s="1"/>
  <c r="AB26" i="8"/>
  <c r="AC26" i="8" s="1"/>
  <c r="AB27" i="8"/>
  <c r="AC27" i="8" s="1"/>
  <c r="AB31" i="8"/>
  <c r="AC31" i="8" s="1"/>
  <c r="AB34" i="8"/>
  <c r="AC34" i="8" s="1"/>
  <c r="AB35" i="8"/>
  <c r="AC35" i="8" s="1"/>
  <c r="AB36" i="8"/>
  <c r="AC36" i="8" s="1"/>
  <c r="AB41" i="8"/>
  <c r="AC41" i="8" s="1"/>
  <c r="AB42" i="8"/>
  <c r="AC42" i="8" s="1"/>
  <c r="AB43" i="8"/>
  <c r="AC43" i="8" s="1"/>
  <c r="AB44" i="8"/>
  <c r="AC44" i="8" s="1"/>
  <c r="AB45" i="8"/>
  <c r="AC45" i="8" s="1"/>
  <c r="AB49" i="8"/>
  <c r="AC49" i="8" s="1"/>
  <c r="AB50" i="8"/>
  <c r="AC50" i="8" s="1"/>
  <c r="AB54" i="8"/>
  <c r="AC54" i="8" s="1"/>
  <c r="AD54" i="8" s="1"/>
  <c r="AO98" i="12" s="1"/>
  <c r="AP98" i="12" s="1"/>
  <c r="AQ98" i="12" s="1"/>
  <c r="AB60" i="8"/>
  <c r="AC60" i="8" s="1"/>
  <c r="AB65" i="8"/>
  <c r="AC65" i="8" s="1"/>
  <c r="AB66" i="8"/>
  <c r="AC66" i="8" s="1"/>
  <c r="AB67" i="8"/>
  <c r="AC67" i="8" s="1"/>
  <c r="AB69" i="8"/>
  <c r="AC69" i="8" s="1"/>
  <c r="AB70" i="8"/>
  <c r="AC70" i="8" s="1"/>
  <c r="AB71" i="8"/>
  <c r="AC71" i="8" s="1"/>
  <c r="AB73" i="8"/>
  <c r="AC73" i="8" s="1"/>
  <c r="AB74" i="8"/>
  <c r="AC74" i="8" s="1"/>
  <c r="AD74" i="8" s="1"/>
  <c r="AO138" i="12" s="1"/>
  <c r="AP138" i="12" s="1"/>
  <c r="AQ138" i="12" s="1"/>
  <c r="AB75" i="8"/>
  <c r="AC75" i="8" s="1"/>
  <c r="AB79" i="8"/>
  <c r="AC79" i="8" s="1"/>
  <c r="AD79" i="8" s="1"/>
  <c r="AO148" i="12" s="1"/>
  <c r="AP148" i="12" s="1"/>
  <c r="AQ148" i="12" s="1"/>
  <c r="AC80" i="8"/>
  <c r="AB84" i="8"/>
  <c r="AC84" i="8" s="1"/>
  <c r="AD84" i="8" s="1"/>
  <c r="AO158" i="12" s="1"/>
  <c r="AP158" i="12" s="1"/>
  <c r="AQ158" i="12" s="1"/>
  <c r="AB85" i="8"/>
  <c r="AC85" i="8" s="1"/>
  <c r="AB11" i="8"/>
  <c r="AC11" i="8" s="1"/>
  <c r="I89" i="1" l="1"/>
  <c r="AD85" i="8"/>
  <c r="AO160" i="12" s="1"/>
  <c r="AP160" i="12" s="1"/>
  <c r="I81" i="1"/>
  <c r="AD75" i="8"/>
  <c r="AO140" i="12" s="1"/>
  <c r="AP140" i="12" s="1"/>
  <c r="I79" i="1"/>
  <c r="AD73" i="8"/>
  <c r="AO136" i="12" s="1"/>
  <c r="AP136" i="12" s="1"/>
  <c r="I75" i="1"/>
  <c r="AD71" i="8"/>
  <c r="AO132" i="12" s="1"/>
  <c r="AP132" i="12" s="1"/>
  <c r="I73" i="1"/>
  <c r="AD70" i="8"/>
  <c r="AO130" i="12" s="1"/>
  <c r="AP130" i="12" s="1"/>
  <c r="I71" i="1"/>
  <c r="AD69" i="8"/>
  <c r="AO128" i="12" s="1"/>
  <c r="AP128" i="12" s="1"/>
  <c r="I67" i="1"/>
  <c r="AD67" i="8"/>
  <c r="AO124" i="12" s="1"/>
  <c r="AP124" i="12" s="1"/>
  <c r="I65" i="1"/>
  <c r="AD66" i="8"/>
  <c r="AO122" i="12" s="1"/>
  <c r="AP122" i="12" s="1"/>
  <c r="I63" i="1"/>
  <c r="AD65" i="8"/>
  <c r="AO120" i="12" s="1"/>
  <c r="AP120" i="12" s="1"/>
  <c r="I61" i="1"/>
  <c r="AD60" i="8"/>
  <c r="AO110" i="12" s="1"/>
  <c r="AP110" i="12" s="1"/>
  <c r="I55" i="1"/>
  <c r="AD50" i="8"/>
  <c r="AO90" i="12" s="1"/>
  <c r="AP90" i="12" s="1"/>
  <c r="I53" i="1"/>
  <c r="AD49" i="8"/>
  <c r="AO88" i="12" s="1"/>
  <c r="AP88" i="12" s="1"/>
  <c r="I45" i="1"/>
  <c r="AD45" i="8"/>
  <c r="AO80" i="12" s="1"/>
  <c r="AP80" i="12" s="1"/>
  <c r="I43" i="1"/>
  <c r="AD44" i="8"/>
  <c r="AO78" i="12" s="1"/>
  <c r="AP78" i="12" s="1"/>
  <c r="I41" i="1"/>
  <c r="AD43" i="8"/>
  <c r="AO76" i="12" s="1"/>
  <c r="AP76" i="12" s="1"/>
  <c r="I39" i="1"/>
  <c r="AD42" i="8"/>
  <c r="AO74" i="12" s="1"/>
  <c r="AP74" i="12" s="1"/>
  <c r="I37" i="1"/>
  <c r="AD41" i="8"/>
  <c r="AO72" i="12" s="1"/>
  <c r="AP72" i="12" s="1"/>
  <c r="I29" i="1"/>
  <c r="AD36" i="8"/>
  <c r="AO62" i="12" s="1"/>
  <c r="AP62" i="12" s="1"/>
  <c r="I27" i="1"/>
  <c r="AD35" i="8"/>
  <c r="AO60" i="12" s="1"/>
  <c r="AP60" i="12" s="1"/>
  <c r="I25" i="1"/>
  <c r="AD34" i="8"/>
  <c r="AO58" i="12" s="1"/>
  <c r="AP58" i="12" s="1"/>
  <c r="I19" i="1"/>
  <c r="AD31" i="8"/>
  <c r="AO52" i="12" s="1"/>
  <c r="AP52" i="12" s="1"/>
  <c r="I17" i="1"/>
  <c r="AD27" i="8"/>
  <c r="AO44" i="12" s="1"/>
  <c r="AP44" i="12" s="1"/>
  <c r="I15" i="1"/>
  <c r="AD26" i="8"/>
  <c r="AO42" i="12" s="1"/>
  <c r="AP42" i="12" s="1"/>
  <c r="AD21" i="8"/>
  <c r="AO32" i="12" s="1"/>
  <c r="AP32" i="12" s="1"/>
  <c r="AQ32" i="12" s="1"/>
  <c r="X13" i="1" s="1"/>
  <c r="I13" i="1"/>
  <c r="I11" i="1"/>
  <c r="AD16" i="8"/>
  <c r="AO22" i="12" s="1"/>
  <c r="AP22" i="12" s="1"/>
  <c r="I9" i="1"/>
  <c r="AD11" i="8"/>
  <c r="I85" i="1"/>
  <c r="AD80" i="8"/>
  <c r="AO150" i="12" s="1"/>
  <c r="AP150" i="12" s="1"/>
  <c r="AE36" i="8"/>
  <c r="J29" i="1" s="1"/>
  <c r="AE71" i="8"/>
  <c r="J75" i="1" s="1"/>
  <c r="AE50" i="8"/>
  <c r="J55" i="1" s="1"/>
  <c r="AE35" i="8"/>
  <c r="J27" i="1" s="1"/>
  <c r="AE85" i="8"/>
  <c r="J89" i="1" s="1"/>
  <c r="AE70" i="8"/>
  <c r="J73" i="1" s="1"/>
  <c r="AE49" i="8"/>
  <c r="J53" i="1" s="1"/>
  <c r="AE34" i="8"/>
  <c r="J25" i="1" s="1"/>
  <c r="AE54" i="8"/>
  <c r="AE69" i="8"/>
  <c r="J71" i="1" s="1"/>
  <c r="AE45" i="8"/>
  <c r="J45" i="1" s="1"/>
  <c r="AE31" i="8"/>
  <c r="J19" i="1" s="1"/>
  <c r="AE80" i="8"/>
  <c r="J85" i="1" s="1"/>
  <c r="AE67" i="8"/>
  <c r="J67" i="1" s="1"/>
  <c r="AE44" i="8"/>
  <c r="J43" i="1" s="1"/>
  <c r="AE27" i="8"/>
  <c r="J17" i="1" s="1"/>
  <c r="AE79" i="8"/>
  <c r="AE66" i="8"/>
  <c r="J65" i="1" s="1"/>
  <c r="AE43" i="8"/>
  <c r="J41" i="1" s="1"/>
  <c r="AE26" i="8"/>
  <c r="J15" i="1" s="1"/>
  <c r="AE73" i="8"/>
  <c r="J79" i="1" s="1"/>
  <c r="AE75" i="8"/>
  <c r="J81" i="1" s="1"/>
  <c r="AE65" i="8"/>
  <c r="J63" i="1" s="1"/>
  <c r="AE42" i="8"/>
  <c r="J39" i="1" s="1"/>
  <c r="AE84" i="8"/>
  <c r="AE74" i="8"/>
  <c r="AE60" i="8"/>
  <c r="J61" i="1" s="1"/>
  <c r="AE41" i="8"/>
  <c r="J37" i="1" s="1"/>
  <c r="AE21" i="8"/>
  <c r="J13" i="1" s="1"/>
  <c r="AE16" i="8"/>
  <c r="J11" i="1" s="1"/>
  <c r="AE11" i="8"/>
  <c r="J9" i="1" s="1"/>
  <c r="W89" i="1" l="1"/>
  <c r="AQ160" i="12"/>
  <c r="X89" i="1" s="1"/>
  <c r="W81" i="1"/>
  <c r="AQ140" i="12"/>
  <c r="X81" i="1" s="1"/>
  <c r="W79" i="1"/>
  <c r="AQ136" i="12"/>
  <c r="X79" i="1" s="1"/>
  <c r="W75" i="1"/>
  <c r="AQ132" i="12"/>
  <c r="X75" i="1" s="1"/>
  <c r="W73" i="1"/>
  <c r="AQ130" i="12"/>
  <c r="X73" i="1" s="1"/>
  <c r="W71" i="1"/>
  <c r="AQ128" i="12"/>
  <c r="X71" i="1" s="1"/>
  <c r="W67" i="1"/>
  <c r="AQ124" i="12"/>
  <c r="X67" i="1" s="1"/>
  <c r="AQ122" i="12"/>
  <c r="X65" i="1" s="1"/>
  <c r="W65" i="1"/>
  <c r="W63" i="1"/>
  <c r="AQ120" i="12"/>
  <c r="X63" i="1" s="1"/>
  <c r="W61" i="1"/>
  <c r="AQ110" i="12"/>
  <c r="X61" i="1" s="1"/>
  <c r="W55" i="1"/>
  <c r="AQ90" i="12"/>
  <c r="X55" i="1" s="1"/>
  <c r="W53" i="1"/>
  <c r="AQ88" i="12"/>
  <c r="X53" i="1" s="1"/>
  <c r="W45" i="1"/>
  <c r="AQ80" i="12"/>
  <c r="X45" i="1" s="1"/>
  <c r="W43" i="1"/>
  <c r="AQ78" i="12"/>
  <c r="X43" i="1" s="1"/>
  <c r="W41" i="1"/>
  <c r="AQ76" i="12"/>
  <c r="X41" i="1" s="1"/>
  <c r="W39" i="1"/>
  <c r="AQ74" i="12"/>
  <c r="X39" i="1" s="1"/>
  <c r="W37" i="1"/>
  <c r="AQ72" i="12"/>
  <c r="X37" i="1" s="1"/>
  <c r="W29" i="1"/>
  <c r="AQ62" i="12"/>
  <c r="X29" i="1" s="1"/>
  <c r="W27" i="1"/>
  <c r="AQ60" i="12"/>
  <c r="X27" i="1" s="1"/>
  <c r="W25" i="1"/>
  <c r="AQ58" i="12"/>
  <c r="X25" i="1" s="1"/>
  <c r="W19" i="1"/>
  <c r="AQ52" i="12"/>
  <c r="X19" i="1" s="1"/>
  <c r="W17" i="1"/>
  <c r="AQ44" i="12"/>
  <c r="X17" i="1" s="1"/>
  <c r="W15" i="1"/>
  <c r="AQ42" i="12"/>
  <c r="X15" i="1" s="1"/>
  <c r="W13" i="1"/>
  <c r="W11" i="1"/>
  <c r="AQ22" i="12"/>
  <c r="X11" i="1" s="1"/>
  <c r="W85" i="1"/>
  <c r="AQ150" i="12"/>
  <c r="X85" i="1" s="1"/>
  <c r="AA12" i="12"/>
  <c r="AB12" i="12" s="1"/>
  <c r="R9" i="1" s="1"/>
  <c r="C160" i="12"/>
  <c r="B160" i="12"/>
  <c r="C150" i="12"/>
  <c r="B150" i="12"/>
  <c r="C140" i="12"/>
  <c r="B140" i="12"/>
  <c r="C130" i="12"/>
  <c r="B130" i="12"/>
  <c r="C120" i="12"/>
  <c r="B120" i="12"/>
  <c r="C110" i="12"/>
  <c r="B110" i="12"/>
  <c r="C90" i="12"/>
  <c r="B90" i="12"/>
  <c r="C72" i="12"/>
  <c r="B72" i="12"/>
  <c r="C62" i="12"/>
  <c r="B62" i="12"/>
  <c r="C52" i="12"/>
  <c r="B52" i="12"/>
  <c r="C42" i="12"/>
  <c r="B42" i="12"/>
  <c r="C32" i="12"/>
  <c r="B32" i="12"/>
  <c r="C22" i="12"/>
  <c r="B22" i="12"/>
  <c r="C12" i="12"/>
  <c r="B12" i="12"/>
  <c r="D26" i="8"/>
  <c r="B11" i="8"/>
  <c r="D11" i="8"/>
  <c r="D16" i="8"/>
  <c r="B21" i="8"/>
  <c r="D21" i="8"/>
  <c r="B26" i="8"/>
  <c r="B31" i="8"/>
  <c r="D31" i="8"/>
  <c r="B36" i="8"/>
  <c r="D36" i="8"/>
  <c r="B41" i="8"/>
  <c r="D41" i="8"/>
  <c r="B50" i="8"/>
  <c r="D50" i="8"/>
  <c r="B60" i="8"/>
  <c r="D60" i="8"/>
  <c r="B65" i="8"/>
  <c r="D65" i="8"/>
  <c r="B70" i="8"/>
  <c r="D70" i="8"/>
  <c r="B75" i="8"/>
  <c r="D75" i="8"/>
  <c r="B80" i="8"/>
  <c r="D80" i="8"/>
  <c r="B85" i="8"/>
  <c r="D85" i="8"/>
  <c r="AD12" i="12" l="1"/>
  <c r="T9" i="1" s="1"/>
  <c r="AE12" i="12" l="1"/>
  <c r="AG12" i="12" l="1"/>
  <c r="AH12" i="12" s="1"/>
  <c r="U9" i="1" l="1"/>
  <c r="AN12" i="12"/>
  <c r="AO12" i="12" s="1"/>
  <c r="AP12" i="12" s="1"/>
  <c r="W9" i="1" s="1"/>
  <c r="AJ12" i="12"/>
  <c r="AK12" i="12" s="1"/>
  <c r="AL12" i="12" s="1"/>
  <c r="V9" i="1" l="1"/>
  <c r="AQ12" i="12"/>
  <c r="X9" i="1" s="1"/>
</calcChain>
</file>

<file path=xl/comments1.xml><?xml version="1.0" encoding="utf-8"?>
<comments xmlns="http://schemas.openxmlformats.org/spreadsheetml/2006/main">
  <authors>
    <author>Autor</author>
  </authors>
  <commentList>
    <comment ref="F10" authorId="0" shapeId="0">
      <text>
        <r>
          <rPr>
            <b/>
            <sz val="9"/>
            <color indexed="81"/>
            <rFont val="Tahoma"/>
            <family val="2"/>
          </rPr>
          <t>OFICINA DEL INSPECTOR DE LA GESTIÓN DE TIERRAS:</t>
        </r>
        <r>
          <rPr>
            <sz val="9"/>
            <color indexed="81"/>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indexed="81"/>
            <rFont val="Tahoma"/>
            <family val="2"/>
          </rPr>
          <t xml:space="preserve"> Guía para la administración del riesgo 2018. Pág. 50</t>
        </r>
      </text>
    </comment>
    <comment ref="G10" authorId="0" shapeId="0">
      <text>
        <r>
          <rPr>
            <b/>
            <sz val="9"/>
            <color indexed="81"/>
            <rFont val="Tahoma"/>
            <family val="2"/>
          </rPr>
          <t>OFICINA DEL INSPECTOR DE LA GESTIÓN DE TIERRAS:</t>
        </r>
        <r>
          <rPr>
            <sz val="9"/>
            <color indexed="81"/>
            <rFont val="Tahoma"/>
            <family val="2"/>
          </rPr>
          <t xml:space="preserve">
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Cada vez que se releva un control debemos preguntarnos si la periodicidad en que este se ejecuta ayuda a prevenir o detectar el riesgo de manera oportuna. Si la respuesta es SÍ, entonces la periodicidad del control está bien diseñada. </t>
        </r>
        <r>
          <rPr>
            <i/>
            <sz val="9"/>
            <color indexed="81"/>
            <rFont val="Tahoma"/>
            <family val="2"/>
          </rPr>
          <t>Guía para la administración del riesgo 2018. Pág. 51</t>
        </r>
      </text>
    </comment>
    <comment ref="H10" authorId="0" shapeId="0">
      <text>
        <r>
          <rPr>
            <b/>
            <sz val="9"/>
            <color indexed="81"/>
            <rFont val="Tahoma"/>
            <family val="2"/>
          </rPr>
          <t>OFICINA DEL INSPECTOR DE LA GESTIÓN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10" authorId="0" shapeId="0">
      <text>
        <r>
          <rPr>
            <b/>
            <sz val="9"/>
            <color indexed="81"/>
            <rFont val="Tahoma"/>
            <family val="2"/>
          </rPr>
          <t>OFICINA DEL INSPECTOR DE LA GESTIÓN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10" authorId="0" shapeId="0">
      <text>
        <r>
          <rPr>
            <b/>
            <sz val="9"/>
            <color indexed="81"/>
            <rFont val="Tahoma"/>
            <family val="2"/>
          </rPr>
          <t>OFICINA DEL INSPECTOR DE LA GESTIÓN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10" authorId="0" shapeId="0">
      <text>
        <r>
          <rPr>
            <b/>
            <sz val="9"/>
            <color indexed="81"/>
            <rFont val="Tahoma"/>
            <family val="2"/>
          </rPr>
          <t>OFICINA DEL INSPECTOR DE LA GESTIÓN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List>
</comments>
</file>

<file path=xl/sharedStrings.xml><?xml version="1.0" encoding="utf-8"?>
<sst xmlns="http://schemas.openxmlformats.org/spreadsheetml/2006/main" count="3584" uniqueCount="1240">
  <si>
    <t>Opción de manejo</t>
  </si>
  <si>
    <t xml:space="preserve">Acciones Preventivas </t>
  </si>
  <si>
    <t>No.</t>
  </si>
  <si>
    <t xml:space="preserve">Proceso </t>
  </si>
  <si>
    <t xml:space="preserve">Causas </t>
  </si>
  <si>
    <t xml:space="preserve">Consecuencias </t>
  </si>
  <si>
    <t>Impacto</t>
  </si>
  <si>
    <t>Cantidad</t>
  </si>
  <si>
    <t>Comunicación y Gestión con Grupos de Interés.</t>
  </si>
  <si>
    <t>Reducir</t>
  </si>
  <si>
    <t>Planificación del Ordenamiento Social de la Propiedad</t>
  </si>
  <si>
    <t>Inteligencia de la información.</t>
  </si>
  <si>
    <t>Riesgo</t>
  </si>
  <si>
    <t>Clasificación</t>
  </si>
  <si>
    <t>Direccionamiento Estratégico</t>
  </si>
  <si>
    <t>Gestión del Modelo de Atención.</t>
  </si>
  <si>
    <t>Seguridad Jurídica sobre la Titularidad de la Tierra y los Territorios</t>
  </si>
  <si>
    <t>Acceso a la Propiedad de la Tierra y los Territorios</t>
  </si>
  <si>
    <t>Administración de Tierras.</t>
  </si>
  <si>
    <t>Gestión del Talento Humano</t>
  </si>
  <si>
    <t>Apoyo Jurídico</t>
  </si>
  <si>
    <t>Adquisición de Bienes y Servicios</t>
  </si>
  <si>
    <t>Administración de Bienes y Servicios</t>
  </si>
  <si>
    <t>Gestión Financiera</t>
  </si>
  <si>
    <t>Probable</t>
  </si>
  <si>
    <t>Catastrófico</t>
  </si>
  <si>
    <t>Posible</t>
  </si>
  <si>
    <t>Gestión de la Información</t>
  </si>
  <si>
    <t>Improbable</t>
  </si>
  <si>
    <t>Mayor</t>
  </si>
  <si>
    <t xml:space="preserve">Valoración del Riesgo </t>
  </si>
  <si>
    <t>Riesgo Inherente</t>
  </si>
  <si>
    <t>IDENTIFICACION DEL RIESGO</t>
  </si>
  <si>
    <t>Casi seguro</t>
  </si>
  <si>
    <t>Diseño de controles</t>
  </si>
  <si>
    <t>Actividad de Control</t>
  </si>
  <si>
    <t>Responsable</t>
  </si>
  <si>
    <t>Tiempo</t>
  </si>
  <si>
    <t>Valoración del Control</t>
  </si>
  <si>
    <t>Diseño del control</t>
  </si>
  <si>
    <t>Ejecución del Control</t>
  </si>
  <si>
    <t>Riesgo Residual</t>
  </si>
  <si>
    <t xml:space="preserve">Acción Preventiva </t>
  </si>
  <si>
    <t>Indicador de Acción Preventiva</t>
  </si>
  <si>
    <t>Programador</t>
  </si>
  <si>
    <t>Enero</t>
  </si>
  <si>
    <t>Febrero</t>
  </si>
  <si>
    <t>Marzo</t>
  </si>
  <si>
    <t>Abril</t>
  </si>
  <si>
    <t>Mayo</t>
  </si>
  <si>
    <t>Junio</t>
  </si>
  <si>
    <t>Julio</t>
  </si>
  <si>
    <t>Agosto</t>
  </si>
  <si>
    <t>Septiembre</t>
  </si>
  <si>
    <t>Diciembre</t>
  </si>
  <si>
    <t>Octubre</t>
  </si>
  <si>
    <t>Noviembre</t>
  </si>
  <si>
    <t>Valoración del Riesgo Residual</t>
  </si>
  <si>
    <t>Moderado</t>
  </si>
  <si>
    <t>Solidez del control</t>
  </si>
  <si>
    <t>Probabilidad</t>
  </si>
  <si>
    <t>Prevenir</t>
  </si>
  <si>
    <t>N°</t>
  </si>
  <si>
    <t>Responsable de la acción preventiva</t>
  </si>
  <si>
    <t>Fuerte</t>
  </si>
  <si>
    <t>Débil</t>
  </si>
  <si>
    <t>Solidez del conjunto</t>
  </si>
  <si>
    <t>Rara Vez</t>
  </si>
  <si>
    <t xml:space="preserve">N° </t>
  </si>
  <si>
    <t>Soporte</t>
  </si>
  <si>
    <t>Indicador del control</t>
  </si>
  <si>
    <t xml:space="preserve">FORMA </t>
  </si>
  <si>
    <t xml:space="preserve">CÓDIGO </t>
  </si>
  <si>
    <t>ACTIVIDAD</t>
  </si>
  <si>
    <t xml:space="preserve"> GESTIÓN PARA LA TRANSPARENCIA</t>
  </si>
  <si>
    <t xml:space="preserve">VERSIÓN </t>
  </si>
  <si>
    <t xml:space="preserve">PROCEDIMIENTO </t>
  </si>
  <si>
    <t xml:space="preserve">FECHA </t>
  </si>
  <si>
    <t>MAPA DE RIESGOS DE CORRUPCIÓN</t>
  </si>
  <si>
    <t>ELABORACIÓN DE PLAN ANTICORRUPCIÓN Y DE ATENCIÓN AL CIUDADANO</t>
  </si>
  <si>
    <t>PROCESO</t>
  </si>
  <si>
    <t>COMUNICACIÓN Y GESTIÓN CON GRUPOS DE INTERÉS</t>
  </si>
  <si>
    <t>Probabilidad de ocurrencia</t>
  </si>
  <si>
    <t>Casi Seguro</t>
  </si>
  <si>
    <t>Insignificante</t>
  </si>
  <si>
    <t>Menor</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</si>
  <si>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</si>
  <si>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</si>
  <si>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</si>
  <si>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</si>
  <si>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</si>
  <si>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</si>
  <si>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</si>
  <si>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</si>
  <si>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</si>
  <si>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MAPA DE CALOR Y RIESGO INHERENTE</t>
  </si>
  <si>
    <t>MATRIZ PARA CALCULO DE RIESGO RESIDUAL</t>
  </si>
  <si>
    <t>POLÍTICA DE ADMINISTRACIÓN DE RIESGOS</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</si>
  <si>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Calibri"/>
        <family val="2"/>
        <scheme val="minor"/>
      </rPr>
      <t>DAFP 2018</t>
    </r>
  </si>
  <si>
    <t xml:space="preserve">La versión completa de la POLITICA DE RIESGO INSTITUCIONAL puede ser consulta en el siguiente Link: </t>
  </si>
  <si>
    <t>POLÍTICA</t>
  </si>
  <si>
    <t>La Alta Dirección de la Agencia Nacional de Tierras está comprometida con la ejecución efectiva y transparente de sus actividades y en la realización de acciones de control, seguimiento y monitoreo necesarias, para mitigar los eventos de riesgos que puedan impedir el cumplimiento de la misión y objetivos institucionales.</t>
  </si>
  <si>
    <t>OBJETIVO</t>
  </si>
  <si>
    <t>La presente política tiene como finalidad establecer los lineamientos para la administración del riesgo en la Entidad, a partir de los cuales se definirán los procedimientos y mecanismos de verificación y evaluación encaminados a la búsqueda de la eficiencia y eficacia de los procesos.</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</si>
  <si>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</si>
  <si>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</si>
  <si>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Para el caso específico de los riesgos de corrupción, es necesario identificar las debilidades (Factores Internos) y las amenazas (Factores Externos) que pueden influir en los procesos y procedimientos que generen una mayor vulnerabilidad frente a riesgos de corrupción. La opción de manejo para el tratamiento a este tipo de riesgos se identifica únicamente para evitarlo (evitar) y en caso de materialización se deben tomar las acciones correctivas.</t>
  </si>
  <si>
    <t>NIVELES DE ACEPTACIÓN DEL RIESGO Y TRATAMIENTO</t>
  </si>
  <si>
    <t>NIVELES PARA CALIFICAR EL IMPACTO</t>
  </si>
  <si>
    <t>La metodología a utilizar en la administración de riesgos de corrupción es la emitida por la Secretaria de la Transparencia de la Presidencia de la República – “Guía para la gestión del Riesgo de Corrupción” indicada en los lineamientos del decreto 124 de enero 26 de 2016.</t>
  </si>
  <si>
    <t>CONTEXTO</t>
  </si>
  <si>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Calibri"/>
        <family val="2"/>
        <scheme val="minor"/>
      </rPr>
      <t>DAFP 2018</t>
    </r>
  </si>
  <si>
    <t>PROBABILIDAD</t>
  </si>
  <si>
    <t>IMPACTO</t>
  </si>
  <si>
    <t>NIVEL</t>
  </si>
  <si>
    <t>EXTREMO</t>
  </si>
  <si>
    <t>ALTO</t>
  </si>
  <si>
    <t>MODERADO</t>
  </si>
  <si>
    <t>BAJO</t>
  </si>
  <si>
    <t>IDENTIFICACIÓN DEL RIESGO</t>
  </si>
  <si>
    <t>FICHA DE IDENTIFICACIÓN DEL RIESGO</t>
  </si>
  <si>
    <t>RIESGO DE CORRUPCIÓN</t>
  </si>
  <si>
    <t>Acción u omisión</t>
  </si>
  <si>
    <t>Uso del poder</t>
  </si>
  <si>
    <t>Desviar la gestión de lo público</t>
  </si>
  <si>
    <t>Beneficio privado</t>
  </si>
  <si>
    <t>DESCRIPCIÓN DEL RIESGO</t>
  </si>
  <si>
    <t>RESPONSABLES DEL PROCESO</t>
  </si>
  <si>
    <t>SI</t>
  </si>
  <si>
    <r>
      <t xml:space="preserve">¿QUÉ PUEDE SUCEDER?
</t>
    </r>
    <r>
      <rPr>
        <sz val="11"/>
        <color theme="1"/>
        <rFont val="Arial Narrow"/>
        <family val="2"/>
      </rPr>
      <t>Identificar la afectación del cumplimiento del objetivo estratégico o del proceso según sea el caso.</t>
    </r>
  </si>
  <si>
    <r>
      <rPr>
        <b/>
        <sz val="11"/>
        <color theme="1"/>
        <rFont val="Arial Narrow"/>
        <family val="2"/>
      </rPr>
      <t xml:space="preserve">¿CÓMO O POR QUÉ PUEDE SUCEDER? </t>
    </r>
    <r>
      <rPr>
        <sz val="11"/>
        <color theme="1"/>
        <rFont val="Arial Narrow"/>
        <family val="2"/>
      </rPr>
      <t xml:space="preserve">
Establecer las causas a partir de los factores determinados en el contexto.</t>
    </r>
  </si>
  <si>
    <r>
      <t xml:space="preserve">¿QUÉ CONSECUENCIAS TENDRÍA SU MATERIALIZACIÓN?
</t>
    </r>
    <r>
      <rPr>
        <sz val="11"/>
        <color theme="1"/>
        <rFont val="Arial Narrow"/>
        <family val="2"/>
      </rPr>
      <t>Determinar los posibles efectos por la materialización del riesgo</t>
    </r>
  </si>
  <si>
    <r>
      <t>"</t>
    </r>
    <r>
      <rPr>
        <b/>
        <i/>
        <sz val="16"/>
        <color theme="1"/>
        <rFont val="Calibri"/>
        <family val="2"/>
        <scheme val="minor"/>
      </rPr>
      <t>Definición de riesgo de corrupción:</t>
    </r>
    <r>
      <rPr>
        <i/>
        <sz val="16"/>
        <color theme="1"/>
        <rFont val="Calibri"/>
        <family val="2"/>
        <scheme val="minor"/>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6"/>
        <color theme="1"/>
        <rFont val="Calibri"/>
        <family val="2"/>
        <scheme val="minor"/>
      </rPr>
      <t>DAFP 2018</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</si>
  <si>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</si>
  <si>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</si>
  <si>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</si>
  <si>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</si>
  <si>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</si>
  <si>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</si>
  <si>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</si>
  <si>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</si>
  <si>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</si>
  <si>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</si>
  <si>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</si>
  <si>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</si>
  <si>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</si>
  <si>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</si>
  <si>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</si>
  <si>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</si>
  <si>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</si>
  <si>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</si>
  <si>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</si>
  <si>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 respuestas afirmativas</t>
  </si>
  <si>
    <t>RIESGO INHERENTE</t>
  </si>
  <si>
    <t>OPCIÓN DE MANEJO</t>
  </si>
  <si>
    <t>DISEÑO Y VALORACIÓN DE CONTROLES</t>
  </si>
  <si>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6"/>
        <color theme="1"/>
        <rFont val="Calibri"/>
        <family val="2"/>
        <scheme val="minor"/>
      </rPr>
      <t>DAFP 2018</t>
    </r>
  </si>
  <si>
    <t>DISEÑO DE CONTROLES</t>
  </si>
  <si>
    <t>FICHA DE DISEÑO Y VALORACIÓN DE LOS CONTROLES</t>
  </si>
  <si>
    <r>
      <rPr>
        <b/>
        <sz val="12"/>
        <color theme="1"/>
        <rFont val="Arial Narrow"/>
        <family val="2"/>
      </rPr>
      <t>RESPONSABLE</t>
    </r>
    <r>
      <rPr>
        <b/>
        <sz val="10"/>
        <color theme="1"/>
        <rFont val="Arial Narrow"/>
        <family val="2"/>
      </rPr>
      <t/>
    </r>
  </si>
  <si>
    <t>PERIODICIDAD</t>
  </si>
  <si>
    <t>PROPÓSITO</t>
  </si>
  <si>
    <r>
      <rPr>
        <b/>
        <sz val="12"/>
        <color theme="1"/>
        <rFont val="Arial Narrow"/>
        <family val="2"/>
      </rPr>
      <t>COMO SE REALIZA</t>
    </r>
    <r>
      <rPr>
        <sz val="10"/>
        <color theme="1"/>
        <rFont val="Arial Narrow"/>
        <family val="2"/>
      </rPr>
      <t/>
    </r>
  </si>
  <si>
    <r>
      <rPr>
        <b/>
        <sz val="12"/>
        <color theme="1"/>
        <rFont val="Arial Narrow"/>
        <family val="2"/>
      </rPr>
      <t>QUÉ PASA CON LAS OBSERVACIONES O DESVIACIONES</t>
    </r>
    <r>
      <rPr>
        <sz val="10"/>
        <color theme="1"/>
        <rFont val="Arial Narrow"/>
        <family val="2"/>
      </rPr>
      <t/>
    </r>
  </si>
  <si>
    <t>EVIDENCIA</t>
  </si>
  <si>
    <t>ACTIVIDAD DE CONTROL AL RIESGO</t>
  </si>
  <si>
    <t>Asignado / NO asignado</t>
  </si>
  <si>
    <t>Peso en la evaluación</t>
  </si>
  <si>
    <t>Adecuado / Inadecuado</t>
  </si>
  <si>
    <t>Oportuna / Inoportuna</t>
  </si>
  <si>
    <r>
      <rPr>
        <b/>
        <sz val="10"/>
        <color theme="1"/>
        <rFont val="Arial Narrow"/>
        <family val="2"/>
      </rPr>
      <t>RESPONSABLE</t>
    </r>
    <r>
      <rPr>
        <sz val="10"/>
        <color theme="1"/>
        <rFont val="Arial Narrow"/>
        <family val="2"/>
      </rPr>
      <t xml:space="preserve">
¿Existe un responsable asignado a la ejecución del control?</t>
    </r>
  </si>
  <si>
    <r>
      <rPr>
        <b/>
        <sz val="10"/>
        <color theme="1"/>
        <rFont val="Arial Narrow"/>
        <family val="2"/>
      </rPr>
      <t>RESPONSABLE</t>
    </r>
    <r>
      <rPr>
        <sz val="10"/>
        <color theme="1"/>
        <rFont val="Arial Narrow"/>
        <family val="2"/>
      </rPr>
      <t xml:space="preserve">
¿El responsable tiene la autoridad y adecuada segregación de funciones en la ejecución del control?</t>
    </r>
  </si>
  <si>
    <r>
      <rPr>
        <b/>
        <sz val="10"/>
        <color theme="1"/>
        <rFont val="Arial Narrow"/>
        <family val="2"/>
      </rPr>
      <t>PERIODICIDAD</t>
    </r>
    <r>
      <rPr>
        <sz val="10"/>
        <color theme="1"/>
        <rFont val="Arial Narrow"/>
        <family val="2"/>
      </rPr>
      <t xml:space="preserve">
¿La oportunidad en que se ejecuta el control ayuda a prevenir la mitigación del riesgo o a detectar la materialización del riesgo de manera oportuna?</t>
    </r>
  </si>
  <si>
    <r>
      <rPr>
        <b/>
        <sz val="10"/>
        <color theme="1"/>
        <rFont val="Arial Narrow"/>
        <family val="2"/>
      </rPr>
      <t>PROPÓSITO</t>
    </r>
    <r>
      <rPr>
        <sz val="10"/>
        <color theme="1"/>
        <rFont val="Arial Narrow"/>
        <family val="2"/>
      </rPr>
      <t xml:space="preserve">
¿Las actividades que se desarrollan en el control realmente buscan por si sola prevenir o detectar las causas que pueden dar origen al riesgo, Ej.: verificar, validar, cotejar, comparar, revisar, etc.?</t>
    </r>
  </si>
  <si>
    <t>Prevenir / Detectar / No es control</t>
  </si>
  <si>
    <r>
      <rPr>
        <b/>
        <sz val="10"/>
        <color theme="1"/>
        <rFont val="Arial Narrow"/>
        <family val="2"/>
      </rPr>
      <t>COMO SE REALIZA</t>
    </r>
    <r>
      <rPr>
        <sz val="10"/>
        <color theme="1"/>
        <rFont val="Arial Narrow"/>
        <family val="2"/>
      </rPr>
      <t xml:space="preserve">
¿La fuente de información que se utiliza en el desarrollo del control es información confiable que permita mitigar el riesgo?</t>
    </r>
  </si>
  <si>
    <t>Confiable / No confiable</t>
  </si>
  <si>
    <r>
      <rPr>
        <b/>
        <sz val="10"/>
        <color theme="1"/>
        <rFont val="Arial Narrow"/>
        <family val="2"/>
      </rPr>
      <t>QUÉ PASA CON LAS OBSERVACIONES O DESVIACIONES</t>
    </r>
    <r>
      <rPr>
        <sz val="10"/>
        <color theme="1"/>
        <rFont val="Arial Narrow"/>
        <family val="2"/>
      </rPr>
      <t xml:space="preserve">
¿Las observaciones, desviaciones o diferencias identificadas como resultados de la ejecución del control son investigadas y resueltas de manera oportuna?</t>
    </r>
  </si>
  <si>
    <t>Se investigan oportunamente / No se investigan oportunamente</t>
  </si>
  <si>
    <r>
      <rPr>
        <b/>
        <sz val="10"/>
        <color theme="1"/>
        <rFont val="Arial Narrow"/>
        <family val="2"/>
      </rPr>
      <t>EVIDENCIA</t>
    </r>
    <r>
      <rPr>
        <sz val="10"/>
        <color theme="1"/>
        <rFont val="Arial Narrow"/>
        <family val="2"/>
      </rPr>
      <t xml:space="preserve">
¿Se deja evidencia o rastro de la ejecución del control que permita a cualquier tercero con la evidencia llegar a la misma conclusión?</t>
    </r>
  </si>
  <si>
    <t>Completa / Incompleta / No existe</t>
  </si>
  <si>
    <t>VALORACIÓN DEL DISEÑO DEL CONTROL</t>
  </si>
  <si>
    <t>Rango de calificación del diseño del control</t>
  </si>
  <si>
    <t>Resultado de evaluación del diseño del control</t>
  </si>
  <si>
    <r>
      <t xml:space="preserve">"¿EN QUÉ CONSISTE?, En establecer la probabilidad de ocurrencia del riesgo y el nivel de consecuencia o impacto, con el fin de estimar la zona de riesgo inicial (RIESGO INHERENTE).". </t>
    </r>
    <r>
      <rPr>
        <sz val="16"/>
        <color theme="1"/>
        <rFont val="Calibri"/>
        <family val="2"/>
        <scheme val="minor"/>
      </rPr>
      <t>DAFP 2018</t>
    </r>
  </si>
  <si>
    <t>NO</t>
  </si>
  <si>
    <t>Asignado</t>
  </si>
  <si>
    <t>Adecuado</t>
  </si>
  <si>
    <t>Oportuna</t>
  </si>
  <si>
    <t>Confiable</t>
  </si>
  <si>
    <t>Se investigan oportunamente</t>
  </si>
  <si>
    <t>Completa</t>
  </si>
  <si>
    <t>Detectar</t>
  </si>
  <si>
    <t>Incompleta</t>
  </si>
  <si>
    <t>No se investigan oportunamente</t>
  </si>
  <si>
    <t>VALORACIÓN DE LA EJECUCIÓN DEL CONTROL</t>
  </si>
  <si>
    <r>
      <rPr>
        <b/>
        <sz val="16"/>
        <color theme="1"/>
        <rFont val="Arial Narrow"/>
        <family val="2"/>
      </rPr>
      <t>*Fuerte</t>
    </r>
    <r>
      <rPr>
        <sz val="16"/>
        <color theme="1"/>
        <rFont val="Arial Narrow"/>
        <family val="2"/>
      </rPr>
      <t xml:space="preserve">: El control se ejecuta de manera consistente por parte del responsable.
</t>
    </r>
    <r>
      <rPr>
        <b/>
        <sz val="16"/>
        <color theme="1"/>
        <rFont val="Arial Narrow"/>
        <family val="2"/>
      </rPr>
      <t>Moderado</t>
    </r>
    <r>
      <rPr>
        <sz val="16"/>
        <color theme="1"/>
        <rFont val="Arial Narrow"/>
        <family val="2"/>
      </rPr>
      <t xml:space="preserve">: El control se ejecuta algunas veces por parte del responsable.
</t>
    </r>
    <r>
      <rPr>
        <b/>
        <sz val="16"/>
        <color theme="1"/>
        <rFont val="Arial Narrow"/>
        <family val="2"/>
      </rPr>
      <t>Débil</t>
    </r>
    <r>
      <rPr>
        <sz val="16"/>
        <color theme="1"/>
        <rFont val="Arial Narrow"/>
        <family val="2"/>
      </rPr>
      <t>: El control no se ejecuta por parte del responsable.</t>
    </r>
  </si>
  <si>
    <t>Inadecuado</t>
  </si>
  <si>
    <t>Nivel</t>
  </si>
  <si>
    <t>Descriptor</t>
  </si>
  <si>
    <t>Descripción</t>
  </si>
  <si>
    <t>Frecuencia</t>
  </si>
  <si>
    <t xml:space="preserve">Se espera que el evento ocurra en la mayoría de las circunstancias. </t>
  </si>
  <si>
    <t xml:space="preserve">Más de 1 vez al año. </t>
  </si>
  <si>
    <t xml:space="preserve">Es viable que el evento ocurra en la mayoría de las circunstancias. </t>
  </si>
  <si>
    <t xml:space="preserve">Al menos 1 vez en el último año. </t>
  </si>
  <si>
    <t xml:space="preserve">El evento podrá ocurrir en algún momento. </t>
  </si>
  <si>
    <t xml:space="preserve">Al menos 1 vez en los últimos 2 años. </t>
  </si>
  <si>
    <t xml:space="preserve">El evento puede ocurrir en algún momento. </t>
  </si>
  <si>
    <t xml:space="preserve">Al menos 1 vez en los últimos 5 años. </t>
  </si>
  <si>
    <t xml:space="preserve">El evento puede ocurrir solo en circunstancias excepcionales (poco comunes o anormales). </t>
  </si>
  <si>
    <t xml:space="preserve">No se ha presentado en los últimos 5 años. </t>
  </si>
  <si>
    <t>Valoración de probabilidad de ocurrencia del riesgo</t>
  </si>
  <si>
    <t>Respuesta</t>
  </si>
  <si>
    <t>Genera medianas consecuencias sobre la entidad</t>
  </si>
  <si>
    <t>Genera altas consecuencias sobre la entidad.</t>
  </si>
  <si>
    <t>Genera consecuencias desastrosas para la entidad</t>
  </si>
  <si>
    <t>PREGUNTA:
Si el riesgo de corrupción se materializa podría . . .</t>
  </si>
  <si>
    <t>Valoración de impacto del riesgo de corrupción</t>
  </si>
  <si>
    <t>TOTAL</t>
  </si>
  <si>
    <t>Responder afirmativamente de UNA a CINCO pregunta (s) genera un impacto moderado.
Responder afirmativamente de SEIS a ONCE preguntas genera un impacto mayor.
Responder afirmativamente de DOCE a DIECINUEVE preguntas genera un impacto catastrófico</t>
  </si>
  <si>
    <t>MATRICES PARA VALORACIÓN DEL IMPACTO Y PROBABILIDAD DEL RIESGO DE CORRUPCIÓN</t>
  </si>
  <si>
    <t>MATRICES PARA VALORACIÓN DEL DISEÑO Y EJECUCIÓN DE LOS CONTROLES</t>
  </si>
  <si>
    <t>Criterio de evaluación</t>
  </si>
  <si>
    <t>Opción de respuesta al criterio de evaluación</t>
  </si>
  <si>
    <t>Peso en la evaluación del diseño del control</t>
  </si>
  <si>
    <t>1.1 Asignación del responsable</t>
  </si>
  <si>
    <t>No Asignado</t>
  </si>
  <si>
    <t>1.2 Segregación y autoridad del responsable</t>
  </si>
  <si>
    <t>2. Periodicidad</t>
  </si>
  <si>
    <t>Inoportuna</t>
  </si>
  <si>
    <t>3. Propósito</t>
  </si>
  <si>
    <t>No es un control</t>
  </si>
  <si>
    <t>4. Cómo se realiza la actividad de control</t>
  </si>
  <si>
    <t>No confiable</t>
  </si>
  <si>
    <t>5.Qué pasa con las observaciones o desviaciones</t>
  </si>
  <si>
    <t>Evidencia de la ejecución del control</t>
  </si>
  <si>
    <t>No existe</t>
  </si>
  <si>
    <t>Valoración del DISEÑO del control</t>
  </si>
  <si>
    <t>Si su calificación es entre 96 y 100</t>
  </si>
  <si>
    <t>Si su calificación es entre 86 y 95</t>
  </si>
  <si>
    <t>si su calificación es entre 0 y 85</t>
  </si>
  <si>
    <t>Rango de calificación de la ejecución</t>
  </si>
  <si>
    <t>Peso de la ejecución del control</t>
  </si>
  <si>
    <t>El control se ejecuta de manera consistente por parte del responsable.</t>
  </si>
  <si>
    <t>El control se ejecuta algunas veces por parte del responsable.</t>
  </si>
  <si>
    <t>El control no se ejecuta por parte del responsable.</t>
  </si>
  <si>
    <t>Valoración de la EJECUCIÓN del control</t>
  </si>
  <si>
    <t>MATRICES PARA VALORACIÓN DE SOLIDEZ INDIVIDUAL Y DEL CONJUNTO DE LOS CONTROLES</t>
  </si>
  <si>
    <t>VALORACIÓN SOLIDEZ INDIVIDUAL DEL CONTROL</t>
  </si>
  <si>
    <t>DISEÑO</t>
  </si>
  <si>
    <t>EJECUCIÓN</t>
  </si>
  <si>
    <t>SOLIDEZ INDIVIDUAL</t>
  </si>
  <si>
    <t>VALORACIÓN SOLIDEZ DEL CONJUNTO DE LOS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</si>
  <si>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</si>
  <si>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</si>
  <si>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</si>
  <si>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rPr>
        <b/>
        <sz val="18"/>
        <color theme="1"/>
        <rFont val="Arial Narrow"/>
        <family val="2"/>
      </rPr>
      <t>IMPACTO</t>
    </r>
    <r>
      <rPr>
        <sz val="11"/>
        <color theme="1"/>
        <rFont val="Arial Narrow"/>
        <family val="2"/>
      </rPr>
      <t xml:space="preserve">
</t>
    </r>
    <r>
      <rPr>
        <sz val="14"/>
        <color theme="1"/>
        <rFont val="Arial Narrow"/>
        <family val="2"/>
      </rPr>
      <t xml:space="preserve">Si el riesgo de corrupción se materializa podría… (responder SI o NO)
</t>
    </r>
    <r>
      <rPr>
        <sz val="10"/>
        <color theme="1"/>
        <rFont val="Arial Narrow"/>
        <family val="2"/>
      </rPr>
      <t>Responder afirmativamente de UNA a CINCO pregunta (s) genera un impacto</t>
    </r>
    <r>
      <rPr>
        <b/>
        <sz val="10"/>
        <color theme="1"/>
        <rFont val="Arial Narrow"/>
        <family val="2"/>
      </rPr>
      <t xml:space="preserve"> moderado</t>
    </r>
    <r>
      <rPr>
        <sz val="10"/>
        <color theme="1"/>
        <rFont val="Arial Narrow"/>
        <family val="2"/>
      </rPr>
      <t>.
Responder afirmativamente de SEIS a ONCE preguntas genera un impacto</t>
    </r>
    <r>
      <rPr>
        <b/>
        <sz val="10"/>
        <color theme="1"/>
        <rFont val="Arial Narrow"/>
        <family val="2"/>
      </rPr>
      <t xml:space="preserve"> mayor.</t>
    </r>
    <r>
      <rPr>
        <sz val="10"/>
        <color theme="1"/>
        <rFont val="Arial Narrow"/>
        <family val="2"/>
      </rPr>
      <t xml:space="preserve">
Responder afirmativamente de DOCE a DIECINUEVE preguntas genera un impacto </t>
    </r>
    <r>
      <rPr>
        <b/>
        <sz val="10"/>
        <color theme="1"/>
        <rFont val="Arial Narrow"/>
        <family val="2"/>
      </rPr>
      <t>catastrófico.</t>
    </r>
  </si>
  <si>
    <t>SOLIDEZ INDIVIDUAL DEL CONTROL</t>
  </si>
  <si>
    <t>SOLIDEZ</t>
  </si>
  <si>
    <t>PESO</t>
  </si>
  <si>
    <t>FICHA DE VALORACIÓN DEL RIESGO INHERENTE</t>
  </si>
  <si>
    <t>VALORACIÓN DEL RIESGO INHERENTE</t>
  </si>
  <si>
    <t>CONTEXTO EXTERNO</t>
  </si>
  <si>
    <t>CONTEXTO INTERNO</t>
  </si>
  <si>
    <t>CONTEXTO DEL PROCESO</t>
  </si>
  <si>
    <t>ANALISIS DEL CONTEXTO INSTITUCIONAL</t>
  </si>
  <si>
    <t>Seguimiento, Evaluación y Mejora</t>
  </si>
  <si>
    <r>
      <rPr>
        <b/>
        <sz val="11"/>
        <color rgb="FF383B37"/>
        <rFont val="Arial Narrow"/>
        <family val="2"/>
      </rPr>
      <t>POLÍTICOS:</t>
    </r>
    <r>
      <rPr>
        <sz val="11"/>
        <color rgb="FF383B37"/>
        <rFont val="Arial Narrow"/>
        <family val="2"/>
      </rPr>
      <t xml:space="preserve"> cambios de gobierno, legislación, políticas públicas, regulación.</t>
    </r>
  </si>
  <si>
    <r>
      <rPr>
        <b/>
        <sz val="11"/>
        <color rgb="FF383B37"/>
        <rFont val="Arial Narrow"/>
        <family val="2"/>
      </rPr>
      <t>ECONÓMICOS Y FINANCIEROS:</t>
    </r>
    <r>
      <rPr>
        <sz val="11"/>
        <color rgb="FF383B37"/>
        <rFont val="Arial Narrow"/>
        <family val="2"/>
      </rPr>
      <t xml:space="preserve"> disponibilidad de capital, liquidez, mercados financieros, desempleo, competencia.</t>
    </r>
  </si>
  <si>
    <r>
      <rPr>
        <b/>
        <sz val="11"/>
        <color rgb="FF383B37"/>
        <rFont val="Arial Narrow"/>
        <family val="2"/>
      </rPr>
      <t xml:space="preserve">SOCIALES Y CULTURALES: </t>
    </r>
    <r>
      <rPr>
        <sz val="11"/>
        <color rgb="FF383B37"/>
        <rFont val="Arial Narrow"/>
        <family val="2"/>
      </rPr>
      <t>demografía, responsabilidad social, orden público.</t>
    </r>
  </si>
  <si>
    <r>
      <rPr>
        <b/>
        <sz val="10"/>
        <color rgb="FF383B37"/>
        <rFont val="Arial Narrow"/>
        <family val="2"/>
      </rPr>
      <t>TECNOLÓGICOS</t>
    </r>
    <r>
      <rPr>
        <sz val="10"/>
        <color rgb="FF383B37"/>
        <rFont val="Arial Narrow"/>
        <family val="2"/>
      </rPr>
      <t>: avances en tecnología, acceso a sistemas de información externos, gobierno en línea.</t>
    </r>
  </si>
  <si>
    <r>
      <rPr>
        <b/>
        <sz val="11"/>
        <color rgb="FF383B37"/>
        <rFont val="Arial Narrow"/>
        <family val="2"/>
      </rPr>
      <t>AMBIENTALES:</t>
    </r>
    <r>
      <rPr>
        <sz val="11"/>
        <color rgb="FF383B37"/>
        <rFont val="Arial Narrow"/>
        <family val="2"/>
      </rPr>
      <t xml:space="preserve"> emisiones y residuos, energía, catástrofes naturales, desarrollo sostenible.</t>
    </r>
  </si>
  <si>
    <r>
      <rPr>
        <b/>
        <sz val="11"/>
        <color rgb="FF383B37"/>
        <rFont val="Arial Narrow"/>
        <family val="2"/>
      </rPr>
      <t xml:space="preserve">LEGALES Y REGLAMENTARIOS: </t>
    </r>
    <r>
      <rPr>
        <sz val="11"/>
        <color rgb="FF383B37"/>
        <rFont val="Arial Narrow"/>
        <family val="2"/>
      </rPr>
      <t>Normatividad externa (leyes, decretos, ordenanzas y acuerdos).</t>
    </r>
  </si>
  <si>
    <r>
      <rPr>
        <b/>
        <sz val="11"/>
        <color rgb="FF383B37"/>
        <rFont val="Arial Narrow"/>
        <family val="2"/>
      </rPr>
      <t>FINANCIEROS:</t>
    </r>
    <r>
      <rPr>
        <sz val="11"/>
        <color rgb="FF383B37"/>
        <rFont val="Arial Narrow"/>
        <family val="2"/>
      </rPr>
      <t xml:space="preserve"> presupuesto de funcionamiento, recursos de inversión, infraestructura, capacidad instalada.</t>
    </r>
  </si>
  <si>
    <r>
      <rPr>
        <b/>
        <sz val="11"/>
        <color rgb="FF383B37"/>
        <rFont val="Arial Narrow"/>
        <family val="2"/>
      </rPr>
      <t>PERSONAL</t>
    </r>
    <r>
      <rPr>
        <sz val="11"/>
        <color rgb="FF383B37"/>
        <rFont val="Arial Narrow"/>
        <family val="2"/>
      </rPr>
      <t>: competencia del personal, disponibilidad del personal, seguridad y salud ocupacional.</t>
    </r>
  </si>
  <si>
    <r>
      <rPr>
        <b/>
        <sz val="11"/>
        <color rgb="FF383B37"/>
        <rFont val="Arial Narrow"/>
        <family val="2"/>
      </rPr>
      <t>PROCESOS:</t>
    </r>
    <r>
      <rPr>
        <sz val="11"/>
        <color rgb="FF383B37"/>
        <rFont val="Arial Narrow"/>
        <family val="2"/>
      </rPr>
      <t xml:space="preserve"> capacidad, diseño, ejecución, proveedores, entradas, salidas, gestión del conocimiento.</t>
    </r>
  </si>
  <si>
    <r>
      <rPr>
        <b/>
        <sz val="11"/>
        <color rgb="FF383B37"/>
        <rFont val="Arial Narrow"/>
        <family val="2"/>
      </rPr>
      <t>TECNOLOGÍA:</t>
    </r>
    <r>
      <rPr>
        <sz val="11"/>
        <color rgb="FF383B37"/>
        <rFont val="Arial Narrow"/>
        <family val="2"/>
      </rPr>
      <t xml:space="preserve"> integridad de datos, disponibilidad de datos y sistemas, desarrollo, producción, mantenimiento de sistemas de información.</t>
    </r>
  </si>
  <si>
    <r>
      <rPr>
        <b/>
        <sz val="11"/>
        <color rgb="FF383B37"/>
        <rFont val="Arial Narrow"/>
        <family val="2"/>
      </rPr>
      <t xml:space="preserve">ESTRATÉGICOS: </t>
    </r>
    <r>
      <rPr>
        <sz val="11"/>
        <color rgb="FF383B37"/>
        <rFont val="Arial Narrow"/>
        <family val="2"/>
      </rPr>
      <t>direccionamiento estratégico, planeación institucional, liderazgo, trabajo en equipo.</t>
    </r>
  </si>
  <si>
    <r>
      <rPr>
        <b/>
        <sz val="10"/>
        <color rgb="FF383B37"/>
        <rFont val="Arial Narrow"/>
        <family val="2"/>
      </rPr>
      <t>COMUNICACIÓN INTERNA:</t>
    </r>
    <r>
      <rPr>
        <sz val="10"/>
        <color rgb="FF383B37"/>
        <rFont val="Arial Narrow"/>
        <family val="2"/>
      </rPr>
      <t xml:space="preserve"> canales utilizados y su efectividad, flujo de la información necesaria para el desarrollo de las operaciones.</t>
    </r>
  </si>
  <si>
    <r>
      <rPr>
        <b/>
        <sz val="11"/>
        <color rgb="FF383B37"/>
        <rFont val="Arial Narrow"/>
        <family val="2"/>
      </rPr>
      <t>DISEÑO DEL PROCESO:</t>
    </r>
    <r>
      <rPr>
        <sz val="11"/>
        <color rgb="FF383B37"/>
        <rFont val="Arial Narrow"/>
        <family val="2"/>
      </rPr>
      <t xml:space="preserve"> claridad en la descripción del alcance y objetivo del proceso.</t>
    </r>
  </si>
  <si>
    <r>
      <rPr>
        <b/>
        <sz val="11"/>
        <color rgb="FF383B37"/>
        <rFont val="Arial Narrow"/>
        <family val="2"/>
      </rPr>
      <t xml:space="preserve">INTERACCIONES CON OTROS PROCESOS: </t>
    </r>
    <r>
      <rPr>
        <sz val="11"/>
        <color rgb="FF383B37"/>
        <rFont val="Arial Narrow"/>
        <family val="2"/>
      </rPr>
      <t>relación precisa con otros procesos en cuanto a insumos, proveedores, productos, usuarios o clientes.</t>
    </r>
  </si>
  <si>
    <r>
      <rPr>
        <b/>
        <sz val="11"/>
        <color rgb="FF383B37"/>
        <rFont val="Arial Narrow"/>
        <family val="2"/>
      </rPr>
      <t>TRANSVERSALIDAD:</t>
    </r>
    <r>
      <rPr>
        <sz val="11"/>
        <color rgb="FF383B37"/>
        <rFont val="Arial Narrow"/>
        <family val="2"/>
      </rPr>
      <t xml:space="preserve"> procesos que determinan lineamientos necesarios para el desarrollo de todos los procesos de la entidad.</t>
    </r>
  </si>
  <si>
    <r>
      <rPr>
        <b/>
        <sz val="11"/>
        <color rgb="FF383B37"/>
        <rFont val="Arial Narrow"/>
        <family val="2"/>
      </rPr>
      <t>PROCEDIMIENTOS ASOCIADOS</t>
    </r>
    <r>
      <rPr>
        <sz val="11"/>
        <color rgb="FF383B37"/>
        <rFont val="Arial Narrow"/>
        <family val="2"/>
      </rPr>
      <t>: pertinencia en los procedimientos que desarrollan los procesos.</t>
    </r>
  </si>
  <si>
    <r>
      <rPr>
        <b/>
        <sz val="11"/>
        <color rgb="FF383B37"/>
        <rFont val="Arial Narrow"/>
        <family val="2"/>
      </rPr>
      <t>RESPONSABLES DEL PROCESO:</t>
    </r>
    <r>
      <rPr>
        <sz val="11"/>
        <color rgb="FF383B37"/>
        <rFont val="Arial Narrow"/>
        <family val="2"/>
      </rPr>
      <t xml:space="preserve"> grado de autoridad y responsabilidad de los funcionarios frente al proceso.</t>
    </r>
  </si>
  <si>
    <r>
      <rPr>
        <b/>
        <sz val="11"/>
        <color theme="1"/>
        <rFont val="Arial Narrow"/>
        <family val="2"/>
      </rPr>
      <t>COMUNICACIÓN ENTRE LOS PROCESOS</t>
    </r>
    <r>
      <rPr>
        <sz val="11"/>
        <color theme="1"/>
        <rFont val="Arial Narrow"/>
        <family val="2"/>
      </rPr>
      <t>: efectividad en los flujos de información determinados en la interacción de los procesos.</t>
    </r>
  </si>
  <si>
    <r>
      <rPr>
        <b/>
        <sz val="11"/>
        <color theme="1"/>
        <rFont val="Arial Narrow"/>
        <family val="2"/>
      </rPr>
      <t>ACTIVOS DE SEGURIDAD DIGITAL DEL PROCESO</t>
    </r>
    <r>
      <rPr>
        <sz val="11"/>
        <color theme="1"/>
        <rFont val="Arial Narrow"/>
        <family val="2"/>
      </rPr>
      <t>: información, aplicaciones, hardware entre otros, que se deben proteger para garantizar el funcionamiento interno de cada proceso, como de cara al ciudadano. Ver conceptos básicos relacionados con el riesgo páginas 8 y 9.</t>
    </r>
  </si>
  <si>
    <t>RIESGO RESIDUAL</t>
  </si>
  <si>
    <t>PROBABILIDAD RESIDUAL</t>
  </si>
  <si>
    <t>IMPACTO RESIDUAL</t>
  </si>
  <si>
    <r>
      <rPr>
        <b/>
        <sz val="18"/>
        <color theme="1"/>
        <rFont val="Arial Narrow"/>
        <family val="2"/>
      </rPr>
      <t>PROBABILIDAD</t>
    </r>
    <r>
      <rPr>
        <sz val="14"/>
        <color theme="1"/>
        <rFont val="Arial Narrow"/>
        <family val="2"/>
      </rPr>
      <t xml:space="preserve">
</t>
    </r>
    <r>
      <rPr>
        <b/>
        <sz val="12"/>
        <color theme="1"/>
        <rFont val="Arial Narrow"/>
        <family val="2"/>
      </rPr>
      <t>CASI SEGURO:</t>
    </r>
    <r>
      <rPr>
        <sz val="12"/>
        <color theme="1"/>
        <rFont val="Arial Narrow"/>
        <family val="2"/>
      </rPr>
      <t xml:space="preserve"> Se espera que el evento ocurra en la mayoría de las circunstancias. (Frecuencia: más de 1 vez al año.)
</t>
    </r>
    <r>
      <rPr>
        <b/>
        <sz val="12"/>
        <color theme="1"/>
        <rFont val="Arial Narrow"/>
        <family val="2"/>
      </rPr>
      <t>PROBABLE:</t>
    </r>
    <r>
      <rPr>
        <sz val="12"/>
        <color theme="1"/>
        <rFont val="Arial Narrow"/>
        <family val="2"/>
      </rPr>
      <t xml:space="preserve"> Es viable que el evento ocurra en la mayoría de las circunstancias. (Frecuencia: Al menos 1 vez en el último año.)
</t>
    </r>
    <r>
      <rPr>
        <b/>
        <sz val="12"/>
        <color theme="1"/>
        <rFont val="Arial Narrow"/>
        <family val="2"/>
      </rPr>
      <t>POSIBLE:</t>
    </r>
    <r>
      <rPr>
        <sz val="12"/>
        <color theme="1"/>
        <rFont val="Arial Narrow"/>
        <family val="2"/>
      </rPr>
      <t xml:space="preserve"> El evento podrá ocurrir en algún momento. (Frecuencia: Al menos 1 vez en los últimos 2 años.)
</t>
    </r>
    <r>
      <rPr>
        <b/>
        <sz val="12"/>
        <color theme="1"/>
        <rFont val="Arial Narrow"/>
        <family val="2"/>
      </rPr>
      <t>IMPROBABLE:</t>
    </r>
    <r>
      <rPr>
        <sz val="12"/>
        <color theme="1"/>
        <rFont val="Arial Narrow"/>
        <family val="2"/>
      </rPr>
      <t xml:space="preserve"> El evento puede ocurrir en algún momento. (Frecuencia: Al menos 1 vez en los últimos 5 años.)
</t>
    </r>
    <r>
      <rPr>
        <b/>
        <sz val="12"/>
        <color theme="1"/>
        <rFont val="Arial Narrow"/>
        <family val="2"/>
      </rPr>
      <t>RARA VEZ:</t>
    </r>
    <r>
      <rPr>
        <sz val="12"/>
        <color theme="1"/>
        <rFont val="Arial Narrow"/>
        <family val="2"/>
      </rPr>
      <t xml:space="preserve"> El evento puede ocurrir solo en circunstancias excepcionales. (No se ha presentado en los últimos 5 años.)</t>
    </r>
  </si>
  <si>
    <t>ANEXO - Solicitud de modificaciones a la Versión 1 del Mapa de Riesgos de Corrupción</t>
  </si>
  <si>
    <r>
      <t xml:space="preserve">"A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disposiones normativas vigentes
4. Que no contribuya a la detección, prevención y mitigación del riesgo" </t>
    </r>
    <r>
      <rPr>
        <sz val="12"/>
        <color theme="1"/>
        <rFont val="Calibri"/>
        <family val="2"/>
        <scheme val="minor"/>
      </rPr>
      <t>Oficina del Inspector de la Gestión de Tierras</t>
    </r>
  </si>
  <si>
    <t>TIPO DE SOLICITUD</t>
  </si>
  <si>
    <t>INCLUSIÓN</t>
  </si>
  <si>
    <t>ELIMINACIÓN</t>
  </si>
  <si>
    <t>ACTUALIZACIÓN</t>
  </si>
  <si>
    <t>DEPENDENCIA SOLICITANTE</t>
  </si>
  <si>
    <t>SOLICITUD</t>
  </si>
  <si>
    <t>JUSTIFICACIÓN</t>
  </si>
  <si>
    <t>CONCEPTO OFICINA DEL INSPECTOR</t>
  </si>
  <si>
    <t>CONCEPTO OFICINA DE PLANEACIÓN</t>
  </si>
  <si>
    <t>ALCANCE: Desde la comprensión del contexto interno y externo, hasta la formulación de Planes, programas y proyectos relacionados con el cumplimiento de las funciones de la entidad.
OBJETIVO: Establecer los lineamientos estratégicos y el esquema de operación de la Agencia Nacional de Tierras, asegurando la disponibilidad de los recursos necesarios para su aplicación.</t>
  </si>
  <si>
    <t>OBJETIVO DEL PROCESO</t>
  </si>
  <si>
    <t>Establecer los lineamientos estratégicos y el esquema de operación de la Agencia Nacional de Tierras, asegurando la disponibilidad de los recursos necesarios para su aplicación.</t>
  </si>
  <si>
    <t>1. DEST-P-002 FORMULACIÓN DEL PLAN ESTRATÉGICO.
2. DEST-P-003 FORMULACIÓN DEL PLAN DE ACCIÓN ANUAL
3. DEST-P-005 FORMULACIÓN DE PROYECTOS DE INVERSIÓN
4. DEST-P-007 GESTIÓN DE INDICADORES ANT.
5. DEST-P-008 FORMULACIÓN DE LA POLÍTICA Y ESTRATEGIA DE TRANSPARENCIA Y ANTICORRUPCIÓN</t>
  </si>
  <si>
    <t>1. Oficina del Planeación.</t>
  </si>
  <si>
    <t>ALCANCE: Desde la formulación de lineamientos de comunicación interna y externa, hasta la articulación con los grupos de interés y organismos de control.
OBJETIVO: Establecer lineamientos para la comunicación y coordinación intra e interinstitucional, que proporcione a los grupos de interés información veraz, objetiva y oportuna de la misión, objetivos y gestión de la Agencia Nacional de Tierras.</t>
  </si>
  <si>
    <t>1. COGGI-P-001 ATENCIÓN Y SEGUIMIENTO A DENUNCIAS DE HECHOS ASOCIADOS A CORRUPCIÓN.
2. COGGI-P-002 DIRECCIONAMIENTO LEGAL.
3. COGGI-P-004 COMUNICACIÓN EXTERNA.
4. COGGI-P-005 ELABORACIÓN DE PLAN ANTICORRUPCIÓN Y DE ATENCIÓN AL CIUDADANO.
5. COGGI-P-006 ATENCIÓN A ORGANIZACIONES Y PROCESOS DE DIÁLOGO SOCIAL.
6. COOGI-P-007 CARACTERIZACIÓN DE CIUDADANOS, USUARIOS O GRUPOS DE INTERÉS.</t>
  </si>
  <si>
    <t>1. Dirección General.
2. Secretaría General.
3. Oficina de Planeación.
4. Oficina Jurídica.
5. Oficina del Inspector de la Gestión de Tierras.
6. Oficina de Control Interno.</t>
  </si>
  <si>
    <t>Establecer lineamientos para la comunicación y coordinación intra e interinstitucional, que proporcione a los grupos de interés información veraz, objetiva y oportuna de la misión, objetivos y gestión de la Agencia Nacional de Tierras.</t>
  </si>
  <si>
    <t>ALCANCE: 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OBJETIVO: 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</si>
  <si>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1. INTI-P-001 CONTROL DE LA INFORMACIÓN DOCUMENTADA.
2. INTI-P-002 GESTIÓN DEL CONOCIMIENTO.
3. INTI-P-003 ARQUITECTURA TIC.
4. INTI-P-004 GOBIERNO DE TIC.
5. INTI-P-005 PLANEACIÓN ESTRATÉGICA DE TECNOLOGÍAS DE LA INFORMACIÓN Y COMUNICACIONES.
6. INTI-P-006 PRODUCCIÓN ESTADÍSTICA PARA EL OBSERVATORIO DE TIERRAS.</t>
  </si>
  <si>
    <t>1. Dirección de Gestión del Ordenamiento Social de la Propiedad.
2. Oficina de Planeación.</t>
  </si>
  <si>
    <t>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</si>
  <si>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ALCANCE: Inicia con la recepción del rezago documental y finaliza con la identificación y respuesta de las Peticiones, Quejas, Reclamos, Denuncias y Felicitaciones que recibe la Agencia Nacional de Tierras. 
OBJETIVO: Asegurar la atención al ciudadano, mediante los modelos de atención por oferta, demanda y descongestión, que permita detectar las necesidades de ordenamiento social de la propiedad rural.</t>
  </si>
  <si>
    <t>Asegurar la atención al ciudadano, mediante los modelos de atención por oferta, demanda y descongestión, que permita detectar las necesidades de ordenamiento social de la propiedad rural.</t>
  </si>
  <si>
    <t>1. GEMA-P-002 RECEPCIÓN DE PQRSD</t>
  </si>
  <si>
    <t>1. Secretaría General.
2. Dirección de Gestión del Ordenamiento social de la Propiedad.
3. Dirección Acceso a Tierras.
4. Dirección Gestión Jurídica de Tierras.
5. Dirección Asuntos Étnicos.</t>
  </si>
  <si>
    <t>ALCANCE: 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OBJETIVO: Determinar las acciones necesarias a cargo de la Entidad para consolidar el Ordenamiento Social de la Propiedad Rural considerando los modelos de atención por oferta, demanda y descongestión.</t>
  </si>
  <si>
    <t>Determinar las acciones necesarias a cargo de la Entidad para consolidar el Ordenamiento Social de la Propiedad Rural considerando los modelos de atención por oferta, demanda y descongestión.</t>
  </si>
  <si>
    <t>1. POSPR-P-001 FORMULACIÓN PLAN DE ATENCIÓN A COMUNIDADES ÉTNICAS.
2. POSPR-P-002 FORMULACIÓN DE POSPR.
3. POSPR-P-003 MONITOREO Y SEGUIMIENTO A LA FORMULACIÓN E IMPLEMENTACIÓN DE LOS POSPR.
4. POSPR-P-004 IMPLEMENTACIÓN Y ACTUALIZACIÓN DE LOS POSPR.
5. POSPR-P-005 REGISTRO DE SUJETOS DE ORDENAMIENTO SOCIAL.
6. POSPR-P-006 PROCEDIMIENTO ÚNICO DE ORDENAMIENTO SOCIAL DE LA PROPIEDAD.</t>
  </si>
  <si>
    <t>ALCANCE: 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OBJETIVO: Adelantar los procedimientos administrativos especiales agrarios y acompañar la formalización de los bienes privados, para establecer la naturaleza jurídica y la relación con la tierra.</t>
  </si>
  <si>
    <t>Adelantar los procedimientos administrativos especiales agrarios y acompañar la formalización de los bienes privados, para establecer la naturaleza jurídica y la relación con la tierra.</t>
  </si>
  <si>
    <t>1. SEJUT-P-001 PROCEDIMIENTOS ADMIN. AGRARIOS ESPECIALES.
2. SEJUT-P-002 DESLINDE Y CLARIFICACIÓN DE TIERRAS DE ASUNTOS ÉTNICOS.
3. SEJUT-P-003 REVERSIÓN DE ADJUDICACIÓN DE BALDÍO.
4. SEJUT-P-004 GESTIÓN DE LA FORMALIZACIÓN DE LA PROPIEDAD RURAL.</t>
  </si>
  <si>
    <t>1. Dirección de Gestión Jurídica de Tierras.
2. Subdirección de procesos Agrarios y Gestión Jurídica.
3. Subdirección de seguridad Jurídica.
4. Dirección Asuntos Étnicos.
5. Subdirección Asuntos Étnicos.</t>
  </si>
  <si>
    <t>ALCANCE: Inicia con el análisis de la ruta jurídica y termina con la decisión final del expediente.
OBJETIVO: 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</si>
  <si>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</si>
  <si>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ALCANCE: 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ancestarles de comunidades indígenas, revocatoria del acto de adjudicación y limitaciones a la propiedad.
OBJETIVO: 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</si>
  <si>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ADMTI-P-001 CONSTITUCIÓN DE ZONAS DE RESERVA CAMPESINA.
2. ADMTI-P-002 PROTECCIÓN TERRITORIOS ANCESTRALES DE COMUNIDADES INDÍGENAS.
3. ADMTI-P-003 RECIBO DE LOS PREDIOS RURALES CON EXTINCIÓN JUDICIAL DE DOMINIO.
4. ADMTI-P-004 ADMINISTRACIÓN DE PREDIOS FISCALES PATRIMONIALES.
5. ADMTI-P-005 APERTURA DE FOLIO DE MATRÍCULA INMOBILIARIA DE PREDIOS BALDÍOS A NOMBRE DE LA NACIÓN.
6. ADMTI-P-006 LIMITACIONES DE LA PROPIEDAD.
7. ADMTI-P-007 ADMINISTRACIÓN DE PREDIOS BALDÍOS.
8. ADMTI-P-008 PROCESO ADMINISTRATIVO.
9. ADMTI-P-009 EXPROPIACIÓN DE TIERRAS.
10. ADMTI-P-010 REALIZACIÓN DE ESTUDIOS TÉCNICOS.
11. ADMTI-P-011 SOLICITUDES DE SUSTRACCIÓN EN ZONAS DE RESERVA FORESTAL DE LEY 2ª DE 1959.
12. ADMTI-P-012 ASIGNACIÓN DERECHOS DE USO.
13. ADMTI-P-014 INTEGRACIONES AL PATRIMONIO.</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</si>
  <si>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</si>
  <si>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ACCTI-P-001 ADJUDICACIÓN DE BALDÍOS A ENTIDADES DE DERECHO PÚBLICO.
2. ACCTI-P-002 ADJUDI. PREDIOS ORDEN JUDICIAL-RES. LEY 1448 DE 2011.
3. ACCTI-P-003 ADJUDICACIÓN DE BALDÍOS A PERSONAS NATURALES.
4. ACCTI-P-004 SELECCIÓN DE BENEFICIARIOS Y ADJUDICACIÓN DE PREDIOS NO OCUPADOS.
5. ACCTI-P-005 REVOCATORIA DEL ACTO DE ADJUDICACIÓN.
6. ACCTI-P-006 FRACCIONAMIENTO DE PREDIOS RURALES POR DEBAJO DE LA UAF.
7. ACCTI-P-007 TITULACIÓN COLECTIVA A COMUNIDADES NEGRAS.
8. ACCTI-P-008 CONSTIT, AMPLIAC, SANEAM O REESTRUCT DE RESG INDÍGENAS.
9. ACCTI-P-009 IMPLEM. INICIATIVAS COMUNIT. CON ENFO. DIFER. ÉTNICO ASOC. AL COMPON. DE LEGALIZ.
10. ACCTI-P-010 COMPRA DIRECTA DE PREDIOS.
11. ACCTI-P-011 ADJUDICACIÓN DEL SUBSIDIO INTEGRAL DE REFORMA AGRARIA – SIRA.
12. ACCTI-P-012 INGRESO DE PREDIOS AL REGISTRO DE INMUEBLES RURALES – RIR.
13. ACCTI-P-013 ADJUDICACIÓN DE PREDIOS OCUPADOS – REGULARIZACIÓN.
14. ACCTI-P-014 REVOCAT. TITULACIÓN DE BALDÍOS EN EL MARCO DEL PROCE. ÚNICO DE OSPR.
15. ACCTI-P-015 TRÁMITE ESPECIAL EN CASO DE OCUPACIÓN DE HECHO DE PREDIOS.
16. ACCTI-P-016-ADQUISICIÓN DEL PREDIO.
17. ACCTI-P-017-MATER. SUBS. – APOYO PARA CUBRIR LOS REQUER. FINANC. IMPLEM PROY. PRODUC SIT, SIDRA, SIRA.
18. ACCTI-P-018 COMPRA DIRECTA DE PREDIOS PARA REINCORPORACIÓN Y NORMALIZACIÓN.</t>
  </si>
  <si>
    <t>Evaluación del Impacto del Ordenamiento Social de la Propiedad Rural</t>
  </si>
  <si>
    <t>ALCANCE: Desde la identificación de variables a evaluar hasta la presentación de los resultados del Impacto del Ordenamiento Social de la Propiedad Rural.
OBJETIVO: Evaluar el impacto de las acciones que realiza la Agencia Nacional de Tierras para la implementación de la política de Ordenamiento Social de la Propiedad Rural.</t>
  </si>
  <si>
    <t>ALCANCE: Desde la conceptualización de los servicios de tecnología de información y comunicaciones, y gestión de la información de geografía y topografía de la Entidad hasta el uso, administración y soporte.
OBJETIVO: Prestar servicios de tecnologías de información y comunicaciones, y geografía y topografía oportunos para la operación y la toma de decisiones de la Agencia.</t>
  </si>
  <si>
    <t>Prestar servicios de tecnologías de información y comunicaciones, y geografía y topografía oportunos para la operación y la toma de decisiones de la Agencia.</t>
  </si>
  <si>
    <t>1. GINFO-P-002 DISPOSICIÓN DE LA INFORMACIÓN.
2. GINFO-P-003 CONSTRUCCIÓN DE SOFTWARE.
3. GINFO-P-005 PUBLICACIÓN DE INFORMACIÓN PÁGINA WEB.
4. GINFO-P-006 SOLICITUDES DE INFORMACIÓN A OTRAS ENTIDADES.
5.GINFO-P-007-LEVANTAMIENTO TOPOGRÁFICO.</t>
  </si>
  <si>
    <t>ALCANCE: Inicia con la planeación, selección y vinculación del personal idóneo, competente y con las habilidades requeridas; y termina con el retiro del servidor público.
OBJETIVO: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</si>
  <si>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</si>
  <si>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GTHU-P-001 FORMACIÓN Y CAPACITACIÓN.
2. GTHU-P-002 SISTEMA DE ESTÍMULOS.
3. GTHU-P-003 SISTEMA DE GESTIÓN DE LA SEGURIDAD Y SALUD EN EL TRABAJO.
4. GTHU-P-004 CONTROL DEL CUMPLIMIENTO DE LA JORNADA LABORAL Y HORARIO DE TRABAJO.
5. GTHU-P-005 PRESTACIÓN DEL SERVICIO DE AUXILIAR JURÍDICO AD HONÓREM O PASANTE.
6. GTHU-P-006 SELECCIÓN DEL PERSONAL.
7. GTHU-P-007 PROYECTOS DE APRENDIZAJE EN EQUIPOS.
8. GTHU-P-008 VINCULACIÓN DEL PERSONAL.
9. GTHU-P-009 DESVINCULACIÓN DE PERSONAL.
10. GTHU-P-010 SUSCRIPCIÓN ACUERDOS DE GESTIÓN.
11. GTHU-P-011 TRÁMITE DE LICENCIAS POR ENFERMEDAD, MATERNIDAD, PATERNIDAD O LUTO.
12. GTHU-P-012 TRÁMITE DE COMISIONES DE SERVICIOS AL EXTERIOR PARA FUNCIONARIOS.
13.GTHU-P-013 AUTORIZACIÓN DE PERMISOS.
14. GTHU-P-014 PROGRAMACIÓN Y FORMALIZACIÓN DE VACACIONES.
15. GTHU-P-015 TRÁMITE DE LICENCIAS NO REMUNERADAS.
16. GTHU-P-016 CONTROL INTERNO DISCIPLINARIO-PROCESO ORDINARIO.
17. GTHU-P-017 INDUCCIÓN, REINDUCCIÓN Y ENTRENAMIENTO ESPECÍFICO EN EL PUESTO DE TRABAJO.
18. GTHU-P-018 CONTROL INTERNO DISCIPLINARIO – PROCESO VERBAL.
19. GTHU-P-019 EVALUACIÓN DEL DESEMPEÑO LABORAL.</t>
  </si>
  <si>
    <t>1. Subdirección de Talento Humano.
2. Secretaría General.</t>
  </si>
  <si>
    <t>ALCANCE: Desde la asesoría jurídica al Director y demás dependencias, hasta las actuaciones judiciales tendientes a la debida defensa de los intereses de la entidad.
OBJETIVO: Asesorar y dar soporte jurídico a las diferentes dependencias, a través de la emisión de conceptos y demás soportes legales que sean necesarios, así como realizar todas las actuaciones tendientes a la debida defensa de los intereses de la entidad.</t>
  </si>
  <si>
    <t>Asesorar y dar soporte jurídico a las diferentes dependencias, a través de la emisión de conceptos y demás soportes legales que sean necesarios, así como realizar todas las actuaciones tendientes a la debida defensa de los intereses de la entidad.</t>
  </si>
  <si>
    <t>1. APJUR-P-002 REPRESENTACIÓN JURÍDICA.
2. APJUR-P-003 VIABILIDAD DE DOCUMENTO PARA FIRMA DEL DIRECTOR DE LA AGENCIA NACIONAL DE TIERRAS.
3. APJUR-P-004 GESTIÓN DE COBRO COACTIVO.
4. APJUR-P-005 ADMINISTRACIÓN DEL NORMOGRAMA DE LA AGENCIA NACIONAL DE TIERRAS.</t>
  </si>
  <si>
    <t>1. Oficina Jurídica</t>
  </si>
  <si>
    <t>ALCANCE: Desde la programación y análisis de las necesidades de la Agencia hasta la terminación y/o liquidación del contrato.
OBJETIVO: Adelantar la adquisición de bienes y/o servicios de la Agencia a través de los mecanismos definidos para la selección, elaboración, celebración, formalización, ejecución, terminación y/o liquidación de los contratos.</t>
  </si>
  <si>
    <t xml:space="preserve"> Adelantar la adquisición de bienes y/o servicios de la Agencia a través de los mecanismos definidos para la selección, elaboración, celebración, formalización, ejecución, terminación y/o liquidación de los contratos.</t>
  </si>
  <si>
    <t>1. ADQBS-P-001 GESTIÓN PRE CONTRACTUAL – GENERALIDADES.
2. ADQBS-P-002 LIQUIDACIÓN BILATERAL DE CONVENIOS O CONTRATOS.
3. ADQBS-P-003 PROGRAMACIÓN ADMINISTRACIÓN, MODIFICACIÓN Y SEGUIMIENTO DEL PAABS.
4. ADQBS-P-004 GESTIÓN CONTRACTUAL.
5. ADQBS-P-005 LIQUIDACIÓN UNILATERAL DE CONVENIOS O CONTRATOS.
6. ADQBS-P-006 CONTRATACIÓN DIRECTA.
7. ADQBS-P-007 CONTRATACIÓN DE MÍNIMA CUANTÍA.</t>
  </si>
  <si>
    <t>1. Subdirección Administrativa y Financiera.
2. Secretaría General.</t>
  </si>
  <si>
    <t>ALCANCE: Desde la recepción de los bienes y servicios, hasta la disposición final de los bienes y el recibido a satisfacción de los servicios. 
OBJETIVO: Gestionar la Administración y mantenimiento de bienes y servicios necesarios para la ejecución de los procesos de la entidad.</t>
  </si>
  <si>
    <t>1. ADMBS-P-001 NUMERACIÓN NOTIFICACIÓN COMUNICACIÓN Y PUBLICACIÓN DE RESOLUCIONES Y AUTOS.
2. ADMBS-P-002 TRÁMITE DE DESPLAZAMIENTOS AL EXTERIOR PARA CONTRATISTAS.
3. ADMBS-P-003 SOLICITUD DE BACKUP DE EQUIPOS DE USUARIO FINAL.
4. ADMBS-P-004 SOLICITUD SERVICIO DE TRANSPORTE TERRESTRE SEDES Y BOGOTÁ.
5. ADMBS-P-005 GESTIÓN DE REQUERIMIENTOS.
6. ADMBS-P-006 SOLICITUD AUTORIZACIÓN LEGALIZACIÓN Y PAGO DE DESPLAZAMIENTOS AL INTERIOR.
7. ADMBS-P-007 RECONSTRUCCIÓN DE EXPEDIENTES.
8. ADMBS-P-008 ENTRADA DE ALMACÉN.
9. ADMBS-P-009 BÚSQUEDA Y ATENCIÓN DE SOLICITUDES DEL ARCHIVO CENTRALIZADO.
10. ADMBS-P-010 PRÉSTAMO Y SUMINISTRO DE DOCUMENTOS UBICADOS EN EL ARCHIVO CENTRALIZADO.
11. ADMBS-P-011 TRANSFERENCIAS DOCUMENTALES PRIMARIAS.</t>
  </si>
  <si>
    <t>Gestionar la Administración y mantenimiento de bienes y servicios necesarios para la ejecución de los procesos de la entidad.</t>
  </si>
  <si>
    <t>ALCANCE: Desde la elaboración del anteproyecto de presupuesto de la ANT, hasta la presentación de los estados financieros.  
OBJETIVO: Administrar los recursos e información financiera con base en las necesidades de las dependencias de la Agencia y organismos estatales requirentes, a través de mecanismos de dirección, registro, ejecución, control y seguimiento de los recursos.</t>
  </si>
  <si>
    <t>1. GEFIN-P-001 FORMULACIÓN DE ANTEPROYECTO DE PRESUPUESTO DE LA ANT.
2. GEFIN-P-002 PAGO ACREEDORES VARIOS.
3. GEFIN-P-003 SOLICITUD EXPEDICIÓN Y MODIFICACIÓN DE CERTIFICADOS DE DISPONIBILIDAD PRESUPUESTAL.
4. GEFIN-P-004 GESTIÓN DE PAGOS.
5. GEFIN-P-005 GESTIÓN DE ADMINISTRACIÓN DEL PAC.
6. GEFIN-P-006 PREPARACIÓN Y PRESENTACIÓN DE ESTADOS FINANCIEROS.
7. GEFIN-P-007 REGISTRO DE INGRESOS.
8. GEFIN-P-008 CAJA MENOR.</t>
  </si>
  <si>
    <t xml:space="preserve">1. Secretaría General.
2. Subdirección Administrativa y Financiera.
3. Subdirección de Administracion de Tierras de la Nación.
4. Oficina de Planeación </t>
  </si>
  <si>
    <t>Administrar los recursos e información financiera con base en las necesidades de las dependencias de la Agencia y organismos estatales requirentes, a través de mecanismos de dirección, registro, ejecución, control y seguimiento de los recursos</t>
  </si>
  <si>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</si>
  <si>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</si>
  <si>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</si>
  <si>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t>1. Grandes avances tecnológicos existentes en el mercado para asuntos relacionados con mediciones y demas, en materia rural
2. Las normas que en materia de avance digital ha venido implementando el Gobierno Nacional, que han favorecido al sector rural colombiano</t>
  </si>
  <si>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</si>
  <si>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</si>
  <si>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</si>
  <si>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</si>
  <si>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</si>
  <si>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</si>
  <si>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</si>
  <si>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</si>
  <si>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ALCANCE: Desde el reporte y análisis de información y datos, la determinación de las causas probables de los incumplimientos y tendencias negativas hasta la formulación de acciones correctivas, preventivas y de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</si>
  <si>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1. SEYM-P-002 GESTIÓN DEL PLAN DE MEJORAMIENTO.
2. SEYM-P-003 CONTROL DE SALIDAS NO CONFORMES.
3. SEYM-P-005 SEGUIMIENTO AL DESEMPEÑO.
4. SEYM-P-006 SEGUIMIENTO A LA EJECUCIÓN PRESUPUESTAL Y DE METAS.
5. SEYM-P-007 REALIZACIÓN DE AUDITORÍAS, INFORMES OBLIGATORIOS Y-O SEGUIMIENTOS.</t>
  </si>
  <si>
    <t xml:space="preserve">1. Oficina de Control Interno.
2. Oficina de Planeación.
3. Oficina del Inspector de Gestión de Tierras.
4. Secretaría General
</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</si>
  <si>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</si>
  <si>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</si>
  <si>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</si>
  <si>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</si>
  <si>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</si>
  <si>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</si>
  <si>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</si>
  <si>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</si>
  <si>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</si>
  <si>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CANTIDAD DE CONTROLES AL RIESGO</t>
  </si>
  <si>
    <r>
      <t xml:space="preserve">Ajuste en mapa de calor </t>
    </r>
    <r>
      <rPr>
        <sz val="18"/>
        <color theme="1"/>
        <rFont val="Arial Narrow"/>
        <family val="2"/>
      </rPr>
      <t>(celda de calculo automatizado)</t>
    </r>
  </si>
  <si>
    <r>
      <rPr>
        <b/>
        <i/>
        <sz val="18"/>
        <color theme="1"/>
        <rFont val="Arial Narrow"/>
        <family val="2"/>
      </rPr>
      <t>Valor Probabilidad</t>
    </r>
    <r>
      <rPr>
        <i/>
        <sz val="14"/>
        <color theme="1"/>
        <rFont val="Arial Narrow"/>
        <family val="2"/>
      </rPr>
      <t xml:space="preserve"> (celda de calculo automatizado)</t>
    </r>
  </si>
  <si>
    <r>
      <rPr>
        <b/>
        <i/>
        <sz val="18"/>
        <color theme="1"/>
        <rFont val="Arial Narrow"/>
        <family val="2"/>
      </rPr>
      <t>Valor Impacto</t>
    </r>
    <r>
      <rPr>
        <i/>
        <sz val="14"/>
        <color theme="1"/>
        <rFont val="Arial Narrow"/>
        <family val="2"/>
      </rPr>
      <t xml:space="preserve"> (celda de calculo automatizado)</t>
    </r>
  </si>
  <si>
    <r>
      <t>Nuevo valor Impacto</t>
    </r>
    <r>
      <rPr>
        <sz val="18"/>
        <color theme="1"/>
        <rFont val="Arial Narrow"/>
        <family val="2"/>
      </rPr>
      <t>(celda de calculo automatizado)</t>
    </r>
  </si>
  <si>
    <r>
      <t xml:space="preserve">Nuevo valor Probabilidad </t>
    </r>
    <r>
      <rPr>
        <sz val="18"/>
        <color theme="1"/>
        <rFont val="Arial Narrow"/>
        <family val="2"/>
      </rPr>
      <t>(celda de calculo automatizado)</t>
    </r>
  </si>
  <si>
    <t>CORRUPCIÓN</t>
  </si>
  <si>
    <t>Anexo 1 . Tipo de solicitud de modificación</t>
  </si>
  <si>
    <r>
      <rPr>
        <b/>
        <sz val="11"/>
        <color theme="1"/>
        <rFont val="Arial Narrow"/>
        <family val="2"/>
      </rPr>
      <t>¿CUÁNDO PUEDE SUCEDER?</t>
    </r>
    <r>
      <rPr>
        <sz val="11"/>
        <color theme="1"/>
        <rFont val="Arial Narrow"/>
        <family val="2"/>
      </rPr>
      <t xml:space="preserve">
de acuerdo con el desarrollo del proceso, el momento o tarea critica en la que se puede materializar el riesgo.</t>
    </r>
  </si>
  <si>
    <t>Riesgo 1</t>
  </si>
  <si>
    <t>Riesgo 2</t>
  </si>
  <si>
    <t>Riesgo 3</t>
  </si>
  <si>
    <t>Riesgo 4</t>
  </si>
  <si>
    <t>Riesgo 5</t>
  </si>
  <si>
    <t>Causa 1 Riesgo 1</t>
  </si>
  <si>
    <t>Causa 1 Riesgo 2</t>
  </si>
  <si>
    <t>Causa 1 Riesgo 3</t>
  </si>
  <si>
    <t>Consecuencia 1 Riesgo 1</t>
  </si>
  <si>
    <t>Consecuencia 1 Riesgo 2</t>
  </si>
  <si>
    <t>Causa 2 Riesgo 2</t>
  </si>
  <si>
    <t>Causa 2 Riesgo 1</t>
  </si>
  <si>
    <t>Consecuencia 2 Riesgo 2</t>
  </si>
  <si>
    <t>Consecuencia 2 Riesgo 1</t>
  </si>
  <si>
    <t>Causa 2 Riesgo 3</t>
  </si>
  <si>
    <t>Causa 1 Riesgo 4</t>
  </si>
  <si>
    <t>Causa 2 Riesgo 4</t>
  </si>
  <si>
    <t>Causa 1 Riesgo 5</t>
  </si>
  <si>
    <t>Causa 2 Riesgo 5</t>
  </si>
  <si>
    <t>Consecuencia 1 Riesgo 3</t>
  </si>
  <si>
    <t>Consecuencia 2 Riesgo 3</t>
  </si>
  <si>
    <t>Consecuencia 1 Riesgo 4</t>
  </si>
  <si>
    <t>Consecuencia 2 Riesgo 4</t>
  </si>
  <si>
    <t>Consecuencia 1 Riesgo 5</t>
  </si>
  <si>
    <t>Consecuencia 2 Riesgo 5</t>
  </si>
  <si>
    <t>Causa 2 Riesgo 7</t>
  </si>
  <si>
    <t>Causa 2 Riesgo 8</t>
  </si>
  <si>
    <t>Consecuencia 2 Riesgo 7</t>
  </si>
  <si>
    <t>Consecuencia 2 Riesgo 8</t>
  </si>
  <si>
    <t>Consecuencia 2 Riesgo 9</t>
  </si>
  <si>
    <t xml:space="preserve">POLÍTICA DE TRANSPARENCIA Y ANTICORRUPCIÓN </t>
  </si>
  <si>
    <t xml:space="preserve">La versión completa de la POLÍTICA DE TRANSPARENCIA Y ANTICORRUPCIÓN puede ser consulta en el siguiente Link: </t>
  </si>
  <si>
    <t>Prevenir, detectar e investigar la corrupción, con el fin de eliminar las prácticas corruptas que eventualmente se pueda presentar, por parte o en contra de la Agencia Nacional de Tierras ANT, y cuando sea del caso, poner en conocimiento de las autoridades competentes las presuntas conductas irregulares para que se impongan las sanciones correspondientes, y así reducir la pérdida de recursos públicos.</t>
  </si>
  <si>
    <t>La Alta Dirección, al igual que las Direcciones Misionales y de Apoyo a la Gestión deben estar comprometidas con la gestión del riesgo de corrupción y asumir la responsabilidad de ejercer supervisión al cumplimiento de la Política de Prevención y Lucha Contra Corrupción de la Agencia Nacional de Tierras – ANT</t>
  </si>
  <si>
    <t>Esta política se aplica a todo el personal de la Agencia Nacional de Tierras, frente a toda irregularidad en la que haya participación de los funcionarios, contratistas, colaboradores, operadores o agencias externas que hacen parte del desarrollo de las funciones en las diferentes Direcciones Misionales. De esta forma, toda investigación se deberá llevar a cabo sin hacer distinción de la posición del infractor, el cargo o la relación que guarde con la Agencia Nacional de Tierras.</t>
  </si>
  <si>
    <r>
      <t xml:space="preserve">La metodología a utilizar en la administración de riesgos de corrupción es la emitida por la Secretaria de la Transparencia de la Presidencia de la República indicada en los lineamientos del decreto 124 de enero 26 de 2016, actualmente contenidas en el documento </t>
    </r>
    <r>
      <rPr>
        <i/>
        <sz val="14"/>
        <color theme="1"/>
        <rFont val="Times New Roman"/>
        <family val="1"/>
      </rPr>
      <t>“Guía para la administración del riesgo y el diseño de controles en entidades públicas - Riesgos de gestión, corrupción y seguridad digital”</t>
    </r>
    <r>
      <rPr>
        <sz val="14"/>
        <color theme="1"/>
        <rFont val="Times New Roman"/>
        <family val="1"/>
      </rPr>
      <t xml:space="preserve"> - Versión 4 - Octubre de 2018, del Departamento Administrativo de la Función Pública, en coordinación con  la Secretaría de Transparencia de la Presidencia de la República y el Ministerio de las Tecnologías de la Información y las Comunicaciones.</t>
    </r>
  </si>
  <si>
    <t>http://www.agenciadetierras.gov.co/wp-content/uploads/2018/04/DEST-PoliItica-001-Riesgos-y-Oportunidades.pdf</t>
  </si>
  <si>
    <t>http://intranet.agenciadetierras.gov.co/wp-content/uploads/2019/09/DEST-Politica-003-POL%C3%8DTICA-DE-TRANSPARENCIA-Y-ANTICORRUPCI%C3%93N.pdf</t>
  </si>
  <si>
    <t>VALORACIÓN DEL RIESGO RESIDUAL</t>
  </si>
  <si>
    <t>Acción preventiva</t>
  </si>
  <si>
    <t>1. Oficina del Planeación.
2. Dirección General.</t>
  </si>
  <si>
    <t>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t>
  </si>
  <si>
    <t>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t>
  </si>
  <si>
    <t>1. Dirección de Acceso a Tierras.
2. Subdirección de Administración de Tierras de la Nación.
3. Dirección de Asuntos Étnicos.
4. Subdirección de Asuntos Étnicos.
5. UGT's.</t>
  </si>
  <si>
    <t>1. Dirección General (Comunicaciones y Topografía).
2.Secretaria General.
3. Dirección de Gestión del Ordenamiento Social de la Propiedad.
4. Subdirección de Sistemas de Información de Tierras.</t>
  </si>
  <si>
    <t>Analizar la información proveniente de la retroalimentación del desempeño de procesos, planes, programas y proyectos, para la toma de decisiones y formulación de nuevas acciones orientadas a elevar el nivel de cumplimiento, transparencia y mejora institucional</t>
  </si>
  <si>
    <t xml:space="preserve">Definición de lineamientos estratégicos para beneficiar grupos de interés contrarios a los objetivos de Reforma Rural Integral y de Ordenamiento Social de la Propiedad Rural </t>
  </si>
  <si>
    <t>Injerencia mediática de grupos de interés</t>
  </si>
  <si>
    <t>Al momento de realizar actividades que afectan la ejecución presupuestal</t>
  </si>
  <si>
    <t xml:space="preserve">Desatención de prioridades PND, Conpes, ODS y posconflicto </t>
  </si>
  <si>
    <t>Alterar información destinada a la consolidación de los informes de gestión, para beneficio propio o favorecimiento de grupos de interés, partidos políticos o particulares.</t>
  </si>
  <si>
    <t>Incumplimiento de metas</t>
  </si>
  <si>
    <t>Gestión de la comunicación Interna y externa</t>
  </si>
  <si>
    <t>Favorecimiento indebido a grupos de interés.</t>
  </si>
  <si>
    <t>Estructurar proyectos de TI para beneficio específico de un tercero o propio.</t>
  </si>
  <si>
    <t>Tráfico de influencias.</t>
  </si>
  <si>
    <t>Elaboración de ficha técnica de contratación</t>
  </si>
  <si>
    <t>Perdida de la eficiencia tecnológica.</t>
  </si>
  <si>
    <t>Manejo indebido de la información</t>
  </si>
  <si>
    <t>Afectación del desarrollo de las actividades misionales.</t>
  </si>
  <si>
    <t xml:space="preserve">Omitir o dilatar intencionalmente la gestión de PQRSD para beneficio propio o de terceros </t>
  </si>
  <si>
    <t>Intereses económicos</t>
  </si>
  <si>
    <t>En cualquiera de las fases de la gestión de PQRSD</t>
  </si>
  <si>
    <t>Pérdida de la credibilidad institucional e investigaciones y sanciones</t>
  </si>
  <si>
    <t>Ofrecimiento de sobornos</t>
  </si>
  <si>
    <t>Inoportunidad en el servicio al ciudadano</t>
  </si>
  <si>
    <t>Solicitar y/o recibir dinero o cualquier otro beneficio personal a cambio de la promesa de éxito en la realización o priorización de un trámite</t>
  </si>
  <si>
    <t>Amenazas</t>
  </si>
  <si>
    <t>En cualquiera de los contactos con los usuarios y ciudadanos</t>
  </si>
  <si>
    <t>Sobornos</t>
  </si>
  <si>
    <t>Oportunidad para estafas a ciudadanos</t>
  </si>
  <si>
    <t>Alterar u omitir la información física o jurídica de los predios durante la Formulación e implementación de Planes de Ordenamiento Social de la Propiedad, para favorecer a terceros.</t>
  </si>
  <si>
    <t>Presencia de intereses políticos</t>
  </si>
  <si>
    <t>Durante la recolección y análisis de la información primaria para la formulación e implementación del Plan de Ordenamiento Social de la propiedad en el municipio programado.</t>
  </si>
  <si>
    <t>Investigaciones y sanciones.</t>
  </si>
  <si>
    <t>Debilidad en la auditoria de la información del componente físico-jurídico  capturada en campo.</t>
  </si>
  <si>
    <t>Perdida de credibilidad institucional</t>
  </si>
  <si>
    <t>Solicitar o recibir dadivas por inscripción en el Registro de Sujetos de Ordenamiento</t>
  </si>
  <si>
    <t>Falta de ética profesional del funcionario o personal vinculado a la entidad.</t>
  </si>
  <si>
    <t>En el proceso de inscripción en el RESO</t>
  </si>
  <si>
    <t>Deterioro de la imagen institucional.</t>
  </si>
  <si>
    <t>Hallazgos, observaciones y/o acciones sancionatorias por parte de los organismos de control.</t>
  </si>
  <si>
    <t>Alterar u omitir información en desarrollo del procedimiento de Registro de Sujetos de Ordenamiento, para favorecer a terceros.</t>
  </si>
  <si>
    <t>Desconocimiento de la normatividad y lineamientos establecidos para el desarrollo del registro de sujetos de ordenamiento</t>
  </si>
  <si>
    <t>En el proceso de valoración y calidad puede alterarse u omitir información</t>
  </si>
  <si>
    <t>Pérdida de la credibilidad institucional.</t>
  </si>
  <si>
    <t>Demandas contra la entidad y/o funcionarios</t>
  </si>
  <si>
    <t>Alterar u omitir información en la expedición de actos administrativos sobre la implementación de los POSPR</t>
  </si>
  <si>
    <t>Deficiencias en la planeación sobre los municipios a programar y/o desprogramar en la implementación de los Planes de Ordenamiento Social de La Propiedad Rural</t>
  </si>
  <si>
    <t>Cuando se implementen los Planes de Ordenamiento Social de La Propiedad Rural</t>
  </si>
  <si>
    <t xml:space="preserve"> Expedición de actos administrativos con falsa motivación para la programación y/o desprogramación de municipios en la implementación de los POSPR</t>
  </si>
  <si>
    <t>Los servidores públicos y/o colaboradores de las UGT, solicitan o reciben dadivas  por diligenciamiento o entrega del Formulario de Inscripción de Sujetos de Ordenamiento - FISO</t>
  </si>
  <si>
    <t>1. Falta de ética profesional del funcionario o personal vinculado a la entidad.</t>
  </si>
  <si>
    <t>En el diligenciamiento o entrega del Formulario de Inscripción de Sujetos de Ordenamiento - FISO</t>
  </si>
  <si>
    <t>1. Afectación de credibilidad e imagen institucional</t>
  </si>
  <si>
    <t xml:space="preserve">2. Falta de controles en el manejo de la información </t>
  </si>
  <si>
    <t xml:space="preserve">Servidores públicos o colaboradores de la ANT, que en beneficio propio o de un tercero dilaten, omitan o incidan indebidamente en trámites o actuaciones administrativas de procesos agrarios o formalización de la propiedad privada rural. </t>
  </si>
  <si>
    <t>Deficiencias en la comunicación y desconocimiento de los usuarios sobre los trámites de procesos agrarios y formalización de la propiedad privada rural, acorde a la normatividad vigente.</t>
  </si>
  <si>
    <t>En cualquiera de las fases de los procesos agrarios y de formalización.</t>
  </si>
  <si>
    <t>Desgaste administrativo para subsanar la actuación.</t>
  </si>
  <si>
    <t>Servidores públicos y/o colaboradores de las UGT reciben dádivas por agilizar, omitir o dilatar trámites para el desarrollo de procesos agrarios</t>
  </si>
  <si>
    <t>1. Deficiencias en la comunicación y desconocimiento de los usuarios sobre los trámites de procesos agrarios y formalización de la propiedad privada rural, acorde a la normatividad vigente</t>
  </si>
  <si>
    <t>En las fases iniciales de los procesos agrarios y de formalización.</t>
  </si>
  <si>
    <t>2. Interés de terceros  en la dilatar u orientar la decisión de procesos agrarios.</t>
  </si>
  <si>
    <t>Manipulación y/u omisión de la información obtenida en la visita agronómica o estudio preliminar y complementario de títulos  de expedientes de Compra Directa de la DAT para  beneficio propio o de particulares.</t>
  </si>
  <si>
    <t xml:space="preserve">Presencia de intereses particulares o conductas de recibir o solicitar beneficios en la visita agronómica o en el estudio preliminar y complementario de títulos por parte del profesional de Compra Directa de la DAT designado para la revisión </t>
  </si>
  <si>
    <t>Durante el desarrollo de la visita agronómica del predio y en la realización del estudio complementario de títulos</t>
  </si>
  <si>
    <t>Afectación en el logro de indicadores y metas asociadas a compra de predios en actividades misionales</t>
  </si>
  <si>
    <t>Desarrollo de actividades por fuera de las normas, procedimientos, parámetros y criterios establecidos para beneficio propio o de terceros.  Así como, baja cobertura de inducción y/o capacitación en procesos y procedimientos internos de la DAT relacionados con el riesgo identificado.</t>
  </si>
  <si>
    <t>Investigaciones y/o hallazgos presentados por parte de órganos de control</t>
  </si>
  <si>
    <t xml:space="preserve">Manipulación de la información durante las actividades de verificación de requisitos mínimos del predio de tipo jurídico, técnico o ambiental  bajo el cual se materialice un subsidio, para beneficio propio o de un tercero </t>
  </si>
  <si>
    <t xml:space="preserve">Presencia de intereses particulares o conductas de recibir o solicitar beneficios por parte de los profesionales asignados para el estudio de predios objeto de materialización del subsidio </t>
  </si>
  <si>
    <t>Durante la  valoración integral del predio, en el marco del análisis de los requisitos mínimos del predio de tipo jurídico, técnico o ambiental.</t>
  </si>
  <si>
    <t>Afectación en el logro de indicadores y metas asociadas a adquisición de predios en zonas focalizadas</t>
  </si>
  <si>
    <t>Desconocimiento de los requisitos establecidos en los  Procedimientos ACCTI-P-016 Materialización del Subsidio  - Adquisición del predio y ACCTI-P-017  Materialización del subsidio- Implementación del proyecto productivo  por parte del equipo profesional asignado</t>
  </si>
  <si>
    <t>Investigaciones internas (control interno) o externas (por parte de órganos de control)</t>
  </si>
  <si>
    <t xml:space="preserve">Manipulación de la información en las diferentes etapas del procedimiento de Revocatoria Directa de la DAT para beneficio propio y/o de particulares </t>
  </si>
  <si>
    <t>En la elaboración del informe técnico-jurídico preliminar y definitivo, se puede favorecer intereses a particulares a efectos de establecer el inicio fase administrativa y/o judicial</t>
  </si>
  <si>
    <t>Durante el desarrollo de etapas del procedimiento de Revocatoria Directa, según requisitos establecidos con énfasis en la emisión de la Resolución de decisión de fondo del trámite de Revocatoria</t>
  </si>
  <si>
    <t>Afectación en el logro de indicadores y metas asociadas a Limitación a la Propiedad aprobadas en al SATN</t>
  </si>
  <si>
    <t>Desconocimiento de los requisitos establecidos en el Procedimiento ACCTI-P-005 Revocatoria Baldíos a Persona Natural -Ley 160/94 y ACCTI-P-014 Titulación de Baldíos POSPR, por parte de colaboradores nuevos que ingresan al Grupo de Revocatoria</t>
  </si>
  <si>
    <t>Manipulación de la información entregada a las  subdirecciones misionales según el  POSPR-P-006 P Procedimiento Único de Ordenamiento Social de la Propiedad,  para beneficio propio o de terceros</t>
  </si>
  <si>
    <t>Presencia de intereses particulares o conductas de recibir o solicitar beneficios por parte de los profesionales asignados para la adjudicación de predios baldíos en las zonas focalizadas</t>
  </si>
  <si>
    <t xml:space="preserve">Durante la  validación  de la información remitida por parte DGOSP, como en la  elaboración  del informe  técnico  - jurídico preliminar  y definitivo en el marco del procedimiento único </t>
  </si>
  <si>
    <t>Afectación en el logro de indicadores y metas asociadas a adjudicación de predios baldíos y bienes fiscales patrimoniales en los municipios focalizados</t>
  </si>
  <si>
    <t>Desconocimiento de los requisitos establecidos en el Procedimiento POSPR-P-006 PROCEDIMIENTO ÚNICO DE ORDENAMIENTO SOCIAL DE LA PROPIEDAD, para la adjudicación de predios baldíos en los municipios focalizados, por parte del equipo profesional asignado</t>
  </si>
  <si>
    <t>Adquisición de predios para enfoque diferencial étnico sin pleno cumplimiento de requisitos o por fuera de las necesidades y prioridades establecidos por la ANT, para beneficio de particulares</t>
  </si>
  <si>
    <t xml:space="preserve">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 </t>
  </si>
  <si>
    <t>En la verificación de requisitos.</t>
  </si>
  <si>
    <t>Detrimento patrimonial debido al abuso indebido de los recursos de la entidad.</t>
  </si>
  <si>
    <t>Desviación de recursos en el desarrollo del proceso de la iniciativa Comunitaria con enfoque diferencial étnico y enfoque de genero, para beneficio de un contratista o funcionario o un tercero.</t>
  </si>
  <si>
    <t>Omisión de la construcción participativa de la iniciativa comunitaria</t>
  </si>
  <si>
    <t xml:space="preserve">En la formulación y ejecución de la iniciativa comunitaria. </t>
  </si>
  <si>
    <t>Vulneración en derechos colectivos de comunidades.</t>
  </si>
  <si>
    <t>Intervención de un tercero en la construcción de la iniciativa comunitaria.</t>
  </si>
  <si>
    <t xml:space="preserve">Detrimento patrimonial  </t>
  </si>
  <si>
    <t>Dilación en la atención a las solicitudes de comunidades étnicas favoreciendo intereses particulares.</t>
  </si>
  <si>
    <t>Aplicación del manual de criterios de priorización para la atención de solicitudes de comunidades étnicas con intereses particulares.</t>
  </si>
  <si>
    <t xml:space="preserve">En cualquier etapa de la ejecución del procedimiento asignado a los diferentes Equipos de formalización por parte de la Subdirección y Dirección de Asuntos Étnicos. </t>
  </si>
  <si>
    <t>Inequidad por no atención a las solicitudes presentadas por comunidades Étnicas</t>
  </si>
  <si>
    <t>Favorecimiento en la atención de solicitudes de formalización de territorios colectivos a comunidades étnicas específicas por parte de la Subdirección de Asuntos Étnicos, desconociendo el principio de equidad.</t>
  </si>
  <si>
    <t>Desconocimiento intencional por parte del encargado del trámite de la fecha de presentación de las solicitudes para favorecimiento a un tercero con fines particulares inobservando los criterios de priorización y ponderación.</t>
  </si>
  <si>
    <t>En el momento de recepción de la solicitud del procedimiento de formalización.</t>
  </si>
  <si>
    <t>Solicitud y/o aceptación de dádivas en UGT por agilizar trámites o proferir decisiones administrativas en beneficio de un particular y/o tercero para la adjudicación de bienes</t>
  </si>
  <si>
    <t>1. Falta de estrategias para potencializar la cultura de legalidad, transparencia y sentido de pertenencia</t>
  </si>
  <si>
    <t>En el desarrollo de las fases administrativas</t>
  </si>
  <si>
    <t>2. Baja cobertura de capacitaciones frente a responsabilidades disciplinarias, fiscales o penales por incurrir en potenciales actos de corrupción con alcance a contratistas y funcionarios</t>
  </si>
  <si>
    <t>Solicitud o aceptación de dádivas por agilizar trámites o proferir decisiones administrativas relacionadas con solicitudes de limitación a la propiedad para beneficio de un particular y/o tercero</t>
  </si>
  <si>
    <t xml:space="preserve">Presencia de intereses particulares o conductas de recibir o solicitar beneficios en la verificación del estudio del caso recibido para limitación de la propiedad por parte del profesional de SATN designado para el trámite </t>
  </si>
  <si>
    <t>Durante  el trámite de la  solicitud de limitación a la propiedad para decidir el sentido de la respuesta frente al cumplimiento de requisitos</t>
  </si>
  <si>
    <t>Detrimento patrimonial o defraudación tanto de los particulares como del Estado</t>
  </si>
  <si>
    <t>Desconocimiento de los requisitos establecidos en el Procedimiento ADMTI-P-006 Limitación a la Propiedad por parte de colaboradores nuevos que ingresan al grupo funcional de LP en la SATN</t>
  </si>
  <si>
    <t>Uso de la  información sobre adjudicación  de baldíos a Entidades de Derecho Público para beneficio particular o de terceros</t>
  </si>
  <si>
    <t xml:space="preserve">Presencia de intereses particulares o conductas de recibir o solicitar beneficios en la adjudicación de terrenos baldíos de la Nación a Entidades de Derecho Público por parte del profesional de SATN designado </t>
  </si>
  <si>
    <t>Durante el  desarrollo del procedimiento con énfasis en la aceptación de la solicitud y en la expedición del acto administrativo de la decisión</t>
  </si>
  <si>
    <t>Afectación en el logro de indicadores y metas asociadas a Entidades de Derecho Público aprobadas en la SATN</t>
  </si>
  <si>
    <t>Desconocimiento de los requisitos establecidos en el Procedimiento de Adjudicación de Baldíos a Entidades de Derecho Público por colaboradores nuevos que ingresan al grupo funcional de EDP en la SATN</t>
  </si>
  <si>
    <t>Ofrecer en la UGT promesa de éxito en la realización o priorización de un trámite a cambio de un beneficio personal</t>
  </si>
  <si>
    <t>En cualquiera de las fases del procedimiento de limitación de propiedad</t>
  </si>
  <si>
    <t>2. Presiones por las partes interesadas</t>
  </si>
  <si>
    <t>Manipulación de la información durante la visita técnica, levantamientos planimétricos prediales en campo y procesamiento en oficina afectando la cabida y linderos de los predios solicitados por el área misional, para beneficios particulares</t>
  </si>
  <si>
    <t>Presencia de intereses particulares para la modificación de la cabida y linderos de los predios; incluidas las conductas de recibir o solicitar por parte de un servidor.</t>
  </si>
  <si>
    <t>En el desarrollo de la visita técnica, durante el postproceso de la información recopilada en campo y en la generación de informes técnicos que describen la cabida y linderos de los predios</t>
  </si>
  <si>
    <t>Afectación en el desarrollo de las actividades misionales</t>
  </si>
  <si>
    <t>Vinculación de personal sin cumplimiento de requisitos mínimos en beneficio particular o de un tercero.</t>
  </si>
  <si>
    <t xml:space="preserve">Intereses de terceros. Omisión intencional en la aplicación de criterios definidos en el Manual de Funciones, competencias y requisitos o la  modificación de los mismos </t>
  </si>
  <si>
    <t>En el proceso de selección de personal</t>
  </si>
  <si>
    <t xml:space="preserve"> Investigaciones por parte de órganos de control.</t>
  </si>
  <si>
    <t xml:space="preserve">  No validación de la información aportada por los aspirantes o verificación sesgada de cumplimiento de requisitos de vinculación.</t>
  </si>
  <si>
    <t>Perdida de la credibilidad institucional</t>
  </si>
  <si>
    <t>Pérdida o manipulación de  expedientes de historia laboral para beneficio personal o de tercero.</t>
  </si>
  <si>
    <t xml:space="preserve"> Interés en ocultar o manipular antecedentes laborales</t>
  </si>
  <si>
    <t xml:space="preserve"> Puede suceder en cualquier momento pero puede ser crítico en el momento de préstamo y consulta de los expedientes</t>
  </si>
  <si>
    <t xml:space="preserve"> Investigaciones por parte de órganos de control</t>
  </si>
  <si>
    <t xml:space="preserve"> Debilidad en la aplicación de controles para la debida custodia de los expedientes</t>
  </si>
  <si>
    <t>Pérdida de la credibilidad institucional</t>
  </si>
  <si>
    <t>Pérdida de documentación en los expedientes de procesos de investigación disciplinaria, en beneficio del o de los investigados</t>
  </si>
  <si>
    <t>Falta de control del expediente disciplinario</t>
  </si>
  <si>
    <t>En cualquiera de las fases de la investigación disciplinaria</t>
  </si>
  <si>
    <t>Investigaciones por parte de órganos de control</t>
  </si>
  <si>
    <t>Prescripción o caducidad de la acción disciplinaria en favor de los implicados.</t>
  </si>
  <si>
    <t>Falta del control en los términos de actuación en cada etapa procesal</t>
  </si>
  <si>
    <t>Incumplimiento de la  reserva sumarial de la acción disciplinaria en favor de terceros (Artículo 95 de Ley 734 de 2002)</t>
  </si>
  <si>
    <t xml:space="preserve">Emitir conceptos y viabilidades jurídicas para favorecer intereses propios o de terceros </t>
  </si>
  <si>
    <t xml:space="preserve">Dadivas y coimas </t>
  </si>
  <si>
    <t xml:space="preserve">En el trámite de formulación de conceptos o viabilidades jurídicas </t>
  </si>
  <si>
    <t xml:space="preserve">Expedición de actos administrativos contrarios a la normatividad vigente </t>
  </si>
  <si>
    <t xml:space="preserve">Amenazas o presiones indebidas y exposiciones del colaborador frente a terceros interesados </t>
  </si>
  <si>
    <t xml:space="preserve">Pérdida de credibilidad y confianza institucional </t>
  </si>
  <si>
    <t xml:space="preserve">Aplicación discrecional de las normas para favorecer intereses de terceros </t>
  </si>
  <si>
    <t xml:space="preserve">Desconocimiento de las normas que rigen el actuar de la Entidad </t>
  </si>
  <si>
    <t xml:space="preserve">En la formulación de conceptos o viabilidades jurídicas </t>
  </si>
  <si>
    <t xml:space="preserve">Investigaciones y Sanciones </t>
  </si>
  <si>
    <t xml:space="preserve">Beneficio a particulares al determinar los criterios aplicar y desconocimiento de la Política de Prevención del Daño Antijurídico </t>
  </si>
  <si>
    <t xml:space="preserve">Detrimento Patrimonial y Pérdida de la credibilidad institucional </t>
  </si>
  <si>
    <t>No ejecutar las acciones de cobro coactivo para favorecer intereses propios o de terceros.</t>
  </si>
  <si>
    <t>Beneficios particular del colaborador.</t>
  </si>
  <si>
    <t xml:space="preserve">En el desarrollo del procedimiento cobro coactivo </t>
  </si>
  <si>
    <t>Investigaciones y Sanciones.</t>
  </si>
  <si>
    <t>No dar trámite a procesos de cobro coactivo y presiones indebidas</t>
  </si>
  <si>
    <t xml:space="preserve">Detrimento patrimonial  y Pérdida de credibilidad institucional </t>
  </si>
  <si>
    <t>Orientar la defensa jurídica de la ANT o algunas de sus actuaciones  en perjuicio de sus intereses para favorecer a un tercero.</t>
  </si>
  <si>
    <t>Beneficios particulares del colaborador.</t>
  </si>
  <si>
    <t>En el desarrollo de defensa jurídica.</t>
  </si>
  <si>
    <t>Dilatar o no ejecutar las acciones de cobro coactivo para favorecer intereses propios o de terceros</t>
  </si>
  <si>
    <t>Presiones  indebidas.</t>
  </si>
  <si>
    <t>Orientar la defensa jurídica de la ANT o algunas de sus actuaciones en perjuicios de sus intereses para favorecer a un tercero.</t>
  </si>
  <si>
    <t>Celebración indebida de contratos en beneficio particular o de un tercero.</t>
  </si>
  <si>
    <t>Indebida verificación de requisitos y evacuación no objetiva de los proveedores.</t>
  </si>
  <si>
    <t>En cualquier fase del proceso de contratación.</t>
  </si>
  <si>
    <t>Detrimento patrimonial.</t>
  </si>
  <si>
    <t>Vicios en la estructuración de los pliegos y términos.</t>
  </si>
  <si>
    <t>Investigaciones y sanciones por parte de órganos de control, así como pérdida de credibilidad institucional.</t>
  </si>
  <si>
    <t>Aprobación de informes y pagos de contratos sin cumplimiento del objeto, obligaciones y/o requisitos contractuales en beneficio particular o de terceros.</t>
  </si>
  <si>
    <t>Desconocimiento del supervisor de las obligaciones contractuales y/o requisitos para el pago.</t>
  </si>
  <si>
    <t>En la aprobación de pagos y/o liquidación de contratos.</t>
  </si>
  <si>
    <t>Alto número de contratos que supervisa una sola persona dentro de la dependencia.</t>
  </si>
  <si>
    <t>Pérdida o uso indebido de bienes devolutivos de la Agencia Nacional de Tierras para beneficio personal o de terceros</t>
  </si>
  <si>
    <t>Desconocimiento de los procedimientos de usos de bienes de la Agencia Nacional de Tierras</t>
  </si>
  <si>
    <t>En el uso y asignación de los bienes de la Agencia Nacional de Tierras</t>
  </si>
  <si>
    <t xml:space="preserve">Detrimento patrimonial e investigaciones y sanciones </t>
  </si>
  <si>
    <t>Falta de controles en la asignación y actualización de bienes en el aplicativo</t>
  </si>
  <si>
    <t>Aumento de costos en mantenimiento y adquisición de bienes</t>
  </si>
  <si>
    <t>Pérdida o manipulación de expedientes con información institucional para beneficio particular o de un tercero</t>
  </si>
  <si>
    <t>Ausencia de control sobre expedientes y préstamos</t>
  </si>
  <si>
    <t>En la administración de expedientes</t>
  </si>
  <si>
    <t>Pérdida de la memoria institucional</t>
  </si>
  <si>
    <t>Falta de ética y honestidad por parte del colaborador</t>
  </si>
  <si>
    <t>Constitución de obligaciones y/o pagos realizados por la Agencia Nacional de Tierras, sin el cumplimiento de requisitos legales, presupuestales y contables, en beneficio de un particular.</t>
  </si>
  <si>
    <t>Fallas en el control de los requisitos para la causación económica</t>
  </si>
  <si>
    <t>Desde la recepción de cuentas hasta el pago al beneficiario final</t>
  </si>
  <si>
    <t>Detrimento patrimonial</t>
  </si>
  <si>
    <t>Desconocimiento del procedimiento de pagos y listas de chequeo</t>
  </si>
  <si>
    <t>Investigaciones y sanciones por parte de órganos de control, así como perdida de credibilidad institucional</t>
  </si>
  <si>
    <t>Posibilidad de recibir o solicitar cualquier dádiva o beneficio  con el fin de   manipular  la Informacion evidenciada en el proceso auditor para  favorecer un tercero</t>
  </si>
  <si>
    <t>Ofrecimiento de Dádivas y Trafico de Influencias</t>
  </si>
  <si>
    <t>Perdida de confianza en la entidad afectando su reputación y Perdida de credibilidad en el grupo de funcionarios del proceso</t>
  </si>
  <si>
    <t>Abuso de Autoridad y Amiguismo</t>
  </si>
  <si>
    <t>Incumplimiento de metas y objetivos de la dependencia y Posibles investigaciones y/o sanciones</t>
  </si>
  <si>
    <t>Divulgación de información de ejercicios de auditoría y seguimientos a través de medios no autorizados para favorecer a terceros</t>
  </si>
  <si>
    <t>Inexistencia de compromisos sobre manejo confidencial de la información.</t>
  </si>
  <si>
    <t>Investigaciones por parte de órganos de control.</t>
  </si>
  <si>
    <t>Desconocimiento del Código de ética de auditores internos de la entidad</t>
  </si>
  <si>
    <t xml:space="preserve">Afectación de la imagen institucional </t>
  </si>
  <si>
    <t>Consejo Directivo 
(Oficina de Planeación)</t>
  </si>
  <si>
    <t>Anual</t>
  </si>
  <si>
    <t>Asegurar que el Plan de Acción Anual y el Plan estratégico sean pertinentes a los objetivos de reforma rural integral y de Ordenamiento social de la propiedad rural.</t>
  </si>
  <si>
    <t>Es sesiones del Consejo Directivo se someten a aprobación y se discuten los compromisos, objetivos, acciones, metas, plazos y responsables propuestos por las dependencias en el plan de Acción Anual y en el Plan Estratégico cuatrienal.</t>
  </si>
  <si>
    <t>No se aprueban los Planes de Acción y los Planes estratégicos y se deben someter a ajustes orientados a que sean pertinentes a los objetivos de reforma rural integral y de Ordenamiento social de la propiedad rural.</t>
  </si>
  <si>
    <t>Actas de sesiones del Consejo Directivo.</t>
  </si>
  <si>
    <t>Aprobación Plan de Acción Anual Institucional y el Plan Estratégico Cuatrienal por parte del Consejo Directivo de la ANT</t>
  </si>
  <si>
    <t>Oficina de Planeación</t>
  </si>
  <si>
    <t>Mensual</t>
  </si>
  <si>
    <t>Aumentar el nivel razonable de veracidad de los datos, las tendencias y los análisis reportados por las dependencias.</t>
  </si>
  <si>
    <t>La Oficina de Planeación analiza los datos y tendencias reportadas y verifica que los análisis y acciones correctivas o preventivas propuestas correspondan a los incumplimientos y tendencias negativas expuestas.</t>
  </si>
  <si>
    <t>Si los análisis y acciones propuestas son no pertinentes, no se acepta la información y se solicitan ajustes al análisis.</t>
  </si>
  <si>
    <t>Informes mensuales de dependencias.</t>
  </si>
  <si>
    <t>Análisis de datos de Indicadores (Procedimiento SEYM P-005)</t>
  </si>
  <si>
    <t>Subdirección de Sistemas de Información de Tierras</t>
  </si>
  <si>
    <t>Cuatrimestral</t>
  </si>
  <si>
    <t xml:space="preserve">Identificar necesidades, ajustar y aprobar proyectos en materia TI. </t>
  </si>
  <si>
    <t>Realización de mesa de trabajo conjunta entre los líderes de las áreas involucradas (Secretaria General, Dirección de Ordenamiento y Subdirección de Sistemas de Información de Tierras)</t>
  </si>
  <si>
    <t xml:space="preserve">Debe existir una aprobación de proyectos de TI por las 3 áreas involucradas, de lo contrario no es posible continuar con el proceso de contratación </t>
  </si>
  <si>
    <t>Acta de reunión</t>
  </si>
  <si>
    <t>Mesa de Trabajo para la identificación, validación y aprobación de proyectos de TI</t>
  </si>
  <si>
    <t>Secretaría General - Servicio al Ciudadano</t>
  </si>
  <si>
    <t>Trimestral</t>
  </si>
  <si>
    <t>Evidenciar los tiempos de respuesta en relación a las PQRSDF e identificar aquellas tramitadas fuera de tiempo</t>
  </si>
  <si>
    <t xml:space="preserve">La Secretaría General remite periódicamente informes de la gestión realizada por toda la entidad sobre las comunicaciones recibidas mediante el Sistema de Gestión Documental - ORFEO </t>
  </si>
  <si>
    <t>En caso de no remitir el informe de manera oportuna, la Secretaría General requerirá mediante correo electrónico al área encargada la generación y envío del informe de ORFEO</t>
  </si>
  <si>
    <t xml:space="preserve">1. Informe de gestión de las PQRSD
2. Envío de información sobre el avance de la gestión realizada por las dependencias mediante correos electrónicos. </t>
  </si>
  <si>
    <t>Seguimiento a la gestión y respuesta de la PQRSD</t>
  </si>
  <si>
    <t>Semestral</t>
  </si>
  <si>
    <t xml:space="preserve">Informar a la ciudadanía sobre la gratuidad en los trámites realizados por la Agencia Nacional de Tierras, de igual manera visibilizar los canales de atención por medio de los cuales se pueden denunciar los posibles hechos de corrupción. </t>
  </si>
  <si>
    <t>Publicar información referente a los trámites de la Agencia Nacional de Tierras, así como hacer visibles los canales de atención por medio de los cuales se pueden denunciar los posibles hechos de corrupción</t>
  </si>
  <si>
    <t xml:space="preserve">En caso de obtener resultados de posible riesgo de corrupción por ofrecer promesa de éxito para beneficio personal, se informa a la Oficina del Inspector de Tierras, para el trámite pertinente. </t>
  </si>
  <si>
    <t>Banners publicados y/o mensajes enviados y/o piezas informativas publicadas</t>
  </si>
  <si>
    <t xml:space="preserve">Campaña de sensibilización frente a los trámites dirigida a la ciudadanía </t>
  </si>
  <si>
    <t xml:space="preserve">Informar a la ciudadanía que se comunica por el canal telefónico sobre los trámites de la Agencia Nacional de Tierras. </t>
  </si>
  <si>
    <t>Grabación de la llamada en CallCenter</t>
  </si>
  <si>
    <t>Protocolo de atención en el canal telefónico que incluya libreto frente a los trámites</t>
  </si>
  <si>
    <t>Subdirección de Planeación Operativa</t>
  </si>
  <si>
    <t>Cada vez que se formula y/o implementa un Plan de Ordenamiento Social de la Propiedad en un municipio programado.</t>
  </si>
  <si>
    <t>A través de la participación comunitaria contrastar y complementar los análisis realizados,  así como fortalecer la  vigilancia ciudadana para la ejecución y presentación de  resultados del proyecto.</t>
  </si>
  <si>
    <t>Mediante la presentación de informes y listados de asistencia que den cuenta de la información recolectada o resultados las  actividades de  participación comunitarias  realizadas.</t>
  </si>
  <si>
    <t>1. Se verifican los análisis físicos y jurídicos y se incorporan, observaciones y ajustes en el POSPR.
2. Se remiten las informaciones asociadas a presuntos actos de corrupción  a la Oficina del Inspector de Tierras.</t>
  </si>
  <si>
    <t>1. Listados de asistencia o informes de la actividad realizada.
2. Presentaciones, cartillas o piezas comunicativas elaboradas.</t>
  </si>
  <si>
    <t xml:space="preserve">Promover  la participación comunitaria  en la formulación e implementación de los POSPR. en el marco de la  cultura de la veeduría  y  rendición de cuenta </t>
  </si>
  <si>
    <t>Garantizar la confiabilidad y precisión de la información del componente físico-jurídico capturada en campo</t>
  </si>
  <si>
    <t>Mediante la implementación de esquemas de control de calidad a la información del componente físico-jurídico  capturada en campo.</t>
  </si>
  <si>
    <t>1. Se remiten a la dependencia o socio estratégico responsable para su corrección.</t>
  </si>
  <si>
    <t>Informes de calidad.</t>
  </si>
  <si>
    <t>Validar la información catastral por parte de la ANT en calidad de gestor catastral bajo los lineamientos vigentes de la autoridad catastral.</t>
  </si>
  <si>
    <t>Controlar el acceso a la plataforma tecnológica</t>
  </si>
  <si>
    <t>A través del diligenciamiento de acuerdo de confidencialidad</t>
  </si>
  <si>
    <t>sin acuerdo de confidencialidad no es posible contar con acceso al Sistema para su respectivo registro</t>
  </si>
  <si>
    <t>Acuerdos de confidencialidad por vigencia del contrato por cada usuario con rol valorador</t>
  </si>
  <si>
    <t>Acceso controlado a la información a través de permisos  para el registro de solicitudes FISO.</t>
  </si>
  <si>
    <t>Informar a los valoradores sobre cambios que se hayan presentado en le proceso de valoración y los riesgos que implica el realizar modificaciones o alterar la información del FISO</t>
  </si>
  <si>
    <t>A través de reuniones y correos electrónicos en los cuales se informa sobre los ajustes que deben realizar a los FISOS</t>
  </si>
  <si>
    <t>si no se realizan las retroalimentaciones es posible que se continúen presentando FISOS mal diligenciados lo que puedes generar puntuaciones erradas</t>
  </si>
  <si>
    <t>Listados de asistencia, actas o presentaciones</t>
  </si>
  <si>
    <t>Retroalimentaciones al equipo RESO sobre los casos valorados y las consecuencias que acarrea las modificaciones y/o divulgación de información para beneficio de un tercero.</t>
  </si>
  <si>
    <t>Dirección Gestión Ordenamiento Social de la Propiedad Rural</t>
  </si>
  <si>
    <t>Cada vez que se formula un Plan de Ordenamiento Social de la Propiedad en un municipio programado.</t>
  </si>
  <si>
    <t xml:space="preserve">Verificar la viabilidad de continuar o desprogramar municipios para la fase de implementación de los POSPR </t>
  </si>
  <si>
    <t>Expedición de actos administrativos con diagnósticos y análisis verídicos de todas las variables que permitan tomar la decisión operativamente y económicamente sobre la programación y/o desprogramación en la implementación de POSPR</t>
  </si>
  <si>
    <t>Sin información</t>
  </si>
  <si>
    <t>Actos administrativos</t>
  </si>
  <si>
    <t>Elaborar actos administrativos para los municipios en base al diagnostico de un análisis sobre el costo eficiencia de desprogramar o continuar con la implementación de los Planes de ordenamiento Social de la Propiedad Rural</t>
  </si>
  <si>
    <t>Líderes UGT</t>
  </si>
  <si>
    <t>Según programación</t>
  </si>
  <si>
    <t>A través de la pregunta formulada en la encuesta de satisfacción se permita conocer si las personas han sido presionadas a dar dadivas</t>
  </si>
  <si>
    <t>Al momento de diligenciar el FISO</t>
  </si>
  <si>
    <t>En caso de confirmar que un funcionario o contratista está involucrado, se deben tomar las acciones sancionatorias respectivas</t>
  </si>
  <si>
    <t>Tabla estadística sobre la pregunta si recibieron dadivas por diligenciamiento de los FISOS, dentro de las encuestas de satisfacción</t>
  </si>
  <si>
    <t>Encuestas de satisfacción, con la pregunta si recibieron dadivas por diligenciamiento de los FISOS</t>
  </si>
  <si>
    <t>Subdirección de Procesos Agrarios y Gestión Jurídica: 
- Contratista – Líderes/Revisores
Subdirección de Seguridad Jurídica: 
- Contratista – Líderes/Revisores</t>
  </si>
  <si>
    <t>Por demanda</t>
  </si>
  <si>
    <t>Cotejar que la actuación administrativa descrita en el proyecto de acto administrativo y las decisiones u órdenes que este contiene, concuerden con los elementos probatorios y documentos complementarios que hacen parte del expediente, de acuerdo con la normatividad vigente.</t>
  </si>
  <si>
    <t>Los líderes/revisores de cada proceso revisan los actos administrativos que se proyectan por parte de los abogados sustanciadores de las Subdirecciones; la cual tiene como objetivo identificar que la actuación administrativa descrita en ellos y las decisiones u órdenes concuerden con los elementos probatorios y documentos complementarios que hacen parte del expediente, de acuerdo con la normatividad vigente.</t>
  </si>
  <si>
    <t>El proyecto de acto administrativo en el que se identifique inconsistencias en su contenido, será devuelto inmediatamente al abogado sustanciador, con el fin de que sean subsanadas las irregularidades identificadas.</t>
  </si>
  <si>
    <t>Listado de los actos administrativos revisados por los líderes/revisores de las Subdirecciones, donde contenga el número del expediente y el número del acto administrativo que están en los sistemas de información de la ANT.</t>
  </si>
  <si>
    <t>Revisar el proyecto de acto administrativo por parte de los líderes/revisores de procesos agrarios y de formalización de la propiedad privada rural, antes de ser suscrito por parte de los Subdirectores; con el fin de identificar que la actuación administrativa descrita en este y las decisiones u órdenes concuerden con los elementos probatorios y documentos complementarios que hacen parte del expediente, de acuerdo con la normatividad vigente.</t>
  </si>
  <si>
    <t>Sensibilizar a los equipos de trabajo en las sanciones que se incurren por hacer parte de situaciones de corrupción</t>
  </si>
  <si>
    <t>Al observarse una materialización del riesgo de corrupción al recibir o solicitar dádivas por agilizar, omitir o dilatar un proceso, se debe informar de forma inmediata a la Oficina del Inspector de Tierras</t>
  </si>
  <si>
    <t>Listas de asistencia y/o actas de reunión</t>
  </si>
  <si>
    <t>Jornada de capacitación a los colaboradores de las Unidades de Gestión Territorial, con el fin de que conozcan las sanciones a las cuales son merecedores en caso de incurrir en actos de corrupción</t>
  </si>
  <si>
    <t>Dirección de Acceso a Tierras (Profesional de Compra Directa DAT)</t>
  </si>
  <si>
    <t>Asegurar que las visitas agronómica y topográfica del predio cumplan con la información y documentación completa y con las características según los requisitos exigidos</t>
  </si>
  <si>
    <t>Diligenciando el ACCTI-F-007 Forma unificada de visita de caracterización documental</t>
  </si>
  <si>
    <t>Gestionar el ajuste para las desviaciones halladas. De identificarse la necesidad de una nueva visita de validación, realizarla, así como elevar consulta a las entidades del orden nacional y territorial correspondientes.</t>
  </si>
  <si>
    <t>ACCTI-F-007 Forma unificada de visita de caracterización documental</t>
  </si>
  <si>
    <t>Asegurar que la forma ACCTI-F-007-Visita de caracterización del predio, cumpla con la información y documentación completa, vigente y con las características según los requisitos exigidos</t>
  </si>
  <si>
    <t>Revisando que el informe de visita técnica, coincida con el área reportada en títulos</t>
  </si>
  <si>
    <t>Informar al propietario la necesidad de rectificación de cabida (área) y/o linderos, revisando el caso y solicitándole los documentos correspondientes.</t>
  </si>
  <si>
    <t>ACCTI-F-022 Estudio preliminar y complementario de títulos</t>
  </si>
  <si>
    <t>Asegurar que la forma ACCTI-F-022-Estudio preliminar y complementario de títulos, esté debidamente diligenciada, en el aparte de rectificación de cabida (área) y/o linderos y que cumpla con los requisitos.</t>
  </si>
  <si>
    <t>Subdirección de Acceso a Tierras en Zonas Focalizadas  (Profesionales asignados)</t>
  </si>
  <si>
    <t>Verificar la realización del análisis de un predio  objeto de materialización de un Subsidio, que cumpla con  la verificación jurídica , técnico y ambiental.</t>
  </si>
  <si>
    <t xml:space="preserve">Mediante la verificación de cumplimiento de requisitos según procedimiento con  registro de las formas:  ACCTI-F-004 VERIFICACIÓN CONDICIONES DEL PROPIETARIO,  ACCTI-F-005 FORMA ESTUDIO DE TITULOS, ACCTI-F-091 FORMA CRUCE DE INFORMACIÓN GEOGRÁFICA, ACCTI-F-007 FORMA UNIFICADA DE VISITA DE CARACTERIZACION. </t>
  </si>
  <si>
    <t>En caso que el propietario o predio postulado no cumpla con los requisitos para ser habilitado,  corresponderá  al profesional jurídico o técnico (según corresponda) realizar la comunicación oficial informando y solicitando los aspectos susceptibles de corrección que contribuya a la habilitación  para continuar con  el tramite de materialización del subsidio.</t>
  </si>
  <si>
    <t>Un acta de verificación de procedimientos
Formato ACCTI-F-003 Postulación y negociación del predio
Formato ACCTI –F-004 Forma Verificación Condiciones del Propietario
Formato ACCTI-F-005  Forma estudio de títulos
Formato ACCTI-F-091 Forma cruce de información Geográfica
Formato ACCTI-F-007 Forma unificada de visita de caracterización.</t>
  </si>
  <si>
    <t>Verificar el cumplimiento de requisitos del(los) propietario(s)  y del predio(s), como condiciones mínimas (jurídicas, técnicas y ambientales) para la materialización del subsidio,  mediante la revisión de un expediente en  cada trimestre del año.</t>
  </si>
  <si>
    <t>Verificar  que la implementación del proyecto productivo objeto de materialización de un Subsidio, cumpla con la verificación técnica y financiera.</t>
  </si>
  <si>
    <t>Mediante la verificación de cumplimiento de requisitos según procedimiento con  registro de las formas:  ACCTI-F-019 Estructuración Participativa de Proyectos Productivos,ACCTI-F-013 Plan de compras,ACCTI-F-014 Acta de Entrega de Bienes y Servicios, ACCTI-F-016 FORMA CONTROL DE SALDOS,ACCTI-F-017 FORMA CIERRE TÉCNICO Y FINANCIERO</t>
  </si>
  <si>
    <t>Un acta de verificación de procedimientos
Formato ACCTI-F-019 Estructuración Participativa de Proyectos Productivo
Formato ACCTI-F-013 Plan de compras
Formato ACCTI-F-014 Acta de Entrega de Bienes y Servicios
Formato ACCTI-F-016 Forma  control  de saldos
Formato ACCTI-F-017 Forma cierre técnico y financiero</t>
  </si>
  <si>
    <t>Verificar el cumplimiento de requisitos  técnicos y financieros en la implementación del proyecto productivo para la materialización del subsidio,  mediante la revisión de un expediente en  cada trimestre del año.</t>
  </si>
  <si>
    <t>Subdirección de Acceso a Tierras por Demanda y Descongestión   (Profesionales asignados)</t>
  </si>
  <si>
    <t xml:space="preserve">Reducir potenciales demoras que se puedan presentar en el desarrollo de la actuación administrativa de la Revocatoria Directa   </t>
  </si>
  <si>
    <t>Revisando los expedientes o actuaciones administrativas de revocatoria directa, mediante la aplicación de las listas de chequeo vigentes con registro actualizado en la matriz de revocatoria</t>
  </si>
  <si>
    <t>Se adoptan las medidas correctivas correspondientes elaborando el acto administrativo de corrección de la actuación (Articulo 41 de Ley 1431/2011)</t>
  </si>
  <si>
    <t>ACCTI-F-120-Lista de chequeo de revocatoria Ley 160/19994
ACCTI-F-121-Lista de chequeo de revocatoria Decreto Ley 902/2017 
ACCTI-F-097 Matriz de Revocatoria actualizada</t>
  </si>
  <si>
    <t>Revisar e impulsar los procesos de revocatoria en curso, mediante diligenciamiento de la lista de chequeo y/o matriz de revocatoria</t>
  </si>
  <si>
    <t>Asegurar la comunicación a los intervinientes con relación al trámite de revocatoria directa, suministrando respuesta oportuna, empleando como herramienta el formato ACCTI-F-097 Matriz de Revocatoria Directa</t>
  </si>
  <si>
    <t>Recibida la solicitud de Revocatoria Directa, se registra en el formato ACCTI-F-097 Matriz de Revocatoria Directa, según los campos habilitados</t>
  </si>
  <si>
    <t>Se adoptan las medidas correctivas encaminadas a la actualización de los campos de la matriz, así como la información contenida en ella</t>
  </si>
  <si>
    <t>ACCTI-F-097 Matriz de Revocatoria actualizada</t>
  </si>
  <si>
    <t>Incorporar oportunamente, la solicitud o información de la revocatoria en la forma ACCTI-F-097 Matriz de Revocatoria Directa</t>
  </si>
  <si>
    <t>Validar la decisión Acto Administrativo de Apertura,  mediante la verificación  del Informe Técnico Jurídico Preliminar, conforme al procedimiento único.</t>
  </si>
  <si>
    <t>Con los resultados de la validación de la información aportada en la operación del procedimiento se elabora el informe técnico jurídico preliminar para fundamentar la apertura del procedimiento ( Acto Administrativo de Apertura).</t>
  </si>
  <si>
    <t>La información faltante será solicitada por el profesional asignado a la dependencia correspondiente, según el  desarrollo de las actuaciones administrativas.</t>
  </si>
  <si>
    <t>Un Acta de verificación
Formato  POSPR-F-014 INFORME TÉCNICO JURÍDICO PRELIMINAR.
Resolución de Apertura Trámite Administrativo( notificada).</t>
  </si>
  <si>
    <t>Verificar, semestralmente, la realización del informe técnico jurídico preliminar, con base en el análisis de la información aportada del procedimiento de un expediente.</t>
  </si>
  <si>
    <t>Validar la decisión Acto Administrativo de Cierre,  mediante la verificación  del Informe Técnico Jurídico Definitivo , conforme al procedimiento único.</t>
  </si>
  <si>
    <t>Con los  resultados del Informe Técnico Jurídico Preliminar y  de la Audiencia Pública de Resultados, se elaborará el Informe Técnico definitivo ( Acto Administrativo de Cierre).</t>
  </si>
  <si>
    <t xml:space="preserve">Un Acta de verificación
Formato POSPR-F-015 INFORME TÉCNICO JURÍDICO DEFINITIVO.
Resolución de Cierre de Trámite Administrativo (notificada)
Folio de Matricula Inmobiliaria. </t>
  </si>
  <si>
    <t>Verificar, semestralmente, la realización del informe técnico jurídico definitivo y la expedición  del Acto Administrativo de cierre, con base en el análisis de la información aportada del procedimiento de un expediente.</t>
  </si>
  <si>
    <t>Profesional Jurídico Interviniente DAE</t>
  </si>
  <si>
    <t>Según programación cada vez que se les asigne una oferta voluntaria para adquirir un predio</t>
  </si>
  <si>
    <t>Verificar que la información y documentación de la oferta este completa y con todos los requisitos y documentos exigidos.</t>
  </si>
  <si>
    <t>De acuerdo con lo establecido en el procedimiento de compra de predios ( FORMA OFERTA VOLUNTARIA DE PREDIOS.)</t>
  </si>
  <si>
    <t>Si el responsable de presentar la oferta no diligencia la forma de manera adecuada no se debe continuar el proceso hasta que se subsane la situación.</t>
  </si>
  <si>
    <t>El formato de oferta voluntaria de predios debidamente diligenciado con los anexos.</t>
  </si>
  <si>
    <t>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oferta voluntaria de predios. Si el responsable de presentar la oferta no diligencia la forma de manera adecuada no se debe continuar el proceso hasta que se subsane la situación.</t>
  </si>
  <si>
    <t>El Equipo técnico de iniciativas comunitarias de la Dirección de Asuntos Étnicos.</t>
  </si>
  <si>
    <t>Siempre que haya un proceso de formulación de iniciativa comunitaria.</t>
  </si>
  <si>
    <t>Brindar garantías de transparencia y legalidad en el proceso.</t>
  </si>
  <si>
    <t>Realizar el proceso de socialización, formulación participativa y ejecución de la Iniciativa de acuerdo a lo establecido en la guía operativa para la implementación de iniciativas comunitarias.</t>
  </si>
  <si>
    <t>Evidenciar las falencias y reportar al líder del Equipo de Iniciativas Comunitarias para tomar las acciones correspondientes, respecto a suspender, subsanar y/o continuar con la Iniciativa Comunitaria.</t>
  </si>
  <si>
    <t>Las evidencias se registraran en un acta de socialización de la guía y formulación participativa de la iniciativa comunitaria.</t>
  </si>
  <si>
    <t>El equipo técnico de Iniciativas Comunitarias de la Dirección de Asuntos Étnicos siempre que haya una solicitud de iniciativa deberá programar con la comunidad la socialización y formulación participativa de la iniciativa de acuerdo a lo establecido en la guía operativa para la implementación de iniciativas comunitarias. Conforme a los resultados de la socialización y formulación se dejará evidenciando todas las acciones realizadas por parte del grupo técnico de Iniciativas Comunitarias, las evidencias se registraran en un acta de socialización de la guía y formulación participativa de la iniciativa comunitaria.</t>
  </si>
  <si>
    <t>Cuando se realice la selección de la alternativa de gasto o comité de compras de la iniciativa (etapa que se surte en la ejecución de la iniciativa).</t>
  </si>
  <si>
    <t>Realizar la selección objetiva y transparente de los proveedores de acuerdo a lo establecido en la guía operativa.</t>
  </si>
  <si>
    <t>Reportar al líder del Equipo de Iniciativas Comunitarias para analizar la pertinencia de dar traslado a la Oficina del Inspector de la gestión de Tierras.</t>
  </si>
  <si>
    <t>Se debe anexar el cuadro de criterios habilitantes para ser proveedor, cuadro comparativo de cotizaciones y el cuadro de criterios de evaluación de las propuestas con los respectivos requisitos legales de los proveedores.</t>
  </si>
  <si>
    <t>Los miembros del Comité de Compras deben realizar una selección objetiva y transparente de los proveedores, para garantizar la correcta ejecución de la Iniciativa Comunitaria de acuerdo con lo establecido en la guía operativa.</t>
  </si>
  <si>
    <t>Equipo de la Subdirección de Asuntos Étnicos</t>
  </si>
  <si>
    <t>Siempre que se radique una solicitud ante la ANT.</t>
  </si>
  <si>
    <t>A través de la actualización y remisión del Plan de Atención por el medio indicado a los responsables del seguimiento en la Dirección de Asuntos Étnicos.</t>
  </si>
  <si>
    <t>Se escala la situación evidenciada a la Subdirección de Asuntos Étnicos.</t>
  </si>
  <si>
    <t>Matriz de seguimiento de la ejecución del Plan de Atención para comunidades étnicas.</t>
  </si>
  <si>
    <t>Realizar control mediante matriz de seguimiento a los procedimientos de formalización para comunidades étnicas (Indígenas y Negras).</t>
  </si>
  <si>
    <t>La Subdirección de Asuntos Étnicos realiza Mesas técnicas de seguimiento mensual donde se verifica por cada procedimiento de formalización el estado y ruta a seguir.</t>
  </si>
  <si>
    <t>Garantizar la transparencia en la ejecución de los distintos procedimientos de formalización.</t>
  </si>
  <si>
    <t>Reunión mensual entre la Subdirección de Asuntos Étnicos y su Equipo de Planeación junto con el Equipo del procedimiento de formalización a revisar.</t>
  </si>
  <si>
    <t>Se da traslado al Director de Asuntos Étnicos para que tome las medidas pertinentes.</t>
  </si>
  <si>
    <t>Acta de revisión de seguimiento a los diferentes procedimientos de formalización, con el respectivo soporte de asistencia.</t>
  </si>
  <si>
    <t>Elaborar un acta de revisión mensual correspondiente al seguimiento llevada a cabo entre la Subdirección de Asuntos Étnicos su Equipo de Planeación y el Equipo del procedimiento de formalización para revisar los diferentes procedimientos de formalización con el respectivo soporte de asistencia donde se evidencia el estado y ruta a seguir.</t>
  </si>
  <si>
    <t>Subdirección de Administración de Tierras de la Nación  (Profesionales asignados)</t>
  </si>
  <si>
    <t>Verificar que las solicitudes por limitaciones de la propiedad tramitadas cumplan con los requisitos legales</t>
  </si>
  <si>
    <t>Revisando los requisitos normativos vigentes y los contenidos en el ADMTI-I-001 Instructivo de Tipos de Limitación a la Propiedad, para determinar el tipo de tramite de LP  que aplica según documentos aportados.</t>
  </si>
  <si>
    <t>Se requiere a través de oficio al peticionario, la documentación faltante. Transcurrido el mes (desde la recepción efectiva del requerimiento efectuado al peticionario por la ANT) sin que se allegare la documentación solicitada, se producirá el  desistimiento tácito.</t>
  </si>
  <si>
    <t>Comunicaciones de Limitación a la Propiedad con vistos buenos.</t>
  </si>
  <si>
    <t>Registrar en cada decisión de Limitación a la Propiedad proferida, la validación por parte del líder de Limitación o delegado a la Propiedad y el Asesor de la Subdirección de Administración de Tierras de la Nación-SATN.</t>
  </si>
  <si>
    <t>Verificar el cumplimiento del procedimiento de Limitación a la Propiedad según documentos aportados en la solicitud, acorde con requisitos normativos</t>
  </si>
  <si>
    <t>Revisando por parte del Profesional Líder de LP las decisiones administrativas definidas frente a Limitación a la Propiedad, registrando   visto bueno en el trámite  como control previo antes de firma del Subdirector.</t>
  </si>
  <si>
    <t>Se informa al profesional designado y se realiza el ajuste correspondiente para decisión administrativa final sobre limitación a la propiedad</t>
  </si>
  <si>
    <t>Acta de reunión de revisión aleatoria de decisiones sobre Limitación a la Propiedad</t>
  </si>
  <si>
    <t>Garantizar el cumplimiento de lo controles del procedimiento, mediante la revisión cuatrimestral, hecha por el profesional (líder) del grupo funcional,  en dos decisiones administrativas.</t>
  </si>
  <si>
    <t>Verificar el cumplimiento de requisitos jurídicos y técnicos en la revisión inicial efectuada por la SATN.</t>
  </si>
  <si>
    <t>Se envía requerimiento de documentos o aclaraciones a la entidad pública solicitante, cuando en la revisión inicial jurídica y técnica se determina incumplimiento de requisitos.</t>
  </si>
  <si>
    <t>Una vez establecida la necesidad de aclarar o requerir información adicional, se solicita a las entidades públicas correspondientes (Ministerio de ambiente, CAR, Ministerio del interior, ANH, IGAC, Gobernaciones, Alcaldías, entre otras).</t>
  </si>
  <si>
    <t>ACCTI-F-065 Forma Auto de Archivo por Desistimiento Tácito o Expreso</t>
  </si>
  <si>
    <t>Realizar la revisión jurídica inicial y técnica de las solicitudes de adjudicación de baldíos a Entidades de Derecho Público-EDP, recibidos en la Subdirección de Administración de Tierras de la Nación-SATN.</t>
  </si>
  <si>
    <t>Verificar el cumplimiento de requisitos jurídicos y técnicos en la revisión inicial efectuada por la SATN</t>
  </si>
  <si>
    <t>Mediante el diligenciamiento del ACCTI-F-034 Forma Comunicación Requerimiento a Entidades de Derecho Público</t>
  </si>
  <si>
    <t>Se realiza comunicación de requerimiento a Entidades de Derecho Público solicitando la información correspondiente.</t>
  </si>
  <si>
    <t>ACCTI-F-032  Matriz de seguimiento de solicitudes de EDP</t>
  </si>
  <si>
    <t>Actualizar la matriz de seguimiento de solicitudes de Entidades de Derecho Público-EDP, según trámites adelantados.</t>
  </si>
  <si>
    <t>Asesor de la Dirección General para asuntos de geografía, topografía y catastro</t>
  </si>
  <si>
    <t>Cada vez que se reciba una solicitud</t>
  </si>
  <si>
    <t>Verificar y revisar el procedimiento realizado en campo por medio de la validación de evidencias de los formatos, datos de campo y del proceso de oficina con relación en la construcción de los linderos para la definición de la cabida</t>
  </si>
  <si>
    <t>El control de calidad se realiza evaluando los resultados del levantamiento planimétrico predial (LPP) y/o procedimientos de campo relacionados con geografía, topografía y catastro; el resultado del control se registra en la matriz de procedimiento revisados donde se evalúa desde el procedimiento de campo, pasando por la captura de datos, hasta la generación de informes (Plano, Informe de LPP, cruce de información geográfica, RTL) en los formatos definidos por la Agencia.
"La revisión de los productos generados, bajo las especificaciones de las guías y formatos oficiales adoptados por la Agencia" GINFO-P-007 (ITEM 10)</t>
  </si>
  <si>
    <t>En el caso de No conformidad técnica del producto, se reporta a la misional a través de su enlace, para que se realice el ajuste de la información necesaria; este ajuste es nuevamente sometido a un control de calidad. Ningún informe relacionado con el LPP es entregado al solicitante sin contar con la conformidad del control de calidad.</t>
  </si>
  <si>
    <t>Matriz control de calidad</t>
  </si>
  <si>
    <t>El Asesor de la Dirección General para asuntos de geografía, topografía y catastro (Director de Área) y/o el profesional delegado por el asesor quien se encargará de consolidar la información de Cruce de información geográfica GINFO F-007, levantamiento planimétrico predial (soportes), Redacción Técnica de Linderos GINFO F-009 y planos cada vez que sea requerido por el área misional.
El profesional designado por el Asesor tendrá la responsabilidad de verificar y revisar el procedimiento realizado en campo por medio de la validación de evidencias de los formatos, datos de campo y del proceso de oficina con relación en la construcción de los linderos para la definición de la cabida.
El control de calidad se realiza según procedimiento GINFO-P-012 y circular 10 ANT 2021. En el caso de determinar una No conformidad en el producto, se reporta la misional responsable para que este ajuste la información necesaria; este ajuste es nuevamente sometido a un control de calidad. Ningún informe relacionado con el levantamiento planimétrico predial es entregado al solicitante sin contar con la conformidad de control de calidad.</t>
  </si>
  <si>
    <t>Profesionales de la Subdirección de Talento Humano que realizan verificación de requisitos mínimos</t>
  </si>
  <si>
    <t>Verificar que los soportes presentados por el aspirante evidencien el cumplimiento de los requisitos exigidos por el empleo, conforme a lo establecido en el Manual de Funciones y Competencias de la entidad.</t>
  </si>
  <si>
    <t>La persona designada para realizar la verificación de requisitos mínimos, debe: 1)Verificar con SNIES acreditación de estudios 2)Analizar si la experiencia laboral esta relacionada con el empleo; 3) Verificar si cuenta con Libreta militar, Tarjeta profesional y certificaciones PGN, CGR, Policía; 4) Revisar concepto examen médico laboral 5) Diligenciar el formato Cumplimiento Requisitos Mínimos GTHU-F-010</t>
  </si>
  <si>
    <t>Si al culminar la verificación se observa que el aspirante no cumple con alguno de los requisitos exigidos, se requiere al aspirante para que presente la información faltante. Si no la presenta, se le informa que no puede ser vinculado a la entidad, manifestando las razones del rechazo</t>
  </si>
  <si>
    <t xml:space="preserve">Formato Cumplimiento Requisitos Mínimos GTHU-F-010, diligenciado por el profesional designado. </t>
  </si>
  <si>
    <t>Verificar el cumplimiento de los requisitos exigidos por el empleo a proveer, de acuerdo con los requisitos de Ley y los contemplados en el Manual de Funciones y Competencias Laborales de la Agencia.</t>
  </si>
  <si>
    <t>Funcionario designado para la custodia de expedientes</t>
  </si>
  <si>
    <t>Llevar el registro actualizado de los documentos que conforman el expediente laboral</t>
  </si>
  <si>
    <t>Una vez conformado el expediente del funcionario posesionado, el responsable del control diligencia la hoja de control del expediente, y la actualiza cada vez que surjan nuevos documentos.</t>
  </si>
  <si>
    <t>Si se detecta que falta algún documento en el expediente, debe reportar inmediatamente al Subdirector de TH para iniciar las investigaciones a que haya lugar.</t>
  </si>
  <si>
    <t xml:space="preserve">Reporte Hojas de control de los expedientes de hoja de vida diligenciados </t>
  </si>
  <si>
    <t>Diligenciamiento de la hoja de control de los expedientes de hoja de vida por parte del servidor público encargado de la custodia de las hojas de vida</t>
  </si>
  <si>
    <t>Control Interno Disciplinario
Secretaría General</t>
  </si>
  <si>
    <t>Ejecutar un control riguroso de los expedientes o piezas procesales por medio del seguimiento e inventario constante de los mismos.</t>
  </si>
  <si>
    <t>Verificación a la matriz de seguimiento e inventario de expedientes o piezas procesales activas en la Agencia Nacional de Tierras</t>
  </si>
  <si>
    <t>El grupo de Control Interno Disciplinario en el momento de identificar acciones irregulares iniciará las investigaciones necesarias y se remitirá a los órganos de control pertinentes.</t>
  </si>
  <si>
    <t>Matriz de seguimiento y control de procesos disciplinarios</t>
  </si>
  <si>
    <t>Digitalización de expedientes disciplinarios archivados</t>
  </si>
  <si>
    <t>Identificar posibles riesgos de corrupción dentro de la Agencia Nacional de Tierras, por medio del manejo inadecuado de información correspondiente a los expedientes disciplinarios.</t>
  </si>
  <si>
    <t>Seguimiento e inventario de los expedientes disciplinarios o piezas procesales en sus diferentes etapas</t>
  </si>
  <si>
    <t xml:space="preserve">En caso de encontrar desviaciones u observaciones se debe informar al grupo de Control Interno Disciplinario para iniciar las investigaciones y/o acciones pertinentes. </t>
  </si>
  <si>
    <t xml:space="preserve">Aplicación de matriz de seguimiento e inventario constante de los expedientes o piezas procesales. </t>
  </si>
  <si>
    <t>Matriz de seguimiento de control de procesos disciplinarios y base de Autos autorizando o negando copias</t>
  </si>
  <si>
    <t>Registro de carpeta de control de préstamo de expedientes a sujetos procesales</t>
  </si>
  <si>
    <t>Digitalización carpeta de registro y control de acceso a los expedientes por los sujetos procesales.</t>
  </si>
  <si>
    <t>Grupo de Conceptos - Líder</t>
  </si>
  <si>
    <t>Cada vez que se expide una viabilidad jurídica o concepto, se efectuará el control.</t>
  </si>
  <si>
    <t xml:space="preserve">El líder del Grupo de Conceptos, previa supervisión por parte del Jefe Jurídico, estudiará y decidirá la procedencia de su expedición. </t>
  </si>
  <si>
    <t>El líder de conceptos verificará la viabilidad jurídica o concepto, así como  la solicitud que dio origen al mismo y   la normatividad vigente que soporte la respuesta  y demás documentos anexos.</t>
  </si>
  <si>
    <t xml:space="preserve">El Líder del Grupo de Conceptos, en caso de tener discrepancias con el contenido del documento emitido, lo regresará al escribiente, mediante el sistema de gestión  documental ORFEO, detallando allí el motivo y solicitando realizar los respectivos ajustes. </t>
  </si>
  <si>
    <t>Trazabilidad en el sistema de gestión  documental ORFEO, donde se evidencia la solicitud original, sus anexos y, finalmente, documentos aprobado y suscrito  por el Jefe de Oficina Jurídica.</t>
  </si>
  <si>
    <t>Supervisión y conceptos  y viabilidades jurídicas por parte del Líder de Grupo de Conceptos,  solicitará a quien proyecte la viabilidad jurídica o concepto, la  solicitud que dio origen al mismo, así como la normatividad que soporte la respuesta y demás documentos anexos.</t>
  </si>
  <si>
    <t>El líder del Grupo de Conceptos,  solicitará a quien proyecte la viabilidad jurídica o concepto, la solicitud que dio origen al mismo, así como la normatividad vigente que soporta la respuesta y demás documentos anexos.</t>
  </si>
  <si>
    <t>Trazabilidad en el sistema de gestión  documental ORFEO, donde se evidencia la solicitud original, sus anexos y, finalmente, documentos aprobado y suscrito  por el Jefe de Oficina Jurídica</t>
  </si>
  <si>
    <t>Grupo de Representación Judicial - Líder</t>
  </si>
  <si>
    <t xml:space="preserve">Cada vez que se recibe una solicitud para iniciar el procedimiento de cobro coactivo, deberá establecer el término al servidor público / colaborador para entregar el proyecto tramitado. </t>
  </si>
  <si>
    <t xml:space="preserve">El líder del Grupo de Representación Judicial, previo visto bueno al proyecto de cobro coactivo, verificará el mismo, determinando así la procedencia o no de este. </t>
  </si>
  <si>
    <t xml:space="preserve">El líder del Grupo de Representación Judicial solicitará a quien proyecto el procedimiento de cobro coactivo, la solicitud que dio origen al mismo, así como los demás documentos que presten mérito ejecutivo. </t>
  </si>
  <si>
    <t xml:space="preserve">El líder de Representación Judicial,  en caso de tener discrepancias con el contenido del documento emitido, lo regresará al escribiente, mediante el sistema de gestión  documental ORFEO, detallando allí el motivo y solicitando realizar los respectivos ajustes. </t>
  </si>
  <si>
    <t xml:space="preserve">Supervisión del procedimiento de cobro coactivo por parte del líder del Grupo de Representación Judicial, quien solicitará a quien proyecte el proceso de cobro coactivo, la solicitud que dio origen al mismo, así como los demás documentos del expediente. </t>
  </si>
  <si>
    <t>Cada vez que la Agencia Nacional de Tierras sea notificada de una demanda, deberá establecer un término al  servidor público / colaborador para entregar el proyecto de la contestación.</t>
  </si>
  <si>
    <t xml:space="preserve">El líder de Grupo de Representación Judicial, previo visto bueno al proyecto de cobro coactivo, verificará el mismo, determinando así la procedencia o no de este. </t>
  </si>
  <si>
    <t>El líder del Grupo de Representación Judicial previo visto bueno al proyecto de contestación de la demanda,  verificará el mismo, determinando así la procedencia  o no de ésta.</t>
  </si>
  <si>
    <t xml:space="preserve">Supervisión de las respuestas de demanda por parte del líder del Grupo de Representación Judicial, quien solicitará a quien proyecte la contestación de la demanda, la solicitud que dio origen a esta. </t>
  </si>
  <si>
    <t>Coordinación para la Gestión Contractual - Secretaría General</t>
  </si>
  <si>
    <t>Cada vez que se adelante un proceso contractual.</t>
  </si>
  <si>
    <t>Analizar la pertinencia de la modalidad de selección a emplear para determinada contratación, los términos y requisitos definidos en los documentos del proceso y verificar que el proceso contractual esté incluido en el Plan Anual de Adquisiciones (PAABS) de la entidad, así como el cumplimiento de requisitos y condiciones establecidas por parte de los proveedores.</t>
  </si>
  <si>
    <t>El profesional de contratos realizará lo siguiente:
* Constatar autorizaciones o avales del Comité de Contratación de la entidad para llevar a cabo determinados procesos de adquisición de bienes y/o servicios (revisión de Actas de Comité).
* Análisis de los documentos de la fase precontractual (ficha técnica, análisis del sector, estudios previos). Cotejar que estos documentos se encuentren estructurados según las fichas de producto establecidas dentro del Sistema Integrado de Gestión de la Calidad para el proceso de adquisición de bienes y servicios. La necesidad de contratación identificada debe estar incluida en el PAABS.
* En la etapa de selección se debe revisar cuidadosamente que los proveedores cumplan los requisitos de la contratación, mediante cotejo contra lista de chequeo y condiciones definidas en las invitaciones, estudios o pliegos estructurados.</t>
  </si>
  <si>
    <t>Si el profesional de contratos realiza observaciones o identifica desviaciones, es necesario que sean atendidas o subsanadas:
* Complementar información o documentación pendiente por parte de los proveedores.
* Las áreas responsables o equipos de trabajo deben atender y responder las observaciones o comentarios formulados frente a los documentos del proceso (ficha técnica, análisis del sector, estudios previos).</t>
  </si>
  <si>
    <t>Actas de mesas de trabajo.
Correos electrónicos.
(Las mesas de trabajo se realizarán cuando sea requerido, de lo contrario las observaciones se realizarán mediante correos electrónicos).</t>
  </si>
  <si>
    <t>Brindar acompañamiento en el diligenciamiento de los documentos precontractuales y de ser necesario, convocar mesas de trabajo con el propósito de revisar las observaciones y sugerencias técnico-jurídicas correspondientes.</t>
  </si>
  <si>
    <t>Matriz asignación de procesos contractuales, donde se especifica tipo de proceso y abogado responsable.</t>
  </si>
  <si>
    <t>Revisión de la documentación precontractual que de cumplimiento a procedimientos, formas, instructivos y/o manuales en atención a las normas de contratación establecidas para tal fin.</t>
  </si>
  <si>
    <t>Supervisores de contratos en la ANT</t>
  </si>
  <si>
    <t>Cada vez que se presente una cuenta con fines de pago para aprobación y visto bueno del supervisor del contrato.</t>
  </si>
  <si>
    <t>Verificar que los requisitos para la gestión de pago presentados por los contratistas y/o proveedores cumplen a cabalidad con lo establecido con la ley.</t>
  </si>
  <si>
    <t>Se debe diligenciar el formato establecido dentro del proceso de adquisición de bienes y servicios, en donde se encuentren señalados los requisitos y la verificación de cumplimiento de las obligaciones y objeto contractual.</t>
  </si>
  <si>
    <t>El supervisor que identifique el incumplimiento de los requisitos, obligaciones y/u objeto contractual deberá requerir por escrito al contratista aclaraciones con el fin de subsanar las observaciones realizadas. En caso de persistencia, acudir a lo establecido dentro del manual de supervisión.</t>
  </si>
  <si>
    <t>Formato ADQBS-F-001-Forma RECIBIDO A SATISFACCIÓN INFORME DE ACTIVIDADES Y ORDEN DE PAGO CONTRATISTAS diligenciado para cada pago pactado dentro de los contratos.</t>
  </si>
  <si>
    <t>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t>
  </si>
  <si>
    <t>La suscripción en físico y/o línea a través del aplicativo dispuesto por la Agencia a las cuentas enviadas para pago, denotan el conocimiento y verificación por parte de los supervisores de las obligaciones y objeto contractual.</t>
  </si>
  <si>
    <t>Reporte de las aprobaciones y rechazos efectuados por parte de los supervisores.</t>
  </si>
  <si>
    <t>Realizar las aprobaciones de supervisión para los contratos suscritos.</t>
  </si>
  <si>
    <t>Almacenista
Subdirección Administrativa y Financiera</t>
  </si>
  <si>
    <t>Verificar el buen estado y uso de los bienes de la Agencia Nacional de Tierras, a través de un seguimiento al inventario de la entidad</t>
  </si>
  <si>
    <t>Se debe realizar un seguimiento a la base de datos de los bienes de la entidad, en donde se identifiquen las pérdidas o daños de los mismos, así como detectar el responsable a cargo de su uso</t>
  </si>
  <si>
    <t>En el caso de detectar daños o pérdidas en los bienes, se procederá a solicitar por medio del aplicativo Aranda el mantenimiento del bien, para las pérdidas de los bienes se deberá diligenciar el ADMBS-FT-002 INFORME DE PÉRDIDA O FALTANTE DE INVENTARIO y se remitirá a la Oficina de Control Interno Disciplinario.</t>
  </si>
  <si>
    <t>Reporte semestral en donde se indique a detalle la relación de bienes devolutivos de la Agencia Nacional de Tierras, teniendo en cuenta las bajas de la entidad.</t>
  </si>
  <si>
    <t>Revisión a las bases de datos de los bienes devolutivos de la entidad, contenidos en la herramienta de gestión Apoteosys (o la plataforma dispuesta), con el fin de verificar el estado de los mismos y detectar posibles desviaciones</t>
  </si>
  <si>
    <t>Líder del grupo de Gestión Documental
Subdirector Administrativo y Financiero</t>
  </si>
  <si>
    <t>Verificar las bases de datos existentes y comprobar los tiempos de préstamo de documentos en el archivo, identificando que personas presentan demoras en la devolución de expedientes en préstamo.</t>
  </si>
  <si>
    <t>Se debe realizar un seguimiento a las bases de datos existentes identificando que personas presentan demoras en la devolución de expedientes en préstamo.  De igual manera, se busca controlar en que dependencia reposan los documentos prestados.</t>
  </si>
  <si>
    <t>Cuando el funcionario, contratista o colaborador que realizó la solicitud de préstamo de expediente presenta demoras en los tiempos establecidos se requerirá la devolución del documento vía correo electrónico con copia a su supervisor.</t>
  </si>
  <si>
    <t>Registros físicos efectuados en la Forma ADMBS-F-029 FORMA PRÉSTAMO Y DEVOLUCIÓN DE DOCUMENTOS.</t>
  </si>
  <si>
    <t>Realizar seguimiento a los tiempos de préstamo y devolución registrados en la forma ADMBS-F-029 FORMA PRÉSTAMO Y DEVOLUCIÓN DE DOCUMENTOS, para identificar posibles pérdidas en el préstamo de expedientes.</t>
  </si>
  <si>
    <t xml:space="preserve">Subdirección Administrativa y Financiera </t>
  </si>
  <si>
    <t>Validar que los soportes proporcionados para el desembolso de los pagos son los correspondientes con la lista de requerimientos en el procedimiento de pagos</t>
  </si>
  <si>
    <t>Se toma una muestra del 1% de los pagos efectuados por la Agencia Nacional de Tierras del reporte de la central de cuentas, lo cual permite verificar el cumplimiento en la radicación de documentos soporte requeridos para cada tipo de pago (prestación de servicios, facturas, servicios públicos)</t>
  </si>
  <si>
    <t xml:space="preserve">En el caso de encontrar un hallazgo este será reportado a la Subdirección Administrativa y Financiera, quien adoptará medidas frente a los hallazgos solicitando la rectificación de la información encontrada. </t>
  </si>
  <si>
    <t>Se realizará un reporte trimestral en donde se evidencia: en primer lugar, la base de datos de donde se toma la muestra aleatoria de pagos y en segundo lugar un informe con los números de radicados y un indicador de cumplimiento según la auditoría realizada.</t>
  </si>
  <si>
    <t>Control aleatorio a muestras correspondiente al 1% de los pagos de prestación de servicios, facturas y servicios públicos</t>
  </si>
  <si>
    <t>Jefe de Control Interno</t>
  </si>
  <si>
    <t>Permanente</t>
  </si>
  <si>
    <t>Mitigar mediante la revisión del informe preliminar frente a los papeles de trabajo cualquier tipo de manipulación de la información.</t>
  </si>
  <si>
    <t>Se adelantará la revisión de los papeles de trabajo para cada  auditoria y se verificará la consistencia  de la información con los objetivos de la auditoria con el informe preliminar</t>
  </si>
  <si>
    <t>En caso de encontrar alguna irregularidad se comunicara a las instancias correspondientes.</t>
  </si>
  <si>
    <t xml:space="preserve">Papeles de Trabajo </t>
  </si>
  <si>
    <t xml:space="preserve">Revisión del informe preliminar de auditoria frente a  los papeles de trabajo , para cada auditoría verificando la consistencia de la información </t>
  </si>
  <si>
    <t>Mitigar  la divulgación de la información, proveniente de los ejercicios de evaluación que realiza la Oficina de Contol Interno, mediante la revisión de los papeles de trabajo y la suscripción de los acuerdos de confidencialidad.</t>
  </si>
  <si>
    <t xml:space="preserve">Se adelantará la revisión de los expedientes fisicos y virtuales, con el proposito de verificar la suscripción de los acuerdos de confidencialidad. </t>
  </si>
  <si>
    <t>Acuerdos de Confidencialidad Suscritos</t>
  </si>
  <si>
    <t>Suscripción de Acuerdos de confidencialidad para la realización de actividades de auditoría y seguimiento</t>
  </si>
  <si>
    <t>Impartir el conocimiento del Codigo de Etica del Auditor, para los nuevos auditores involucrados en los ejercicios de evaluación de la Oficina de Control Interno</t>
  </si>
  <si>
    <t>Se divulgara el Codigo de Etica del Auditor cada vez que ingrese un nuevo colaborador o integrante a la Oficina de Control Interno</t>
  </si>
  <si>
    <t xml:space="preserve">Formato de Conocimiento </t>
  </si>
  <si>
    <t>Divulgación del Codigo de Etica del Auditor para los nuevos auditores</t>
  </si>
  <si>
    <t>Nombre: Efectividad del control:
Descripción: Porcentaje de casos resueltos en contra de la ANT por investigaciones adelantadas por el evento descrito, frente al total de Planes de Acción formulados en el año.
Formula: 100 - (Número de casos resueltos en contra de la ANT / Numero total de Planes de Acción formulados x 100)</t>
  </si>
  <si>
    <t>Nombre: Efectividad del control:
Descripción: Porcentaje de casos resueltos en contra de la ANT por investigaciones adelantadas por el evento descrito, frente al total de Informes de gestión del cuatrienio.
Formula: 100 - (Número de casos resueltos en contra de la ANT / Numero total de Informes de Gestión del cuatrienio x 100)</t>
  </si>
  <si>
    <t>Mesas de trabajo realizadas para el seguimiento de proyectos validados y aprobados / Mesa de trabajo programadas para el seguimiento de proyectos validados y aprobados</t>
  </si>
  <si>
    <t>Cumplimiento: (Número de PQRSD gestionadas/Número de PQRSD vencidas)
(La línea base se establecerá al inicio de la vigencia 2021)</t>
  </si>
  <si>
    <t>Cumplimiento: (Número de denuncias tramitadas por concepto de solicitud de dadivas para la priorización de un trámite en el periodo de medición / Número de denuncias recibidas por concepto de solicitud de dadivas para la priorización de un trámite en el periodo de medición)
Impacto: Número de fallos sancionatorios por denuncias por concepto de solicitud de dadivas para la priorización de un trámite</t>
  </si>
  <si>
    <t>Cumplimiento: (Número de denuncias tramitadas por concepto de solicitud de dadivas para la priorización de un trámite en el periodo de medición / Número de denuncias recibidas por concepto de solicitud de dadivas para la priorización de un trámite en el periodo de medición)
Impacto: Núnero de fallos sancionatorios por denuncias por concepto de solicitud de dadivas para la priorización de un trámite</t>
  </si>
  <si>
    <t>Número de municipios programados para la formulación e implementación de POSPR donde se realizaron actividades de participación comunitaria / Número de municipios programados para la formulación e implementación de POSPR.</t>
  </si>
  <si>
    <t xml:space="preserve">Número de informes de validación catastral elaborados para el período/ Número Unidades de Intervención con información  catastral </t>
  </si>
  <si>
    <t>Número de acuerdos de confidencialidad firmados / Número de contratos por vigencia de usuarios rol valorador</t>
  </si>
  <si>
    <t>Retroalimentaciones a Equipo del RESO realizadas / Retroalimentaciones a Equipo del RESO programados</t>
  </si>
  <si>
    <t>No. POSPR viabilizados o no para implementación / No. POSPR  formulados para el período</t>
  </si>
  <si>
    <t>Número de personas encuestadas</t>
  </si>
  <si>
    <t>Número de actos adminitrativos revisados por los  líderes / Número de actos administrativos suscritos</t>
  </si>
  <si>
    <t>Jornadas de capacitación realizadas</t>
  </si>
  <si>
    <t>Expediente de Compra Directa, con forma ACCTI-F-007 Forma unificada de visita de caracterización documental, diligenciado</t>
  </si>
  <si>
    <t>Expediente de Compra Directa, con forma ACCTI-F-022 Estudio preliminar y complementario de títulos, diligenciado en el aparte de rectificación de cabida (área) y/o linderos</t>
  </si>
  <si>
    <t>Expediente con verificación de requisitos jurídicos, tecnicos y ambientales del propietario y predio objeto de materialización del subsidio</t>
  </si>
  <si>
    <t>Expediente con  verificación técnica y financiera en la implementación del proyecto productivo objeto de materialización del subsidio</t>
  </si>
  <si>
    <t>Registro adecuado de lista de chequeo en procesos de revocatoria y/o matriz de revocatoria</t>
  </si>
  <si>
    <t>Formato ACCTI-F-097 Matriz de Revocatoria Directa, actualizado</t>
  </si>
  <si>
    <t>Expediente con verificación  Informe Técnico Juridico Preliminar y Acto Administrativo de Apertura</t>
  </si>
  <si>
    <t>Expediente con verificación  Informe Técnico Juridico Definitivo y Acto Administrativo de  Cierre.</t>
  </si>
  <si>
    <t>(No. De ofertas recibidas en el equipo de Compra de predios completas en el mes / No. De ofertas recibidas en el equipo de Compra de predios en el mes) x 100</t>
  </si>
  <si>
    <t>(No. De actas de socialización y formulación con firma / No. De Iniciativas priorizadas) x 100.</t>
  </si>
  <si>
    <t>(No. De comité de compras donde se seleccione la mejor alternativa de gasto / El total de iniciativas apoyadas) x 100.</t>
  </si>
  <si>
    <t>No. De procedimientos gestionados mensualmente / Total de proyectados para atender en la matriz del Plan de Atención vigencia 2022.</t>
  </si>
  <si>
    <t>No. De actas de revisión llevadas a cabo/No. De actas programadas vigencia 2022.</t>
  </si>
  <si>
    <t>Comunicaciones emitidas a usuarios de LP</t>
  </si>
  <si>
    <t xml:space="preserve">Cumplimiento de controles del procedimiento de  LP </t>
  </si>
  <si>
    <t>Revisiones jurídico-técinas realizadas sobre las solicitudes de Adjudicación de baldíos a EDP allegas a la SATN</t>
  </si>
  <si>
    <t>Matriz de seguimiento de solicitudes de Adjudicación de Baldíos a EDP actualizada</t>
  </si>
  <si>
    <t>Número de solicitudes técnicas en Matriz de control de calidad/Número total de solicitudes técnicas allegadas</t>
  </si>
  <si>
    <t>(Número de formatos de cumplimiento de requisitos mínimos diligenciados / Número de fucionarios vinculados) X 100</t>
  </si>
  <si>
    <t>(Hojas de control de los expedientes de hoja de vida diligenciados actualizados /  Número de fucionarios vinculados) X 100</t>
  </si>
  <si>
    <t>Cumplimiento: (# de expedientes disciplinarios archivados / Total de expedientes disciplinarios).
Impacto: (# de denuncias por perdida de expedientes disciplinarios)</t>
  </si>
  <si>
    <t>Cumplimiento: (# de expedientes de procesos disciplinarios registrados en la matriz de seguimiento y control / Total de expedientes de procesos disciplinarios).
Impacto: (# Casos prescritos por incumplimiento de términos)</t>
  </si>
  <si>
    <t>Cumplimiento: (# de expedientes de procesos disciplinarios registrados en la matriz de seguimiento y control / Total de expedientes de procesos disciplinarios).
Impacto: (# de procesos adelantados por violacion de la reserva sobre la violacion de procesos disciplinarios)</t>
  </si>
  <si>
    <t>Número de conceptos y viabilidades supervisados / Número de conceptos y viabilidades emitidos</t>
  </si>
  <si>
    <t>Número de procesos de cobros coactivos supervisados / Número de procesos de cobros coactivos ejecutados</t>
  </si>
  <si>
    <t>Número de respuestas a las demandas supervisadas / Número de respuestas a las demandas notificadas</t>
  </si>
  <si>
    <t>Revisión de los documentos que conforman los procesos de contratación, independiente de su modalidad, durante la fase precontractual, en los aspectos juridicos, tecnicos, financieros y economicos, para la abquisición de bienes, obras  y servicios, del tal manera que se garantice el cumplimiento a los principios de la contratación estatatal  (libre concurrencia, selección objetiva y transparencia)</t>
  </si>
  <si>
    <t>Revisión de las minutas de los contratos antes de la suscripción por parte de Secretaría General.</t>
  </si>
  <si>
    <t>Revisión de procedimientos, formas, instructivos y/o manuales cumpliendo con las normas de contratación establecidas para tal fin.</t>
  </si>
  <si>
    <t>Capacitación a supervisores de contratos sobre la responsabilidad en la verificación y cumplimiento de requisitos, objeto y obligaciones pactadas para el proceso de pago.</t>
  </si>
  <si>
    <t>Cumplimiento: Bienes actualizados en la herramienta Apoteosys / Bienes devolutivos de la entidad
Impacto : Número de denuncias por perdida o uso indebido de bienes devolutivos de la Entidad</t>
  </si>
  <si>
    <t>Cumplimiento: Número de expedientes institucionales prestados, registrados en la forma préstamo y devolución de documentos / Total de expedientes en préstamo en custodia de gestión documental
Impacto: Número de denuncias por perdida de expedientes institucionales</t>
  </si>
  <si>
    <t>(Número de muestras con resultado positivo detectadas / Número de muestras tomadas) x 100</t>
  </si>
  <si>
    <t>DEST-COR-C.1.1</t>
  </si>
  <si>
    <t>COGGI-COR-C.1.1</t>
  </si>
  <si>
    <t>INTI-COR-C.1.1</t>
  </si>
  <si>
    <t>POSPPR-COR-C.1.1</t>
  </si>
  <si>
    <t>POSPPR-COR-C.1.2</t>
  </si>
  <si>
    <t>POSPPR-COR-C.2.1</t>
  </si>
  <si>
    <t>POSPPR-COR-C.3.1</t>
  </si>
  <si>
    <t>POSPPR-COR-C.4.1</t>
  </si>
  <si>
    <t>POSPPR-COR-C.5.1</t>
  </si>
  <si>
    <t>SEJUT-COR-C.1.1</t>
  </si>
  <si>
    <t>SEJUT-COR-C.2.1</t>
  </si>
  <si>
    <t>ACCTI-COR-C.1.1</t>
  </si>
  <si>
    <t>ACCTI-COR-C.1.2</t>
  </si>
  <si>
    <t>ACCTI-COR-C.2.1</t>
  </si>
  <si>
    <t>ACCTI-COR-C.2.2</t>
  </si>
  <si>
    <t>ACCTI-COR-C.3.1</t>
  </si>
  <si>
    <t>ACCTI-COR-C.3.2</t>
  </si>
  <si>
    <t>ACCTI-COR-C.4.1</t>
  </si>
  <si>
    <t>ACCTI-COR-C.4.2</t>
  </si>
  <si>
    <t>ACCTI-COR-C.5.1</t>
  </si>
  <si>
    <t>ACCTI-COR-C.6.1</t>
  </si>
  <si>
    <t>ACCTI-COR-C.6.2</t>
  </si>
  <si>
    <t>ACCTI-COR-C.7.1</t>
  </si>
  <si>
    <t>ACCTI-COR-C.8.1</t>
  </si>
  <si>
    <t>ACCTI-COR-C.9.1</t>
  </si>
  <si>
    <t>ADMTI-COR-C.1.1</t>
  </si>
  <si>
    <t>ADMTI-COR-C.1.2</t>
  </si>
  <si>
    <t>ADMTI-COR-C.2.1</t>
  </si>
  <si>
    <t>ADMTI-COR-C.2.2</t>
  </si>
  <si>
    <t>ADMTI-COR-C.3.1</t>
  </si>
  <si>
    <t>GINFO-COR-C.1.1</t>
  </si>
  <si>
    <t>APJUR-COR-C.1.1</t>
  </si>
  <si>
    <t>APJUR-COR-C.2.1</t>
  </si>
  <si>
    <t>APJUR-COR-C.3.1</t>
  </si>
  <si>
    <t>APJUR-COR-C.4.1</t>
  </si>
  <si>
    <t>DEST-COR-P.1.1</t>
  </si>
  <si>
    <t>Formular el Plan de Participación Ciudadana 2022 , como elemento que asegura la definición de lineamientos estratégicos y acciones que atiendan los objetivos de Reforma Rural Integral y Ordenamiento Social de la Propiedad Rural</t>
  </si>
  <si>
    <t>Plan de Participación Ciudadana 2022 formulado</t>
  </si>
  <si>
    <t>COGGI-COR-P.1.1</t>
  </si>
  <si>
    <t>Realizar mesas de seguimiento con el propósito de asegurar calidad de los datos asociados a los resultados de las dependencias.</t>
  </si>
  <si>
    <t>Actas de mesas de seguimiento diligenciadas</t>
  </si>
  <si>
    <t>INTI-COR-P.1.1</t>
  </si>
  <si>
    <t>Seguimiento a los proyectos de TI</t>
  </si>
  <si>
    <t xml:space="preserve">Subdirección Sistemas de Información de Tierras </t>
  </si>
  <si>
    <t>Informes seguimiento elaborados de proyectos TI / Informes de seguimiento programados de proyectos TI</t>
  </si>
  <si>
    <t>Capacitar a servidores públicos, contratistas y colaboradores de la Agencia Nacional de Tierras sobre:
1. Cultura de servicio al ciudadano
2. Control Interno Disciplinario
3. Gestión Documental</t>
  </si>
  <si>
    <t>Secretaría General - Servicio al Ciudadano
Control Interno Disciplinario
Subdirección Administrativa y Financiera</t>
  </si>
  <si>
    <t>Capacitaciones realizadas</t>
  </si>
  <si>
    <t>Capacitar a servidores públicos, contratistas y colaboradores de la Agencia Nacional de Tierras sobre:
1. Control Interno Disciplinario.
2. Manejo de situaciones bajo presiones indebidas de partes interesadas
3. Manejo de situaciones difíciles y amenaza.</t>
  </si>
  <si>
    <t>POSPPR-COR-P.1.1</t>
  </si>
  <si>
    <t>Difundir mensajes claves de prevención de la corrupción y gratuidad de trámites de la ANT en los municipios programados, a  través de los espacios de participación comunitaria.</t>
  </si>
  <si>
    <t>No. De Municipios donde se difundieron mensajes claves de prevención de la corrupción y gratuidad de trámites de la ANT / No. De Municipios  donde se proyecta difundir mensajes claves anticorrupción.</t>
  </si>
  <si>
    <t>POSPPR-COR-P.1.2</t>
  </si>
  <si>
    <t>Elaborar Informes de validación catastral para municipios programados por Unidades de Intervención territorial en fase de implementación.</t>
  </si>
  <si>
    <t>Número Unidades de Interveción validadas/ Número Unidades de Intervención barridas</t>
  </si>
  <si>
    <t>POSPPR-COR-P.2.1</t>
  </si>
  <si>
    <t>Validación de numeración de FISO al ingresar al sistema</t>
  </si>
  <si>
    <t>Número de revisiones ejecutadas / Número de revisiones programadas</t>
  </si>
  <si>
    <t>POSPPR-COR-P.3.1</t>
  </si>
  <si>
    <t>Aplicar los controles de calidad al proceso de numeración del FISO</t>
  </si>
  <si>
    <t>Número de FISO´s verificados y ajustados / Revisión del 30% de registros FISO´s</t>
  </si>
  <si>
    <t>POSPPR-COR-P.4.1</t>
  </si>
  <si>
    <t>Realizar POSPR operativos que incluya en un capítulo las recomendaciones de viabilización del POSPR formulado.</t>
  </si>
  <si>
    <t>Dirección de Ordenamiento Social de la Propiedad</t>
  </si>
  <si>
    <t>No. De actas de la mesa de viabilización del POSPR Operativo / POSPR formulados</t>
  </si>
  <si>
    <t>POSPPR-COR-P.5.1</t>
  </si>
  <si>
    <t>Capacitar a los colaboradores de las UGT en el manejo de presiones indebidas</t>
  </si>
  <si>
    <t>SEJUT-COR-P.1.1</t>
  </si>
  <si>
    <t>Actualizar y depurar el inventario de procesos agrarios.</t>
  </si>
  <si>
    <t>Subdirección de Procesos Agrarios y Gestión Jurídica y Subdirección de Seguridad Jurídica</t>
  </si>
  <si>
    <t>Inventario de procesos agrarios actualizado</t>
  </si>
  <si>
    <t>SEJUT-COR-P.1.2</t>
  </si>
  <si>
    <t>Realizar  socializaciones de la importancia de mantener la formalidad en los predios.</t>
  </si>
  <si>
    <t>Dirección de Gestión Jurídica de Tierras   y Subdirección de Seguridad Jurídica</t>
  </si>
  <si>
    <t xml:space="preserve">Número de talleres realizados </t>
  </si>
  <si>
    <t>SEJUT-COR-P.1.3</t>
  </si>
  <si>
    <t>Gestionar la sensibilización sobre conflicto de intereses a contratistas y colaboradores de la Dirección de Gestión Jurídica de Tierras.</t>
  </si>
  <si>
    <t xml:space="preserve">Dirección de Gestión Jurídica de Tierras </t>
  </si>
  <si>
    <t>Número de gestiones</t>
  </si>
  <si>
    <t>SEJUT-COR-P.1.4</t>
  </si>
  <si>
    <t>Socializar los instrumentos del Sistema Integrado de Gestión del proceso de Seguridad Jurídica sobre la Titularidad de la Tierra y los Territorios a los colaboradores de la Dirección de Gestión Jurídica de Tierras y sus Subdirecciones a cargo.</t>
  </si>
  <si>
    <t>Número de socializaciones</t>
  </si>
  <si>
    <t>SEJUT-COR-P.1.5</t>
  </si>
  <si>
    <t>Actualizar el procedimiento SEJUT-P-005 FORMALIZACIÓN DE LA PROPIEDAD PRIVADA RURAL MEDIANTE EL DECRETO LEY 902 DE 2017, de acuerdo con la normatividad vigente.</t>
  </si>
  <si>
    <t>Número de actualizaciones</t>
  </si>
  <si>
    <t>SEJUT-COR-P.2.1</t>
  </si>
  <si>
    <t>ACCTI-COR-P.1.1</t>
  </si>
  <si>
    <t>Realizar capacitación sobre PAAC a profesionales de Compra Directa de la DAT</t>
  </si>
  <si>
    <t>Dirección de Acceso a Tierras (Profesional de enlace)</t>
  </si>
  <si>
    <t>Cobertura de colaboradores de Compra Directa DAT capacitados en PAAC</t>
  </si>
  <si>
    <t>ACCTI-COR-P.1.2</t>
  </si>
  <si>
    <t>Realizar capacitación a profesionales de Compra Directa sobre ACCTI-P-010 Procedimiento de Compra Directa de Predios con enfasis en los riesgos y controles aprobados en el procedimiento</t>
  </si>
  <si>
    <t>Cobertura de colaboradores de Compra Directa DAT capacitados en el ACCTI--P-010 Proceddimiento de Compra Directa de Predios</t>
  </si>
  <si>
    <t>ACCTI-COR-P.2.1</t>
  </si>
  <si>
    <t>Realizar capacitación sobre PAAC a profesionales del grupo funcional de subsidios en  Zonas Focalizadas de la DAT</t>
  </si>
  <si>
    <t>Cobertura de colaboradores de SATZF capacitados en PAAC</t>
  </si>
  <si>
    <t>ACCTI-COR-P.2.2</t>
  </si>
  <si>
    <t>Capacitar a los profesionales de SATZF en los procedimientos ACCTI-P-016 MATERIALIZACIÓN DEL SUBSIDIO - ADQUISICIÓN DEL PREDIO- ACCTI-P-017 MATERIALIZACIÓN DEL SUBSIDIO - APOYO PARA CUBRIR LOS REQUERIMIENTOS FINANCIEROS DE LA IMPLEMENTACIÓN DEL PROYECTO PRODUCTIVO.</t>
  </si>
  <si>
    <t>Subdirección de Acceso a Tierras por Zonas Focalizadas (Profesionales  encargados de los grupos adquisición y Proyecto Productivo)</t>
  </si>
  <si>
    <t>Cobertura de colaboradores capacitados en el procedimiento</t>
  </si>
  <si>
    <t>ACCTI-COR-P.3.1</t>
  </si>
  <si>
    <t>Realizar capacitación sobre PAAC a profesionales de Revocatoria Directa de la SATDD</t>
  </si>
  <si>
    <t>Cobertura de colaboradores de Revocatoria Directa de la  SATDD capacitados en PAAC</t>
  </si>
  <si>
    <t>ACCTI-COR-P.3.2</t>
  </si>
  <si>
    <t>Capacitar a los colaboradores de Revocatoria Directa de la SATDD sobre el procedimiento ACCTI-P-005 Revocatoria Directa del Acto de Adjudicación de Baldios a Persona Natural, ACCTI-P-014 Revocatoria de Titulación de Baldíos en el Marco del Procedimiento Único De Ordenamiento Social De La Propiedad Rural y ADMBS-P-007 Reconstrucción de Expedientes</t>
  </si>
  <si>
    <t>SATDD (Profesional encargado del Grupo Funcional de Revocatoria Directa)</t>
  </si>
  <si>
    <t>Cobertura de colaboradores de Revocatoria Directa de la SATDD capacitados en el procedimiento</t>
  </si>
  <si>
    <t>ACCTI-COR-P.4.1</t>
  </si>
  <si>
    <t>Realizar capacitación sobre PAAC a profesionales de zonas focalizadasal grupo funcional de barrido predial</t>
  </si>
  <si>
    <t>Cobertura de colaboradores capacitados en PAAC</t>
  </si>
  <si>
    <t>ACCTI-COR-P.4.2</t>
  </si>
  <si>
    <t>Capacitar a los profesionales de SATZF  en el Procedimiento ACCTI- P-020 - en el marco del Procedimiento unico de ordenamiento social de la Propiedad vigente.</t>
  </si>
  <si>
    <t>SATZF (Profesional encargado del Grupo Funcional de Barrido predial)</t>
  </si>
  <si>
    <t>ACCTI-COR-P.5.1</t>
  </si>
  <si>
    <t>Evaluar y ajustar (según la necesidad) los procedimientos de la dependencia.</t>
  </si>
  <si>
    <t>Dirección de Asuntos Étnicos</t>
  </si>
  <si>
    <t>Número de procedimientos evaluados</t>
  </si>
  <si>
    <t>ACCTI-COR-P.6.1</t>
  </si>
  <si>
    <t xml:space="preserve">Socializar al Grupo Técnico de Iniciativas Comunitarias los protocolos de implementación de las iniciativas comunitarias ( Instructivos y Guías). </t>
  </si>
  <si>
    <t>Grupo técnico de iniciativas comunitarias-Dirección de Asuntos Étnicos</t>
  </si>
  <si>
    <t>(Número de socializaciones de la guía operativa al equipo técnico / Número de socializaciones al equipo técnico de iniciativas comunitarias programadas) x 100</t>
  </si>
  <si>
    <t>ACCTI-COR-P.6.2</t>
  </si>
  <si>
    <t>El Grupo Técnico de Iniciativas Comunitarias deberá dejar constancia en acta del comité de compras de la selección de la mejor alternativa de gastos anexando el cuadro de criterios habilitantes para ser proveedor, cuadro comparativo de cotizaciones y el cuadro de criterios de evaluación de las propuestas con los respectivos requisitos legales de los proveedores, estos documentos deben estar debidamente firmados.</t>
  </si>
  <si>
    <t>(Número de actas de comité de compras que cumplen con los requisitos del instructivo aplicable / Número de actas de comité de compras realizadas) x 100</t>
  </si>
  <si>
    <t>ACCTI-COR-P.7.1</t>
  </si>
  <si>
    <t>Realizar capacitación de funcionarios y contratistas sobre normativas legales que soportan los procesos y procedimientos de legalización de territorios colectivos a favor de comunidades étnicas; sobre la política institucional.</t>
  </si>
  <si>
    <t>Equipo de Subdirección de Asuntos Étnicos</t>
  </si>
  <si>
    <t>Número de socializaciones realizadas/Número de socializaciones programadas</t>
  </si>
  <si>
    <t>ACCTI-COR-P.8.1</t>
  </si>
  <si>
    <t xml:space="preserve">Realizar capacitación de funcionarios y contratistas sobre Mapa de riesgos y anticorrupción, así como las sanciones a las que se enfrentan los profesionales por casos de corrupción dentro de sus labores. </t>
  </si>
  <si>
    <t>(Número de personas capacitadas / Número de personas asignadas en la Dirección de Asuntos Étnicos) x 100</t>
  </si>
  <si>
    <t>ACCTI-COR-P.9.1</t>
  </si>
  <si>
    <t>ADMTI-COR-P.1.1</t>
  </si>
  <si>
    <t>Realizar capacitación sobre PAAC y riesgos de corrupción a profesionales de Limitaciones a la Propiedad de la SATN.</t>
  </si>
  <si>
    <t>Cobertura de colaboradores de Limitación a la Propiedad de la  DAT capacitados en PAAC</t>
  </si>
  <si>
    <t>ADMTI-COR-P.1.2</t>
  </si>
  <si>
    <t>Capacitar a los colaboradores de LP sobre el ADMTI-P-006 procedimiento de Limitación a la Propiedad e ADMTI-I-001 Instructivo de Tipos de limitación a la Propiedad.</t>
  </si>
  <si>
    <t>SATN (Profesional encargado del Grupo Funcional de Limitación a la Propiedad)</t>
  </si>
  <si>
    <t>Cobertura de colaboradores de LP  capacitados en el procedimiento</t>
  </si>
  <si>
    <t>ADMTI-COR-P.2.1</t>
  </si>
  <si>
    <t>Realizar capacitación sobre PAAC a profesionales de Entidades de Derecho Público de la SATN.</t>
  </si>
  <si>
    <t>Colaboradores de EDP de la SATN capacitados en PAAC</t>
  </si>
  <si>
    <t>ADMTI-COR-P.2.2</t>
  </si>
  <si>
    <t>Capacitar a los colaboradores de EDP sobre el ACCTI-P-001 procedimiento de adjudicación de baldíos a EDP</t>
  </si>
  <si>
    <t>SATN (Profesional encargado del Grupo Funcional de EDP)</t>
  </si>
  <si>
    <t>Colaboradores de EDP de la SATN capacitados en el procedimiento</t>
  </si>
  <si>
    <t>ADMTI-COR-P.3.1</t>
  </si>
  <si>
    <t>GINFO-COR-P.1.1</t>
  </si>
  <si>
    <t>Realizar capacitaciones en los procedimientos y especificaciones técnicas de los procedimientos relacionados con topografía, geografía y catastro</t>
  </si>
  <si>
    <t>Dirección General (Geografía, topografía y catastro)</t>
  </si>
  <si>
    <t>Número de capacitaciones realizadas / número de capacitaciones programadas
* Evidencia registro de asistencia a capacitaciones</t>
  </si>
  <si>
    <t>Revisión y aprobación de la ficha técnica de cumplimiento de requisitos al momento de realizarse la vinculación del personal a la planta de personal de la ANT</t>
  </si>
  <si>
    <t>Subdirector(a) de Talento Humano</t>
  </si>
  <si>
    <t>(Número de formatos de cumplimiento de requisitos mínimos revisados y aprobados / Número de fucionarios vinculados) X 100</t>
  </si>
  <si>
    <t xml:space="preserve">Digitalizar los expedientes de historias laborales nuevos que se generen en el semestre, ubicarlos en el servidor y actualizar el "Reporte de historias laborales digitalizadas" </t>
  </si>
  <si>
    <t>Funcionario responsable de la custodia de expedientes laborales</t>
  </si>
  <si>
    <t>(Número de historias laborales digitalizadas de funcionarios vinculados en el periodo / Número de historias laborales de funcionarios vinculados en el periodo ) X 100</t>
  </si>
  <si>
    <t>Seguimiento a la implementación, ajustes y/o desarrollos del Software Disciplinario y/o plataforma dispuesta.</t>
  </si>
  <si>
    <t>Secretaría Genreal
Control Interno Disciplinario
Infraestructura y soporte tecnológico</t>
  </si>
  <si>
    <t>Documentos de seguimiento a la implementación, ajustes y/o desarrollos del Software</t>
  </si>
  <si>
    <t>Seguimiento a carpeta de registro y control de acceso a los expedientes por los sujetos procesales.</t>
  </si>
  <si>
    <t xml:space="preserve">Secretaría General
Control Interno Disciplinario
</t>
  </si>
  <si>
    <t>Seguimiento a la carpeta de registro realizado</t>
  </si>
  <si>
    <t xml:space="preserve">Publicación de banner informativo </t>
  </si>
  <si>
    <t>Banner publicado</t>
  </si>
  <si>
    <t>APJUR-COR-P.1.1</t>
  </si>
  <si>
    <t>Implementación y aplicación de la Política de Prevención del Daño Antijurídico para vigencia 2022</t>
  </si>
  <si>
    <t xml:space="preserve">Líder del Grupo de Conceptos/ Jefe de Oficina Jurídica </t>
  </si>
  <si>
    <t xml:space="preserve">Estrategia de Prevención del Daño Antijurídico implementada y aplicada </t>
  </si>
  <si>
    <t>APJUR-COR-P.2.1</t>
  </si>
  <si>
    <t xml:space="preserve">Actualización y publicación del Normograma </t>
  </si>
  <si>
    <t xml:space="preserve">Líder del Grupo de Conceptos / Jefe de Oficina Jurídica </t>
  </si>
  <si>
    <t xml:space="preserve">Versiones del Normograma Publicado en la Página Web de la Entidad </t>
  </si>
  <si>
    <t>APJUR-COR-P.3.1</t>
  </si>
  <si>
    <t xml:space="preserve">Aplicación del Manual de Cobro Coactivo </t>
  </si>
  <si>
    <t xml:space="preserve">Líder del Grupo de Representación Judicial / Jefe de Oficina Jurídica </t>
  </si>
  <si>
    <t>Manual de Cobro Coactivo implementado.</t>
  </si>
  <si>
    <t>APJUR-COR-P.4.1</t>
  </si>
  <si>
    <t xml:space="preserve">Realización de sesiones del Comité de Conciliación de la Entidad </t>
  </si>
  <si>
    <t xml:space="preserve">Actas de Comité de Conciliación debidamente celebradas </t>
  </si>
  <si>
    <t>Grupo para la Gestión Contractual
Subdirección Administrativa y Financiera</t>
  </si>
  <si>
    <t>Documentos precontractual revisados y corregidos. Correos electrónicos a la par de mesas de trabajo (cuando sean requeridos).</t>
  </si>
  <si>
    <t>Secretaría General</t>
  </si>
  <si>
    <t>Minutas corregidas, coreos electrónicos (cuando sean requeridos).</t>
  </si>
  <si>
    <t>Documentos revisados.</t>
  </si>
  <si>
    <t>Realizar el levantamiento del inventario de la Entidad a nivel nacional</t>
  </si>
  <si>
    <t>Almacenista Subdirección Administrativa y Financiera</t>
  </si>
  <si>
    <t>Bienes actualizados en la herramienta Apoteosys / Bienes devolutivos de la entidad</t>
  </si>
  <si>
    <t>Publicar banner informativo sobre el procedimiento de préstamos de expedientes</t>
  </si>
  <si>
    <t>Subdirección Administrativa y Financiera</t>
  </si>
  <si>
    <t xml:space="preserve">Sensibilización al grupo de gestión financiera sobre la responsabildiad en la verificación del cumplimiento de requisitos para la gestión del pago. </t>
  </si>
  <si>
    <t>Lista de asistencia</t>
  </si>
  <si>
    <t>Capacitación al equipo auditor sobre la importancia del la Seguridad de la Información y Protección de Datos correspondiente a los ejercicios de evaluación que realiza la Oficina de Control Interno, con el fin de fortalecer los conocimiento y habilidades en el tema.</t>
  </si>
  <si>
    <t>Profesional Designado Oficina de Control Interno</t>
  </si>
  <si>
    <t>(Número de capacitaciones recibidas)/(total impartidas)</t>
  </si>
  <si>
    <t>Revisión periodica de los expedientes virtuales y fisicos con el proposito de verificar la existencia de los Acuerdos de Confidencialidad</t>
  </si>
  <si>
    <t>Numero de Acuerdos / Numero de informes realizados</t>
  </si>
  <si>
    <t>Capacitaciones periódicas dirigidas al equipo auditor en donde se enfatice la importancia del la ética, la moral y los riesgos penales en que se puede ver inmerso el colaborador</t>
  </si>
  <si>
    <t>DEST-COR-1</t>
  </si>
  <si>
    <t>COGGI-COR-1</t>
  </si>
  <si>
    <t>INTI-COR-1</t>
  </si>
  <si>
    <t>GEMA-COR-1</t>
  </si>
  <si>
    <t>GEMA-COR-2</t>
  </si>
  <si>
    <t>POSPPR-COR-1</t>
  </si>
  <si>
    <t>POSPPR-COR-2</t>
  </si>
  <si>
    <t>POSPPR-COR-3</t>
  </si>
  <si>
    <t>POSPPR-COR-4</t>
  </si>
  <si>
    <t>POSPPR-COR-5</t>
  </si>
  <si>
    <t>SEJUT-COR-1</t>
  </si>
  <si>
    <t>SEJUT-COR-2</t>
  </si>
  <si>
    <t>ACCTI-COR-1</t>
  </si>
  <si>
    <t>ACCTI-COR-2</t>
  </si>
  <si>
    <t>ACCTI-COR-3</t>
  </si>
  <si>
    <t>ACCTI-COR-4</t>
  </si>
  <si>
    <t>ACCTI-COR-5</t>
  </si>
  <si>
    <t>ACCTI-COR-6</t>
  </si>
  <si>
    <t>ACCTI-COR-7</t>
  </si>
  <si>
    <t>ACCTI-COR-8</t>
  </si>
  <si>
    <t>ACCTI-COR-9</t>
  </si>
  <si>
    <t>ADMTI-COR-1</t>
  </si>
  <si>
    <t>ADMTI-COR-2</t>
  </si>
  <si>
    <t>ADMTI-COR-3</t>
  </si>
  <si>
    <t>GINFO-COR-1</t>
  </si>
  <si>
    <t>GTHU-COR-1</t>
  </si>
  <si>
    <t>GTHU-COR-2</t>
  </si>
  <si>
    <t>GTHU-COR-3</t>
  </si>
  <si>
    <t>GTHU-COR-4</t>
  </si>
  <si>
    <t>GTHU-COR-5</t>
  </si>
  <si>
    <t>APJUR-COR-1</t>
  </si>
  <si>
    <t>APJUR-COR-2</t>
  </si>
  <si>
    <t>APJUR-COR-3</t>
  </si>
  <si>
    <t>APJUR-COR-4</t>
  </si>
  <si>
    <t>ADQBS-COR-1</t>
  </si>
  <si>
    <t>ADQBS-COR-2</t>
  </si>
  <si>
    <t>ADMBS-COR-1</t>
  </si>
  <si>
    <t>ADMBS-COR-2</t>
  </si>
  <si>
    <t>GEFIN-COR-1</t>
  </si>
  <si>
    <t>SEYM-COR-1</t>
  </si>
  <si>
    <t>SEYM-COR-2</t>
  </si>
  <si>
    <t>GEMA-COR-C.1.1</t>
  </si>
  <si>
    <t>GEMA-COR-C.2.1</t>
  </si>
  <si>
    <t>GEMA-COR-C.2.2</t>
  </si>
  <si>
    <t>GTHU-COR-C.1.1</t>
  </si>
  <si>
    <t>GTHU-COR-C.2.1</t>
  </si>
  <si>
    <t>GTHU-COR-C.3.1</t>
  </si>
  <si>
    <t>GTHU-COR-C.4.1</t>
  </si>
  <si>
    <t>GTHU-COR-C.5.1</t>
  </si>
  <si>
    <t>GTHU-COR-C.5.2</t>
  </si>
  <si>
    <t>ADQBS-COR-C.1.1</t>
  </si>
  <si>
    <t>ADQBS-COR-C.1.2</t>
  </si>
  <si>
    <t>ADQBS-COR-C.2.1</t>
  </si>
  <si>
    <t>ADQBS-COR-C.2.2</t>
  </si>
  <si>
    <t>ADMBS-COR-C.1.1</t>
  </si>
  <si>
    <t>ADMBS-COR-C.2.1</t>
  </si>
  <si>
    <t>GEFIN-COR-C.1.1</t>
  </si>
  <si>
    <t>SEYM-COR-C.1.1</t>
  </si>
  <si>
    <t>SEYM-COR-C.2.1</t>
  </si>
  <si>
    <t>SEYM-COR-C.2.2</t>
  </si>
  <si>
    <t>GEMA-COR-P.1.1</t>
  </si>
  <si>
    <t>GEMA-COR-P.2.1</t>
  </si>
  <si>
    <t>GTHU-COR-P.1.1</t>
  </si>
  <si>
    <t>GTHU-COR-P.2.1</t>
  </si>
  <si>
    <t>GTHU-COR-P.3.1</t>
  </si>
  <si>
    <t>GTHU-COR-P.4.1</t>
  </si>
  <si>
    <t>GTHU-COR-P.5.1</t>
  </si>
  <si>
    <t>GTHU-COR-P.5.2</t>
  </si>
  <si>
    <t>ADQBS-COR-P.1.1</t>
  </si>
  <si>
    <t>ADQBS-COR-P.1.2</t>
  </si>
  <si>
    <t>ADQBS-COR-P.2.1</t>
  </si>
  <si>
    <t>ADQBS-COR-P.2.2</t>
  </si>
  <si>
    <t>ADMBS-COR-P.1.1</t>
  </si>
  <si>
    <t>ADMBS-COR-P.2.1</t>
  </si>
  <si>
    <t>GEFIN-COR-P.1.1</t>
  </si>
  <si>
    <t>SEYM-COR-P.1.1</t>
  </si>
  <si>
    <t>SEYM-COR-P.2.1</t>
  </si>
  <si>
    <t>SEYM-COR-P.2.2</t>
  </si>
  <si>
    <t>Secretaría General - Control Interno Disciplinario</t>
  </si>
  <si>
    <t>Numero de Informes Finales Firmados / Informes Publicados</t>
  </si>
  <si>
    <t>Numero de Acuerdos de Confidencialidad / Numero de Informes Publicados</t>
  </si>
  <si>
    <t xml:space="preserve">Formatos de Conocimiento </t>
  </si>
  <si>
    <t>MAPA DE RIESGOS DE CORRUPCIÓN
BORRADOR PARA OBSERVACIONES CIUDADANAS
Vigencia 2022 - Versión 1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</si>
</sst>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sz val="14"/>
      <color theme="1"/>
      <name val="Arial Narrow"/>
      <family val="2"/>
    </font>
    <font>
      <u/>
      <sz val="16"/>
      <color theme="10"/>
      <name val="Arial Narrow"/>
      <family val="2"/>
    </font>
    <font>
      <b/>
      <sz val="12"/>
      <color theme="1"/>
      <name val="Times New Roman"/>
      <family val="1"/>
    </font>
    <font>
      <sz val="16"/>
      <color theme="9"/>
      <name val="Arial Narrow"/>
      <family val="2"/>
    </font>
    <font>
      <u/>
      <sz val="16"/>
      <color theme="9"/>
      <name val="Arial Narrow"/>
      <family val="2"/>
    </font>
    <font>
      <b/>
      <sz val="14"/>
      <color theme="1"/>
      <name val="Arial Narrow"/>
      <family val="2"/>
    </font>
    <font>
      <b/>
      <sz val="12"/>
      <color theme="0"/>
      <name val="Times New Roman"/>
      <family val="1"/>
    </font>
    <font>
      <i/>
      <sz val="16"/>
      <color theme="1"/>
      <name val="Calibri"/>
      <family val="2"/>
      <scheme val="minor"/>
    </font>
    <font>
      <b/>
      <i/>
      <sz val="16"/>
      <color theme="1"/>
      <name val="Calibri"/>
      <family val="2"/>
      <scheme val="minor"/>
    </font>
    <font>
      <sz val="16"/>
      <color theme="1"/>
      <name val="Calibri"/>
      <family val="2"/>
      <scheme val="minor"/>
    </font>
    <font>
      <b/>
      <sz val="16"/>
      <color theme="1"/>
      <name val="Arial Narrow"/>
      <family val="2"/>
    </font>
    <font>
      <b/>
      <sz val="18"/>
      <color theme="1"/>
      <name val="Arial Narrow"/>
      <family val="2"/>
    </font>
    <font>
      <sz val="9"/>
      <color indexed="81"/>
      <name val="Tahoma"/>
      <family val="2"/>
    </font>
    <font>
      <b/>
      <sz val="9"/>
      <color indexed="81"/>
      <name val="Tahoma"/>
      <family val="2"/>
    </font>
    <font>
      <i/>
      <sz val="9"/>
      <color indexed="81"/>
      <name val="Tahoma"/>
      <family val="2"/>
    </font>
    <font>
      <b/>
      <sz val="24"/>
      <color theme="1"/>
      <name val="Arial Narrow"/>
      <family val="2"/>
    </font>
    <font>
      <b/>
      <sz val="20"/>
      <color theme="1"/>
      <name val="Arial Narrow"/>
      <family val="2"/>
    </font>
    <font>
      <sz val="16"/>
      <color theme="1"/>
      <name val="Arial Narrow"/>
      <family val="2"/>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b/>
      <sz val="18"/>
      <color theme="0"/>
      <name val="Arial Narrow"/>
      <family val="2"/>
    </font>
    <font>
      <b/>
      <sz val="22"/>
      <color theme="1"/>
      <name val="Arial Narrow"/>
      <family val="2"/>
    </font>
    <font>
      <b/>
      <sz val="20"/>
      <name val="Arial Narrow"/>
      <family val="2"/>
    </font>
    <font>
      <b/>
      <sz val="24"/>
      <color theme="0"/>
      <name val="Arial Narrow"/>
      <family val="2"/>
    </font>
    <font>
      <sz val="11"/>
      <color rgb="FF383B37"/>
      <name val="Arial Narrow"/>
      <family val="2"/>
    </font>
    <font>
      <sz val="10"/>
      <color rgb="FF383B37"/>
      <name val="Arial Narrow"/>
      <family val="2"/>
    </font>
    <font>
      <b/>
      <sz val="11"/>
      <color rgb="FF383B37"/>
      <name val="Arial Narrow"/>
      <family val="2"/>
    </font>
    <font>
      <b/>
      <sz val="10"/>
      <color rgb="FF383B37"/>
      <name val="Arial Narrow"/>
      <family val="2"/>
    </font>
    <font>
      <b/>
      <sz val="20"/>
      <color theme="0"/>
      <name val="Arial Narrow"/>
      <family val="2"/>
    </font>
    <font>
      <sz val="11"/>
      <color theme="1"/>
      <name val="Calibri"/>
      <family val="2"/>
      <scheme val="minor"/>
    </font>
    <font>
      <b/>
      <sz val="11"/>
      <name val="Calibri"/>
      <family val="2"/>
      <scheme val="minor"/>
    </font>
    <font>
      <sz val="18"/>
      <color theme="1"/>
      <name val="Arial Narrow"/>
      <family val="2"/>
    </font>
    <font>
      <i/>
      <sz val="14"/>
      <color theme="1"/>
      <name val="Arial Narrow"/>
      <family val="2"/>
    </font>
    <font>
      <b/>
      <i/>
      <sz val="18"/>
      <color theme="1"/>
      <name val="Arial Narrow"/>
      <family val="2"/>
    </font>
    <font>
      <u/>
      <sz val="11"/>
      <color theme="9"/>
      <name val="Calibri"/>
      <family val="2"/>
      <scheme val="minor"/>
    </font>
    <font>
      <u/>
      <sz val="11"/>
      <color theme="9"/>
      <name val="Arial Narrow"/>
      <family val="2"/>
    </font>
    <font>
      <i/>
      <sz val="14"/>
      <color theme="1"/>
      <name val="Times New Roman"/>
      <family val="1"/>
    </font>
    <font>
      <sz val="9"/>
      <color theme="1"/>
      <name val="Arial Narrow"/>
      <family val="2"/>
    </font>
    <font>
      <sz val="8"/>
      <color rgb="FFFF0000"/>
      <name val="Arial Narrow"/>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ck">
        <color auto="1"/>
      </right>
      <top style="thin">
        <color auto="1"/>
      </top>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medium">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auto="1"/>
      </bottom>
      <diagonal/>
    </border>
    <border>
      <left style="thin">
        <color auto="1"/>
      </left>
      <right style="thick">
        <color indexed="64"/>
      </right>
      <top style="thin">
        <color auto="1"/>
      </top>
      <bottom style="medium">
        <color indexed="64"/>
      </bottom>
      <diagonal/>
    </border>
    <border>
      <left style="thick">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ck">
        <color indexed="64"/>
      </left>
      <right style="thick">
        <color indexed="64"/>
      </right>
      <top/>
      <bottom/>
      <diagonal/>
    </border>
    <border>
      <left style="thin">
        <color auto="1"/>
      </left>
      <right/>
      <top style="medium">
        <color indexed="64"/>
      </top>
      <bottom/>
      <diagonal/>
    </border>
    <border>
      <left style="thick">
        <color indexed="64"/>
      </left>
      <right style="thin">
        <color auto="1"/>
      </right>
      <top style="medium">
        <color indexed="64"/>
      </top>
      <bottom/>
      <diagonal/>
    </border>
    <border>
      <left style="thick">
        <color indexed="64"/>
      </left>
      <right style="thick">
        <color auto="1"/>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right style="medium">
        <color indexed="64"/>
      </right>
      <top style="medium">
        <color indexed="64"/>
      </top>
      <bottom style="thick">
        <color indexed="64"/>
      </bottom>
      <diagonal/>
    </border>
  </borders>
  <cellStyleXfs count="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xf numFmtId="9" fontId="54" fillId="0" borderId="0" applyFont="0" applyFill="0" applyBorder="0" applyAlignment="0" applyProtection="0"/>
  </cellStyleXfs>
  <cellXfs count="655">
    <xf numFmtId="0" fontId="0" fillId="0" borderId="0" xfId="0"/>
    <xf numFmtId="0" fontId="0" fillId="8" borderId="0" xfId="0" applyFill="1" applyProtection="1"/>
    <xf numFmtId="0" fontId="12" fillId="8" borderId="0" xfId="0" applyFont="1" applyFill="1" applyProtection="1"/>
    <xf numFmtId="0" fontId="0" fillId="2" borderId="15" xfId="0" applyFill="1" applyBorder="1" applyProtection="1"/>
    <xf numFmtId="0" fontId="0" fillId="2" borderId="0" xfId="0" applyFill="1" applyBorder="1" applyProtection="1"/>
    <xf numFmtId="0" fontId="0" fillId="2" borderId="16" xfId="0" applyFill="1" applyBorder="1" applyProtection="1"/>
    <xf numFmtId="0" fontId="15" fillId="7" borderId="30" xfId="0" applyFont="1" applyFill="1" applyBorder="1" applyAlignment="1" applyProtection="1">
      <alignment horizontal="center" vertical="center"/>
    </xf>
    <xf numFmtId="0" fontId="0" fillId="3" borderId="31" xfId="0" applyFill="1" applyBorder="1" applyProtection="1"/>
    <xf numFmtId="0" fontId="0" fillId="3" borderId="30" xfId="0" applyFill="1" applyBorder="1" applyProtection="1"/>
    <xf numFmtId="0" fontId="0" fillId="4" borderId="30" xfId="0" applyFill="1" applyBorder="1" applyProtection="1"/>
    <xf numFmtId="0" fontId="0" fillId="9" borderId="31" xfId="0" applyFill="1" applyBorder="1" applyProtection="1"/>
    <xf numFmtId="0" fontId="0" fillId="13" borderId="31" xfId="0" applyFill="1" applyBorder="1" applyProtection="1"/>
    <xf numFmtId="0" fontId="0" fillId="9" borderId="30" xfId="0" applyFill="1" applyBorder="1" applyProtection="1"/>
    <xf numFmtId="0" fontId="0" fillId="13" borderId="30" xfId="0" applyFill="1" applyBorder="1" applyProtection="1"/>
    <xf numFmtId="0" fontId="0" fillId="13" borderId="33" xfId="0" applyFill="1" applyBorder="1" applyProtection="1"/>
    <xf numFmtId="0" fontId="0" fillId="13" borderId="32" xfId="0" applyFill="1" applyBorder="1" applyProtection="1"/>
    <xf numFmtId="0" fontId="0" fillId="9" borderId="32" xfId="0" applyFill="1" applyBorder="1" applyProtection="1"/>
    <xf numFmtId="0" fontId="0" fillId="3" borderId="32" xfId="0" applyFill="1" applyBorder="1" applyProtection="1"/>
    <xf numFmtId="0" fontId="0" fillId="4" borderId="32" xfId="0" applyFill="1" applyBorder="1" applyProtection="1"/>
    <xf numFmtId="0" fontId="16"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4" fillId="12" borderId="64" xfId="0" applyFont="1" applyFill="1" applyBorder="1" applyAlignment="1" applyProtection="1">
      <alignment horizontal="center" vertical="center" wrapText="1"/>
    </xf>
    <xf numFmtId="0" fontId="14" fillId="12" borderId="65" xfId="0" applyFont="1" applyFill="1" applyBorder="1" applyAlignment="1" applyProtection="1">
      <alignment horizontal="center" vertical="center" wrapText="1"/>
    </xf>
    <xf numFmtId="0" fontId="14" fillId="12" borderId="66" xfId="0" applyFont="1" applyFill="1" applyBorder="1" applyAlignment="1" applyProtection="1">
      <alignment horizontal="center" vertical="center" wrapText="1"/>
    </xf>
    <xf numFmtId="0" fontId="13" fillId="7" borderId="58" xfId="0" applyFont="1" applyFill="1" applyBorder="1" applyAlignment="1" applyProtection="1">
      <alignment horizontal="center" vertical="center" wrapText="1"/>
    </xf>
    <xf numFmtId="0" fontId="26" fillId="7" borderId="4" xfId="0" applyFont="1" applyFill="1" applyBorder="1" applyAlignment="1" applyProtection="1">
      <alignment vertical="center" wrapText="1"/>
    </xf>
    <xf numFmtId="0" fontId="39" fillId="7" borderId="52" xfId="0" applyFont="1" applyFill="1" applyBorder="1" applyAlignment="1" applyProtection="1">
      <alignment vertical="center" wrapText="1"/>
    </xf>
    <xf numFmtId="0" fontId="10" fillId="12" borderId="65" xfId="0" applyFont="1" applyFill="1" applyBorder="1" applyAlignment="1" applyProtection="1">
      <alignment horizontal="center" vertical="center"/>
    </xf>
    <xf numFmtId="0" fontId="10" fillId="12" borderId="66" xfId="0" applyFont="1" applyFill="1" applyBorder="1" applyAlignment="1" applyProtection="1">
      <alignment horizontal="center" vertical="center"/>
    </xf>
    <xf numFmtId="0" fontId="1" fillId="7" borderId="58" xfId="0" applyFont="1" applyFill="1" applyBorder="1" applyAlignment="1" applyProtection="1">
      <alignment horizontal="center" vertical="center" wrapText="1"/>
    </xf>
    <xf numFmtId="0" fontId="13" fillId="7" borderId="4" xfId="0" applyFont="1" applyFill="1" applyBorder="1" applyProtection="1"/>
    <xf numFmtId="0" fontId="13" fillId="7" borderId="52" xfId="0" applyFont="1" applyFill="1" applyBorder="1" applyProtection="1"/>
    <xf numFmtId="0" fontId="1" fillId="7" borderId="25" xfId="0" applyFont="1" applyFill="1" applyBorder="1" applyAlignment="1" applyProtection="1">
      <alignment horizontal="center" vertical="center" wrapText="1"/>
    </xf>
    <xf numFmtId="0" fontId="13" fillId="7" borderId="1" xfId="0" applyFont="1" applyFill="1" applyBorder="1" applyProtection="1"/>
    <xf numFmtId="0" fontId="13" fillId="7" borderId="26" xfId="0" applyFont="1" applyFill="1" applyBorder="1" applyProtection="1"/>
    <xf numFmtId="0" fontId="13" fillId="7" borderId="25" xfId="0" applyFont="1" applyFill="1" applyBorder="1" applyAlignment="1" applyProtection="1">
      <alignment horizontal="center" vertical="center" wrapText="1"/>
    </xf>
    <xf numFmtId="0" fontId="26" fillId="7" borderId="1" xfId="0" applyFont="1" applyFill="1" applyBorder="1" applyAlignment="1" applyProtection="1">
      <alignment vertical="center" wrapText="1"/>
    </xf>
    <xf numFmtId="0" fontId="39" fillId="7" borderId="26" xfId="0" applyFont="1" applyFill="1" applyBorder="1" applyAlignment="1" applyProtection="1">
      <alignment vertical="center" wrapText="1"/>
    </xf>
    <xf numFmtId="0" fontId="13" fillId="7" borderId="64" xfId="0" applyFont="1" applyFill="1" applyBorder="1" applyAlignment="1" applyProtection="1">
      <alignment horizontal="center" vertical="center" wrapText="1"/>
    </xf>
    <xf numFmtId="0" fontId="26" fillId="7" borderId="65" xfId="0" applyFont="1" applyFill="1" applyBorder="1" applyAlignment="1" applyProtection="1">
      <alignment vertical="center" wrapText="1"/>
    </xf>
    <xf numFmtId="0" fontId="39" fillId="7" borderId="66" xfId="0" applyFont="1" applyFill="1" applyBorder="1" applyAlignment="1" applyProtection="1">
      <alignment vertical="center" wrapText="1"/>
    </xf>
    <xf numFmtId="0" fontId="13" fillId="7" borderId="58"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xf>
    <xf numFmtId="0" fontId="10" fillId="7" borderId="1" xfId="0" applyFont="1" applyFill="1" applyBorder="1" applyProtection="1"/>
    <xf numFmtId="0" fontId="10" fillId="7" borderId="26" xfId="0" applyFont="1" applyFill="1" applyBorder="1" applyProtection="1"/>
    <xf numFmtId="0" fontId="26" fillId="7" borderId="25" xfId="0" applyFont="1" applyFill="1" applyBorder="1" applyAlignment="1" applyProtection="1">
      <alignment vertical="center"/>
    </xf>
    <xf numFmtId="0" fontId="26" fillId="7" borderId="64"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0" fillId="12" borderId="64"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wrapText="1"/>
    </xf>
    <xf numFmtId="0" fontId="10" fillId="12" borderId="66" xfId="0" applyFont="1" applyFill="1" applyBorder="1" applyAlignment="1" applyProtection="1">
      <alignment horizontal="center" vertical="center" wrapText="1"/>
    </xf>
    <xf numFmtId="0" fontId="26" fillId="7" borderId="58" xfId="0" applyFont="1" applyFill="1" applyBorder="1" applyAlignment="1" applyProtection="1">
      <alignment horizontal="center" vertical="center"/>
    </xf>
    <xf numFmtId="0" fontId="13" fillId="7" borderId="4" xfId="0"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xf>
    <xf numFmtId="0" fontId="26" fillId="7" borderId="25" xfId="0" applyFont="1" applyFill="1" applyBorder="1" applyAlignment="1" applyProtection="1">
      <alignment horizontal="center" vertical="center"/>
    </xf>
    <xf numFmtId="0" fontId="13" fillId="7" borderId="1" xfId="0" applyFont="1" applyFill="1" applyBorder="1" applyAlignment="1" applyProtection="1">
      <alignment horizontal="center" vertical="center" wrapText="1"/>
    </xf>
    <xf numFmtId="0" fontId="13" fillId="7" borderId="26" xfId="0" applyFont="1" applyFill="1" applyBorder="1" applyAlignment="1" applyProtection="1">
      <alignment horizontal="center" vertical="center" wrapText="1"/>
    </xf>
    <xf numFmtId="0" fontId="26" fillId="7" borderId="64" xfId="0" applyFont="1" applyFill="1" applyBorder="1" applyAlignment="1" applyProtection="1">
      <alignment horizontal="center" vertical="center"/>
    </xf>
    <xf numFmtId="0" fontId="13" fillId="7" borderId="65" xfId="0" applyFont="1" applyFill="1" applyBorder="1" applyAlignment="1" applyProtection="1">
      <alignment horizontal="center" vertical="center" wrapText="1"/>
    </xf>
    <xf numFmtId="0" fontId="13" fillId="7" borderId="66" xfId="0" applyFont="1" applyFill="1" applyBorder="1" applyAlignment="1" applyProtection="1">
      <alignment horizontal="center" vertical="center" wrapText="1"/>
    </xf>
    <xf numFmtId="0" fontId="26" fillId="7" borderId="63" xfId="0" applyFont="1" applyFill="1" applyBorder="1" applyAlignment="1" applyProtection="1">
      <alignment horizontal="center" vertical="center"/>
    </xf>
    <xf numFmtId="0" fontId="0" fillId="2" borderId="0" xfId="0" applyFill="1" applyBorder="1" applyAlignment="1" applyProtection="1"/>
    <xf numFmtId="0" fontId="14" fillId="12" borderId="25"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12" borderId="26"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0" fontId="26" fillId="7" borderId="26" xfId="0" applyFont="1" applyFill="1" applyBorder="1" applyAlignment="1" applyProtection="1">
      <alignment horizontal="center" vertical="center"/>
    </xf>
    <xf numFmtId="0" fontId="20" fillId="7" borderId="25"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6" fillId="7" borderId="26" xfId="0" applyFont="1" applyFill="1" applyBorder="1" applyAlignment="1" applyProtection="1">
      <alignment horizontal="center" vertical="center" wrapText="1"/>
    </xf>
    <xf numFmtId="0" fontId="20"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20" fillId="7" borderId="64" xfId="0" applyFont="1" applyFill="1" applyBorder="1" applyAlignment="1" applyProtection="1">
      <alignment horizontal="center" vertical="center" wrapText="1"/>
    </xf>
    <xf numFmtId="0" fontId="20" fillId="7" borderId="65" xfId="0" applyFont="1" applyFill="1" applyBorder="1" applyAlignment="1" applyProtection="1">
      <alignment horizontal="center" vertical="center"/>
    </xf>
    <xf numFmtId="0" fontId="26" fillId="7" borderId="66" xfId="0" applyFont="1" applyFill="1" applyBorder="1" applyAlignment="1" applyProtection="1">
      <alignment horizontal="center" vertical="center"/>
    </xf>
    <xf numFmtId="0" fontId="19" fillId="2" borderId="0" xfId="0" applyFont="1" applyFill="1" applyBorder="1" applyAlignment="1" applyProtection="1"/>
    <xf numFmtId="0" fontId="19" fillId="7" borderId="1" xfId="0" applyFont="1" applyFill="1" applyBorder="1" applyAlignment="1" applyProtection="1">
      <alignment vertical="center"/>
    </xf>
    <xf numFmtId="0" fontId="0" fillId="5" borderId="0" xfId="0" applyFill="1" applyBorder="1" applyProtection="1"/>
    <xf numFmtId="0" fontId="18" fillId="7" borderId="0" xfId="0" applyFont="1" applyFill="1" applyBorder="1" applyAlignment="1" applyProtection="1">
      <alignment vertical="center"/>
    </xf>
    <xf numFmtId="0" fontId="0" fillId="7" borderId="0" xfId="0" applyFill="1" applyBorder="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0" fillId="2" borderId="42" xfId="0" applyFill="1" applyBorder="1" applyProtection="1"/>
    <xf numFmtId="0" fontId="0" fillId="2" borderId="43" xfId="0" applyFill="1" applyBorder="1" applyProtection="1"/>
    <xf numFmtId="0" fontId="22" fillId="2" borderId="42" xfId="6" applyFont="1" applyFill="1" applyBorder="1" applyAlignment="1" applyProtection="1">
      <alignment horizontal="center"/>
    </xf>
    <xf numFmtId="0" fontId="22" fillId="2" borderId="0" xfId="6" applyFont="1" applyFill="1" applyBorder="1" applyAlignment="1" applyProtection="1">
      <alignment horizontal="center"/>
    </xf>
    <xf numFmtId="0" fontId="22" fillId="2" borderId="43" xfId="6" applyFont="1" applyFill="1" applyBorder="1" applyAlignment="1" applyProtection="1">
      <alignment horizontal="center"/>
    </xf>
    <xf numFmtId="0" fontId="0" fillId="2" borderId="44" xfId="0" applyFill="1" applyBorder="1" applyProtection="1"/>
    <xf numFmtId="0" fontId="0" fillId="2" borderId="45" xfId="0" applyFill="1" applyBorder="1" applyProtection="1"/>
    <xf numFmtId="0" fontId="0" fillId="2" borderId="46" xfId="0" applyFill="1" applyBorder="1" applyProtection="1"/>
    <xf numFmtId="0" fontId="11" fillId="0" borderId="24" xfId="5" applyFont="1" applyFill="1" applyBorder="1" applyAlignment="1" applyProtection="1">
      <alignment vertical="center" wrapText="1"/>
    </xf>
    <xf numFmtId="0" fontId="11" fillId="0" borderId="26" xfId="5" applyFont="1" applyFill="1" applyBorder="1" applyAlignment="1" applyProtection="1">
      <alignment vertical="center" wrapText="1"/>
    </xf>
    <xf numFmtId="0" fontId="49" fillId="12" borderId="102" xfId="0" applyFont="1" applyFill="1" applyBorder="1" applyAlignment="1" applyProtection="1">
      <alignment horizontal="center" vertical="center" wrapText="1"/>
    </xf>
    <xf numFmtId="0" fontId="13" fillId="12" borderId="101" xfId="0" applyFont="1" applyFill="1" applyBorder="1" applyAlignment="1" applyProtection="1">
      <alignment horizontal="center" vertical="center" wrapText="1"/>
    </xf>
    <xf numFmtId="0" fontId="0" fillId="2" borderId="15" xfId="0" applyFill="1" applyBorder="1" applyAlignment="1" applyProtection="1"/>
    <xf numFmtId="0" fontId="0" fillId="2" borderId="16" xfId="0" applyFill="1" applyBorder="1" applyAlignment="1" applyProtection="1"/>
    <xf numFmtId="0" fontId="9" fillId="11" borderId="67" xfId="5" applyFont="1" applyFill="1" applyBorder="1" applyAlignment="1" applyProtection="1">
      <alignment horizontal="center" vertical="center" wrapText="1"/>
    </xf>
    <xf numFmtId="0" fontId="10" fillId="12" borderId="26"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32" fillId="12" borderId="1"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0" fillId="8" borderId="0" xfId="0" applyFill="1" applyAlignment="1" applyProtection="1">
      <alignment horizontal="center"/>
    </xf>
    <xf numFmtId="0" fontId="32" fillId="12" borderId="95" xfId="0" applyFont="1" applyFill="1" applyBorder="1" applyAlignment="1" applyProtection="1">
      <alignment horizontal="center" vertical="center" wrapText="1"/>
    </xf>
    <xf numFmtId="0" fontId="1" fillId="12" borderId="94" xfId="0" applyFont="1" applyFill="1" applyBorder="1" applyAlignment="1" applyProtection="1">
      <alignment horizontal="center" vertical="center" wrapText="1"/>
    </xf>
    <xf numFmtId="0" fontId="1" fillId="12" borderId="65" xfId="0" applyFont="1" applyFill="1" applyBorder="1" applyAlignment="1" applyProtection="1">
      <alignment horizontal="center" vertical="center" wrapText="1"/>
    </xf>
    <xf numFmtId="0" fontId="36" fillId="12" borderId="94" xfId="0" applyFont="1" applyFill="1" applyBorder="1" applyAlignment="1" applyProtection="1">
      <alignment horizontal="center" vertical="center" wrapText="1"/>
    </xf>
    <xf numFmtId="0" fontId="36" fillId="12" borderId="99" xfId="0" applyFont="1" applyFill="1" applyBorder="1" applyAlignment="1" applyProtection="1">
      <alignment horizontal="center" vertical="center" wrapText="1"/>
    </xf>
    <xf numFmtId="0" fontId="36" fillId="12" borderId="67"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37" fillId="0" borderId="90" xfId="0" applyFont="1" applyFill="1" applyBorder="1" applyAlignment="1" applyProtection="1">
      <alignment horizontal="center" vertical="center" wrapText="1"/>
    </xf>
    <xf numFmtId="0" fontId="36" fillId="0" borderId="40" xfId="0" applyFont="1" applyFill="1" applyBorder="1" applyAlignment="1" applyProtection="1">
      <alignment horizontal="center" vertical="center" wrapText="1"/>
    </xf>
    <xf numFmtId="0" fontId="0" fillId="2" borderId="0" xfId="0" applyFill="1" applyBorder="1" applyAlignment="1" applyProtection="1">
      <alignment horizontal="center"/>
    </xf>
    <xf numFmtId="0" fontId="0" fillId="2" borderId="45" xfId="0" applyFill="1" applyBorder="1" applyAlignment="1" applyProtection="1">
      <alignment horizontal="center"/>
    </xf>
    <xf numFmtId="0" fontId="1" fillId="14" borderId="0" xfId="0" applyFont="1" applyFill="1" applyAlignment="1" applyProtection="1">
      <alignment horizontal="center" vertical="center"/>
    </xf>
    <xf numFmtId="0" fontId="4" fillId="14" borderId="0" xfId="0" applyFont="1" applyFill="1" applyAlignment="1" applyProtection="1">
      <alignment horizontal="center" vertical="center"/>
    </xf>
    <xf numFmtId="0" fontId="2" fillId="5" borderId="64"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51" xfId="0" applyFont="1" applyFill="1" applyBorder="1" applyAlignment="1" applyProtection="1">
      <alignment horizontal="center" vertical="center" wrapText="1"/>
    </xf>
    <xf numFmtId="0" fontId="3" fillId="6" borderId="56" xfId="0" applyNumberFormat="1" applyFont="1" applyFill="1" applyBorder="1" applyAlignment="1" applyProtection="1">
      <alignment horizontal="center" vertical="center" textRotation="90" wrapText="1"/>
    </xf>
    <xf numFmtId="0" fontId="3" fillId="6" borderId="2" xfId="0" applyNumberFormat="1" applyFont="1" applyFill="1" applyBorder="1" applyAlignment="1" applyProtection="1">
      <alignment horizontal="center" vertical="center" textRotation="90" wrapText="1"/>
    </xf>
    <xf numFmtId="0" fontId="3" fillId="6" borderId="51" xfId="0" applyFont="1" applyFill="1" applyBorder="1" applyAlignment="1" applyProtection="1">
      <alignment vertical="center" textRotation="90" wrapText="1"/>
    </xf>
    <xf numFmtId="0" fontId="3" fillId="7" borderId="56"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56" xfId="0" applyNumberFormat="1" applyFont="1" applyFill="1" applyBorder="1" applyAlignment="1" applyProtection="1">
      <alignment horizontal="center" vertical="center" textRotation="90" wrapText="1"/>
    </xf>
    <xf numFmtId="0" fontId="3" fillId="7" borderId="2" xfId="0" applyNumberFormat="1" applyFont="1" applyFill="1" applyBorder="1" applyAlignment="1" applyProtection="1">
      <alignment horizontal="center" vertical="center" textRotation="90" wrapText="1"/>
    </xf>
    <xf numFmtId="0" fontId="3" fillId="7" borderId="51" xfId="0" applyFont="1" applyFill="1" applyBorder="1" applyAlignment="1" applyProtection="1">
      <alignment vertical="center" textRotation="90" wrapText="1"/>
    </xf>
    <xf numFmtId="0" fontId="3" fillId="6" borderId="56" xfId="0" applyFont="1" applyFill="1" applyBorder="1" applyAlignment="1" applyProtection="1">
      <alignment horizontal="center" vertical="center" wrapText="1"/>
    </xf>
    <xf numFmtId="0" fontId="3" fillId="6" borderId="21" xfId="0" applyFont="1" applyFill="1" applyBorder="1" applyAlignment="1" applyProtection="1">
      <alignment horizontal="center" vertical="center" textRotation="90" wrapText="1"/>
    </xf>
    <xf numFmtId="0" fontId="3" fillId="6" borderId="2" xfId="0" applyFont="1" applyFill="1" applyBorder="1" applyAlignment="1" applyProtection="1">
      <alignment horizontal="center" vertical="center" textRotation="90" wrapText="1"/>
    </xf>
    <xf numFmtId="0" fontId="3" fillId="6" borderId="51" xfId="0" applyFont="1" applyFill="1" applyBorder="1" applyAlignment="1" applyProtection="1">
      <alignment horizontal="center" vertical="center" textRotation="90" wrapText="1"/>
    </xf>
    <xf numFmtId="0" fontId="7" fillId="0" borderId="1" xfId="0"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xf>
    <xf numFmtId="0" fontId="1" fillId="2" borderId="1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4" fillId="5"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top" wrapText="1"/>
    </xf>
    <xf numFmtId="0" fontId="9" fillId="11" borderId="1" xfId="5" applyFont="1" applyFill="1" applyBorder="1" applyAlignment="1" applyProtection="1">
      <alignment horizontal="center" vertical="center" wrapText="1"/>
    </xf>
    <xf numFmtId="0" fontId="9" fillId="11" borderId="23" xfId="5"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1" fillId="0" borderId="36" xfId="5" applyFont="1" applyFill="1" applyBorder="1" applyAlignment="1" applyProtection="1">
      <alignment horizontal="center" vertical="center" wrapText="1"/>
    </xf>
    <xf numFmtId="0" fontId="11" fillId="0" borderId="38" xfId="5"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9" fillId="11" borderId="48" xfId="5" applyFont="1" applyFill="1" applyBorder="1" applyAlignment="1" applyProtection="1">
      <alignment horizontal="center" vertical="center" wrapText="1"/>
    </xf>
    <xf numFmtId="0" fontId="9" fillId="11" borderId="5"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6" fillId="0" borderId="89"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41" fillId="15" borderId="63" xfId="0" applyFont="1" applyFill="1" applyBorder="1" applyAlignment="1" applyProtection="1">
      <alignment horizontal="center"/>
    </xf>
    <xf numFmtId="0" fontId="41" fillId="15" borderId="23" xfId="0" applyFont="1" applyFill="1" applyBorder="1" applyAlignment="1" applyProtection="1">
      <alignment horizontal="center"/>
    </xf>
    <xf numFmtId="0" fontId="41" fillId="15" borderId="24" xfId="0" applyFont="1" applyFill="1" applyBorder="1" applyAlignment="1" applyProtection="1">
      <alignment horizontal="center"/>
    </xf>
    <xf numFmtId="0" fontId="13" fillId="7" borderId="4" xfId="0" applyFont="1" applyFill="1" applyBorder="1" applyAlignment="1" applyProtection="1">
      <alignment horizontal="center" wrapText="1"/>
    </xf>
    <xf numFmtId="0" fontId="13" fillId="7" borderId="52" xfId="0" applyFont="1" applyFill="1" applyBorder="1" applyAlignment="1" applyProtection="1">
      <alignment horizontal="center" wrapText="1"/>
    </xf>
    <xf numFmtId="0" fontId="10" fillId="12" borderId="64"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wrapText="1"/>
    </xf>
    <xf numFmtId="0" fontId="13" fillId="7" borderId="58"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3" fillId="7" borderId="25"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0" fillId="12" borderId="66" xfId="0" applyFont="1" applyFill="1" applyBorder="1" applyAlignment="1" applyProtection="1">
      <alignment horizontal="center" vertical="center" wrapText="1"/>
    </xf>
    <xf numFmtId="0" fontId="13" fillId="7" borderId="1" xfId="0" applyFont="1" applyFill="1" applyBorder="1" applyAlignment="1" applyProtection="1">
      <alignment horizontal="center"/>
    </xf>
    <xf numFmtId="0" fontId="13" fillId="7" borderId="26" xfId="0" applyFont="1" applyFill="1" applyBorder="1" applyAlignment="1" applyProtection="1">
      <alignment horizontal="center"/>
    </xf>
    <xf numFmtId="0" fontId="13" fillId="7" borderId="65" xfId="0" applyFont="1" applyFill="1" applyBorder="1" applyAlignment="1" applyProtection="1">
      <alignment horizontal="center"/>
    </xf>
    <xf numFmtId="0" fontId="13" fillId="7" borderId="66" xfId="0" applyFont="1" applyFill="1" applyBorder="1" applyAlignment="1" applyProtection="1">
      <alignment horizontal="center"/>
    </xf>
    <xf numFmtId="0" fontId="40" fillId="15" borderId="63" xfId="0" applyFont="1" applyFill="1" applyBorder="1" applyAlignment="1" applyProtection="1">
      <alignment horizontal="center" vertical="center" wrapText="1"/>
    </xf>
    <xf numFmtId="0" fontId="40" fillId="15" borderId="23" xfId="0" applyFont="1" applyFill="1" applyBorder="1" applyAlignment="1" applyProtection="1">
      <alignment horizontal="center" vertical="center" wrapText="1"/>
    </xf>
    <xf numFmtId="0" fontId="40" fillId="15" borderId="24" xfId="0" applyFont="1" applyFill="1" applyBorder="1" applyAlignment="1" applyProtection="1">
      <alignment horizontal="center" vertical="center" wrapText="1"/>
    </xf>
    <xf numFmtId="0" fontId="42" fillId="15" borderId="63" xfId="0" applyFont="1" applyFill="1" applyBorder="1" applyAlignment="1" applyProtection="1">
      <alignment horizontal="center" vertical="center" wrapText="1"/>
    </xf>
    <xf numFmtId="0" fontId="42" fillId="15" borderId="23" xfId="0" applyFont="1" applyFill="1" applyBorder="1" applyAlignment="1" applyProtection="1">
      <alignment horizontal="center" vertical="center" wrapText="1"/>
    </xf>
    <xf numFmtId="0" fontId="42" fillId="15" borderId="24" xfId="0" applyFont="1" applyFill="1" applyBorder="1" applyAlignment="1" applyProtection="1">
      <alignment horizontal="center" vertical="center" wrapText="1"/>
    </xf>
    <xf numFmtId="0" fontId="42" fillId="15" borderId="64" xfId="0" applyFont="1" applyFill="1" applyBorder="1" applyAlignment="1" applyProtection="1">
      <alignment horizontal="center" vertical="center" wrapText="1"/>
    </xf>
    <xf numFmtId="0" fontId="42" fillId="15" borderId="65" xfId="0" applyFont="1" applyFill="1" applyBorder="1" applyAlignment="1" applyProtection="1">
      <alignment horizontal="center" vertical="center" wrapText="1"/>
    </xf>
    <xf numFmtId="0" fontId="42" fillId="15" borderId="66" xfId="0" applyFont="1" applyFill="1" applyBorder="1" applyAlignment="1" applyProtection="1">
      <alignment horizontal="center" vertical="center" wrapText="1"/>
    </xf>
    <xf numFmtId="0" fontId="13" fillId="7" borderId="5" xfId="0" applyFont="1" applyFill="1" applyBorder="1" applyAlignment="1" applyProtection="1">
      <alignment horizontal="center"/>
    </xf>
    <xf numFmtId="0" fontId="13" fillId="7" borderId="6" xfId="0" applyFont="1" applyFill="1" applyBorder="1" applyAlignment="1" applyProtection="1">
      <alignment horizontal="center"/>
    </xf>
    <xf numFmtId="0" fontId="13" fillId="7" borderId="50" xfId="0" applyFont="1" applyFill="1" applyBorder="1" applyAlignment="1" applyProtection="1">
      <alignment horizontal="center"/>
    </xf>
    <xf numFmtId="0" fontId="13" fillId="7" borderId="67" xfId="0" applyFont="1" applyFill="1" applyBorder="1" applyAlignment="1" applyProtection="1">
      <alignment horizontal="center"/>
    </xf>
    <xf numFmtId="0" fontId="13" fillId="7" borderId="68" xfId="0" applyFont="1" applyFill="1" applyBorder="1" applyAlignment="1" applyProtection="1">
      <alignment horizontal="center"/>
    </xf>
    <xf numFmtId="0" fontId="13" fillId="7" borderId="70" xfId="0" applyFont="1" applyFill="1" applyBorder="1" applyAlignment="1" applyProtection="1">
      <alignment horizontal="center"/>
    </xf>
    <xf numFmtId="0" fontId="13" fillId="7" borderId="11" xfId="0" applyFont="1" applyFill="1" applyBorder="1" applyAlignment="1" applyProtection="1">
      <alignment horizontal="center"/>
    </xf>
    <xf numFmtId="0" fontId="13" fillId="7" borderId="7" xfId="0" applyFont="1" applyFill="1" applyBorder="1" applyAlignment="1" applyProtection="1">
      <alignment horizontal="center"/>
    </xf>
    <xf numFmtId="0" fontId="13" fillId="7" borderId="28" xfId="0" applyFont="1" applyFill="1" applyBorder="1" applyAlignment="1" applyProtection="1">
      <alignment horizontal="center"/>
    </xf>
    <xf numFmtId="0" fontId="20" fillId="7" borderId="23" xfId="0" applyFont="1" applyFill="1" applyBorder="1" applyAlignment="1" applyProtection="1">
      <alignment horizontal="center"/>
    </xf>
    <xf numFmtId="0" fontId="20" fillId="7" borderId="24" xfId="0" applyFont="1" applyFill="1" applyBorder="1" applyAlignment="1" applyProtection="1">
      <alignment horizontal="center"/>
    </xf>
    <xf numFmtId="0" fontId="20" fillId="7" borderId="1" xfId="0" applyFont="1" applyFill="1" applyBorder="1" applyAlignment="1" applyProtection="1">
      <alignment horizontal="center"/>
    </xf>
    <xf numFmtId="0" fontId="20" fillId="7" borderId="26" xfId="0" applyFont="1" applyFill="1" applyBorder="1" applyAlignment="1" applyProtection="1">
      <alignment horizontal="center"/>
    </xf>
    <xf numFmtId="0" fontId="20" fillId="7" borderId="65" xfId="0" applyFont="1" applyFill="1" applyBorder="1" applyAlignment="1" applyProtection="1">
      <alignment horizontal="center"/>
    </xf>
    <xf numFmtId="0" fontId="20" fillId="7" borderId="66" xfId="0" applyFont="1" applyFill="1" applyBorder="1" applyAlignment="1" applyProtection="1">
      <alignment horizontal="center"/>
    </xf>
    <xf numFmtId="0" fontId="13" fillId="7" borderId="64" xfId="0" applyFont="1" applyFill="1" applyBorder="1" applyAlignment="1" applyProtection="1">
      <alignment horizontal="center" vertical="center" wrapText="1"/>
    </xf>
    <xf numFmtId="0" fontId="13" fillId="7" borderId="65"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14" fillId="12" borderId="26" xfId="0" applyFont="1" applyFill="1" applyBorder="1" applyAlignment="1" applyProtection="1">
      <alignment horizontal="center" vertical="center"/>
    </xf>
    <xf numFmtId="0" fontId="1" fillId="7" borderId="4"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0" fillId="7" borderId="1" xfId="0" applyFill="1" applyBorder="1" applyAlignment="1" applyProtection="1">
      <alignment horizontal="left" vertical="center"/>
    </xf>
    <xf numFmtId="0" fontId="0" fillId="7" borderId="26" xfId="0" applyFill="1" applyBorder="1" applyAlignment="1" applyProtection="1">
      <alignment horizontal="left" vertical="center"/>
    </xf>
    <xf numFmtId="0" fontId="13" fillId="7" borderId="5" xfId="0" applyFont="1" applyFill="1" applyBorder="1" applyAlignment="1" applyProtection="1">
      <alignment horizontal="center" vertical="center"/>
    </xf>
    <xf numFmtId="0" fontId="13" fillId="7" borderId="6" xfId="0" applyFont="1" applyFill="1" applyBorder="1" applyAlignment="1" applyProtection="1">
      <alignment horizontal="center" vertical="center"/>
    </xf>
    <xf numFmtId="0" fontId="13" fillId="7" borderId="3" xfId="0" applyFont="1" applyFill="1" applyBorder="1" applyAlignment="1" applyProtection="1">
      <alignment horizontal="center" vertical="center"/>
    </xf>
    <xf numFmtId="0" fontId="13" fillId="7" borderId="67" xfId="0" applyFont="1" applyFill="1" applyBorder="1" applyAlignment="1" applyProtection="1">
      <alignment horizontal="center" vertical="center"/>
    </xf>
    <xf numFmtId="0" fontId="13" fillId="7" borderId="68" xfId="0" applyFont="1" applyFill="1" applyBorder="1" applyAlignment="1" applyProtection="1">
      <alignment horizontal="center" vertical="center"/>
    </xf>
    <xf numFmtId="0" fontId="13" fillId="7" borderId="69" xfId="0" applyFont="1" applyFill="1" applyBorder="1" applyAlignment="1" applyProtection="1">
      <alignment horizontal="center" vertical="center"/>
    </xf>
    <xf numFmtId="0" fontId="0" fillId="7" borderId="67" xfId="0" applyFill="1" applyBorder="1" applyAlignment="1" applyProtection="1">
      <alignment horizontal="center"/>
    </xf>
    <xf numFmtId="0" fontId="0" fillId="7" borderId="70" xfId="0" applyFill="1" applyBorder="1" applyAlignment="1" applyProtection="1">
      <alignment horizontal="center"/>
    </xf>
    <xf numFmtId="0" fontId="10" fillId="12" borderId="1" xfId="0" applyFont="1" applyFill="1" applyBorder="1" applyAlignment="1" applyProtection="1">
      <alignment horizontal="center" vertical="center" wrapText="1"/>
    </xf>
    <xf numFmtId="0" fontId="10" fillId="7" borderId="25" xfId="0" applyFont="1" applyFill="1" applyBorder="1" applyAlignment="1" applyProtection="1">
      <alignment horizontal="center"/>
    </xf>
    <xf numFmtId="0" fontId="10" fillId="7" borderId="1" xfId="0" applyFont="1" applyFill="1" applyBorder="1" applyAlignment="1" applyProtection="1">
      <alignment horizontal="center"/>
    </xf>
    <xf numFmtId="0" fontId="1" fillId="7" borderId="25" xfId="0" applyFont="1" applyFill="1" applyBorder="1" applyAlignment="1" applyProtection="1">
      <alignment horizontal="left" vertical="center" wrapText="1"/>
    </xf>
    <xf numFmtId="0" fontId="1" fillId="7" borderId="1" xfId="0" applyFont="1" applyFill="1" applyBorder="1" applyAlignment="1" applyProtection="1">
      <alignment horizontal="left" vertical="center"/>
    </xf>
    <xf numFmtId="0" fontId="10" fillId="12" borderId="25" xfId="0" applyFont="1" applyFill="1" applyBorder="1" applyAlignment="1" applyProtection="1">
      <alignment horizontal="center" vertical="center" wrapText="1"/>
    </xf>
    <xf numFmtId="0" fontId="40" fillId="15" borderId="13" xfId="0" applyFont="1" applyFill="1" applyBorder="1" applyAlignment="1" applyProtection="1">
      <alignment horizontal="center"/>
    </xf>
    <xf numFmtId="0" fontId="40" fillId="15" borderId="14" xfId="0" applyFont="1" applyFill="1" applyBorder="1" applyAlignment="1" applyProtection="1">
      <alignment horizontal="center"/>
    </xf>
    <xf numFmtId="0" fontId="40" fillId="15" borderId="61" xfId="0" applyFont="1" applyFill="1" applyBorder="1" applyAlignment="1" applyProtection="1">
      <alignment horizontal="center"/>
    </xf>
    <xf numFmtId="0" fontId="39" fillId="7" borderId="26" xfId="0" applyFont="1" applyFill="1" applyBorder="1" applyAlignment="1" applyProtection="1">
      <alignment vertical="center" wrapText="1"/>
    </xf>
    <xf numFmtId="0" fontId="40" fillId="15" borderId="63" xfId="0" applyFont="1" applyFill="1" applyBorder="1" applyAlignment="1" applyProtection="1">
      <alignment horizontal="center"/>
    </xf>
    <xf numFmtId="0" fontId="40" fillId="15" borderId="23" xfId="0" applyFont="1" applyFill="1" applyBorder="1" applyAlignment="1" applyProtection="1">
      <alignment horizontal="center"/>
    </xf>
    <xf numFmtId="0" fontId="40" fillId="15" borderId="24" xfId="0" applyFont="1" applyFill="1" applyBorder="1" applyAlignment="1" applyProtection="1">
      <alignment horizontal="center"/>
    </xf>
    <xf numFmtId="0" fontId="14" fillId="12" borderId="67" xfId="0" applyFont="1" applyFill="1" applyBorder="1" applyAlignment="1" applyProtection="1">
      <alignment horizontal="center" vertical="center" wrapText="1"/>
    </xf>
    <xf numFmtId="0" fontId="14" fillId="12" borderId="68" xfId="0" applyFont="1" applyFill="1" applyBorder="1" applyAlignment="1" applyProtection="1">
      <alignment horizontal="center" vertical="center" wrapText="1"/>
    </xf>
    <xf numFmtId="0" fontId="14" fillId="12" borderId="70" xfId="0" applyFont="1" applyFill="1" applyBorder="1" applyAlignment="1" applyProtection="1">
      <alignment horizontal="center" vertical="center" wrapText="1"/>
    </xf>
    <xf numFmtId="0" fontId="1" fillId="7" borderId="108" xfId="0" applyFont="1" applyFill="1" applyBorder="1" applyAlignment="1" applyProtection="1">
      <alignment horizontal="left" vertical="center" wrapText="1"/>
    </xf>
    <xf numFmtId="0" fontId="1" fillId="7" borderId="54" xfId="0" applyFont="1" applyFill="1" applyBorder="1" applyAlignment="1" applyProtection="1">
      <alignment horizontal="left" vertical="center" wrapText="1"/>
    </xf>
    <xf numFmtId="0" fontId="1" fillId="7" borderId="53" xfId="0" applyFont="1" applyFill="1" applyBorder="1" applyAlignment="1" applyProtection="1">
      <alignment horizontal="left" vertical="center" wrapText="1"/>
    </xf>
    <xf numFmtId="0" fontId="1" fillId="7" borderId="5" xfId="0" applyFont="1" applyFill="1" applyBorder="1" applyAlignment="1" applyProtection="1">
      <alignment horizontal="left" vertical="center" wrapText="1"/>
    </xf>
    <xf numFmtId="0" fontId="1" fillId="7" borderId="6" xfId="0" applyFont="1" applyFill="1" applyBorder="1" applyAlignment="1" applyProtection="1">
      <alignment horizontal="left" vertical="center" wrapText="1"/>
    </xf>
    <xf numFmtId="0" fontId="1" fillId="7" borderId="3" xfId="0" applyFont="1" applyFill="1" applyBorder="1" applyAlignment="1" applyProtection="1">
      <alignment horizontal="left" vertical="center" wrapText="1"/>
    </xf>
    <xf numFmtId="0" fontId="14" fillId="12" borderId="65" xfId="0" applyFont="1" applyFill="1" applyBorder="1" applyAlignment="1" applyProtection="1">
      <alignment horizontal="center" vertical="center" wrapText="1"/>
    </xf>
    <xf numFmtId="0" fontId="39" fillId="7" borderId="4" xfId="0" applyFont="1" applyFill="1" applyBorder="1" applyAlignment="1" applyProtection="1">
      <alignment horizontal="center" vertical="center" wrapText="1"/>
    </xf>
    <xf numFmtId="0" fontId="39" fillId="7" borderId="1" xfId="0" applyFont="1" applyFill="1" applyBorder="1" applyAlignment="1" applyProtection="1">
      <alignment horizontal="center" vertical="center" wrapText="1"/>
    </xf>
    <xf numFmtId="0" fontId="39" fillId="7" borderId="65" xfId="0" applyFont="1" applyFill="1" applyBorder="1" applyAlignment="1" applyProtection="1">
      <alignment horizontal="center" vertical="center" wrapText="1"/>
    </xf>
    <xf numFmtId="0" fontId="26" fillId="7" borderId="1" xfId="0" applyFont="1" applyFill="1" applyBorder="1" applyAlignment="1" applyProtection="1">
      <alignment vertical="center" wrapText="1"/>
    </xf>
    <xf numFmtId="0" fontId="1" fillId="7" borderId="50" xfId="0" applyFont="1" applyFill="1" applyBorder="1" applyAlignment="1" applyProtection="1">
      <alignment horizontal="left" vertical="center" wrapText="1"/>
    </xf>
    <xf numFmtId="0" fontId="14" fillId="10" borderId="60" xfId="0" applyFont="1" applyFill="1" applyBorder="1" applyAlignment="1" applyProtection="1">
      <alignment horizontal="center" vertical="center"/>
    </xf>
    <xf numFmtId="0" fontId="14" fillId="10" borderId="62" xfId="0" applyFont="1" applyFill="1" applyBorder="1" applyAlignment="1" applyProtection="1">
      <alignment horizontal="center" vertical="center"/>
    </xf>
    <xf numFmtId="0" fontId="14" fillId="10" borderId="59" xfId="0" applyFont="1" applyFill="1" applyBorder="1" applyAlignment="1" applyProtection="1">
      <alignment horizontal="center" vertical="center"/>
    </xf>
    <xf numFmtId="0" fontId="9" fillId="11" borderId="23" xfId="5" applyFont="1" applyFill="1" applyBorder="1" applyAlignment="1" applyProtection="1">
      <alignment horizontal="center" vertical="center" wrapText="1"/>
    </xf>
    <xf numFmtId="0" fontId="9" fillId="11" borderId="1" xfId="5" applyFont="1" applyFill="1" applyBorder="1" applyAlignment="1" applyProtection="1">
      <alignment horizontal="center" vertical="center" wrapText="1"/>
    </xf>
    <xf numFmtId="0" fontId="9" fillId="11" borderId="2" xfId="5" applyFont="1" applyFill="1" applyBorder="1" applyAlignment="1" applyProtection="1">
      <alignment horizontal="center" vertical="center" wrapText="1"/>
    </xf>
    <xf numFmtId="0" fontId="19" fillId="7" borderId="1" xfId="0" applyFont="1" applyFill="1" applyBorder="1" applyAlignment="1" applyProtection="1">
      <alignment horizontal="center"/>
    </xf>
    <xf numFmtId="0" fontId="19" fillId="7" borderId="1" xfId="0" applyFont="1" applyFill="1" applyBorder="1" applyAlignment="1" applyProtection="1">
      <alignment horizontal="center" vertical="center"/>
    </xf>
    <xf numFmtId="0" fontId="13" fillId="0" borderId="1" xfId="5"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0" fontId="19" fillId="7" borderId="5" xfId="0" applyFont="1" applyFill="1" applyBorder="1" applyAlignment="1" applyProtection="1">
      <alignment horizontal="center" vertical="center"/>
    </xf>
    <xf numFmtId="0" fontId="19" fillId="7" borderId="3" xfId="0" applyFont="1" applyFill="1" applyBorder="1" applyAlignment="1" applyProtection="1">
      <alignment horizontal="center" vertical="center"/>
    </xf>
    <xf numFmtId="0" fontId="17" fillId="2" borderId="15" xfId="0" applyFont="1" applyFill="1" applyBorder="1" applyAlignment="1" applyProtection="1">
      <alignment horizontal="center" wrapText="1"/>
    </xf>
    <xf numFmtId="0" fontId="17" fillId="2" borderId="0" xfId="0" applyFont="1" applyFill="1" applyBorder="1" applyAlignment="1" applyProtection="1">
      <alignment horizontal="center" wrapText="1"/>
    </xf>
    <xf numFmtId="0" fontId="17" fillId="2" borderId="16" xfId="0" applyFont="1" applyFill="1" applyBorder="1" applyAlignment="1" applyProtection="1">
      <alignment horizontal="center" wrapText="1"/>
    </xf>
    <xf numFmtId="0" fontId="43" fillId="15" borderId="30" xfId="0" applyFont="1" applyFill="1" applyBorder="1" applyAlignment="1" applyProtection="1">
      <alignment horizontal="center" vertical="center" textRotation="90"/>
    </xf>
    <xf numFmtId="0" fontId="44" fillId="15" borderId="30" xfId="0" applyFont="1" applyFill="1" applyBorder="1" applyAlignment="1" applyProtection="1">
      <alignment horizontal="center" vertical="center"/>
    </xf>
    <xf numFmtId="0" fontId="41" fillId="15" borderId="1" xfId="0" applyFont="1" applyFill="1" applyBorder="1" applyAlignment="1" applyProtection="1">
      <alignment horizontal="center" vertical="center" wrapText="1"/>
    </xf>
    <xf numFmtId="0" fontId="41" fillId="15" borderId="5" xfId="0" applyFont="1" applyFill="1" applyBorder="1" applyAlignment="1" applyProtection="1">
      <alignment horizontal="center" vertical="center" wrapText="1"/>
    </xf>
    <xf numFmtId="0" fontId="41" fillId="15" borderId="3" xfId="0" applyFont="1" applyFill="1" applyBorder="1" applyAlignment="1" applyProtection="1">
      <alignment horizontal="center" vertical="center" wrapText="1"/>
    </xf>
    <xf numFmtId="0" fontId="9" fillId="11" borderId="20" xfId="5" applyFont="1" applyFill="1" applyBorder="1" applyAlignment="1" applyProtection="1">
      <alignment horizontal="center" vertical="center" wrapText="1"/>
    </xf>
    <xf numFmtId="0" fontId="9" fillId="11" borderId="21" xfId="5" applyFont="1" applyFill="1" applyBorder="1" applyAlignment="1" applyProtection="1">
      <alignment horizontal="center" vertical="center" wrapText="1"/>
    </xf>
    <xf numFmtId="0" fontId="9" fillId="11" borderId="9" xfId="5" applyFont="1" applyFill="1" applyBorder="1" applyAlignment="1" applyProtection="1">
      <alignment horizontal="center" vertical="center" wrapText="1"/>
    </xf>
    <xf numFmtId="0" fontId="9" fillId="11" borderId="10" xfId="5" applyFont="1" applyFill="1" applyBorder="1" applyAlignment="1" applyProtection="1">
      <alignment horizontal="center" vertical="center" wrapText="1"/>
    </xf>
    <xf numFmtId="0" fontId="11" fillId="0" borderId="20" xfId="5" applyFont="1" applyFill="1" applyBorder="1" applyAlignment="1" applyProtection="1">
      <alignment horizontal="center" vertical="center" wrapText="1"/>
    </xf>
    <xf numFmtId="0" fontId="11" fillId="0" borderId="27" xfId="5" applyFont="1" applyFill="1" applyBorder="1" applyAlignment="1" applyProtection="1">
      <alignment horizontal="center" vertical="center" wrapText="1"/>
    </xf>
    <xf numFmtId="0" fontId="11" fillId="0" borderId="9" xfId="5" applyFont="1" applyFill="1" applyBorder="1" applyAlignment="1" applyProtection="1">
      <alignment horizontal="center" vertical="center" wrapText="1"/>
    </xf>
    <xf numFmtId="0" fontId="11" fillId="0" borderId="16" xfId="5"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8" fillId="7" borderId="3" xfId="0" applyFont="1" applyFill="1" applyBorder="1" applyAlignment="1" applyProtection="1">
      <alignment horizontal="center" vertical="center"/>
    </xf>
    <xf numFmtId="0" fontId="27" fillId="4" borderId="1" xfId="0" applyFont="1" applyFill="1" applyBorder="1" applyAlignment="1" applyProtection="1">
      <alignment horizontal="center" vertical="center"/>
    </xf>
    <xf numFmtId="0" fontId="23" fillId="3" borderId="1" xfId="0" applyFont="1" applyFill="1" applyBorder="1" applyAlignment="1" applyProtection="1">
      <alignment horizontal="center" vertical="center"/>
    </xf>
    <xf numFmtId="0" fontId="23" fillId="9" borderId="5" xfId="0" applyFont="1" applyFill="1" applyBorder="1" applyAlignment="1" applyProtection="1">
      <alignment horizontal="center" vertical="center"/>
    </xf>
    <xf numFmtId="0" fontId="23" fillId="9" borderId="3" xfId="0" applyFont="1" applyFill="1" applyBorder="1" applyAlignment="1" applyProtection="1">
      <alignment horizontal="center" vertical="center"/>
    </xf>
    <xf numFmtId="0" fontId="23" fillId="13" borderId="1" xfId="0" applyFont="1" applyFill="1" applyBorder="1" applyAlignment="1" applyProtection="1">
      <alignment horizontal="center" vertical="center"/>
    </xf>
    <xf numFmtId="0" fontId="11" fillId="0" borderId="5" xfId="5" applyFont="1" applyFill="1" applyBorder="1" applyAlignment="1" applyProtection="1">
      <alignment horizontal="center" vertical="center" wrapText="1"/>
    </xf>
    <xf numFmtId="0" fontId="11" fillId="0" borderId="50" xfId="5" applyFont="1" applyFill="1" applyBorder="1" applyAlignment="1" applyProtection="1">
      <alignment horizontal="center" vertical="center" wrapText="1"/>
    </xf>
    <xf numFmtId="0" fontId="11" fillId="0" borderId="48" xfId="5" applyFont="1" applyFill="1" applyBorder="1" applyAlignment="1" applyProtection="1">
      <alignment horizontal="center" vertical="center" wrapText="1"/>
    </xf>
    <xf numFmtId="0" fontId="11" fillId="0" borderId="55" xfId="5" applyFont="1" applyFill="1" applyBorder="1" applyAlignment="1" applyProtection="1">
      <alignment horizontal="center" vertical="center" wrapText="1"/>
    </xf>
    <xf numFmtId="0" fontId="41" fillId="15" borderId="5" xfId="0" applyFont="1" applyFill="1" applyBorder="1" applyAlignment="1" applyProtection="1">
      <alignment horizontal="center" vertical="center"/>
    </xf>
    <xf numFmtId="0" fontId="41" fillId="15" borderId="3" xfId="0" applyFont="1" applyFill="1" applyBorder="1" applyAlignment="1" applyProtection="1">
      <alignment horizontal="center" vertical="center"/>
    </xf>
    <xf numFmtId="0" fontId="41" fillId="15" borderId="1" xfId="0" applyFont="1" applyFill="1" applyBorder="1" applyAlignment="1" applyProtection="1">
      <alignment horizontal="center" vertical="center"/>
    </xf>
    <xf numFmtId="0" fontId="10" fillId="0" borderId="48" xfId="5" applyFont="1" applyFill="1" applyBorder="1" applyAlignment="1" applyProtection="1">
      <alignment horizontal="center" vertical="center" wrapText="1"/>
    </xf>
    <xf numFmtId="0" fontId="10" fillId="0" borderId="54" xfId="5" applyFont="1" applyFill="1" applyBorder="1" applyAlignment="1" applyProtection="1">
      <alignment horizontal="center" vertical="center" wrapText="1"/>
    </xf>
    <xf numFmtId="0" fontId="10" fillId="0" borderId="53" xfId="5"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0" fontId="13" fillId="0" borderId="3" xfId="5" applyFont="1" applyFill="1" applyBorder="1" applyAlignment="1" applyProtection="1">
      <alignment horizontal="center" vertical="center" wrapText="1"/>
    </xf>
    <xf numFmtId="0" fontId="46" fillId="10" borderId="60" xfId="0" applyFont="1" applyFill="1" applyBorder="1" applyAlignment="1" applyProtection="1">
      <alignment horizontal="center" vertical="center"/>
    </xf>
    <xf numFmtId="0" fontId="46" fillId="10" borderId="62" xfId="0" applyFont="1" applyFill="1" applyBorder="1" applyAlignment="1" applyProtection="1">
      <alignment horizontal="center" vertical="center"/>
    </xf>
    <xf numFmtId="0" fontId="46" fillId="10" borderId="59"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9" fillId="11" borderId="35" xfId="5" applyFont="1" applyFill="1" applyBorder="1" applyAlignment="1" applyProtection="1">
      <alignment horizontal="center" vertical="center" wrapText="1"/>
    </xf>
    <xf numFmtId="0" fontId="10" fillId="0" borderId="35" xfId="5" applyFont="1" applyFill="1" applyBorder="1" applyAlignment="1" applyProtection="1">
      <alignment horizontal="center" vertical="center" wrapText="1"/>
    </xf>
    <xf numFmtId="0" fontId="11" fillId="0" borderId="35" xfId="5" applyFont="1" applyFill="1" applyBorder="1" applyAlignment="1" applyProtection="1">
      <alignment horizontal="center" vertical="center" wrapText="1"/>
    </xf>
    <xf numFmtId="0" fontId="11" fillId="0" borderId="36" xfId="5" applyFont="1" applyFill="1" applyBorder="1" applyAlignment="1" applyProtection="1">
      <alignment horizontal="center" vertical="center" wrapText="1"/>
    </xf>
    <xf numFmtId="0" fontId="11" fillId="0" borderId="1" xfId="5" applyFont="1" applyFill="1" applyBorder="1" applyAlignment="1" applyProtection="1">
      <alignment horizontal="center" vertical="center" wrapText="1"/>
    </xf>
    <xf numFmtId="0" fontId="11" fillId="0" borderId="38" xfId="5" applyFont="1" applyFill="1" applyBorder="1" applyAlignment="1" applyProtection="1">
      <alignment horizontal="center" vertical="center" wrapText="1"/>
    </xf>
    <xf numFmtId="0" fontId="11" fillId="0" borderId="39" xfId="5" applyFont="1" applyFill="1" applyBorder="1" applyAlignment="1" applyProtection="1">
      <alignment horizontal="center" vertical="center" wrapText="1"/>
    </xf>
    <xf numFmtId="0" fontId="11" fillId="0" borderId="43" xfId="5"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7" fillId="2" borderId="42" xfId="0" applyFont="1" applyFill="1" applyBorder="1" applyAlignment="1" applyProtection="1">
      <alignment horizontal="center" wrapText="1"/>
    </xf>
    <xf numFmtId="0" fontId="17" fillId="2" borderId="43" xfId="0" applyFont="1" applyFill="1" applyBorder="1" applyAlignment="1" applyProtection="1">
      <alignment horizontal="center" wrapText="1"/>
    </xf>
    <xf numFmtId="0" fontId="24" fillId="2" borderId="42"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2" borderId="43" xfId="0" applyFont="1" applyFill="1" applyBorder="1" applyAlignment="1" applyProtection="1">
      <alignment horizontal="center" vertical="center" wrapText="1"/>
      <protection locked="0"/>
    </xf>
    <xf numFmtId="0" fontId="60" fillId="2" borderId="42" xfId="6" applyFont="1" applyFill="1" applyBorder="1" applyAlignment="1" applyProtection="1">
      <alignment horizontal="center"/>
      <protection locked="0"/>
    </xf>
    <xf numFmtId="0" fontId="25" fillId="2" borderId="0" xfId="6" applyFont="1" applyFill="1" applyBorder="1" applyAlignment="1" applyProtection="1">
      <alignment horizontal="center"/>
      <protection locked="0"/>
    </xf>
    <xf numFmtId="0" fontId="25" fillId="2" borderId="43" xfId="6" applyFont="1" applyFill="1" applyBorder="1" applyAlignment="1" applyProtection="1">
      <alignment horizontal="center"/>
      <protection locked="0"/>
    </xf>
    <xf numFmtId="0" fontId="23" fillId="12" borderId="37" xfId="0" applyFont="1" applyFill="1" applyBorder="1" applyAlignment="1" applyProtection="1">
      <alignment horizontal="center" vertical="center"/>
    </xf>
    <xf numFmtId="0" fontId="23" fillId="12" borderId="1" xfId="0" applyFont="1" applyFill="1" applyBorder="1" applyAlignment="1" applyProtection="1">
      <alignment horizontal="center" vertical="center"/>
    </xf>
    <xf numFmtId="0" fontId="19" fillId="12" borderId="1" xfId="0" applyFont="1" applyFill="1" applyBorder="1" applyAlignment="1" applyProtection="1">
      <alignment horizontal="center" vertical="center" wrapText="1"/>
    </xf>
    <xf numFmtId="0" fontId="19" fillId="12" borderId="38"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38"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59" fillId="2" borderId="42" xfId="6" applyFont="1" applyFill="1" applyBorder="1" applyAlignment="1" applyProtection="1">
      <alignment horizontal="center"/>
      <protection locked="0"/>
    </xf>
    <xf numFmtId="0" fontId="51" fillId="12" borderId="60" xfId="0" applyFont="1" applyFill="1" applyBorder="1" applyAlignment="1" applyProtection="1">
      <alignment horizontal="left" vertical="center" wrapText="1"/>
    </xf>
    <xf numFmtId="0" fontId="51" fillId="12" borderId="59" xfId="0" applyFont="1" applyFill="1" applyBorder="1" applyAlignment="1" applyProtection="1">
      <alignment horizontal="left" vertical="center" wrapText="1"/>
    </xf>
    <xf numFmtId="0" fontId="53" fillId="5" borderId="13" xfId="0" applyFont="1" applyFill="1" applyBorder="1" applyAlignment="1" applyProtection="1">
      <alignment horizontal="center" vertical="center" wrapText="1"/>
    </xf>
    <xf numFmtId="0" fontId="53" fillId="5" borderId="14" xfId="0" applyFont="1" applyFill="1" applyBorder="1" applyAlignment="1" applyProtection="1">
      <alignment horizontal="center" vertical="center" wrapText="1"/>
    </xf>
    <xf numFmtId="0" fontId="53" fillId="5" borderId="61"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16" xfId="0" applyFont="1" applyFill="1" applyBorder="1" applyAlignment="1" applyProtection="1">
      <alignment horizontal="center" vertical="center" wrapText="1"/>
    </xf>
    <xf numFmtId="0" fontId="51" fillId="12" borderId="60" xfId="0" applyFont="1" applyFill="1" applyBorder="1" applyAlignment="1" applyProtection="1">
      <alignment horizontal="center" vertical="center" wrapText="1"/>
    </xf>
    <xf numFmtId="0" fontId="51" fillId="12" borderId="59" xfId="0" applyFont="1" applyFill="1" applyBorder="1" applyAlignment="1" applyProtection="1">
      <alignment horizontal="center" vertical="center" wrapText="1"/>
    </xf>
    <xf numFmtId="0" fontId="53" fillId="5" borderId="101" xfId="0" applyFont="1" applyFill="1" applyBorder="1" applyAlignment="1" applyProtection="1">
      <alignment horizontal="center" vertical="center" wrapText="1"/>
    </xf>
    <xf numFmtId="0" fontId="49" fillId="12" borderId="101" xfId="0" applyFont="1" applyFill="1" applyBorder="1" applyAlignment="1" applyProtection="1">
      <alignment horizontal="left" vertical="center" wrapText="1"/>
    </xf>
    <xf numFmtId="0" fontId="50" fillId="12" borderId="101" xfId="0" applyFont="1" applyFill="1" applyBorder="1" applyAlignment="1" applyProtection="1">
      <alignment horizontal="left" vertical="center" wrapText="1"/>
    </xf>
    <xf numFmtId="0" fontId="48" fillId="5" borderId="60" xfId="0" applyFont="1" applyFill="1" applyBorder="1" applyAlignment="1" applyProtection="1">
      <alignment horizontal="center" vertical="center" wrapText="1"/>
    </xf>
    <xf numFmtId="0" fontId="48" fillId="5" borderId="6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1" fillId="0" borderId="19" xfId="5" applyFont="1" applyFill="1" applyBorder="1" applyAlignment="1" applyProtection="1">
      <alignment horizontal="center" vertical="center" wrapText="1"/>
    </xf>
    <xf numFmtId="0" fontId="9" fillId="11" borderId="48" xfId="5" applyFont="1" applyFill="1" applyBorder="1" applyAlignment="1" applyProtection="1">
      <alignment horizontal="center" vertical="center" wrapText="1"/>
    </xf>
    <xf numFmtId="0" fontId="9" fillId="11" borderId="53" xfId="5" applyFont="1" applyFill="1" applyBorder="1" applyAlignment="1" applyProtection="1">
      <alignment horizontal="center" vertical="center" wrapText="1"/>
    </xf>
    <xf numFmtId="0" fontId="9" fillId="11" borderId="5" xfId="5" applyFont="1" applyFill="1" applyBorder="1" applyAlignment="1" applyProtection="1">
      <alignment horizontal="center" vertical="center" wrapText="1"/>
    </xf>
    <xf numFmtId="0" fontId="9" fillId="11" borderId="3" xfId="5" applyFont="1" applyFill="1" applyBorder="1" applyAlignment="1" applyProtection="1">
      <alignment horizontal="center" vertical="center" wrapText="1"/>
    </xf>
    <xf numFmtId="0" fontId="9" fillId="11" borderId="22" xfId="5" applyFont="1" applyFill="1" applyBorder="1" applyAlignment="1" applyProtection="1">
      <alignment horizontal="center" vertical="center" wrapText="1"/>
    </xf>
    <xf numFmtId="0" fontId="9" fillId="11" borderId="81" xfId="5" applyFont="1" applyFill="1" applyBorder="1" applyAlignment="1" applyProtection="1">
      <alignment horizontal="center" vertical="center" wrapText="1"/>
    </xf>
    <xf numFmtId="0" fontId="9" fillId="11" borderId="18" xfId="5" applyFont="1" applyFill="1" applyBorder="1" applyAlignment="1" applyProtection="1">
      <alignment horizontal="center" vertical="center" wrapText="1"/>
    </xf>
    <xf numFmtId="0" fontId="13" fillId="0" borderId="20" xfId="5" applyFont="1" applyFill="1" applyBorder="1" applyAlignment="1" applyProtection="1">
      <alignment horizontal="center" vertical="center" wrapText="1"/>
    </xf>
    <xf numFmtId="0" fontId="13" fillId="0" borderId="22" xfId="5" applyFont="1" applyFill="1" applyBorder="1" applyAlignment="1" applyProtection="1">
      <alignment horizontal="center" vertical="center" wrapText="1"/>
    </xf>
    <xf numFmtId="0" fontId="13" fillId="0" borderId="21" xfId="5" applyFont="1" applyFill="1" applyBorder="1" applyAlignment="1" applyProtection="1">
      <alignment horizontal="center" vertical="center" wrapText="1"/>
    </xf>
    <xf numFmtId="0" fontId="13" fillId="0" borderId="81" xfId="5" applyFont="1" applyFill="1" applyBorder="1" applyAlignment="1" applyProtection="1">
      <alignment horizontal="center" vertical="center" wrapText="1"/>
    </xf>
    <xf numFmtId="0" fontId="13" fillId="0" borderId="18" xfId="5" applyFont="1" applyFill="1" applyBorder="1" applyAlignment="1" applyProtection="1">
      <alignment horizontal="center" vertical="center" wrapText="1"/>
    </xf>
    <xf numFmtId="0" fontId="13" fillId="0" borderId="79" xfId="5"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4" fillId="7" borderId="2"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14" fillId="0" borderId="22" xfId="0" applyFont="1" applyFill="1" applyBorder="1" applyAlignment="1" applyProtection="1">
      <alignment horizontal="left" vertical="center" wrapText="1"/>
    </xf>
    <xf numFmtId="0" fontId="14" fillId="0" borderId="2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49"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28" fillId="2" borderId="15"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45" fillId="15" borderId="25" xfId="0" applyFont="1" applyFill="1" applyBorder="1" applyAlignment="1" applyProtection="1">
      <alignment horizontal="center" vertical="center"/>
    </xf>
    <xf numFmtId="0" fontId="45" fillId="15" borderId="1" xfId="0" applyFont="1" applyFill="1" applyBorder="1" applyAlignment="1" applyProtection="1">
      <alignment horizontal="center" vertical="center"/>
    </xf>
    <xf numFmtId="0" fontId="45" fillId="15" borderId="26" xfId="0" applyFont="1" applyFill="1" applyBorder="1" applyAlignment="1" applyProtection="1">
      <alignment horizontal="center" vertical="center"/>
    </xf>
    <xf numFmtId="0" fontId="10" fillId="12" borderId="25"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0" fontId="13" fillId="12" borderId="20" xfId="0" applyFont="1" applyFill="1" applyBorder="1" applyAlignment="1" applyProtection="1">
      <alignment horizontal="center" vertical="center" wrapText="1"/>
    </xf>
    <xf numFmtId="0" fontId="13" fillId="12" borderId="21" xfId="0" applyFont="1" applyFill="1" applyBorder="1" applyAlignment="1" applyProtection="1">
      <alignment horizontal="center" vertical="center" wrapText="1"/>
    </xf>
    <xf numFmtId="0" fontId="13" fillId="12" borderId="11" xfId="0" applyFont="1" applyFill="1" applyBorder="1" applyAlignment="1" applyProtection="1">
      <alignment horizontal="center" vertical="center" wrapText="1"/>
    </xf>
    <xf numFmtId="0" fontId="13" fillId="12" borderId="8" xfId="0" applyFont="1" applyFill="1" applyBorder="1" applyAlignment="1" applyProtection="1">
      <alignment horizontal="center" vertical="center" wrapText="1"/>
    </xf>
    <xf numFmtId="0" fontId="11" fillId="0" borderId="22" xfId="5" applyFont="1" applyFill="1" applyBorder="1" applyAlignment="1" applyProtection="1">
      <alignment horizontal="center" vertical="center" wrapText="1"/>
    </xf>
    <xf numFmtId="0" fontId="11" fillId="0" borderId="0" xfId="5"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0" fillId="0" borderId="110" xfId="5" applyFont="1" applyFill="1" applyBorder="1" applyAlignment="1" applyProtection="1">
      <alignment horizontal="center" vertical="center" wrapText="1"/>
    </xf>
    <xf numFmtId="0" fontId="10" fillId="0" borderId="14" xfId="5" applyFont="1" applyFill="1" applyBorder="1" applyAlignment="1" applyProtection="1">
      <alignment horizontal="center" vertical="center" wrapText="1"/>
    </xf>
    <xf numFmtId="0" fontId="10" fillId="0" borderId="47" xfId="5" applyFont="1" applyFill="1" applyBorder="1" applyAlignment="1" applyProtection="1">
      <alignment horizontal="center" vertical="center" wrapText="1"/>
    </xf>
    <xf numFmtId="0" fontId="13" fillId="0" borderId="9" xfId="5" applyFont="1" applyFill="1" applyBorder="1" applyAlignment="1" applyProtection="1">
      <alignment horizontal="center" vertical="center" wrapText="1"/>
    </xf>
    <xf numFmtId="0" fontId="13" fillId="0" borderId="0"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wrapText="1"/>
    </xf>
    <xf numFmtId="0" fontId="11" fillId="0" borderId="23"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14" fillId="12" borderId="5" xfId="0" applyFont="1" applyFill="1" applyBorder="1" applyAlignment="1" applyProtection="1">
      <alignment horizontal="center" vertical="center" wrapText="1"/>
    </xf>
    <xf numFmtId="0" fontId="14" fillId="12" borderId="6" xfId="0" applyFont="1" applyFill="1" applyBorder="1" applyAlignment="1" applyProtection="1">
      <alignment horizontal="center" vertical="center" wrapText="1"/>
    </xf>
    <xf numFmtId="0" fontId="14" fillId="12" borderId="50" xfId="0" applyFont="1" applyFill="1" applyBorder="1" applyAlignment="1" applyProtection="1">
      <alignment horizontal="center" vertical="center" wrapText="1"/>
    </xf>
    <xf numFmtId="0" fontId="10" fillId="12" borderId="2" xfId="0" applyFont="1" applyFill="1" applyBorder="1" applyAlignment="1" applyProtection="1">
      <alignment horizontal="center" vertical="center" wrapText="1"/>
    </xf>
    <xf numFmtId="0" fontId="10" fillId="12" borderId="4" xfId="0" applyFont="1" applyFill="1" applyBorder="1" applyAlignment="1" applyProtection="1">
      <alignment horizontal="center" vertical="center" wrapText="1"/>
    </xf>
    <xf numFmtId="0" fontId="10" fillId="12" borderId="20" xfId="0" applyFont="1" applyFill="1" applyBorder="1" applyAlignment="1" applyProtection="1">
      <alignment horizontal="center" vertical="center" wrapText="1"/>
    </xf>
    <xf numFmtId="0" fontId="10" fillId="12" borderId="21" xfId="0" applyFont="1" applyFill="1" applyBorder="1" applyAlignment="1" applyProtection="1">
      <alignment horizontal="center" vertical="center" wrapText="1"/>
    </xf>
    <xf numFmtId="0" fontId="10" fillId="12" borderId="11" xfId="0" applyFont="1" applyFill="1" applyBorder="1" applyAlignment="1" applyProtection="1">
      <alignment horizontal="center" vertical="center" wrapText="1"/>
    </xf>
    <xf numFmtId="0" fontId="10" fillId="12" borderId="8" xfId="0" applyFont="1" applyFill="1" applyBorder="1" applyAlignment="1" applyProtection="1">
      <alignment horizontal="center" vertical="center" wrapText="1"/>
    </xf>
    <xf numFmtId="0" fontId="14" fillId="0" borderId="29"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14" fillId="0" borderId="49"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 fillId="0" borderId="5"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7" fillId="12" borderId="2" xfId="0" applyFont="1" applyFill="1" applyBorder="1" applyAlignment="1" applyProtection="1">
      <alignment horizontal="center" vertical="center" wrapText="1"/>
    </xf>
    <xf numFmtId="0" fontId="57" fillId="12" borderId="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32" fillId="12" borderId="25" xfId="0" applyFont="1" applyFill="1" applyBorder="1" applyAlignment="1" applyProtection="1">
      <alignment horizontal="center" vertical="center"/>
    </xf>
    <xf numFmtId="0" fontId="32" fillId="12" borderId="1" xfId="0" applyFont="1" applyFill="1" applyBorder="1" applyAlignment="1" applyProtection="1">
      <alignment horizontal="center" vertical="center"/>
    </xf>
    <xf numFmtId="0" fontId="32" fillId="12" borderId="2" xfId="0" applyFont="1" applyFill="1" applyBorder="1" applyAlignment="1" applyProtection="1">
      <alignment horizontal="center" vertical="center" wrapText="1"/>
    </xf>
    <xf numFmtId="0" fontId="32" fillId="12" borderId="4" xfId="0" applyFont="1" applyFill="1" applyBorder="1" applyAlignment="1" applyProtection="1">
      <alignment horizontal="center" vertical="center" wrapText="1"/>
    </xf>
    <xf numFmtId="0" fontId="32" fillId="12" borderId="20" xfId="0" applyFont="1" applyFill="1" applyBorder="1" applyAlignment="1" applyProtection="1">
      <alignment horizontal="center" vertical="center" wrapText="1"/>
    </xf>
    <xf numFmtId="0" fontId="32" fillId="12" borderId="21" xfId="0" applyFont="1" applyFill="1" applyBorder="1" applyAlignment="1" applyProtection="1">
      <alignment horizontal="center" vertical="center" wrapText="1"/>
    </xf>
    <xf numFmtId="0" fontId="32" fillId="12" borderId="11" xfId="0" applyFont="1" applyFill="1" applyBorder="1" applyAlignment="1" applyProtection="1">
      <alignment horizontal="center" vertical="center" wrapText="1"/>
    </xf>
    <xf numFmtId="0" fontId="32" fillId="12" borderId="8" xfId="0" applyFont="1" applyFill="1" applyBorder="1" applyAlignment="1" applyProtection="1">
      <alignment horizontal="center" vertical="center" wrapText="1"/>
    </xf>
    <xf numFmtId="0" fontId="46" fillId="12" borderId="26" xfId="0" applyFont="1" applyFill="1" applyBorder="1" applyAlignment="1" applyProtection="1">
      <alignment horizontal="center" vertical="center" wrapText="1"/>
    </xf>
    <xf numFmtId="0" fontId="13" fillId="12" borderId="1" xfId="0" applyFont="1" applyFill="1" applyBorder="1" applyAlignment="1" applyProtection="1">
      <alignment horizontal="center" vertical="center" wrapText="1"/>
    </xf>
    <xf numFmtId="0" fontId="46" fillId="12" borderId="1" xfId="0" applyFont="1" applyFill="1" applyBorder="1" applyAlignment="1" applyProtection="1">
      <alignment horizontal="center" vertical="center" wrapText="1"/>
    </xf>
    <xf numFmtId="0" fontId="21" fillId="12" borderId="20" xfId="0" applyFont="1" applyFill="1" applyBorder="1" applyAlignment="1" applyProtection="1">
      <alignment horizontal="center" vertical="center" wrapText="1"/>
    </xf>
    <xf numFmtId="0" fontId="21" fillId="12" borderId="11" xfId="0"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36" fillId="0" borderId="110"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36" fillId="12" borderId="113" xfId="0" applyFont="1" applyFill="1" applyBorder="1" applyAlignment="1" applyProtection="1">
      <alignment horizontal="center" vertical="center" wrapText="1"/>
    </xf>
    <xf numFmtId="0" fontId="36" fillId="12" borderId="114"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wrapText="1"/>
    </xf>
    <xf numFmtId="0" fontId="14" fillId="0" borderId="41"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xf>
    <xf numFmtId="0" fontId="14" fillId="0" borderId="76" xfId="0" applyFont="1" applyFill="1" applyBorder="1" applyAlignment="1" applyProtection="1">
      <alignment horizontal="left" vertical="center" wrapText="1"/>
    </xf>
    <xf numFmtId="0" fontId="36" fillId="12" borderId="32" xfId="0" applyFont="1" applyFill="1" applyBorder="1" applyAlignment="1" applyProtection="1">
      <alignment horizontal="center" vertical="center" wrapText="1"/>
    </xf>
    <xf numFmtId="0" fontId="36" fillId="12" borderId="109" xfId="0" applyFont="1" applyFill="1" applyBorder="1" applyAlignment="1" applyProtection="1">
      <alignment horizontal="center" vertical="center" wrapText="1"/>
    </xf>
    <xf numFmtId="0" fontId="36" fillId="12" borderId="97" xfId="0" applyFont="1" applyFill="1" applyBorder="1" applyAlignment="1" applyProtection="1">
      <alignment horizontal="center" vertical="center" wrapText="1"/>
    </xf>
    <xf numFmtId="0" fontId="36" fillId="12" borderId="105" xfId="0" applyFont="1" applyFill="1" applyBorder="1" applyAlignment="1" applyProtection="1">
      <alignment horizontal="center" vertical="center" wrapText="1"/>
    </xf>
    <xf numFmtId="0" fontId="36" fillId="12" borderId="107" xfId="0" applyFont="1" applyFill="1" applyBorder="1" applyAlignment="1" applyProtection="1">
      <alignment horizontal="center" vertical="center" wrapText="1"/>
    </xf>
    <xf numFmtId="0" fontId="36" fillId="12" borderId="117" xfId="0" applyFont="1" applyFill="1" applyBorder="1" applyAlignment="1" applyProtection="1">
      <alignment horizontal="center" vertical="center" wrapText="1"/>
    </xf>
    <xf numFmtId="0" fontId="36" fillId="0" borderId="111" xfId="0" applyFont="1" applyFill="1" applyBorder="1" applyAlignment="1" applyProtection="1">
      <alignment horizontal="center" vertical="center" wrapText="1"/>
    </xf>
    <xf numFmtId="0" fontId="36" fillId="0" borderId="89"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0" fillId="12" borderId="73" xfId="0" applyFont="1" applyFill="1" applyBorder="1" applyAlignment="1" applyProtection="1">
      <alignment horizontal="center" vertical="center"/>
    </xf>
    <xf numFmtId="0" fontId="10" fillId="12" borderId="42" xfId="0" applyFont="1" applyFill="1" applyBorder="1" applyAlignment="1" applyProtection="1">
      <alignment horizontal="center" vertical="center"/>
    </xf>
    <xf numFmtId="0" fontId="10" fillId="12" borderId="84" xfId="0" applyFont="1" applyFill="1" applyBorder="1" applyAlignment="1" applyProtection="1">
      <alignment horizontal="center" vertical="center"/>
    </xf>
    <xf numFmtId="0" fontId="10" fillId="12" borderId="82" xfId="0" applyFont="1" applyFill="1" applyBorder="1" applyAlignment="1" applyProtection="1">
      <alignment horizontal="center" vertical="center" wrapText="1"/>
    </xf>
    <xf numFmtId="0" fontId="10" fillId="12" borderId="12" xfId="0" applyFont="1" applyFill="1" applyBorder="1" applyAlignment="1" applyProtection="1">
      <alignment horizontal="center" vertical="center" wrapText="1"/>
    </xf>
    <xf numFmtId="0" fontId="10" fillId="12" borderId="80" xfId="0" applyFont="1" applyFill="1" applyBorder="1" applyAlignment="1" applyProtection="1">
      <alignment horizontal="center" vertical="center" wrapText="1"/>
    </xf>
    <xf numFmtId="0" fontId="10" fillId="12" borderId="83" xfId="0" applyFont="1" applyFill="1" applyBorder="1" applyAlignment="1" applyProtection="1">
      <alignment horizontal="center" vertical="center" wrapText="1"/>
    </xf>
    <xf numFmtId="0" fontId="10" fillId="12" borderId="33" xfId="0" applyFont="1" applyFill="1" applyBorder="1" applyAlignment="1" applyProtection="1">
      <alignment horizontal="center" vertical="center" wrapText="1"/>
    </xf>
    <xf numFmtId="0" fontId="10" fillId="12" borderId="9" xfId="0" applyFont="1" applyFill="1" applyBorder="1" applyAlignment="1" applyProtection="1">
      <alignment horizontal="center" vertical="center" wrapText="1"/>
    </xf>
    <xf numFmtId="0" fontId="10" fillId="12" borderId="43" xfId="0" applyFont="1" applyFill="1" applyBorder="1" applyAlignment="1" applyProtection="1">
      <alignment horizontal="center" vertical="center" wrapText="1"/>
    </xf>
    <xf numFmtId="0" fontId="10" fillId="12" borderId="81" xfId="0" applyFont="1" applyFill="1" applyBorder="1" applyAlignment="1" applyProtection="1">
      <alignment horizontal="center" vertical="center" wrapText="1"/>
    </xf>
    <xf numFmtId="0" fontId="10" fillId="12" borderId="85" xfId="0" applyFont="1" applyFill="1" applyBorder="1" applyAlignment="1" applyProtection="1">
      <alignment horizontal="center" vertical="center" wrapText="1"/>
    </xf>
    <xf numFmtId="0" fontId="4" fillId="12" borderId="71" xfId="0" applyFont="1" applyFill="1" applyBorder="1" applyAlignment="1" applyProtection="1">
      <alignment horizontal="center" vertical="center" wrapText="1"/>
    </xf>
    <xf numFmtId="0" fontId="4" fillId="12" borderId="87" xfId="0" applyFont="1" applyFill="1" applyBorder="1" applyAlignment="1" applyProtection="1">
      <alignment horizontal="center" vertical="center" wrapText="1"/>
    </xf>
    <xf numFmtId="0" fontId="14" fillId="12" borderId="2" xfId="0" applyFont="1" applyFill="1" applyBorder="1" applyAlignment="1" applyProtection="1">
      <alignment horizontal="center" vertical="center" wrapText="1"/>
    </xf>
    <xf numFmtId="0" fontId="14" fillId="12" borderId="80" xfId="0" applyFont="1" applyFill="1" applyBorder="1" applyAlignment="1" applyProtection="1">
      <alignment horizontal="center" vertical="center" wrapText="1"/>
    </xf>
    <xf numFmtId="0" fontId="1" fillId="12" borderId="2" xfId="0" applyFont="1" applyFill="1" applyBorder="1" applyAlignment="1" applyProtection="1">
      <alignment horizontal="center" vertical="center" wrapText="1"/>
    </xf>
    <xf numFmtId="0" fontId="1" fillId="12" borderId="80" xfId="0" applyFont="1" applyFill="1" applyBorder="1" applyAlignment="1" applyProtection="1">
      <alignment horizontal="center" vertical="center" wrapText="1"/>
    </xf>
    <xf numFmtId="0" fontId="36" fillId="12" borderId="103" xfId="0" applyFont="1" applyFill="1" applyBorder="1" applyAlignment="1" applyProtection="1">
      <alignment horizontal="center" vertical="center" wrapText="1"/>
    </xf>
    <xf numFmtId="0" fontId="36" fillId="12" borderId="106" xfId="0" applyFont="1" applyFill="1" applyBorder="1" applyAlignment="1" applyProtection="1">
      <alignment horizontal="center" vertical="center" wrapText="1"/>
    </xf>
    <xf numFmtId="0" fontId="36" fillId="12" borderId="115" xfId="0" applyFont="1" applyFill="1" applyBorder="1" applyAlignment="1" applyProtection="1">
      <alignment horizontal="center" vertical="center" wrapText="1"/>
    </xf>
    <xf numFmtId="0" fontId="36" fillId="12" borderId="104" xfId="0" applyFont="1" applyFill="1" applyBorder="1" applyAlignment="1" applyProtection="1">
      <alignment horizontal="center" vertical="center" wrapText="1"/>
    </xf>
    <xf numFmtId="0" fontId="36" fillId="12" borderId="101" xfId="0" applyFont="1" applyFill="1" applyBorder="1" applyAlignment="1" applyProtection="1">
      <alignment horizontal="center" vertical="center" wrapText="1"/>
    </xf>
    <xf numFmtId="0" fontId="36" fillId="12" borderId="116" xfId="0" applyFont="1" applyFill="1" applyBorder="1" applyAlignment="1" applyProtection="1">
      <alignment horizontal="center" vertical="center" wrapText="1"/>
    </xf>
    <xf numFmtId="0" fontId="26" fillId="12" borderId="34" xfId="0" applyFont="1" applyFill="1" applyBorder="1" applyAlignment="1" applyProtection="1">
      <alignment horizontal="center" vertical="center" wrapText="1"/>
    </xf>
    <xf numFmtId="0" fontId="26" fillId="12" borderId="35" xfId="0" applyFont="1" applyFill="1" applyBorder="1" applyAlignment="1" applyProtection="1">
      <alignment horizontal="center" vertical="center" wrapText="1"/>
    </xf>
    <xf numFmtId="0" fontId="26" fillId="12" borderId="36" xfId="0" applyFont="1" applyFill="1" applyBorder="1" applyAlignment="1" applyProtection="1">
      <alignment horizontal="center" vertical="center" wrapText="1"/>
    </xf>
    <xf numFmtId="0" fontId="32" fillId="12" borderId="86" xfId="0" applyFont="1" applyFill="1" applyBorder="1" applyAlignment="1" applyProtection="1">
      <alignment horizontal="center" vertical="center" wrapText="1"/>
    </xf>
    <xf numFmtId="0" fontId="32" fillId="12" borderId="88" xfId="0" applyFont="1" applyFill="1" applyBorder="1" applyAlignment="1" applyProtection="1">
      <alignment horizontal="center" vertical="center" wrapText="1"/>
    </xf>
    <xf numFmtId="0" fontId="14" fillId="0" borderId="111" xfId="0" applyFont="1" applyFill="1" applyBorder="1" applyAlignment="1" applyProtection="1">
      <alignment horizontal="left" vertical="center"/>
    </xf>
    <xf numFmtId="0" fontId="14" fillId="0" borderId="100" xfId="0" applyFont="1" applyFill="1" applyBorder="1" applyAlignment="1" applyProtection="1">
      <alignment horizontal="left" vertical="center"/>
    </xf>
    <xf numFmtId="0" fontId="14" fillId="0" borderId="89" xfId="0" applyFont="1" applyFill="1" applyBorder="1" applyAlignment="1" applyProtection="1">
      <alignment horizontal="left" vertical="center"/>
    </xf>
    <xf numFmtId="0" fontId="13" fillId="0" borderId="72"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36" fillId="12" borderId="73" xfId="0" applyFont="1" applyFill="1" applyBorder="1" applyAlignment="1" applyProtection="1">
      <alignment horizontal="center" vertical="center" wrapText="1"/>
    </xf>
    <xf numFmtId="0" fontId="36" fillId="12" borderId="33" xfId="0" applyFont="1" applyFill="1" applyBorder="1" applyAlignment="1" applyProtection="1">
      <alignment horizontal="center" vertical="center" wrapText="1"/>
    </xf>
    <xf numFmtId="0" fontId="36" fillId="12" borderId="76" xfId="0" applyFont="1" applyFill="1" applyBorder="1" applyAlignment="1" applyProtection="1">
      <alignment horizontal="center" vertical="center" wrapText="1"/>
    </xf>
    <xf numFmtId="0" fontId="36" fillId="12" borderId="40" xfId="0" applyFont="1" applyFill="1" applyBorder="1" applyAlignment="1" applyProtection="1">
      <alignment horizontal="center" vertical="center" wrapText="1"/>
    </xf>
    <xf numFmtId="0" fontId="36" fillId="12" borderId="74" xfId="0" applyFont="1" applyFill="1" applyBorder="1" applyAlignment="1" applyProtection="1">
      <alignment horizontal="center" vertical="center" wrapText="1"/>
    </xf>
    <xf numFmtId="0" fontId="36" fillId="12" borderId="7" xfId="0" applyFont="1" applyFill="1" applyBorder="1" applyAlignment="1" applyProtection="1">
      <alignment horizontal="center" vertical="center" wrapText="1"/>
    </xf>
    <xf numFmtId="0" fontId="28" fillId="2" borderId="42" xfId="0" applyFont="1" applyFill="1" applyBorder="1" applyAlignment="1" applyProtection="1">
      <alignment horizontal="center" vertical="center" wrapText="1"/>
    </xf>
    <xf numFmtId="0" fontId="28" fillId="2" borderId="43" xfId="0" applyFont="1" applyFill="1" applyBorder="1" applyAlignment="1" applyProtection="1">
      <alignment horizontal="center" vertical="center" wrapText="1"/>
    </xf>
    <xf numFmtId="0" fontId="8" fillId="0" borderId="73" xfId="0" applyFont="1" applyFill="1" applyBorder="1" applyAlignment="1" applyProtection="1">
      <alignment horizontal="center" vertical="center"/>
    </xf>
    <xf numFmtId="0" fontId="8" fillId="0" borderId="75"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32" fillId="12" borderId="91" xfId="0" applyFont="1" applyFill="1" applyBorder="1" applyAlignment="1" applyProtection="1">
      <alignment horizontal="center" vertical="center" wrapText="1"/>
    </xf>
    <xf numFmtId="0" fontId="32" fillId="12" borderId="92" xfId="0" applyFont="1" applyFill="1" applyBorder="1" applyAlignment="1" applyProtection="1">
      <alignment horizontal="center" vertical="center" wrapText="1"/>
    </xf>
    <xf numFmtId="0" fontId="32" fillId="12" borderId="93" xfId="0" applyFont="1" applyFill="1" applyBorder="1" applyAlignment="1" applyProtection="1">
      <alignment horizontal="center" vertical="center" wrapText="1"/>
    </xf>
    <xf numFmtId="0" fontId="38" fillId="12" borderId="96" xfId="0" applyFont="1" applyFill="1" applyBorder="1" applyAlignment="1" applyProtection="1">
      <alignment horizontal="center" vertical="center" wrapText="1"/>
    </xf>
    <xf numFmtId="0" fontId="1" fillId="12" borderId="97" xfId="0" applyFont="1" applyFill="1" applyBorder="1" applyAlignment="1" applyProtection="1">
      <alignment horizontal="center" vertical="center" wrapText="1"/>
    </xf>
    <xf numFmtId="0" fontId="45" fillId="5" borderId="118" xfId="0" applyFont="1" applyFill="1" applyBorder="1" applyAlignment="1" applyProtection="1">
      <alignment horizontal="center" vertical="center"/>
    </xf>
    <xf numFmtId="0" fontId="45" fillId="5" borderId="119" xfId="0" applyFont="1" applyFill="1" applyBorder="1" applyAlignment="1" applyProtection="1">
      <alignment horizontal="center" vertical="center"/>
    </xf>
    <xf numFmtId="0" fontId="45" fillId="5" borderId="120" xfId="0" applyFont="1" applyFill="1" applyBorder="1" applyAlignment="1" applyProtection="1">
      <alignment horizontal="center" vertical="center"/>
    </xf>
    <xf numFmtId="0" fontId="45" fillId="5" borderId="121" xfId="0" applyFont="1" applyFill="1" applyBorder="1" applyAlignment="1" applyProtection="1">
      <alignment horizontal="center" vertical="center"/>
    </xf>
    <xf numFmtId="0" fontId="45" fillId="5" borderId="122" xfId="0" applyFont="1" applyFill="1" applyBorder="1" applyAlignment="1" applyProtection="1">
      <alignment horizontal="center" vertical="center"/>
    </xf>
    <xf numFmtId="0" fontId="1" fillId="12" borderId="77"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1" fillId="12" borderId="5"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0" fontId="14" fillId="0" borderId="71" xfId="0" applyFont="1" applyFill="1" applyBorder="1" applyAlignment="1" applyProtection="1">
      <alignment horizontal="left" vertical="center" wrapText="1"/>
    </xf>
    <xf numFmtId="0" fontId="14" fillId="0" borderId="100" xfId="0" applyFont="1" applyFill="1" applyBorder="1" applyAlignment="1" applyProtection="1">
      <alignment horizontal="left" vertical="center" wrapText="1"/>
    </xf>
    <xf numFmtId="0" fontId="14" fillId="0" borderId="89" xfId="0" applyFont="1" applyFill="1" applyBorder="1" applyAlignment="1" applyProtection="1">
      <alignment horizontal="left" vertical="center" wrapText="1"/>
    </xf>
    <xf numFmtId="0" fontId="14" fillId="12" borderId="88" xfId="0" applyFont="1" applyFill="1" applyBorder="1" applyAlignment="1" applyProtection="1">
      <alignment horizontal="center" vertical="center" wrapText="1"/>
    </xf>
    <xf numFmtId="0" fontId="13" fillId="0" borderId="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55" fillId="0" borderId="2" xfId="0" applyFont="1" applyFill="1" applyBorder="1" applyAlignment="1" applyProtection="1">
      <alignment horizontal="left" vertical="center" wrapText="1"/>
    </xf>
    <xf numFmtId="0" fontId="55" fillId="0" borderId="4" xfId="0" applyFont="1" applyFill="1" applyBorder="1" applyAlignment="1" applyProtection="1">
      <alignment horizontal="left" vertical="center" wrapText="1"/>
    </xf>
    <xf numFmtId="0" fontId="1" fillId="0" borderId="12" xfId="0" applyFont="1" applyFill="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12" xfId="0" applyFont="1" applyBorder="1" applyAlignment="1" applyProtection="1">
      <alignment horizontal="center" vertical="center" textRotation="90" wrapText="1"/>
    </xf>
    <xf numFmtId="0" fontId="1" fillId="0" borderId="4" xfId="0" applyFont="1" applyBorder="1" applyAlignment="1" applyProtection="1">
      <alignment horizontal="center" vertical="center" textRotation="90" wrapText="1"/>
    </xf>
    <xf numFmtId="0" fontId="1" fillId="0" borderId="2" xfId="0" applyFont="1" applyFill="1" applyBorder="1" applyAlignment="1" applyProtection="1">
      <alignment horizontal="center" vertical="center" textRotation="90" wrapText="1"/>
    </xf>
    <xf numFmtId="0" fontId="1" fillId="0" borderId="12" xfId="0" applyFont="1" applyFill="1" applyBorder="1" applyAlignment="1" applyProtection="1">
      <alignment horizontal="center" vertical="center" textRotation="90" wrapText="1"/>
    </xf>
    <xf numFmtId="0" fontId="1" fillId="0" borderId="4" xfId="0" applyFont="1" applyFill="1" applyBorder="1" applyAlignment="1" applyProtection="1">
      <alignment horizontal="center" vertical="center" textRotation="90" wrapText="1"/>
    </xf>
    <xf numFmtId="0" fontId="2" fillId="5" borderId="1" xfId="0" applyFont="1" applyFill="1" applyBorder="1" applyAlignment="1" applyProtection="1">
      <alignment horizontal="left" vertical="center" wrapText="1"/>
    </xf>
    <xf numFmtId="0" fontId="2" fillId="5" borderId="25" xfId="0" applyFont="1" applyFill="1" applyBorder="1" applyAlignment="1" applyProtection="1">
      <alignment horizontal="left" vertical="center" wrapText="1"/>
    </xf>
    <xf numFmtId="0" fontId="2" fillId="5" borderId="56" xfId="0" applyFont="1" applyFill="1" applyBorder="1" applyAlignment="1" applyProtection="1">
      <alignment horizontal="left" vertical="center" wrapText="1"/>
    </xf>
    <xf numFmtId="0" fontId="2" fillId="5" borderId="57" xfId="0" applyFont="1" applyFill="1" applyBorder="1" applyAlignment="1" applyProtection="1">
      <alignment horizontal="left" vertical="center" wrapText="1"/>
    </xf>
    <xf numFmtId="0" fontId="2" fillId="5" borderId="58" xfId="0" applyFont="1" applyFill="1" applyBorder="1" applyAlignment="1" applyProtection="1">
      <alignment horizontal="left" vertical="center" wrapText="1"/>
    </xf>
    <xf numFmtId="0" fontId="2" fillId="5" borderId="108" xfId="0" applyFont="1" applyFill="1" applyBorder="1" applyAlignment="1" applyProtection="1">
      <alignment horizontal="center" vertical="center" wrapText="1"/>
    </xf>
    <xf numFmtId="0" fontId="2" fillId="5" borderId="54"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56" xfId="0" applyFont="1" applyFill="1" applyBorder="1" applyAlignment="1" applyProtection="1">
      <alignment vertical="center" wrapText="1"/>
    </xf>
    <xf numFmtId="0" fontId="2" fillId="5" borderId="57" xfId="0" applyFont="1" applyFill="1" applyBorder="1" applyAlignment="1" applyProtection="1">
      <alignment vertical="center" wrapText="1"/>
    </xf>
    <xf numFmtId="0" fontId="2" fillId="5" borderId="58" xfId="0" applyFont="1" applyFill="1" applyBorder="1" applyAlignment="1" applyProtection="1">
      <alignment vertical="center" wrapText="1"/>
    </xf>
    <xf numFmtId="0" fontId="2" fillId="5" borderId="78" xfId="0" applyFont="1" applyFill="1" applyBorder="1" applyAlignment="1" applyProtection="1">
      <alignment horizontal="left" vertical="center" wrapText="1"/>
    </xf>
    <xf numFmtId="0" fontId="9" fillId="0" borderId="54" xfId="5" applyFont="1" applyFill="1" applyBorder="1" applyAlignment="1" applyProtection="1">
      <alignment horizontal="center" vertical="center" wrapText="1"/>
    </xf>
    <xf numFmtId="0" fontId="9" fillId="0" borderId="55" xfId="5" applyFont="1" applyFill="1" applyBorder="1" applyAlignment="1" applyProtection="1">
      <alignment horizontal="center" vertical="center" wrapText="1"/>
    </xf>
    <xf numFmtId="0" fontId="9" fillId="0" borderId="6" xfId="5" applyFont="1" applyFill="1" applyBorder="1" applyAlignment="1" applyProtection="1">
      <alignment horizontal="center" vertical="center" wrapText="1"/>
    </xf>
    <xf numFmtId="0" fontId="9" fillId="0" borderId="50" xfId="5" applyFont="1" applyFill="1" applyBorder="1" applyAlignment="1" applyProtection="1">
      <alignment horizontal="center" vertical="center" wrapText="1"/>
    </xf>
    <xf numFmtId="0" fontId="9" fillId="0" borderId="22" xfId="5" applyFont="1" applyFill="1" applyBorder="1" applyAlignment="1" applyProtection="1">
      <alignment horizontal="center" vertical="center" wrapText="1"/>
    </xf>
    <xf numFmtId="0" fontId="9" fillId="0" borderId="27" xfId="5"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0" fontId="9" fillId="0" borderId="16" xfId="5" applyFont="1" applyFill="1" applyBorder="1" applyAlignment="1" applyProtection="1">
      <alignment horizontal="center" vertical="center" wrapText="1"/>
    </xf>
    <xf numFmtId="0" fontId="36" fillId="10" borderId="60" xfId="0" applyFont="1" applyFill="1" applyBorder="1" applyAlignment="1" applyProtection="1">
      <alignment horizontal="center" vertical="center" wrapText="1"/>
    </xf>
    <xf numFmtId="0" fontId="36" fillId="10" borderId="62" xfId="0" applyFont="1" applyFill="1" applyBorder="1" applyAlignment="1" applyProtection="1">
      <alignment horizontal="center" vertical="center"/>
    </xf>
    <xf numFmtId="0" fontId="36" fillId="10" borderId="59" xfId="0" applyFont="1" applyFill="1" applyBorder="1" applyAlignment="1" applyProtection="1">
      <alignment horizontal="center" vertical="center"/>
    </xf>
    <xf numFmtId="0" fontId="9" fillId="11" borderId="54" xfId="5" applyFont="1" applyFill="1" applyBorder="1" applyAlignment="1" applyProtection="1">
      <alignment horizontal="center" vertical="center" wrapText="1"/>
    </xf>
    <xf numFmtId="0" fontId="9" fillId="11" borderId="6" xfId="5" applyFont="1" applyFill="1" applyBorder="1" applyAlignment="1" applyProtection="1">
      <alignment horizontal="center" vertical="center" wrapText="1"/>
    </xf>
    <xf numFmtId="0" fontId="9" fillId="11" borderId="0" xfId="5" applyFont="1" applyFill="1" applyBorder="1" applyAlignment="1" applyProtection="1">
      <alignment horizontal="center" vertical="center" wrapText="1"/>
    </xf>
    <xf numFmtId="0" fontId="7" fillId="0" borderId="12" xfId="0" applyFont="1" applyFill="1" applyBorder="1" applyAlignment="1" applyProtection="1">
      <alignment horizontal="left" vertical="center" wrapText="1"/>
    </xf>
    <xf numFmtId="0" fontId="49" fillId="7" borderId="101" xfId="0" applyFont="1" applyFill="1" applyBorder="1" applyAlignment="1" applyProtection="1">
      <alignment horizontal="left" vertical="center" wrapText="1"/>
    </xf>
    <xf numFmtId="0" fontId="49" fillId="7" borderId="101" xfId="0" applyFont="1" applyFill="1" applyBorder="1" applyAlignment="1" applyProtection="1">
      <alignment vertical="center" wrapText="1"/>
    </xf>
    <xf numFmtId="0" fontId="13" fillId="7" borderId="101" xfId="0" applyFont="1" applyFill="1" applyBorder="1" applyAlignment="1" applyProtection="1">
      <alignment wrapText="1"/>
    </xf>
    <xf numFmtId="0" fontId="49" fillId="7" borderId="101" xfId="0" applyFont="1" applyFill="1" applyBorder="1" applyAlignment="1" applyProtection="1">
      <alignment horizontal="center" vertical="center" wrapText="1"/>
    </xf>
    <xf numFmtId="0" fontId="49" fillId="7" borderId="101" xfId="0" applyFont="1" applyFill="1" applyBorder="1" applyAlignment="1" applyProtection="1">
      <alignment horizontal="left" vertical="center" wrapText="1"/>
    </xf>
    <xf numFmtId="0" fontId="1" fillId="7" borderId="1" xfId="0" applyFont="1" applyFill="1" applyBorder="1" applyAlignment="1" applyProtection="1">
      <alignment horizontal="center" vertical="center"/>
    </xf>
    <xf numFmtId="0" fontId="13" fillId="7" borderId="1" xfId="0" applyFont="1" applyFill="1" applyBorder="1" applyAlignment="1" applyProtection="1">
      <alignment horizontal="center" vertical="center"/>
    </xf>
    <xf numFmtId="0" fontId="1" fillId="7" borderId="20" xfId="0" applyFont="1" applyFill="1" applyBorder="1" applyAlignment="1" applyProtection="1">
      <alignment horizontal="center" vertical="center" wrapText="1"/>
    </xf>
    <xf numFmtId="0" fontId="1" fillId="7" borderId="21"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xf>
    <xf numFmtId="0" fontId="1" fillId="7" borderId="11"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xf>
    <xf numFmtId="0" fontId="1" fillId="7" borderId="5"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4" xfId="0" applyFont="1" applyFill="1" applyBorder="1" applyAlignment="1" applyProtection="1">
      <alignment vertical="center" wrapText="1"/>
    </xf>
    <xf numFmtId="0" fontId="11" fillId="7" borderId="11" xfId="0" applyFont="1" applyFill="1" applyBorder="1" applyAlignment="1" applyProtection="1">
      <alignment horizontal="center" vertical="center" wrapText="1"/>
    </xf>
    <xf numFmtId="0" fontId="11" fillId="7" borderId="90" xfId="0" applyFont="1" applyFill="1" applyBorder="1" applyAlignment="1" applyProtection="1">
      <alignment horizontal="center" vertical="center" wrapText="1"/>
    </xf>
    <xf numFmtId="0" fontId="11" fillId="7" borderId="89" xfId="0" applyFont="1" applyFill="1" applyBorder="1" applyAlignment="1" applyProtection="1">
      <alignment horizontal="center" vertical="center" wrapText="1"/>
    </xf>
    <xf numFmtId="0" fontId="37" fillId="7" borderId="98" xfId="0" applyFont="1" applyFill="1" applyBorder="1" applyAlignment="1" applyProtection="1">
      <alignment horizontal="center" vertical="center" wrapText="1"/>
    </xf>
    <xf numFmtId="0" fontId="36" fillId="7" borderId="112" xfId="0" applyFont="1" applyFill="1" applyBorder="1" applyAlignment="1" applyProtection="1">
      <alignment horizontal="center" vertical="center" wrapText="1"/>
    </xf>
    <xf numFmtId="0" fontId="37" fillId="7" borderId="1"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11" xfId="0" applyFont="1" applyFill="1" applyBorder="1" applyAlignment="1" applyProtection="1">
      <alignment wrapText="1"/>
    </xf>
    <xf numFmtId="0" fontId="36" fillId="7" borderId="98" xfId="0" applyFont="1" applyFill="1" applyBorder="1" applyAlignment="1" applyProtection="1">
      <alignment horizontal="center" vertical="center" wrapText="1"/>
    </xf>
    <xf numFmtId="0" fontId="1" fillId="7" borderId="1" xfId="0" applyFont="1" applyFill="1" applyBorder="1" applyAlignment="1" applyProtection="1">
      <alignment vertical="center" wrapText="1"/>
    </xf>
    <xf numFmtId="0" fontId="1" fillId="7" borderId="1" xfId="0" applyFont="1" applyFill="1" applyBorder="1" applyAlignment="1" applyProtection="1">
      <alignment vertical="top" wrapText="1"/>
    </xf>
    <xf numFmtId="0" fontId="62" fillId="7" borderId="1" xfId="0" applyFont="1" applyFill="1" applyBorder="1" applyAlignment="1" applyProtection="1">
      <alignment vertical="center" wrapText="1"/>
    </xf>
    <xf numFmtId="0" fontId="1" fillId="7" borderId="2" xfId="0" applyFont="1" applyFill="1" applyBorder="1" applyAlignment="1" applyProtection="1">
      <alignment horizontal="center" vertical="center" wrapText="1"/>
    </xf>
    <xf numFmtId="9" fontId="1" fillId="7" borderId="2" xfId="0" applyNumberFormat="1" applyFont="1" applyFill="1" applyBorder="1" applyAlignment="1" applyProtection="1">
      <alignment horizontal="center" vertical="center" wrapText="1"/>
    </xf>
    <xf numFmtId="9" fontId="1" fillId="7" borderId="4" xfId="0" applyNumberFormat="1"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wrapText="1"/>
    </xf>
    <xf numFmtId="9" fontId="1" fillId="7" borderId="1" xfId="0" applyNumberFormat="1" applyFont="1" applyFill="1" applyBorder="1" applyAlignment="1" applyProtection="1">
      <alignment horizontal="center" vertical="center" wrapText="1"/>
    </xf>
    <xf numFmtId="9" fontId="1" fillId="7" borderId="1" xfId="0" applyNumberFormat="1"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 fontId="1" fillId="7" borderId="1" xfId="7" applyNumberFormat="1" applyFont="1" applyFill="1" applyBorder="1" applyAlignment="1" applyProtection="1">
      <alignment horizontal="center" vertical="center" wrapText="1"/>
    </xf>
    <xf numFmtId="0" fontId="1" fillId="7" borderId="1" xfId="0" applyFont="1" applyFill="1" applyBorder="1" applyAlignment="1" applyProtection="1">
      <alignment horizontal="left" vertical="center" wrapText="1"/>
    </xf>
    <xf numFmtId="0" fontId="11" fillId="7" borderId="2" xfId="0" applyFont="1" applyFill="1" applyBorder="1" applyAlignment="1" applyProtection="1">
      <alignment horizontal="center" vertical="center" wrapText="1"/>
    </xf>
    <xf numFmtId="1" fontId="1" fillId="7" borderId="2" xfId="7" applyNumberFormat="1"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1" fontId="1" fillId="7" borderId="4" xfId="7" applyNumberFormat="1" applyFont="1" applyFill="1" applyBorder="1" applyAlignment="1" applyProtection="1">
      <alignment horizontal="center" vertical="center" wrapText="1"/>
    </xf>
    <xf numFmtId="1" fontId="1" fillId="7" borderId="2" xfId="0" applyNumberFormat="1" applyFont="1" applyFill="1" applyBorder="1" applyAlignment="1" applyProtection="1">
      <alignment horizontal="center" vertical="center" wrapText="1"/>
    </xf>
    <xf numFmtId="1" fontId="1" fillId="7" borderId="4" xfId="0" applyNumberFormat="1" applyFont="1" applyFill="1" applyBorder="1" applyAlignment="1" applyProtection="1">
      <alignment horizontal="center" vertical="center" wrapText="1"/>
    </xf>
    <xf numFmtId="0" fontId="63" fillId="7"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cellXfs>
  <cellStyles count="8">
    <cellStyle name="Hipervínculo" xfId="1" builtinId="8" hidden="1"/>
    <cellStyle name="Hipervínculo" xfId="3" builtinId="8" hidden="1"/>
    <cellStyle name="Hipervínculo" xfId="6" builtinId="8"/>
    <cellStyle name="Hipervínculo visitado" xfId="2" builtinId="9" hidden="1"/>
    <cellStyle name="Hipervínculo visitado" xfId="4" builtinId="9" hidden="1"/>
    <cellStyle name="Normal" xfId="0" builtinId="0"/>
    <cellStyle name="Normal 2" xfId="5"/>
    <cellStyle name="Porcentaje" xfId="7" builtinId="5"/>
  </cellStyles>
  <dxfs count="24">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442094</xdr:rowOff>
    </xdr:from>
    <xdr:to>
      <xdr:col>2</xdr:col>
      <xdr:colOff>783970</xdr:colOff>
      <xdr:row>5</xdr:row>
      <xdr:rowOff>152399</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832619"/>
          <a:ext cx="1450720" cy="910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9</xdr:row>
      <xdr:rowOff>152400</xdr:rowOff>
    </xdr:from>
    <xdr:to>
      <xdr:col>5</xdr:col>
      <xdr:colOff>876300</xdr:colOff>
      <xdr:row>13</xdr:row>
      <xdr:rowOff>476250</xdr:rowOff>
    </xdr:to>
    <xdr:sp macro="" textlink="">
      <xdr:nvSpPr>
        <xdr:cNvPr id="3" name="Rectángulo 2"/>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twoCellAnchor editAs="oneCell">
    <xdr:from>
      <xdr:col>10</xdr:col>
      <xdr:colOff>609600</xdr:colOff>
      <xdr:row>123</xdr:row>
      <xdr:rowOff>38100</xdr:rowOff>
    </xdr:from>
    <xdr:to>
      <xdr:col>15</xdr:col>
      <xdr:colOff>272143</xdr:colOff>
      <xdr:row>127</xdr:row>
      <xdr:rowOff>149677</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39690675"/>
          <a:ext cx="3577318" cy="873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207169</xdr:colOff>
      <xdr:row>1</xdr:row>
      <xdr:rowOff>442095</xdr:rowOff>
    </xdr:from>
    <xdr:to>
      <xdr:col>2</xdr:col>
      <xdr:colOff>752475</xdr:colOff>
      <xdr:row>4</xdr:row>
      <xdr:rowOff>152401</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169" y="832620"/>
          <a:ext cx="1488281" cy="91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352425</xdr:colOff>
      <xdr:row>25</xdr:row>
      <xdr:rowOff>1114425</xdr:rowOff>
    </xdr:from>
    <xdr:to>
      <xdr:col>14</xdr:col>
      <xdr:colOff>472168</xdr:colOff>
      <xdr:row>29</xdr:row>
      <xdr:rowOff>95250</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39150" y="14782800"/>
          <a:ext cx="3929743"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4</xdr:row>
      <xdr:rowOff>123825</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644" y="889770"/>
          <a:ext cx="1488281" cy="82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1452564</xdr:colOff>
      <xdr:row>49</xdr:row>
      <xdr:rowOff>0</xdr:rowOff>
    </xdr:from>
    <xdr:to>
      <xdr:col>12</xdr:col>
      <xdr:colOff>588851</xdr:colOff>
      <xdr:row>53</xdr:row>
      <xdr:rowOff>6801</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17064" y="46684406"/>
          <a:ext cx="5256100" cy="1304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958144</xdr:colOff>
      <xdr:row>2</xdr:row>
      <xdr:rowOff>328614</xdr:rowOff>
    </xdr:from>
    <xdr:to>
      <xdr:col>2</xdr:col>
      <xdr:colOff>1857375</xdr:colOff>
      <xdr:row>5</xdr:row>
      <xdr:rowOff>130968</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394" y="721520"/>
          <a:ext cx="2077950" cy="1016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500062</xdr:colOff>
      <xdr:row>179</xdr:row>
      <xdr:rowOff>116680</xdr:rowOff>
    </xdr:from>
    <xdr:to>
      <xdr:col>13</xdr:col>
      <xdr:colOff>148319</xdr:colOff>
      <xdr:row>182</xdr:row>
      <xdr:rowOff>7936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21750" y="21500305"/>
          <a:ext cx="4136913" cy="11930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64292</xdr:colOff>
      <xdr:row>1</xdr:row>
      <xdr:rowOff>269320</xdr:rowOff>
    </xdr:from>
    <xdr:to>
      <xdr:col>3</xdr:col>
      <xdr:colOff>1143000</xdr:colOff>
      <xdr:row>4</xdr:row>
      <xdr:rowOff>271840</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980" y="412195"/>
          <a:ext cx="2066926" cy="121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455839</xdr:colOff>
      <xdr:row>93</xdr:row>
      <xdr:rowOff>261938</xdr:rowOff>
    </xdr:from>
    <xdr:to>
      <xdr:col>31</xdr:col>
      <xdr:colOff>205809</xdr:colOff>
      <xdr:row>97</xdr:row>
      <xdr:rowOff>142875</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46125" y="32483652"/>
          <a:ext cx="4634934" cy="1309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904875</xdr:colOff>
      <xdr:row>1</xdr:row>
      <xdr:rowOff>269320</xdr:rowOff>
    </xdr:from>
    <xdr:to>
      <xdr:col>2</xdr:col>
      <xdr:colOff>738187</xdr:colOff>
      <xdr:row>4</xdr:row>
      <xdr:rowOff>280511</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340758"/>
          <a:ext cx="2047875" cy="122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1415144</xdr:colOff>
      <xdr:row>179</xdr:row>
      <xdr:rowOff>58509</xdr:rowOff>
    </xdr:from>
    <xdr:to>
      <xdr:col>44</xdr:col>
      <xdr:colOff>849087</xdr:colOff>
      <xdr:row>181</xdr:row>
      <xdr:rowOff>421820</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35823" y="66121188"/>
          <a:ext cx="5189765" cy="14518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108857</xdr:colOff>
      <xdr:row>1</xdr:row>
      <xdr:rowOff>269320</xdr:rowOff>
    </xdr:from>
    <xdr:to>
      <xdr:col>3</xdr:col>
      <xdr:colOff>1905000</xdr:colOff>
      <xdr:row>4</xdr:row>
      <xdr:rowOff>252651</xdr:rowOff>
    </xdr:to>
    <xdr:pic>
      <xdr:nvPicPr>
        <xdr:cNvPr id="10"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464" y="446213"/>
          <a:ext cx="2149929" cy="134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1755322</xdr:colOff>
      <xdr:row>94</xdr:row>
      <xdr:rowOff>40823</xdr:rowOff>
    </xdr:from>
    <xdr:to>
      <xdr:col>32</xdr:col>
      <xdr:colOff>107497</xdr:colOff>
      <xdr:row>103</xdr:row>
      <xdr:rowOff>40821</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465" y="35691537"/>
          <a:ext cx="5625193" cy="1483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4</xdr:row>
      <xdr:rowOff>123825</xdr:rowOff>
    </xdr:to>
    <xdr:pic>
      <xdr:nvPicPr>
        <xdr:cNvPr id="2" name="Imagen 4" descr="Descripción: KAREN:ANT:Documentos:Word:PNG:Word-0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994" y="623070"/>
          <a:ext cx="1488281" cy="82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1452566</xdr:colOff>
      <xdr:row>19</xdr:row>
      <xdr:rowOff>59531</xdr:rowOff>
    </xdr:from>
    <xdr:to>
      <xdr:col>11</xdr:col>
      <xdr:colOff>255480</xdr:colOff>
      <xdr:row>23</xdr:row>
      <xdr:rowOff>107156</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04" y="6369844"/>
          <a:ext cx="5220382" cy="13692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agenciadetierras.gov.co/wp-content/uploads/2019/09/DEST-Politica-003-POL%C3%8DTICA-DE-TRANSPARENCIA-Y-ANTICORRUPCI%C3%93N.pdf" TargetMode="External"/><Relationship Id="rId1" Type="http://schemas.openxmlformats.org/officeDocument/2006/relationships/hyperlink" Target="http://www.agenciadetierras.gov.co/wp-content/uploads/2018/04/DEST-PoliItica-001-Riesgos-y-Oportunida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8"/>
  <sheetViews>
    <sheetView zoomScale="60" zoomScaleNormal="60" workbookViewId="0">
      <selection activeCell="M19" sqref="M19:N19"/>
    </sheetView>
  </sheetViews>
  <sheetFormatPr baseColWidth="10" defaultRowHeight="15" x14ac:dyDescent="0.25"/>
  <cols>
    <col min="1" max="1" width="11.42578125" style="1"/>
    <col min="2" max="2" width="14.140625" style="1" customWidth="1"/>
    <col min="3" max="3" width="14.85546875" style="1" customWidth="1"/>
    <col min="4" max="4" width="15" style="1" customWidth="1"/>
    <col min="5" max="5" width="13" style="1" customWidth="1"/>
    <col min="6" max="6" width="14" style="1" customWidth="1"/>
    <col min="7" max="7" width="13.5703125" style="1" customWidth="1"/>
    <col min="8" max="8" width="14.5703125" style="1" customWidth="1"/>
    <col min="9" max="9" width="14.28515625" style="1" customWidth="1"/>
    <col min="10" max="10" width="11.42578125" style="1"/>
    <col min="11" max="11" width="13" style="1" customWidth="1"/>
    <col min="12" max="12" width="11.42578125" style="1" customWidth="1"/>
    <col min="13" max="13" width="11.42578125" style="1"/>
    <col min="14" max="15" width="11.42578125" style="1" customWidth="1"/>
    <col min="16" max="16" width="11.42578125" style="1"/>
    <col min="17" max="17" width="11.42578125" style="1" customWidth="1"/>
    <col min="18" max="16384" width="11.42578125" style="1"/>
  </cols>
  <sheetData>
    <row r="2" spans="2:17" ht="15.75" thickBot="1" x14ac:dyDescent="0.3"/>
    <row r="3" spans="2:17" s="2" customFormat="1" ht="39" customHeight="1" x14ac:dyDescent="0.25">
      <c r="B3" s="282"/>
      <c r="C3" s="283"/>
      <c r="D3" s="257" t="s">
        <v>71</v>
      </c>
      <c r="E3" s="257"/>
      <c r="F3" s="302" t="s">
        <v>78</v>
      </c>
      <c r="G3" s="303"/>
      <c r="H3" s="303"/>
      <c r="I3" s="303"/>
      <c r="J3" s="303"/>
      <c r="K3" s="303"/>
      <c r="L3" s="303"/>
      <c r="M3" s="304"/>
      <c r="N3" s="257" t="s">
        <v>72</v>
      </c>
      <c r="O3" s="257"/>
      <c r="P3" s="297"/>
      <c r="Q3" s="298"/>
    </row>
    <row r="4" spans="2:17" s="2" customFormat="1" ht="27.75" customHeight="1" x14ac:dyDescent="0.25">
      <c r="B4" s="284"/>
      <c r="C4" s="285"/>
      <c r="D4" s="258" t="s">
        <v>73</v>
      </c>
      <c r="E4" s="258"/>
      <c r="F4" s="305" t="s">
        <v>74</v>
      </c>
      <c r="G4" s="306"/>
      <c r="H4" s="306"/>
      <c r="I4" s="306"/>
      <c r="J4" s="306"/>
      <c r="K4" s="306"/>
      <c r="L4" s="306"/>
      <c r="M4" s="307"/>
      <c r="N4" s="258" t="s">
        <v>75</v>
      </c>
      <c r="O4" s="258"/>
      <c r="P4" s="295"/>
      <c r="Q4" s="296"/>
    </row>
    <row r="5" spans="2:17" s="2" customFormat="1" ht="27.75" customHeight="1" x14ac:dyDescent="0.25">
      <c r="B5" s="284"/>
      <c r="C5" s="285"/>
      <c r="D5" s="258" t="s">
        <v>76</v>
      </c>
      <c r="E5" s="258"/>
      <c r="F5" s="262" t="s">
        <v>79</v>
      </c>
      <c r="G5" s="262"/>
      <c r="H5" s="262"/>
      <c r="I5" s="262"/>
      <c r="J5" s="262"/>
      <c r="K5" s="262"/>
      <c r="L5" s="262"/>
      <c r="M5" s="262"/>
      <c r="N5" s="274" t="s">
        <v>77</v>
      </c>
      <c r="O5" s="275"/>
      <c r="P5" s="278"/>
      <c r="Q5" s="279"/>
    </row>
    <row r="6" spans="2:17" s="2" customFormat="1" ht="42" customHeight="1" thickBot="1" x14ac:dyDescent="0.3">
      <c r="B6" s="286"/>
      <c r="C6" s="287"/>
      <c r="D6" s="259" t="s">
        <v>80</v>
      </c>
      <c r="E6" s="259"/>
      <c r="F6" s="263" t="s">
        <v>81</v>
      </c>
      <c r="G6" s="263"/>
      <c r="H6" s="263"/>
      <c r="I6" s="263"/>
      <c r="J6" s="263"/>
      <c r="K6" s="263"/>
      <c r="L6" s="263"/>
      <c r="M6" s="263"/>
      <c r="N6" s="276"/>
      <c r="O6" s="277"/>
      <c r="P6" s="280"/>
      <c r="Q6" s="281"/>
    </row>
    <row r="7" spans="2:17" ht="23.25" customHeight="1" thickBot="1" x14ac:dyDescent="0.3">
      <c r="B7" s="254" t="s">
        <v>95</v>
      </c>
      <c r="C7" s="255"/>
      <c r="D7" s="255"/>
      <c r="E7" s="255"/>
      <c r="F7" s="255"/>
      <c r="G7" s="255"/>
      <c r="H7" s="255"/>
      <c r="I7" s="255"/>
      <c r="J7" s="255"/>
      <c r="K7" s="255"/>
      <c r="L7" s="255"/>
      <c r="M7" s="255"/>
      <c r="N7" s="255"/>
      <c r="O7" s="255"/>
      <c r="P7" s="255"/>
      <c r="Q7" s="256"/>
    </row>
    <row r="8" spans="2:17" ht="35.25" customHeight="1" x14ac:dyDescent="0.25">
      <c r="B8" s="266" t="s">
        <v>86</v>
      </c>
      <c r="C8" s="267"/>
      <c r="D8" s="267"/>
      <c r="E8" s="267"/>
      <c r="F8" s="267"/>
      <c r="G8" s="267"/>
      <c r="H8" s="267"/>
      <c r="I8" s="267"/>
      <c r="J8" s="267"/>
      <c r="K8" s="267"/>
      <c r="L8" s="267"/>
      <c r="M8" s="267"/>
      <c r="N8" s="267"/>
      <c r="O8" s="267"/>
      <c r="P8" s="267"/>
      <c r="Q8" s="268"/>
    </row>
    <row r="9" spans="2:17" ht="27.75" customHeight="1" thickBot="1" x14ac:dyDescent="0.3">
      <c r="B9" s="3"/>
      <c r="C9" s="4"/>
      <c r="D9" s="4"/>
      <c r="E9" s="4"/>
      <c r="F9" s="4"/>
      <c r="G9" s="4"/>
      <c r="H9" s="4"/>
      <c r="I9" s="4"/>
      <c r="J9" s="4"/>
      <c r="K9" s="4"/>
      <c r="L9" s="4"/>
      <c r="M9" s="4"/>
      <c r="N9" s="4"/>
      <c r="O9" s="4"/>
      <c r="P9" s="4"/>
      <c r="Q9" s="5"/>
    </row>
    <row r="10" spans="2:17" ht="48" customHeight="1" thickTop="1" thickBot="1" x14ac:dyDescent="0.3">
      <c r="B10" s="3"/>
      <c r="C10" s="269" t="s">
        <v>82</v>
      </c>
      <c r="D10" s="6" t="s">
        <v>83</v>
      </c>
      <c r="E10" s="7"/>
      <c r="F10" s="8"/>
      <c r="G10" s="9"/>
      <c r="H10" s="9"/>
      <c r="I10" s="9"/>
      <c r="J10" s="4"/>
      <c r="K10" s="299" t="s">
        <v>113</v>
      </c>
      <c r="L10" s="300"/>
      <c r="M10" s="299" t="s">
        <v>112</v>
      </c>
      <c r="N10" s="300"/>
      <c r="O10" s="301" t="s">
        <v>114</v>
      </c>
      <c r="P10" s="301"/>
      <c r="Q10" s="5"/>
    </row>
    <row r="11" spans="2:17" ht="48" customHeight="1" thickTop="1" thickBot="1" x14ac:dyDescent="0.3">
      <c r="B11" s="3"/>
      <c r="C11" s="269"/>
      <c r="D11" s="6" t="s">
        <v>24</v>
      </c>
      <c r="E11" s="10"/>
      <c r="F11" s="8"/>
      <c r="G11" s="8"/>
      <c r="H11" s="9"/>
      <c r="I11" s="9"/>
      <c r="J11" s="4"/>
      <c r="K11" s="288" t="s">
        <v>25</v>
      </c>
      <c r="L11" s="289"/>
      <c r="M11" s="288" t="s">
        <v>33</v>
      </c>
      <c r="N11" s="289"/>
      <c r="O11" s="290" t="s">
        <v>115</v>
      </c>
      <c r="P11" s="290"/>
      <c r="Q11" s="5"/>
    </row>
    <row r="12" spans="2:17" ht="48" customHeight="1" thickTop="1" thickBot="1" x14ac:dyDescent="0.3">
      <c r="B12" s="3"/>
      <c r="C12" s="269"/>
      <c r="D12" s="6" t="s">
        <v>26</v>
      </c>
      <c r="E12" s="11"/>
      <c r="F12" s="12"/>
      <c r="G12" s="8"/>
      <c r="H12" s="9"/>
      <c r="I12" s="9"/>
      <c r="J12" s="4"/>
      <c r="K12" s="288" t="s">
        <v>25</v>
      </c>
      <c r="L12" s="289"/>
      <c r="M12" s="288" t="s">
        <v>24</v>
      </c>
      <c r="N12" s="289"/>
      <c r="O12" s="290" t="s">
        <v>115</v>
      </c>
      <c r="P12" s="290"/>
      <c r="Q12" s="5"/>
    </row>
    <row r="13" spans="2:17" ht="48" customHeight="1" thickTop="1" thickBot="1" x14ac:dyDescent="0.3">
      <c r="B13" s="3"/>
      <c r="C13" s="269"/>
      <c r="D13" s="6" t="s">
        <v>28</v>
      </c>
      <c r="E13" s="11"/>
      <c r="F13" s="13"/>
      <c r="G13" s="12"/>
      <c r="H13" s="8"/>
      <c r="I13" s="9"/>
      <c r="J13" s="4"/>
      <c r="K13" s="288" t="s">
        <v>25</v>
      </c>
      <c r="L13" s="289"/>
      <c r="M13" s="288" t="s">
        <v>26</v>
      </c>
      <c r="N13" s="289"/>
      <c r="O13" s="290" t="s">
        <v>115</v>
      </c>
      <c r="P13" s="290"/>
      <c r="Q13" s="5"/>
    </row>
    <row r="14" spans="2:17" ht="48" customHeight="1" thickTop="1" thickBot="1" x14ac:dyDescent="0.3">
      <c r="B14" s="3"/>
      <c r="C14" s="269"/>
      <c r="D14" s="6" t="s">
        <v>67</v>
      </c>
      <c r="E14" s="14"/>
      <c r="F14" s="15"/>
      <c r="G14" s="16"/>
      <c r="H14" s="17"/>
      <c r="I14" s="18"/>
      <c r="J14" s="4"/>
      <c r="K14" s="288" t="s">
        <v>25</v>
      </c>
      <c r="L14" s="289"/>
      <c r="M14" s="288" t="s">
        <v>28</v>
      </c>
      <c r="N14" s="289"/>
      <c r="O14" s="290" t="s">
        <v>115</v>
      </c>
      <c r="P14" s="290"/>
      <c r="Q14" s="5"/>
    </row>
    <row r="15" spans="2:17" ht="32.25" customHeight="1" thickTop="1" thickBot="1" x14ac:dyDescent="0.3">
      <c r="B15" s="3"/>
      <c r="C15" s="4"/>
      <c r="D15" s="4"/>
      <c r="E15" s="6" t="s">
        <v>84</v>
      </c>
      <c r="F15" s="6" t="s">
        <v>85</v>
      </c>
      <c r="G15" s="6" t="s">
        <v>58</v>
      </c>
      <c r="H15" s="6" t="s">
        <v>29</v>
      </c>
      <c r="I15" s="6" t="s">
        <v>25</v>
      </c>
      <c r="J15" s="4"/>
      <c r="K15" s="288" t="s">
        <v>25</v>
      </c>
      <c r="L15" s="289"/>
      <c r="M15" s="288" t="s">
        <v>67</v>
      </c>
      <c r="N15" s="289"/>
      <c r="O15" s="290" t="s">
        <v>115</v>
      </c>
      <c r="P15" s="290"/>
      <c r="Q15" s="5"/>
    </row>
    <row r="16" spans="2:17" ht="33.75" customHeight="1" thickTop="1" thickBot="1" x14ac:dyDescent="0.3">
      <c r="B16" s="3"/>
      <c r="C16" s="4"/>
      <c r="D16" s="4"/>
      <c r="E16" s="270" t="s">
        <v>6</v>
      </c>
      <c r="F16" s="270"/>
      <c r="G16" s="270"/>
      <c r="H16" s="270"/>
      <c r="I16" s="270"/>
      <c r="J16" s="4"/>
      <c r="K16" s="288" t="s">
        <v>29</v>
      </c>
      <c r="L16" s="289"/>
      <c r="M16" s="288" t="s">
        <v>33</v>
      </c>
      <c r="N16" s="289"/>
      <c r="O16" s="290" t="s">
        <v>115</v>
      </c>
      <c r="P16" s="290"/>
      <c r="Q16" s="5"/>
    </row>
    <row r="17" spans="2:17" ht="33.75" customHeight="1" thickTop="1" x14ac:dyDescent="0.25">
      <c r="B17" s="3"/>
      <c r="C17" s="4"/>
      <c r="D17" s="4"/>
      <c r="E17" s="19"/>
      <c r="F17" s="19"/>
      <c r="G17" s="19"/>
      <c r="H17" s="19"/>
      <c r="I17" s="19"/>
      <c r="J17" s="4"/>
      <c r="K17" s="288" t="s">
        <v>29</v>
      </c>
      <c r="L17" s="289"/>
      <c r="M17" s="288" t="s">
        <v>24</v>
      </c>
      <c r="N17" s="289"/>
      <c r="O17" s="290" t="s">
        <v>115</v>
      </c>
      <c r="P17" s="290"/>
      <c r="Q17" s="5"/>
    </row>
    <row r="18" spans="2:17" ht="33.75" customHeight="1" x14ac:dyDescent="0.25">
      <c r="B18" s="3"/>
      <c r="C18" s="4"/>
      <c r="D18" s="4"/>
      <c r="E18" s="19"/>
      <c r="F18" s="19"/>
      <c r="G18" s="19"/>
      <c r="H18" s="19"/>
      <c r="I18" s="19"/>
      <c r="J18" s="4"/>
      <c r="K18" s="288" t="s">
        <v>29</v>
      </c>
      <c r="L18" s="289"/>
      <c r="M18" s="288" t="s">
        <v>26</v>
      </c>
      <c r="N18" s="289"/>
      <c r="O18" s="290" t="s">
        <v>115</v>
      </c>
      <c r="P18" s="290"/>
      <c r="Q18" s="5"/>
    </row>
    <row r="19" spans="2:17" ht="33.75" customHeight="1" x14ac:dyDescent="0.25">
      <c r="B19" s="3"/>
      <c r="C19" s="4"/>
      <c r="D19" s="4"/>
      <c r="E19" s="19"/>
      <c r="F19" s="19"/>
      <c r="G19" s="19"/>
      <c r="H19" s="19"/>
      <c r="I19" s="19"/>
      <c r="J19" s="4"/>
      <c r="K19" s="288" t="s">
        <v>29</v>
      </c>
      <c r="L19" s="289"/>
      <c r="M19" s="288" t="s">
        <v>28</v>
      </c>
      <c r="N19" s="289"/>
      <c r="O19" s="291" t="s">
        <v>116</v>
      </c>
      <c r="P19" s="291"/>
      <c r="Q19" s="5"/>
    </row>
    <row r="20" spans="2:17" ht="33.75" customHeight="1" x14ac:dyDescent="0.25">
      <c r="B20" s="3"/>
      <c r="C20" s="4"/>
      <c r="D20" s="4"/>
      <c r="E20" s="19"/>
      <c r="F20" s="19"/>
      <c r="G20" s="19"/>
      <c r="H20" s="19"/>
      <c r="I20" s="19"/>
      <c r="J20" s="4"/>
      <c r="K20" s="288" t="s">
        <v>29</v>
      </c>
      <c r="L20" s="289"/>
      <c r="M20" s="288" t="s">
        <v>67</v>
      </c>
      <c r="N20" s="289"/>
      <c r="O20" s="291" t="s">
        <v>116</v>
      </c>
      <c r="P20" s="291"/>
      <c r="Q20" s="5"/>
    </row>
    <row r="21" spans="2:17" ht="33.75" customHeight="1" x14ac:dyDescent="0.25">
      <c r="B21" s="3"/>
      <c r="C21" s="4"/>
      <c r="D21" s="4"/>
      <c r="E21" s="19"/>
      <c r="F21" s="19"/>
      <c r="G21" s="19"/>
      <c r="H21" s="19"/>
      <c r="I21" s="19"/>
      <c r="J21" s="4"/>
      <c r="K21" s="288" t="s">
        <v>58</v>
      </c>
      <c r="L21" s="289"/>
      <c r="M21" s="288" t="s">
        <v>33</v>
      </c>
      <c r="N21" s="289"/>
      <c r="O21" s="290" t="s">
        <v>115</v>
      </c>
      <c r="P21" s="290"/>
      <c r="Q21" s="5"/>
    </row>
    <row r="22" spans="2:17" ht="33.75" customHeight="1" x14ac:dyDescent="0.25">
      <c r="B22" s="3"/>
      <c r="C22" s="4"/>
      <c r="D22" s="4"/>
      <c r="E22" s="19"/>
      <c r="F22" s="19"/>
      <c r="G22" s="19"/>
      <c r="H22" s="19"/>
      <c r="I22" s="19"/>
      <c r="J22" s="4"/>
      <c r="K22" s="288" t="s">
        <v>58</v>
      </c>
      <c r="L22" s="289"/>
      <c r="M22" s="288" t="s">
        <v>24</v>
      </c>
      <c r="N22" s="289"/>
      <c r="O22" s="291" t="s">
        <v>116</v>
      </c>
      <c r="P22" s="291"/>
      <c r="Q22" s="5"/>
    </row>
    <row r="23" spans="2:17" ht="33.75" customHeight="1" x14ac:dyDescent="0.25">
      <c r="B23" s="3"/>
      <c r="C23" s="4"/>
      <c r="D23" s="4"/>
      <c r="E23" s="19"/>
      <c r="F23" s="19"/>
      <c r="G23" s="19"/>
      <c r="H23" s="19"/>
      <c r="I23" s="19"/>
      <c r="J23" s="4"/>
      <c r="K23" s="288" t="s">
        <v>58</v>
      </c>
      <c r="L23" s="289"/>
      <c r="M23" s="288" t="s">
        <v>26</v>
      </c>
      <c r="N23" s="289"/>
      <c r="O23" s="291" t="s">
        <v>116</v>
      </c>
      <c r="P23" s="291"/>
      <c r="Q23" s="5"/>
    </row>
    <row r="24" spans="2:17" ht="33.75" customHeight="1" x14ac:dyDescent="0.25">
      <c r="B24" s="3"/>
      <c r="C24" s="4"/>
      <c r="D24" s="4"/>
      <c r="E24" s="19"/>
      <c r="F24" s="19"/>
      <c r="G24" s="19"/>
      <c r="H24" s="19"/>
      <c r="I24" s="19"/>
      <c r="J24" s="4"/>
      <c r="K24" s="288" t="s">
        <v>58</v>
      </c>
      <c r="L24" s="289"/>
      <c r="M24" s="288" t="s">
        <v>28</v>
      </c>
      <c r="N24" s="289"/>
      <c r="O24" s="292" t="s">
        <v>117</v>
      </c>
      <c r="P24" s="293"/>
      <c r="Q24" s="5"/>
    </row>
    <row r="25" spans="2:17" ht="33.75" customHeight="1" x14ac:dyDescent="0.25">
      <c r="B25" s="3"/>
      <c r="C25" s="4"/>
      <c r="D25" s="4"/>
      <c r="E25" s="19"/>
      <c r="F25" s="19"/>
      <c r="G25" s="19"/>
      <c r="H25" s="19"/>
      <c r="I25" s="19"/>
      <c r="J25" s="4"/>
      <c r="K25" s="288" t="s">
        <v>58</v>
      </c>
      <c r="L25" s="289"/>
      <c r="M25" s="288" t="s">
        <v>67</v>
      </c>
      <c r="N25" s="289"/>
      <c r="O25" s="292" t="s">
        <v>117</v>
      </c>
      <c r="P25" s="293"/>
      <c r="Q25" s="5"/>
    </row>
    <row r="26" spans="2:17" ht="33.75" customHeight="1" x14ac:dyDescent="0.25">
      <c r="B26" s="3"/>
      <c r="C26" s="4"/>
      <c r="D26" s="4"/>
      <c r="E26" s="19"/>
      <c r="F26" s="19"/>
      <c r="G26" s="19"/>
      <c r="H26" s="19"/>
      <c r="I26" s="19"/>
      <c r="J26" s="4"/>
      <c r="K26" s="288" t="s">
        <v>85</v>
      </c>
      <c r="L26" s="289"/>
      <c r="M26" s="288" t="s">
        <v>33</v>
      </c>
      <c r="N26" s="289"/>
      <c r="O26" s="291" t="s">
        <v>116</v>
      </c>
      <c r="P26" s="291"/>
      <c r="Q26" s="5"/>
    </row>
    <row r="27" spans="2:17" ht="33.75" customHeight="1" x14ac:dyDescent="0.25">
      <c r="B27" s="3"/>
      <c r="C27" s="4"/>
      <c r="D27" s="4"/>
      <c r="E27" s="19"/>
      <c r="F27" s="19"/>
      <c r="G27" s="19"/>
      <c r="H27" s="19"/>
      <c r="I27" s="19"/>
      <c r="J27" s="4"/>
      <c r="K27" s="288" t="s">
        <v>85</v>
      </c>
      <c r="L27" s="289"/>
      <c r="M27" s="288" t="s">
        <v>24</v>
      </c>
      <c r="N27" s="289"/>
      <c r="O27" s="291" t="s">
        <v>116</v>
      </c>
      <c r="P27" s="291"/>
      <c r="Q27" s="5"/>
    </row>
    <row r="28" spans="2:17" ht="33.75" customHeight="1" x14ac:dyDescent="0.25">
      <c r="B28" s="3"/>
      <c r="C28" s="4"/>
      <c r="D28" s="4"/>
      <c r="E28" s="19"/>
      <c r="F28" s="19"/>
      <c r="G28" s="19"/>
      <c r="H28" s="19"/>
      <c r="I28" s="19"/>
      <c r="J28" s="4"/>
      <c r="K28" s="288" t="s">
        <v>85</v>
      </c>
      <c r="L28" s="289"/>
      <c r="M28" s="288" t="s">
        <v>26</v>
      </c>
      <c r="N28" s="289"/>
      <c r="O28" s="292" t="s">
        <v>117</v>
      </c>
      <c r="P28" s="293"/>
      <c r="Q28" s="5"/>
    </row>
    <row r="29" spans="2:17" ht="33.75" customHeight="1" x14ac:dyDescent="0.25">
      <c r="B29" s="3"/>
      <c r="C29" s="4"/>
      <c r="D29" s="4"/>
      <c r="E29" s="19"/>
      <c r="F29" s="19"/>
      <c r="G29" s="19"/>
      <c r="H29" s="19"/>
      <c r="I29" s="19"/>
      <c r="J29" s="4"/>
      <c r="K29" s="288" t="s">
        <v>85</v>
      </c>
      <c r="L29" s="289"/>
      <c r="M29" s="288" t="s">
        <v>28</v>
      </c>
      <c r="N29" s="289"/>
      <c r="O29" s="294" t="s">
        <v>118</v>
      </c>
      <c r="P29" s="294"/>
      <c r="Q29" s="5"/>
    </row>
    <row r="30" spans="2:17" ht="33.75" customHeight="1" x14ac:dyDescent="0.25">
      <c r="B30" s="3"/>
      <c r="C30" s="4"/>
      <c r="D30" s="4"/>
      <c r="E30" s="19"/>
      <c r="F30" s="19"/>
      <c r="G30" s="19"/>
      <c r="H30" s="19"/>
      <c r="I30" s="19"/>
      <c r="J30" s="4"/>
      <c r="K30" s="288" t="s">
        <v>85</v>
      </c>
      <c r="L30" s="289"/>
      <c r="M30" s="288" t="s">
        <v>67</v>
      </c>
      <c r="N30" s="289"/>
      <c r="O30" s="294" t="s">
        <v>118</v>
      </c>
      <c r="P30" s="294"/>
      <c r="Q30" s="5"/>
    </row>
    <row r="31" spans="2:17" ht="33.75" customHeight="1" x14ac:dyDescent="0.25">
      <c r="B31" s="3"/>
      <c r="C31" s="4"/>
      <c r="D31" s="4"/>
      <c r="E31" s="19"/>
      <c r="F31" s="19"/>
      <c r="G31" s="19"/>
      <c r="H31" s="19"/>
      <c r="I31" s="19"/>
      <c r="J31" s="4"/>
      <c r="K31" s="288" t="s">
        <v>84</v>
      </c>
      <c r="L31" s="289"/>
      <c r="M31" s="288" t="s">
        <v>33</v>
      </c>
      <c r="N31" s="289"/>
      <c r="O31" s="291" t="s">
        <v>116</v>
      </c>
      <c r="P31" s="291"/>
      <c r="Q31" s="5"/>
    </row>
    <row r="32" spans="2:17" ht="33.75" customHeight="1" x14ac:dyDescent="0.25">
      <c r="B32" s="3"/>
      <c r="C32" s="4"/>
      <c r="D32" s="4"/>
      <c r="E32" s="19"/>
      <c r="F32" s="19"/>
      <c r="G32" s="19"/>
      <c r="H32" s="19"/>
      <c r="I32" s="19"/>
      <c r="J32" s="4"/>
      <c r="K32" s="288" t="s">
        <v>84</v>
      </c>
      <c r="L32" s="289"/>
      <c r="M32" s="288" t="s">
        <v>24</v>
      </c>
      <c r="N32" s="289"/>
      <c r="O32" s="292" t="s">
        <v>117</v>
      </c>
      <c r="P32" s="293"/>
      <c r="Q32" s="5"/>
    </row>
    <row r="33" spans="2:17" ht="33.75" customHeight="1" x14ac:dyDescent="0.25">
      <c r="B33" s="3"/>
      <c r="C33" s="4"/>
      <c r="D33" s="4"/>
      <c r="E33" s="19"/>
      <c r="F33" s="19"/>
      <c r="G33" s="19"/>
      <c r="H33" s="19"/>
      <c r="I33" s="19"/>
      <c r="J33" s="4"/>
      <c r="K33" s="288" t="s">
        <v>84</v>
      </c>
      <c r="L33" s="289"/>
      <c r="M33" s="288" t="s">
        <v>26</v>
      </c>
      <c r="N33" s="289"/>
      <c r="O33" s="294" t="s">
        <v>118</v>
      </c>
      <c r="P33" s="294"/>
      <c r="Q33" s="5"/>
    </row>
    <row r="34" spans="2:17" ht="33.75" customHeight="1" x14ac:dyDescent="0.25">
      <c r="B34" s="3"/>
      <c r="C34" s="4"/>
      <c r="D34" s="4"/>
      <c r="E34" s="19"/>
      <c r="F34" s="19"/>
      <c r="G34" s="19"/>
      <c r="H34" s="19"/>
      <c r="I34" s="19"/>
      <c r="J34" s="4"/>
      <c r="K34" s="288" t="s">
        <v>84</v>
      </c>
      <c r="L34" s="289"/>
      <c r="M34" s="288" t="s">
        <v>28</v>
      </c>
      <c r="N34" s="289"/>
      <c r="O34" s="294" t="s">
        <v>118</v>
      </c>
      <c r="P34" s="294"/>
      <c r="Q34" s="5"/>
    </row>
    <row r="35" spans="2:17" ht="33.75" customHeight="1" x14ac:dyDescent="0.25">
      <c r="B35" s="3"/>
      <c r="C35" s="4"/>
      <c r="D35" s="4"/>
      <c r="E35" s="19"/>
      <c r="F35" s="19"/>
      <c r="G35" s="19"/>
      <c r="H35" s="19"/>
      <c r="I35" s="19"/>
      <c r="J35" s="4"/>
      <c r="K35" s="288" t="s">
        <v>84</v>
      </c>
      <c r="L35" s="289"/>
      <c r="M35" s="288" t="s">
        <v>67</v>
      </c>
      <c r="N35" s="289"/>
      <c r="O35" s="294" t="s">
        <v>118</v>
      </c>
      <c r="P35" s="294"/>
      <c r="Q35" s="5"/>
    </row>
    <row r="36" spans="2:17" ht="33.75" customHeight="1" x14ac:dyDescent="0.25">
      <c r="B36" s="3"/>
      <c r="C36" s="4"/>
      <c r="D36" s="4"/>
      <c r="E36" s="19"/>
      <c r="F36" s="19"/>
      <c r="G36" s="19"/>
      <c r="H36" s="19"/>
      <c r="I36" s="19"/>
      <c r="J36" s="4"/>
      <c r="K36" s="20"/>
      <c r="L36" s="20"/>
      <c r="M36" s="20"/>
      <c r="N36" s="20"/>
      <c r="O36" s="21"/>
      <c r="P36" s="21"/>
      <c r="Q36" s="5"/>
    </row>
    <row r="37" spans="2:17" ht="33.75" customHeight="1" thickBot="1" x14ac:dyDescent="0.3">
      <c r="B37" s="3"/>
      <c r="C37" s="4"/>
      <c r="D37" s="4"/>
      <c r="E37" s="19"/>
      <c r="F37" s="19"/>
      <c r="G37" s="19"/>
      <c r="H37" s="19"/>
      <c r="I37" s="19"/>
      <c r="J37" s="4"/>
      <c r="K37" s="20"/>
      <c r="L37" s="20"/>
      <c r="M37" s="20"/>
      <c r="N37" s="20"/>
      <c r="O37" s="21"/>
      <c r="P37" s="21"/>
      <c r="Q37" s="5"/>
    </row>
    <row r="38" spans="2:17" ht="23.25" customHeight="1" thickBot="1" x14ac:dyDescent="0.3">
      <c r="B38" s="254" t="s">
        <v>221</v>
      </c>
      <c r="C38" s="255"/>
      <c r="D38" s="255"/>
      <c r="E38" s="255"/>
      <c r="F38" s="255"/>
      <c r="G38" s="255"/>
      <c r="H38" s="255"/>
      <c r="I38" s="255"/>
      <c r="J38" s="255"/>
      <c r="K38" s="255"/>
      <c r="L38" s="255"/>
      <c r="M38" s="255"/>
      <c r="N38" s="255"/>
      <c r="O38" s="255"/>
      <c r="P38" s="255"/>
      <c r="Q38" s="256"/>
    </row>
    <row r="39" spans="2:17" ht="15.75" thickBot="1" x14ac:dyDescent="0.3">
      <c r="B39" s="3"/>
      <c r="C39" s="4"/>
      <c r="D39" s="4"/>
      <c r="E39" s="4"/>
      <c r="F39" s="4"/>
      <c r="G39" s="4"/>
      <c r="H39" s="4"/>
      <c r="I39" s="4"/>
      <c r="J39" s="4"/>
      <c r="K39" s="4"/>
      <c r="L39" s="4"/>
      <c r="M39" s="4"/>
      <c r="N39" s="4"/>
      <c r="O39" s="4"/>
      <c r="P39" s="4"/>
      <c r="Q39" s="5"/>
    </row>
    <row r="40" spans="2:17" ht="18.75" customHeight="1" x14ac:dyDescent="0.25">
      <c r="B40" s="3"/>
      <c r="C40" s="236" t="s">
        <v>212</v>
      </c>
      <c r="D40" s="237"/>
      <c r="E40" s="237"/>
      <c r="F40" s="237"/>
      <c r="G40" s="238"/>
      <c r="H40" s="4"/>
      <c r="I40" s="232" t="s">
        <v>218</v>
      </c>
      <c r="J40" s="233"/>
      <c r="K40" s="233"/>
      <c r="L40" s="233"/>
      <c r="M40" s="233"/>
      <c r="N40" s="233"/>
      <c r="O40" s="233"/>
      <c r="P40" s="234"/>
      <c r="Q40" s="5"/>
    </row>
    <row r="41" spans="2:17" ht="17.25" customHeight="1" thickBot="1" x14ac:dyDescent="0.3">
      <c r="B41" s="3"/>
      <c r="C41" s="22" t="s">
        <v>198</v>
      </c>
      <c r="D41" s="23" t="s">
        <v>199</v>
      </c>
      <c r="E41" s="248" t="s">
        <v>200</v>
      </c>
      <c r="F41" s="248"/>
      <c r="G41" s="24" t="s">
        <v>201</v>
      </c>
      <c r="H41" s="4"/>
      <c r="I41" s="231" t="s">
        <v>62</v>
      </c>
      <c r="J41" s="226" t="s">
        <v>217</v>
      </c>
      <c r="K41" s="226"/>
      <c r="L41" s="226"/>
      <c r="M41" s="226"/>
      <c r="N41" s="226"/>
      <c r="O41" s="212" t="s">
        <v>213</v>
      </c>
      <c r="P41" s="213"/>
      <c r="Q41" s="5"/>
    </row>
    <row r="42" spans="2:17" ht="33" customHeight="1" thickBot="1" x14ac:dyDescent="0.3">
      <c r="B42" s="3"/>
      <c r="C42" s="25">
        <v>5</v>
      </c>
      <c r="D42" s="26" t="s">
        <v>33</v>
      </c>
      <c r="E42" s="249" t="s">
        <v>202</v>
      </c>
      <c r="F42" s="249"/>
      <c r="G42" s="27" t="s">
        <v>203</v>
      </c>
      <c r="H42" s="4"/>
      <c r="I42" s="175"/>
      <c r="J42" s="176"/>
      <c r="K42" s="176"/>
      <c r="L42" s="176"/>
      <c r="M42" s="176"/>
      <c r="N42" s="176"/>
      <c r="O42" s="28" t="s">
        <v>128</v>
      </c>
      <c r="P42" s="29" t="s">
        <v>185</v>
      </c>
      <c r="Q42" s="5"/>
    </row>
    <row r="43" spans="2:17" ht="14.25" customHeight="1" x14ac:dyDescent="0.3">
      <c r="B43" s="3"/>
      <c r="C43" s="179">
        <v>4</v>
      </c>
      <c r="D43" s="252" t="s">
        <v>24</v>
      </c>
      <c r="E43" s="250" t="s">
        <v>204</v>
      </c>
      <c r="F43" s="250"/>
      <c r="G43" s="235" t="s">
        <v>205</v>
      </c>
      <c r="H43" s="4"/>
      <c r="I43" s="30">
        <v>1</v>
      </c>
      <c r="J43" s="214" t="s">
        <v>133</v>
      </c>
      <c r="K43" s="214"/>
      <c r="L43" s="214"/>
      <c r="M43" s="214"/>
      <c r="N43" s="214"/>
      <c r="O43" s="31"/>
      <c r="P43" s="32"/>
      <c r="Q43" s="5"/>
    </row>
    <row r="44" spans="2:17" ht="17.25" customHeight="1" x14ac:dyDescent="0.3">
      <c r="B44" s="3"/>
      <c r="C44" s="179"/>
      <c r="D44" s="252"/>
      <c r="E44" s="250"/>
      <c r="F44" s="250"/>
      <c r="G44" s="235"/>
      <c r="H44" s="4"/>
      <c r="I44" s="33">
        <v>2</v>
      </c>
      <c r="J44" s="215" t="s">
        <v>134</v>
      </c>
      <c r="K44" s="215"/>
      <c r="L44" s="215"/>
      <c r="M44" s="215"/>
      <c r="N44" s="215"/>
      <c r="O44" s="34"/>
      <c r="P44" s="35"/>
      <c r="Q44" s="5"/>
    </row>
    <row r="45" spans="2:17" ht="30" customHeight="1" x14ac:dyDescent="0.3">
      <c r="B45" s="3"/>
      <c r="C45" s="36">
        <v>3</v>
      </c>
      <c r="D45" s="37" t="s">
        <v>26</v>
      </c>
      <c r="E45" s="250" t="s">
        <v>206</v>
      </c>
      <c r="F45" s="250"/>
      <c r="G45" s="38" t="s">
        <v>207</v>
      </c>
      <c r="H45" s="4"/>
      <c r="I45" s="33">
        <v>3</v>
      </c>
      <c r="J45" s="215" t="s">
        <v>135</v>
      </c>
      <c r="K45" s="215"/>
      <c r="L45" s="215"/>
      <c r="M45" s="215"/>
      <c r="N45" s="215"/>
      <c r="O45" s="34"/>
      <c r="P45" s="35"/>
      <c r="Q45" s="5"/>
    </row>
    <row r="46" spans="2:17" ht="26.25" customHeight="1" x14ac:dyDescent="0.3">
      <c r="B46" s="3"/>
      <c r="C46" s="36">
        <v>2</v>
      </c>
      <c r="D46" s="37" t="s">
        <v>28</v>
      </c>
      <c r="E46" s="250" t="s">
        <v>208</v>
      </c>
      <c r="F46" s="250"/>
      <c r="G46" s="38" t="s">
        <v>209</v>
      </c>
      <c r="H46" s="4"/>
      <c r="I46" s="33">
        <v>4</v>
      </c>
      <c r="J46" s="215" t="s">
        <v>136</v>
      </c>
      <c r="K46" s="215"/>
      <c r="L46" s="215"/>
      <c r="M46" s="215"/>
      <c r="N46" s="215"/>
      <c r="O46" s="34"/>
      <c r="P46" s="35"/>
      <c r="Q46" s="5"/>
    </row>
    <row r="47" spans="2:17" ht="40.5" customHeight="1" thickBot="1" x14ac:dyDescent="0.35">
      <c r="B47" s="3"/>
      <c r="C47" s="39">
        <v>1</v>
      </c>
      <c r="D47" s="40" t="s">
        <v>67</v>
      </c>
      <c r="E47" s="251" t="s">
        <v>210</v>
      </c>
      <c r="F47" s="251"/>
      <c r="G47" s="41" t="s">
        <v>211</v>
      </c>
      <c r="H47" s="4"/>
      <c r="I47" s="33">
        <v>5</v>
      </c>
      <c r="J47" s="215" t="s">
        <v>137</v>
      </c>
      <c r="K47" s="215"/>
      <c r="L47" s="215"/>
      <c r="M47" s="215"/>
      <c r="N47" s="215"/>
      <c r="O47" s="34"/>
      <c r="P47" s="35"/>
      <c r="Q47" s="5"/>
    </row>
    <row r="48" spans="2:17" ht="17.25" customHeight="1" x14ac:dyDescent="0.3">
      <c r="B48" s="3"/>
      <c r="C48" s="4"/>
      <c r="D48" s="4"/>
      <c r="E48" s="4"/>
      <c r="F48" s="4"/>
      <c r="G48" s="4"/>
      <c r="H48" s="4"/>
      <c r="I48" s="33">
        <v>6</v>
      </c>
      <c r="J48" s="215" t="s">
        <v>138</v>
      </c>
      <c r="K48" s="215"/>
      <c r="L48" s="215"/>
      <c r="M48" s="215"/>
      <c r="N48" s="215"/>
      <c r="O48" s="34"/>
      <c r="P48" s="35"/>
      <c r="Q48" s="5"/>
    </row>
    <row r="49" spans="2:17" ht="16.5" customHeight="1" thickBot="1" x14ac:dyDescent="0.35">
      <c r="B49" s="3"/>
      <c r="C49" s="4"/>
      <c r="D49" s="4"/>
      <c r="E49" s="4"/>
      <c r="F49" s="4"/>
      <c r="G49" s="4"/>
      <c r="H49" s="4"/>
      <c r="I49" s="33">
        <v>7</v>
      </c>
      <c r="J49" s="215" t="s">
        <v>139</v>
      </c>
      <c r="K49" s="215"/>
      <c r="L49" s="215"/>
      <c r="M49" s="215"/>
      <c r="N49" s="215"/>
      <c r="O49" s="34"/>
      <c r="P49" s="35"/>
      <c r="Q49" s="5"/>
    </row>
    <row r="50" spans="2:17" ht="28.5" customHeight="1" x14ac:dyDescent="0.3">
      <c r="B50" s="3"/>
      <c r="C50" s="236" t="s">
        <v>371</v>
      </c>
      <c r="D50" s="237"/>
      <c r="E50" s="237"/>
      <c r="F50" s="237"/>
      <c r="G50" s="238"/>
      <c r="H50" s="4"/>
      <c r="I50" s="33">
        <v>8</v>
      </c>
      <c r="J50" s="215" t="s">
        <v>140</v>
      </c>
      <c r="K50" s="215"/>
      <c r="L50" s="215"/>
      <c r="M50" s="215"/>
      <c r="N50" s="215"/>
      <c r="O50" s="34"/>
      <c r="P50" s="35"/>
      <c r="Q50" s="5"/>
    </row>
    <row r="51" spans="2:17" ht="17.25" customHeight="1" thickBot="1" x14ac:dyDescent="0.35">
      <c r="B51" s="3"/>
      <c r="C51" s="22" t="s">
        <v>372</v>
      </c>
      <c r="D51" s="239" t="s">
        <v>200</v>
      </c>
      <c r="E51" s="240"/>
      <c r="F51" s="240"/>
      <c r="G51" s="241"/>
      <c r="H51" s="4"/>
      <c r="I51" s="33">
        <v>9</v>
      </c>
      <c r="J51" s="215" t="s">
        <v>141</v>
      </c>
      <c r="K51" s="215"/>
      <c r="L51" s="215"/>
      <c r="M51" s="215"/>
      <c r="N51" s="215"/>
      <c r="O51" s="34"/>
      <c r="P51" s="35"/>
      <c r="Q51" s="5"/>
    </row>
    <row r="52" spans="2:17" ht="29.25" customHeight="1" x14ac:dyDescent="0.3">
      <c r="B52" s="3"/>
      <c r="C52" s="42" t="s">
        <v>373</v>
      </c>
      <c r="D52" s="242" t="s">
        <v>376</v>
      </c>
      <c r="E52" s="243"/>
      <c r="F52" s="243"/>
      <c r="G52" s="244"/>
      <c r="H52" s="4"/>
      <c r="I52" s="33">
        <v>10</v>
      </c>
      <c r="J52" s="215" t="s">
        <v>142</v>
      </c>
      <c r="K52" s="215"/>
      <c r="L52" s="215"/>
      <c r="M52" s="215"/>
      <c r="N52" s="215"/>
      <c r="O52" s="34"/>
      <c r="P52" s="35"/>
      <c r="Q52" s="5"/>
    </row>
    <row r="53" spans="2:17" ht="24.75" customHeight="1" x14ac:dyDescent="0.3">
      <c r="B53" s="3"/>
      <c r="C53" s="43" t="s">
        <v>9</v>
      </c>
      <c r="D53" s="245" t="s">
        <v>377</v>
      </c>
      <c r="E53" s="246"/>
      <c r="F53" s="246"/>
      <c r="G53" s="247"/>
      <c r="H53" s="4"/>
      <c r="I53" s="33">
        <v>11</v>
      </c>
      <c r="J53" s="215" t="s">
        <v>143</v>
      </c>
      <c r="K53" s="215"/>
      <c r="L53" s="215"/>
      <c r="M53" s="215"/>
      <c r="N53" s="215"/>
      <c r="O53" s="34"/>
      <c r="P53" s="35"/>
      <c r="Q53" s="5"/>
    </row>
    <row r="54" spans="2:17" ht="27" customHeight="1" x14ac:dyDescent="0.3">
      <c r="B54" s="3"/>
      <c r="C54" s="43" t="s">
        <v>374</v>
      </c>
      <c r="D54" s="245" t="s">
        <v>378</v>
      </c>
      <c r="E54" s="246"/>
      <c r="F54" s="246"/>
      <c r="G54" s="247"/>
      <c r="H54" s="4"/>
      <c r="I54" s="33">
        <v>12</v>
      </c>
      <c r="J54" s="215" t="s">
        <v>144</v>
      </c>
      <c r="K54" s="215"/>
      <c r="L54" s="215"/>
      <c r="M54" s="215"/>
      <c r="N54" s="215"/>
      <c r="O54" s="34"/>
      <c r="P54" s="35"/>
      <c r="Q54" s="5"/>
    </row>
    <row r="55" spans="2:17" ht="35.25" customHeight="1" x14ac:dyDescent="0.3">
      <c r="B55" s="3"/>
      <c r="C55" s="43" t="s">
        <v>375</v>
      </c>
      <c r="D55" s="245" t="s">
        <v>379</v>
      </c>
      <c r="E55" s="246"/>
      <c r="F55" s="246"/>
      <c r="G55" s="253"/>
      <c r="H55" s="4"/>
      <c r="I55" s="33">
        <v>13</v>
      </c>
      <c r="J55" s="215" t="s">
        <v>145</v>
      </c>
      <c r="K55" s="215"/>
      <c r="L55" s="215"/>
      <c r="M55" s="215"/>
      <c r="N55" s="215"/>
      <c r="O55" s="34"/>
      <c r="P55" s="35"/>
      <c r="Q55" s="5"/>
    </row>
    <row r="56" spans="2:17" ht="17.25" customHeight="1" x14ac:dyDescent="0.3">
      <c r="B56" s="3"/>
      <c r="C56" s="4"/>
      <c r="D56" s="4"/>
      <c r="E56" s="4"/>
      <c r="F56" s="4"/>
      <c r="G56" s="4"/>
      <c r="H56" s="4"/>
      <c r="I56" s="33">
        <v>14</v>
      </c>
      <c r="J56" s="215" t="s">
        <v>146</v>
      </c>
      <c r="K56" s="215"/>
      <c r="L56" s="215"/>
      <c r="M56" s="215"/>
      <c r="N56" s="215"/>
      <c r="O56" s="34"/>
      <c r="P56" s="35"/>
      <c r="Q56" s="5"/>
    </row>
    <row r="57" spans="2:17" ht="17.25" customHeight="1" x14ac:dyDescent="0.3">
      <c r="B57" s="3"/>
      <c r="C57" s="4"/>
      <c r="D57" s="4"/>
      <c r="E57" s="4"/>
      <c r="F57" s="4"/>
      <c r="G57" s="4"/>
      <c r="H57" s="4"/>
      <c r="I57" s="33">
        <v>15</v>
      </c>
      <c r="J57" s="215" t="s">
        <v>147</v>
      </c>
      <c r="K57" s="215"/>
      <c r="L57" s="215"/>
      <c r="M57" s="215"/>
      <c r="N57" s="215"/>
      <c r="O57" s="34"/>
      <c r="P57" s="35"/>
      <c r="Q57" s="5"/>
    </row>
    <row r="58" spans="2:17" ht="17.25" customHeight="1" x14ac:dyDescent="0.3">
      <c r="B58" s="3"/>
      <c r="C58" s="4"/>
      <c r="D58" s="4"/>
      <c r="E58" s="4"/>
      <c r="F58" s="4"/>
      <c r="G58" s="4"/>
      <c r="H58" s="4"/>
      <c r="I58" s="33">
        <v>16</v>
      </c>
      <c r="J58" s="215" t="s">
        <v>148</v>
      </c>
      <c r="K58" s="215"/>
      <c r="L58" s="215"/>
      <c r="M58" s="215"/>
      <c r="N58" s="215"/>
      <c r="O58" s="34"/>
      <c r="P58" s="35"/>
      <c r="Q58" s="5"/>
    </row>
    <row r="59" spans="2:17" ht="17.25" customHeight="1" x14ac:dyDescent="0.3">
      <c r="B59" s="3"/>
      <c r="C59" s="4"/>
      <c r="D59" s="4"/>
      <c r="E59" s="4"/>
      <c r="F59" s="4"/>
      <c r="G59" s="4"/>
      <c r="H59" s="4"/>
      <c r="I59" s="33">
        <v>17</v>
      </c>
      <c r="J59" s="215" t="s">
        <v>149</v>
      </c>
      <c r="K59" s="215"/>
      <c r="L59" s="215"/>
      <c r="M59" s="215"/>
      <c r="N59" s="215"/>
      <c r="O59" s="34"/>
      <c r="P59" s="35"/>
      <c r="Q59" s="5"/>
    </row>
    <row r="60" spans="2:17" ht="17.25" customHeight="1" x14ac:dyDescent="0.3">
      <c r="B60" s="3"/>
      <c r="C60" s="4"/>
      <c r="D60" s="4"/>
      <c r="E60" s="4"/>
      <c r="F60" s="4"/>
      <c r="G60" s="4"/>
      <c r="H60" s="4"/>
      <c r="I60" s="33">
        <v>18</v>
      </c>
      <c r="J60" s="215" t="s">
        <v>150</v>
      </c>
      <c r="K60" s="215"/>
      <c r="L60" s="215"/>
      <c r="M60" s="215"/>
      <c r="N60" s="215"/>
      <c r="O60" s="34"/>
      <c r="P60" s="35"/>
      <c r="Q60" s="5"/>
    </row>
    <row r="61" spans="2:17" ht="17.25" customHeight="1" x14ac:dyDescent="0.3">
      <c r="B61" s="3"/>
      <c r="C61" s="4"/>
      <c r="D61" s="4"/>
      <c r="E61" s="4"/>
      <c r="F61" s="4"/>
      <c r="G61" s="4"/>
      <c r="H61" s="4"/>
      <c r="I61" s="33">
        <v>19</v>
      </c>
      <c r="J61" s="215" t="s">
        <v>151</v>
      </c>
      <c r="K61" s="215"/>
      <c r="L61" s="215"/>
      <c r="M61" s="215"/>
      <c r="N61" s="215"/>
      <c r="O61" s="34"/>
      <c r="P61" s="35"/>
      <c r="Q61" s="5"/>
    </row>
    <row r="62" spans="2:17" ht="15" customHeight="1" x14ac:dyDescent="0.3">
      <c r="B62" s="3"/>
      <c r="C62" s="4"/>
      <c r="D62" s="4"/>
      <c r="E62" s="4"/>
      <c r="F62" s="4"/>
      <c r="G62" s="4"/>
      <c r="H62" s="4"/>
      <c r="I62" s="227" t="s">
        <v>219</v>
      </c>
      <c r="J62" s="228"/>
      <c r="K62" s="228"/>
      <c r="L62" s="228"/>
      <c r="M62" s="228"/>
      <c r="N62" s="228"/>
      <c r="O62" s="44"/>
      <c r="P62" s="45"/>
      <c r="Q62" s="5"/>
    </row>
    <row r="63" spans="2:17" ht="57.75" customHeight="1" x14ac:dyDescent="0.3">
      <c r="B63" s="3"/>
      <c r="C63" s="4"/>
      <c r="D63" s="4"/>
      <c r="E63" s="4"/>
      <c r="F63" s="4"/>
      <c r="G63" s="4"/>
      <c r="H63" s="4"/>
      <c r="I63" s="229" t="s">
        <v>220</v>
      </c>
      <c r="J63" s="230"/>
      <c r="K63" s="230"/>
      <c r="L63" s="230"/>
      <c r="M63" s="230"/>
      <c r="N63" s="230"/>
      <c r="O63" s="34"/>
      <c r="P63" s="35"/>
      <c r="Q63" s="5"/>
    </row>
    <row r="64" spans="2:17" ht="15.75" customHeight="1" x14ac:dyDescent="0.25">
      <c r="B64" s="3"/>
      <c r="C64" s="4"/>
      <c r="D64" s="4"/>
      <c r="E64" s="4"/>
      <c r="F64" s="4"/>
      <c r="G64" s="4"/>
      <c r="H64" s="4"/>
      <c r="I64" s="46" t="s">
        <v>58</v>
      </c>
      <c r="J64" s="218" t="s">
        <v>214</v>
      </c>
      <c r="K64" s="219"/>
      <c r="L64" s="219"/>
      <c r="M64" s="219"/>
      <c r="N64" s="220"/>
      <c r="O64" s="216"/>
      <c r="P64" s="217"/>
      <c r="Q64" s="5"/>
    </row>
    <row r="65" spans="2:17" ht="18" x14ac:dyDescent="0.25">
      <c r="B65" s="3"/>
      <c r="C65" s="4"/>
      <c r="D65" s="4"/>
      <c r="E65" s="4"/>
      <c r="F65" s="4"/>
      <c r="G65" s="4"/>
      <c r="H65" s="4"/>
      <c r="I65" s="46" t="s">
        <v>29</v>
      </c>
      <c r="J65" s="218" t="s">
        <v>215</v>
      </c>
      <c r="K65" s="219"/>
      <c r="L65" s="219"/>
      <c r="M65" s="219"/>
      <c r="N65" s="220"/>
      <c r="O65" s="216"/>
      <c r="P65" s="217"/>
      <c r="Q65" s="5"/>
    </row>
    <row r="66" spans="2:17" ht="18.75" thickBot="1" x14ac:dyDescent="0.3">
      <c r="B66" s="3"/>
      <c r="C66" s="4"/>
      <c r="D66" s="4"/>
      <c r="E66" s="4"/>
      <c r="F66" s="4"/>
      <c r="G66" s="4"/>
      <c r="H66" s="4"/>
      <c r="I66" s="47" t="s">
        <v>25</v>
      </c>
      <c r="J66" s="221" t="s">
        <v>216</v>
      </c>
      <c r="K66" s="222"/>
      <c r="L66" s="222"/>
      <c r="M66" s="222"/>
      <c r="N66" s="223"/>
      <c r="O66" s="224"/>
      <c r="P66" s="225"/>
      <c r="Q66" s="5"/>
    </row>
    <row r="67" spans="2:17" ht="16.5" thickBot="1" x14ac:dyDescent="0.3">
      <c r="B67" s="3"/>
      <c r="C67" s="48"/>
      <c r="D67" s="48"/>
      <c r="E67" s="48"/>
      <c r="F67" s="48"/>
      <c r="G67" s="48"/>
      <c r="H67" s="48"/>
      <c r="I67" s="48"/>
      <c r="J67" s="48"/>
      <c r="K67" s="48"/>
      <c r="L67" s="48"/>
      <c r="M67" s="49"/>
      <c r="N67" s="4"/>
      <c r="O67" s="4"/>
      <c r="P67" s="4"/>
      <c r="Q67" s="5"/>
    </row>
    <row r="68" spans="2:17" ht="23.25" customHeight="1" thickBot="1" x14ac:dyDescent="0.3">
      <c r="B68" s="254" t="s">
        <v>222</v>
      </c>
      <c r="C68" s="255"/>
      <c r="D68" s="255"/>
      <c r="E68" s="255"/>
      <c r="F68" s="255"/>
      <c r="G68" s="255"/>
      <c r="H68" s="255"/>
      <c r="I68" s="255"/>
      <c r="J68" s="255"/>
      <c r="K68" s="255"/>
      <c r="L68" s="255"/>
      <c r="M68" s="255"/>
      <c r="N68" s="255"/>
      <c r="O68" s="255"/>
      <c r="P68" s="255"/>
      <c r="Q68" s="256"/>
    </row>
    <row r="69" spans="2:17" ht="15.75" thickBot="1" x14ac:dyDescent="0.3">
      <c r="B69" s="3"/>
      <c r="C69" s="4"/>
      <c r="D69" s="4"/>
      <c r="E69" s="4"/>
      <c r="F69" s="4"/>
      <c r="G69" s="4"/>
      <c r="H69" s="4"/>
      <c r="I69" s="4"/>
      <c r="J69" s="4"/>
      <c r="K69" s="4"/>
      <c r="L69" s="4"/>
      <c r="M69" s="4"/>
      <c r="N69" s="4"/>
      <c r="O69" s="4"/>
      <c r="P69" s="4"/>
      <c r="Q69" s="5"/>
    </row>
    <row r="70" spans="2:17" ht="15.75" x14ac:dyDescent="0.25">
      <c r="B70" s="3"/>
      <c r="C70" s="170" t="s">
        <v>247</v>
      </c>
      <c r="D70" s="171"/>
      <c r="E70" s="171"/>
      <c r="F70" s="171"/>
      <c r="G70" s="172"/>
      <c r="H70" s="4"/>
      <c r="I70" s="170" t="s">
        <v>238</v>
      </c>
      <c r="J70" s="171"/>
      <c r="K70" s="171"/>
      <c r="L70" s="172"/>
      <c r="M70" s="4"/>
      <c r="N70" s="4"/>
      <c r="O70" s="4"/>
      <c r="P70" s="4"/>
      <c r="Q70" s="5"/>
    </row>
    <row r="71" spans="2:17" ht="66.75" thickBot="1" x14ac:dyDescent="0.3">
      <c r="B71" s="3"/>
      <c r="C71" s="50" t="s">
        <v>242</v>
      </c>
      <c r="D71" s="176" t="s">
        <v>243</v>
      </c>
      <c r="E71" s="176"/>
      <c r="F71" s="176"/>
      <c r="G71" s="181"/>
      <c r="H71" s="4"/>
      <c r="I71" s="175" t="s">
        <v>223</v>
      </c>
      <c r="J71" s="176"/>
      <c r="K71" s="51" t="s">
        <v>224</v>
      </c>
      <c r="L71" s="52" t="s">
        <v>225</v>
      </c>
      <c r="M71" s="4"/>
      <c r="N71" s="4"/>
      <c r="O71" s="4"/>
      <c r="P71" s="4"/>
      <c r="Q71" s="5"/>
    </row>
    <row r="72" spans="2:17" ht="32.25" customHeight="1" x14ac:dyDescent="0.3">
      <c r="B72" s="3"/>
      <c r="C72" s="53" t="s">
        <v>64</v>
      </c>
      <c r="D72" s="173" t="s">
        <v>244</v>
      </c>
      <c r="E72" s="173"/>
      <c r="F72" s="173"/>
      <c r="G72" s="174"/>
      <c r="H72" s="4"/>
      <c r="I72" s="177" t="s">
        <v>226</v>
      </c>
      <c r="J72" s="178"/>
      <c r="K72" s="54" t="s">
        <v>186</v>
      </c>
      <c r="L72" s="55">
        <v>15</v>
      </c>
      <c r="M72" s="4"/>
      <c r="N72" s="4"/>
      <c r="O72" s="4"/>
      <c r="P72" s="4"/>
      <c r="Q72" s="5"/>
    </row>
    <row r="73" spans="2:17" ht="18" x14ac:dyDescent="0.3">
      <c r="B73" s="3"/>
      <c r="C73" s="56" t="s">
        <v>58</v>
      </c>
      <c r="D73" s="182" t="s">
        <v>245</v>
      </c>
      <c r="E73" s="182"/>
      <c r="F73" s="182"/>
      <c r="G73" s="183"/>
      <c r="H73" s="4"/>
      <c r="I73" s="179"/>
      <c r="J73" s="180"/>
      <c r="K73" s="57" t="s">
        <v>227</v>
      </c>
      <c r="L73" s="58">
        <v>0</v>
      </c>
      <c r="M73" s="4"/>
      <c r="N73" s="4"/>
      <c r="O73" s="4"/>
      <c r="P73" s="4"/>
      <c r="Q73" s="5"/>
    </row>
    <row r="74" spans="2:17" ht="18.75" thickBot="1" x14ac:dyDescent="0.35">
      <c r="B74" s="3"/>
      <c r="C74" s="59" t="s">
        <v>65</v>
      </c>
      <c r="D74" s="184" t="s">
        <v>246</v>
      </c>
      <c r="E74" s="184"/>
      <c r="F74" s="184"/>
      <c r="G74" s="185"/>
      <c r="H74" s="4"/>
      <c r="I74" s="179" t="s">
        <v>228</v>
      </c>
      <c r="J74" s="180"/>
      <c r="K74" s="57" t="s">
        <v>187</v>
      </c>
      <c r="L74" s="58">
        <v>15</v>
      </c>
      <c r="M74" s="4"/>
      <c r="N74" s="4"/>
      <c r="O74" s="4"/>
      <c r="P74" s="4"/>
      <c r="Q74" s="5"/>
    </row>
    <row r="75" spans="2:17" ht="16.5" x14ac:dyDescent="0.25">
      <c r="B75" s="3"/>
      <c r="C75" s="4"/>
      <c r="D75" s="4"/>
      <c r="E75" s="4"/>
      <c r="F75" s="4"/>
      <c r="G75" s="4"/>
      <c r="H75" s="4"/>
      <c r="I75" s="179"/>
      <c r="J75" s="180"/>
      <c r="K75" s="57" t="s">
        <v>197</v>
      </c>
      <c r="L75" s="58">
        <v>0</v>
      </c>
      <c r="M75" s="4"/>
      <c r="N75" s="4"/>
      <c r="O75" s="4"/>
      <c r="P75" s="4"/>
      <c r="Q75" s="5"/>
    </row>
    <row r="76" spans="2:17" ht="16.5" x14ac:dyDescent="0.25">
      <c r="B76" s="3"/>
      <c r="C76" s="4"/>
      <c r="D76" s="4"/>
      <c r="E76" s="4"/>
      <c r="F76" s="4"/>
      <c r="G76" s="4"/>
      <c r="H76" s="4"/>
      <c r="I76" s="179" t="s">
        <v>229</v>
      </c>
      <c r="J76" s="180"/>
      <c r="K76" s="57" t="s">
        <v>188</v>
      </c>
      <c r="L76" s="58">
        <v>15</v>
      </c>
      <c r="M76" s="4"/>
      <c r="N76" s="4"/>
      <c r="O76" s="4"/>
      <c r="P76" s="4"/>
      <c r="Q76" s="5"/>
    </row>
    <row r="77" spans="2:17" ht="16.5" x14ac:dyDescent="0.25">
      <c r="B77" s="3"/>
      <c r="C77" s="4"/>
      <c r="D77" s="4"/>
      <c r="E77" s="4"/>
      <c r="F77" s="4"/>
      <c r="G77" s="4"/>
      <c r="H77" s="4"/>
      <c r="I77" s="179"/>
      <c r="J77" s="180"/>
      <c r="K77" s="57" t="s">
        <v>230</v>
      </c>
      <c r="L77" s="58">
        <v>0</v>
      </c>
      <c r="M77" s="4"/>
      <c r="N77" s="4"/>
      <c r="O77" s="4"/>
      <c r="P77" s="4"/>
      <c r="Q77" s="5"/>
    </row>
    <row r="78" spans="2:17" ht="16.5" x14ac:dyDescent="0.25">
      <c r="B78" s="3"/>
      <c r="C78" s="4"/>
      <c r="D78" s="4"/>
      <c r="E78" s="4"/>
      <c r="F78" s="4"/>
      <c r="G78" s="4"/>
      <c r="H78" s="4"/>
      <c r="I78" s="179" t="s">
        <v>231</v>
      </c>
      <c r="J78" s="180"/>
      <c r="K78" s="57" t="s">
        <v>61</v>
      </c>
      <c r="L78" s="58">
        <v>15</v>
      </c>
      <c r="M78" s="4"/>
      <c r="N78" s="4"/>
      <c r="O78" s="4"/>
      <c r="P78" s="4"/>
      <c r="Q78" s="5"/>
    </row>
    <row r="79" spans="2:17" ht="16.5" x14ac:dyDescent="0.25">
      <c r="B79" s="3"/>
      <c r="C79" s="4"/>
      <c r="D79" s="4"/>
      <c r="E79" s="4"/>
      <c r="F79" s="4"/>
      <c r="G79" s="4"/>
      <c r="H79" s="4"/>
      <c r="I79" s="179"/>
      <c r="J79" s="180"/>
      <c r="K79" s="57" t="s">
        <v>192</v>
      </c>
      <c r="L79" s="58">
        <v>10</v>
      </c>
      <c r="M79" s="4"/>
      <c r="N79" s="4"/>
      <c r="O79" s="4"/>
      <c r="P79" s="4"/>
      <c r="Q79" s="5"/>
    </row>
    <row r="80" spans="2:17" ht="33" x14ac:dyDescent="0.25">
      <c r="B80" s="3"/>
      <c r="C80" s="4"/>
      <c r="D80" s="4"/>
      <c r="E80" s="4"/>
      <c r="F80" s="4"/>
      <c r="G80" s="4"/>
      <c r="H80" s="4"/>
      <c r="I80" s="179"/>
      <c r="J80" s="180"/>
      <c r="K80" s="57" t="s">
        <v>232</v>
      </c>
      <c r="L80" s="58">
        <v>0</v>
      </c>
      <c r="M80" s="4"/>
      <c r="N80" s="4"/>
      <c r="O80" s="4"/>
      <c r="P80" s="4"/>
      <c r="Q80" s="5"/>
    </row>
    <row r="81" spans="2:17" ht="16.5" x14ac:dyDescent="0.25">
      <c r="B81" s="3"/>
      <c r="C81" s="4"/>
      <c r="D81" s="4"/>
      <c r="E81" s="4"/>
      <c r="F81" s="4"/>
      <c r="G81" s="4"/>
      <c r="H81" s="4"/>
      <c r="I81" s="179" t="s">
        <v>233</v>
      </c>
      <c r="J81" s="180"/>
      <c r="K81" s="57" t="s">
        <v>189</v>
      </c>
      <c r="L81" s="58">
        <v>15</v>
      </c>
      <c r="M81" s="4"/>
      <c r="N81" s="4"/>
      <c r="O81" s="4"/>
      <c r="P81" s="4"/>
      <c r="Q81" s="5"/>
    </row>
    <row r="82" spans="2:17" ht="16.5" x14ac:dyDescent="0.25">
      <c r="B82" s="3"/>
      <c r="C82" s="4"/>
      <c r="D82" s="4"/>
      <c r="E82" s="4"/>
      <c r="F82" s="4"/>
      <c r="G82" s="4"/>
      <c r="H82" s="4"/>
      <c r="I82" s="179"/>
      <c r="J82" s="180"/>
      <c r="K82" s="57" t="s">
        <v>234</v>
      </c>
      <c r="L82" s="58">
        <v>0</v>
      </c>
      <c r="M82" s="4"/>
      <c r="N82" s="4"/>
      <c r="O82" s="4"/>
      <c r="P82" s="4"/>
      <c r="Q82" s="5"/>
    </row>
    <row r="83" spans="2:17" ht="33" x14ac:dyDescent="0.25">
      <c r="B83" s="3"/>
      <c r="C83" s="4"/>
      <c r="D83" s="4"/>
      <c r="E83" s="4"/>
      <c r="F83" s="4"/>
      <c r="G83" s="4"/>
      <c r="H83" s="4"/>
      <c r="I83" s="179" t="s">
        <v>235</v>
      </c>
      <c r="J83" s="180"/>
      <c r="K83" s="57" t="s">
        <v>190</v>
      </c>
      <c r="L83" s="58">
        <v>15</v>
      </c>
      <c r="M83" s="4"/>
      <c r="N83" s="4"/>
      <c r="O83" s="4"/>
      <c r="P83" s="4"/>
      <c r="Q83" s="5"/>
    </row>
    <row r="84" spans="2:17" ht="49.5" x14ac:dyDescent="0.25">
      <c r="B84" s="3"/>
      <c r="C84" s="4"/>
      <c r="D84" s="4"/>
      <c r="E84" s="4"/>
      <c r="F84" s="4"/>
      <c r="G84" s="4"/>
      <c r="H84" s="4"/>
      <c r="I84" s="179"/>
      <c r="J84" s="180"/>
      <c r="K84" s="57" t="s">
        <v>194</v>
      </c>
      <c r="L84" s="58">
        <v>0</v>
      </c>
      <c r="M84" s="4"/>
      <c r="N84" s="4"/>
      <c r="O84" s="4"/>
      <c r="P84" s="4"/>
      <c r="Q84" s="5"/>
    </row>
    <row r="85" spans="2:17" ht="16.5" x14ac:dyDescent="0.25">
      <c r="B85" s="3"/>
      <c r="C85" s="4"/>
      <c r="D85" s="4"/>
      <c r="E85" s="4"/>
      <c r="F85" s="4"/>
      <c r="G85" s="4"/>
      <c r="H85" s="4"/>
      <c r="I85" s="179" t="s">
        <v>236</v>
      </c>
      <c r="J85" s="180"/>
      <c r="K85" s="57" t="s">
        <v>191</v>
      </c>
      <c r="L85" s="58">
        <v>10</v>
      </c>
      <c r="M85" s="4"/>
      <c r="N85" s="4"/>
      <c r="O85" s="4"/>
      <c r="P85" s="4"/>
      <c r="Q85" s="5"/>
    </row>
    <row r="86" spans="2:17" ht="16.5" x14ac:dyDescent="0.25">
      <c r="B86" s="3"/>
      <c r="C86" s="4"/>
      <c r="D86" s="4"/>
      <c r="E86" s="4"/>
      <c r="F86" s="4"/>
      <c r="G86" s="4"/>
      <c r="H86" s="4"/>
      <c r="I86" s="179"/>
      <c r="J86" s="180"/>
      <c r="K86" s="57" t="s">
        <v>193</v>
      </c>
      <c r="L86" s="58">
        <v>5</v>
      </c>
      <c r="M86" s="4"/>
      <c r="N86" s="4"/>
      <c r="O86" s="4"/>
      <c r="P86" s="4"/>
      <c r="Q86" s="5"/>
    </row>
    <row r="87" spans="2:17" ht="17.25" thickBot="1" x14ac:dyDescent="0.3">
      <c r="B87" s="3"/>
      <c r="C87" s="4"/>
      <c r="D87" s="4"/>
      <c r="E87" s="4"/>
      <c r="F87" s="4"/>
      <c r="G87" s="4"/>
      <c r="H87" s="4"/>
      <c r="I87" s="210"/>
      <c r="J87" s="211"/>
      <c r="K87" s="60" t="s">
        <v>237</v>
      </c>
      <c r="L87" s="61">
        <v>0</v>
      </c>
      <c r="M87" s="4"/>
      <c r="N87" s="4"/>
      <c r="O87" s="4"/>
      <c r="P87" s="4"/>
      <c r="Q87" s="5"/>
    </row>
    <row r="88" spans="2:17" ht="18" x14ac:dyDescent="0.25">
      <c r="B88" s="3"/>
      <c r="C88" s="4"/>
      <c r="D88" s="4"/>
      <c r="E88" s="4"/>
      <c r="F88" s="4"/>
      <c r="G88" s="4"/>
      <c r="H88" s="4"/>
      <c r="I88" s="62" t="s">
        <v>64</v>
      </c>
      <c r="J88" s="204" t="s">
        <v>239</v>
      </c>
      <c r="K88" s="204"/>
      <c r="L88" s="205"/>
      <c r="M88" s="4"/>
      <c r="N88" s="4"/>
      <c r="O88" s="4"/>
      <c r="P88" s="4"/>
      <c r="Q88" s="5"/>
    </row>
    <row r="89" spans="2:17" ht="18" x14ac:dyDescent="0.25">
      <c r="B89" s="3"/>
      <c r="C89" s="4"/>
      <c r="D89" s="4"/>
      <c r="E89" s="4"/>
      <c r="F89" s="4"/>
      <c r="G89" s="4"/>
      <c r="H89" s="4"/>
      <c r="I89" s="56" t="s">
        <v>58</v>
      </c>
      <c r="J89" s="206" t="s">
        <v>240</v>
      </c>
      <c r="K89" s="206"/>
      <c r="L89" s="207"/>
      <c r="M89" s="4"/>
      <c r="N89" s="4"/>
      <c r="O89" s="4"/>
      <c r="P89" s="4"/>
      <c r="Q89" s="5"/>
    </row>
    <row r="90" spans="2:17" ht="18.75" thickBot="1" x14ac:dyDescent="0.3">
      <c r="B90" s="3"/>
      <c r="C90" s="4"/>
      <c r="D90" s="4"/>
      <c r="E90" s="4"/>
      <c r="F90" s="4"/>
      <c r="G90" s="4"/>
      <c r="H90" s="4"/>
      <c r="I90" s="59" t="s">
        <v>65</v>
      </c>
      <c r="J90" s="208" t="s">
        <v>241</v>
      </c>
      <c r="K90" s="208"/>
      <c r="L90" s="209"/>
      <c r="M90" s="4"/>
      <c r="N90" s="4"/>
      <c r="O90" s="4"/>
      <c r="P90" s="4"/>
      <c r="Q90" s="5"/>
    </row>
    <row r="91" spans="2:17" ht="15.75" thickBot="1" x14ac:dyDescent="0.3">
      <c r="B91" s="3"/>
      <c r="C91" s="4"/>
      <c r="D91" s="4"/>
      <c r="E91" s="4"/>
      <c r="F91" s="4"/>
      <c r="G91" s="4"/>
      <c r="H91" s="4"/>
      <c r="I91" s="4"/>
      <c r="J91" s="4"/>
      <c r="K91" s="4"/>
      <c r="L91" s="4"/>
      <c r="M91" s="4"/>
      <c r="N91" s="4"/>
      <c r="O91" s="4"/>
      <c r="P91" s="4"/>
      <c r="Q91" s="5"/>
    </row>
    <row r="92" spans="2:17" ht="23.25" customHeight="1" thickBot="1" x14ac:dyDescent="0.3">
      <c r="B92" s="254" t="s">
        <v>248</v>
      </c>
      <c r="C92" s="255"/>
      <c r="D92" s="255"/>
      <c r="E92" s="255"/>
      <c r="F92" s="255"/>
      <c r="G92" s="255"/>
      <c r="H92" s="255"/>
      <c r="I92" s="255"/>
      <c r="J92" s="255"/>
      <c r="K92" s="255"/>
      <c r="L92" s="255"/>
      <c r="M92" s="255"/>
      <c r="N92" s="255"/>
      <c r="O92" s="255"/>
      <c r="P92" s="255"/>
      <c r="Q92" s="256"/>
    </row>
    <row r="93" spans="2:17" ht="15.75" thickBot="1" x14ac:dyDescent="0.3">
      <c r="B93" s="3"/>
      <c r="C93" s="4"/>
      <c r="D93" s="4"/>
      <c r="E93" s="4"/>
      <c r="F93" s="4"/>
      <c r="G93" s="4"/>
      <c r="H93" s="4"/>
      <c r="I93" s="4"/>
      <c r="J93" s="4"/>
      <c r="K93" s="4"/>
      <c r="L93" s="4"/>
      <c r="M93" s="4"/>
      <c r="N93" s="4"/>
      <c r="O93" s="4"/>
      <c r="P93" s="4"/>
      <c r="Q93" s="5"/>
    </row>
    <row r="94" spans="2:17" ht="45" customHeight="1" x14ac:dyDescent="0.25">
      <c r="B94" s="3"/>
      <c r="C94" s="186" t="s">
        <v>249</v>
      </c>
      <c r="D94" s="187"/>
      <c r="E94" s="188"/>
      <c r="F94" s="63"/>
      <c r="G94" s="4"/>
      <c r="H94" s="4"/>
      <c r="I94" s="189" t="s">
        <v>253</v>
      </c>
      <c r="J94" s="190"/>
      <c r="K94" s="190"/>
      <c r="L94" s="190"/>
      <c r="M94" s="190"/>
      <c r="N94" s="190"/>
      <c r="O94" s="190"/>
      <c r="P94" s="191"/>
      <c r="Q94" s="5"/>
    </row>
    <row r="95" spans="2:17" ht="33" customHeight="1" thickBot="1" x14ac:dyDescent="0.3">
      <c r="B95" s="3"/>
      <c r="C95" s="64" t="s">
        <v>250</v>
      </c>
      <c r="D95" s="65" t="s">
        <v>251</v>
      </c>
      <c r="E95" s="66" t="s">
        <v>252</v>
      </c>
      <c r="F95" s="4"/>
      <c r="G95" s="4"/>
      <c r="H95" s="4"/>
      <c r="I95" s="192"/>
      <c r="J95" s="193"/>
      <c r="K95" s="193"/>
      <c r="L95" s="193"/>
      <c r="M95" s="193"/>
      <c r="N95" s="193"/>
      <c r="O95" s="193"/>
      <c r="P95" s="194"/>
      <c r="Q95" s="5"/>
    </row>
    <row r="96" spans="2:17" ht="18" x14ac:dyDescent="0.3">
      <c r="B96" s="3"/>
      <c r="C96" s="67" t="s">
        <v>64</v>
      </c>
      <c r="D96" s="68" t="s">
        <v>64</v>
      </c>
      <c r="E96" s="69" t="s">
        <v>64</v>
      </c>
      <c r="F96" s="4"/>
      <c r="G96" s="4"/>
      <c r="H96" s="4"/>
      <c r="I96" s="53" t="s">
        <v>64</v>
      </c>
      <c r="J96" s="201" t="s">
        <v>254</v>
      </c>
      <c r="K96" s="202"/>
      <c r="L96" s="202"/>
      <c r="M96" s="202"/>
      <c r="N96" s="202"/>
      <c r="O96" s="202"/>
      <c r="P96" s="203"/>
      <c r="Q96" s="5"/>
    </row>
    <row r="97" spans="2:17" ht="18" x14ac:dyDescent="0.3">
      <c r="B97" s="3"/>
      <c r="C97" s="67" t="s">
        <v>64</v>
      </c>
      <c r="D97" s="68" t="s">
        <v>58</v>
      </c>
      <c r="E97" s="69" t="s">
        <v>58</v>
      </c>
      <c r="F97" s="4"/>
      <c r="G97" s="4"/>
      <c r="H97" s="4"/>
      <c r="I97" s="56" t="s">
        <v>58</v>
      </c>
      <c r="J97" s="195" t="s">
        <v>255</v>
      </c>
      <c r="K97" s="196"/>
      <c r="L97" s="196"/>
      <c r="M97" s="196"/>
      <c r="N97" s="196"/>
      <c r="O97" s="196"/>
      <c r="P97" s="197"/>
      <c r="Q97" s="5"/>
    </row>
    <row r="98" spans="2:17" ht="18.75" thickBot="1" x14ac:dyDescent="0.35">
      <c r="B98" s="3"/>
      <c r="C98" s="67" t="s">
        <v>64</v>
      </c>
      <c r="D98" s="68" t="s">
        <v>65</v>
      </c>
      <c r="E98" s="69" t="s">
        <v>65</v>
      </c>
      <c r="F98" s="4"/>
      <c r="G98" s="4"/>
      <c r="H98" s="4"/>
      <c r="I98" s="59" t="s">
        <v>65</v>
      </c>
      <c r="J98" s="198" t="s">
        <v>256</v>
      </c>
      <c r="K98" s="199"/>
      <c r="L98" s="199"/>
      <c r="M98" s="199"/>
      <c r="N98" s="199"/>
      <c r="O98" s="199"/>
      <c r="P98" s="200"/>
      <c r="Q98" s="5"/>
    </row>
    <row r="99" spans="2:17" ht="18" x14ac:dyDescent="0.25">
      <c r="B99" s="3"/>
      <c r="C99" s="67" t="s">
        <v>58</v>
      </c>
      <c r="D99" s="68" t="s">
        <v>64</v>
      </c>
      <c r="E99" s="69" t="s">
        <v>58</v>
      </c>
      <c r="F99" s="4"/>
      <c r="G99" s="4"/>
      <c r="H99" s="4"/>
      <c r="I99" s="4"/>
      <c r="J99" s="4"/>
      <c r="K99" s="4"/>
      <c r="L99" s="4"/>
      <c r="M99" s="4"/>
      <c r="N99" s="4"/>
      <c r="O99" s="4"/>
      <c r="P99" s="4"/>
      <c r="Q99" s="5"/>
    </row>
    <row r="100" spans="2:17" ht="18" x14ac:dyDescent="0.25">
      <c r="B100" s="3"/>
      <c r="C100" s="67" t="s">
        <v>58</v>
      </c>
      <c r="D100" s="68" t="s">
        <v>58</v>
      </c>
      <c r="E100" s="69" t="s">
        <v>58</v>
      </c>
      <c r="F100" s="4"/>
      <c r="G100" s="4"/>
      <c r="H100" s="4"/>
      <c r="I100" s="4" t="s">
        <v>380</v>
      </c>
      <c r="J100" s="4"/>
      <c r="K100" s="4"/>
      <c r="L100" s="4"/>
      <c r="M100" s="4"/>
      <c r="N100" s="4"/>
      <c r="O100" s="4"/>
      <c r="P100" s="4"/>
      <c r="Q100" s="5"/>
    </row>
    <row r="101" spans="2:17" ht="18" x14ac:dyDescent="0.25">
      <c r="B101" s="3"/>
      <c r="C101" s="67" t="s">
        <v>58</v>
      </c>
      <c r="D101" s="68" t="s">
        <v>65</v>
      </c>
      <c r="E101" s="69" t="s">
        <v>65</v>
      </c>
      <c r="F101" s="4"/>
      <c r="G101" s="4"/>
      <c r="H101" s="4"/>
      <c r="I101" s="4">
        <v>0</v>
      </c>
      <c r="J101" s="4"/>
      <c r="K101" s="4"/>
      <c r="L101" s="4"/>
      <c r="M101" s="4"/>
      <c r="N101" s="4"/>
      <c r="O101" s="4"/>
      <c r="P101" s="4"/>
      <c r="Q101" s="5"/>
    </row>
    <row r="102" spans="2:17" ht="18" x14ac:dyDescent="0.25">
      <c r="B102" s="3"/>
      <c r="C102" s="70" t="s">
        <v>65</v>
      </c>
      <c r="D102" s="71" t="s">
        <v>64</v>
      </c>
      <c r="E102" s="72" t="s">
        <v>65</v>
      </c>
      <c r="F102" s="48"/>
      <c r="G102" s="48"/>
      <c r="H102" s="48"/>
      <c r="I102" s="73">
        <v>1</v>
      </c>
      <c r="J102" s="48"/>
      <c r="K102" s="48"/>
      <c r="L102" s="48"/>
      <c r="M102" s="49"/>
      <c r="N102" s="4"/>
      <c r="O102" s="4"/>
      <c r="P102" s="4"/>
      <c r="Q102" s="5"/>
    </row>
    <row r="103" spans="2:17" ht="18.75" x14ac:dyDescent="0.25">
      <c r="B103" s="3"/>
      <c r="C103" s="70" t="s">
        <v>65</v>
      </c>
      <c r="D103" s="68" t="s">
        <v>58</v>
      </c>
      <c r="E103" s="69" t="s">
        <v>65</v>
      </c>
      <c r="F103" s="74"/>
      <c r="G103" s="74"/>
      <c r="H103" s="74"/>
      <c r="I103" s="74">
        <v>2</v>
      </c>
      <c r="J103" s="74"/>
      <c r="K103" s="74"/>
      <c r="L103" s="74"/>
      <c r="M103" s="75"/>
      <c r="N103" s="4"/>
      <c r="O103" s="4"/>
      <c r="P103" s="4"/>
      <c r="Q103" s="5"/>
    </row>
    <row r="104" spans="2:17" ht="19.5" thickBot="1" x14ac:dyDescent="0.3">
      <c r="B104" s="3"/>
      <c r="C104" s="76" t="s">
        <v>65</v>
      </c>
      <c r="D104" s="77" t="s">
        <v>65</v>
      </c>
      <c r="E104" s="78" t="s">
        <v>65</v>
      </c>
      <c r="F104" s="74"/>
      <c r="G104" s="74"/>
      <c r="H104" s="74"/>
      <c r="I104" s="74"/>
      <c r="J104" s="74"/>
      <c r="K104" s="74"/>
      <c r="L104" s="74"/>
      <c r="M104" s="75"/>
      <c r="N104" s="4"/>
      <c r="O104" s="4"/>
      <c r="P104" s="4"/>
      <c r="Q104" s="5"/>
    </row>
    <row r="105" spans="2:17" ht="19.5" thickBot="1" x14ac:dyDescent="0.35">
      <c r="B105" s="3"/>
      <c r="C105" s="79"/>
      <c r="D105" s="79"/>
      <c r="E105" s="74"/>
      <c r="F105" s="74"/>
      <c r="G105" s="74"/>
      <c r="H105" s="74"/>
      <c r="I105" s="74"/>
      <c r="J105" s="74"/>
      <c r="K105" s="74"/>
      <c r="L105" s="74"/>
      <c r="M105" s="75"/>
      <c r="N105" s="4"/>
      <c r="O105" s="4"/>
      <c r="P105" s="4"/>
      <c r="Q105" s="5"/>
    </row>
    <row r="106" spans="2:17" ht="23.25" customHeight="1" thickBot="1" x14ac:dyDescent="0.3">
      <c r="B106" s="254" t="s">
        <v>96</v>
      </c>
      <c r="C106" s="255"/>
      <c r="D106" s="255"/>
      <c r="E106" s="255"/>
      <c r="F106" s="255"/>
      <c r="G106" s="255"/>
      <c r="H106" s="255"/>
      <c r="I106" s="255"/>
      <c r="J106" s="255"/>
      <c r="K106" s="255"/>
      <c r="L106" s="255"/>
      <c r="M106" s="255"/>
      <c r="N106" s="255"/>
      <c r="O106" s="255"/>
      <c r="P106" s="255"/>
      <c r="Q106" s="256"/>
    </row>
    <row r="107" spans="2:17" x14ac:dyDescent="0.25">
      <c r="B107" s="3"/>
      <c r="C107" s="4"/>
      <c r="D107" s="4"/>
      <c r="E107" s="4"/>
      <c r="F107" s="4"/>
      <c r="G107" s="4"/>
      <c r="H107" s="4"/>
      <c r="I107" s="4"/>
      <c r="J107" s="4"/>
      <c r="K107" s="4"/>
      <c r="L107" s="4"/>
      <c r="M107" s="4"/>
      <c r="N107" s="4"/>
      <c r="O107" s="4"/>
      <c r="P107" s="4"/>
      <c r="Q107" s="5"/>
    </row>
    <row r="108" spans="2:17" ht="72.75" customHeight="1" x14ac:dyDescent="0.25">
      <c r="B108" s="3"/>
      <c r="C108" s="271" t="s">
        <v>87</v>
      </c>
      <c r="D108" s="271"/>
      <c r="E108" s="271" t="s">
        <v>88</v>
      </c>
      <c r="F108" s="271"/>
      <c r="G108" s="271" t="s">
        <v>89</v>
      </c>
      <c r="H108" s="271"/>
      <c r="I108" s="271" t="s">
        <v>90</v>
      </c>
      <c r="J108" s="271"/>
      <c r="K108" s="272" t="s">
        <v>91</v>
      </c>
      <c r="L108" s="273"/>
      <c r="M108" s="49"/>
      <c r="N108" s="4"/>
      <c r="O108" s="4"/>
      <c r="P108" s="4"/>
      <c r="Q108" s="5"/>
    </row>
    <row r="109" spans="2:17" ht="18.75" x14ac:dyDescent="0.3">
      <c r="B109" s="3"/>
      <c r="C109" s="260" t="s">
        <v>64</v>
      </c>
      <c r="D109" s="260"/>
      <c r="E109" s="261" t="s">
        <v>92</v>
      </c>
      <c r="F109" s="261"/>
      <c r="G109" s="261" t="s">
        <v>92</v>
      </c>
      <c r="H109" s="261"/>
      <c r="I109" s="261">
        <v>2</v>
      </c>
      <c r="J109" s="261"/>
      <c r="K109" s="264">
        <v>2</v>
      </c>
      <c r="L109" s="265"/>
      <c r="M109" s="75"/>
      <c r="N109" s="4"/>
      <c r="O109" s="4"/>
      <c r="P109" s="4"/>
      <c r="Q109" s="5"/>
    </row>
    <row r="110" spans="2:17" ht="18.75" x14ac:dyDescent="0.3">
      <c r="B110" s="3"/>
      <c r="C110" s="260" t="s">
        <v>64</v>
      </c>
      <c r="D110" s="260"/>
      <c r="E110" s="261" t="s">
        <v>92</v>
      </c>
      <c r="F110" s="261"/>
      <c r="G110" s="261" t="s">
        <v>93</v>
      </c>
      <c r="H110" s="261"/>
      <c r="I110" s="261">
        <v>2</v>
      </c>
      <c r="J110" s="261"/>
      <c r="K110" s="264">
        <v>1</v>
      </c>
      <c r="L110" s="265"/>
      <c r="M110" s="75"/>
      <c r="N110" s="80" t="s">
        <v>92</v>
      </c>
      <c r="O110" s="80"/>
      <c r="P110" s="4"/>
      <c r="Q110" s="5"/>
    </row>
    <row r="111" spans="2:17" ht="18.75" x14ac:dyDescent="0.3">
      <c r="B111" s="3"/>
      <c r="C111" s="260" t="s">
        <v>64</v>
      </c>
      <c r="D111" s="260"/>
      <c r="E111" s="261" t="s">
        <v>92</v>
      </c>
      <c r="F111" s="261"/>
      <c r="G111" s="261" t="s">
        <v>94</v>
      </c>
      <c r="H111" s="261"/>
      <c r="I111" s="261">
        <v>2</v>
      </c>
      <c r="J111" s="261"/>
      <c r="K111" s="264">
        <v>0</v>
      </c>
      <c r="L111" s="265"/>
      <c r="M111" s="75"/>
      <c r="N111" s="80" t="s">
        <v>94</v>
      </c>
      <c r="O111" s="80"/>
      <c r="P111" s="4"/>
      <c r="Q111" s="5"/>
    </row>
    <row r="112" spans="2:17" ht="18.75" x14ac:dyDescent="0.3">
      <c r="B112" s="3"/>
      <c r="C112" s="260" t="s">
        <v>64</v>
      </c>
      <c r="D112" s="260"/>
      <c r="E112" s="261" t="s">
        <v>94</v>
      </c>
      <c r="F112" s="261"/>
      <c r="G112" s="261" t="s">
        <v>92</v>
      </c>
      <c r="H112" s="261"/>
      <c r="I112" s="261">
        <v>0</v>
      </c>
      <c r="J112" s="261"/>
      <c r="K112" s="264">
        <v>2</v>
      </c>
      <c r="L112" s="265"/>
      <c r="M112" s="75"/>
      <c r="N112" s="4"/>
      <c r="O112" s="4"/>
      <c r="P112" s="4"/>
      <c r="Q112" s="5"/>
    </row>
    <row r="113" spans="2:17" ht="18.75" x14ac:dyDescent="0.3">
      <c r="B113" s="3"/>
      <c r="C113" s="260" t="s">
        <v>58</v>
      </c>
      <c r="D113" s="260"/>
      <c r="E113" s="261" t="s">
        <v>92</v>
      </c>
      <c r="F113" s="261"/>
      <c r="G113" s="261" t="s">
        <v>92</v>
      </c>
      <c r="H113" s="261"/>
      <c r="I113" s="261">
        <v>1</v>
      </c>
      <c r="J113" s="261"/>
      <c r="K113" s="264">
        <v>1</v>
      </c>
      <c r="L113" s="265"/>
      <c r="M113" s="75"/>
      <c r="N113" s="80" t="s">
        <v>92</v>
      </c>
      <c r="O113" s="80"/>
      <c r="P113" s="4"/>
      <c r="Q113" s="5"/>
    </row>
    <row r="114" spans="2:17" ht="18.75" x14ac:dyDescent="0.3">
      <c r="B114" s="3"/>
      <c r="C114" s="260" t="s">
        <v>58</v>
      </c>
      <c r="D114" s="260"/>
      <c r="E114" s="261" t="s">
        <v>92</v>
      </c>
      <c r="F114" s="261"/>
      <c r="G114" s="261" t="s">
        <v>93</v>
      </c>
      <c r="H114" s="261"/>
      <c r="I114" s="261">
        <v>1</v>
      </c>
      <c r="J114" s="261"/>
      <c r="K114" s="264">
        <v>0</v>
      </c>
      <c r="L114" s="265"/>
      <c r="M114" s="75"/>
      <c r="N114" s="80" t="s">
        <v>93</v>
      </c>
      <c r="O114" s="80"/>
      <c r="P114" s="4"/>
      <c r="Q114" s="5"/>
    </row>
    <row r="115" spans="2:17" ht="18.75" x14ac:dyDescent="0.3">
      <c r="B115" s="3"/>
      <c r="C115" s="260" t="s">
        <v>58</v>
      </c>
      <c r="D115" s="260"/>
      <c r="E115" s="261" t="s">
        <v>92</v>
      </c>
      <c r="F115" s="261"/>
      <c r="G115" s="261" t="s">
        <v>94</v>
      </c>
      <c r="H115" s="261"/>
      <c r="I115" s="261">
        <v>1</v>
      </c>
      <c r="J115" s="261"/>
      <c r="K115" s="264">
        <v>0</v>
      </c>
      <c r="L115" s="265"/>
      <c r="M115" s="75"/>
      <c r="N115" s="80" t="s">
        <v>94</v>
      </c>
      <c r="O115" s="80"/>
      <c r="P115" s="4"/>
      <c r="Q115" s="5"/>
    </row>
    <row r="116" spans="2:17" ht="18.75" x14ac:dyDescent="0.3">
      <c r="B116" s="3"/>
      <c r="C116" s="260" t="s">
        <v>58</v>
      </c>
      <c r="D116" s="260"/>
      <c r="E116" s="261" t="s">
        <v>94</v>
      </c>
      <c r="F116" s="261"/>
      <c r="G116" s="261" t="s">
        <v>92</v>
      </c>
      <c r="H116" s="261"/>
      <c r="I116" s="261">
        <v>0</v>
      </c>
      <c r="J116" s="261"/>
      <c r="K116" s="264">
        <v>1</v>
      </c>
      <c r="L116" s="265"/>
      <c r="M116" s="75"/>
      <c r="N116" s="4"/>
      <c r="O116" s="4"/>
      <c r="P116" s="4"/>
      <c r="Q116" s="5"/>
    </row>
    <row r="117" spans="2:17" x14ac:dyDescent="0.25">
      <c r="B117" s="3"/>
      <c r="C117" s="4"/>
      <c r="D117" s="4"/>
      <c r="E117" s="4"/>
      <c r="F117" s="4"/>
      <c r="G117" s="4"/>
      <c r="H117" s="4"/>
      <c r="I117" s="4"/>
      <c r="J117" s="4"/>
      <c r="K117" s="4"/>
      <c r="L117" s="4"/>
      <c r="M117" s="4"/>
      <c r="N117" s="4"/>
      <c r="O117" s="4"/>
      <c r="P117" s="4"/>
      <c r="Q117" s="5"/>
    </row>
    <row r="118" spans="2:17" x14ac:dyDescent="0.25">
      <c r="B118" s="3"/>
      <c r="C118" s="4"/>
      <c r="D118" s="4"/>
      <c r="E118" s="81" t="s">
        <v>387</v>
      </c>
      <c r="F118" s="81"/>
      <c r="G118" s="81"/>
      <c r="H118" s="4"/>
      <c r="I118" s="4"/>
      <c r="J118" s="4"/>
      <c r="K118" s="4"/>
      <c r="L118" s="4"/>
      <c r="M118" s="4"/>
      <c r="N118" s="4"/>
      <c r="O118" s="4"/>
      <c r="P118" s="4"/>
      <c r="Q118" s="5"/>
    </row>
    <row r="119" spans="2:17" ht="15.75" x14ac:dyDescent="0.25">
      <c r="B119" s="3"/>
      <c r="C119" s="4"/>
      <c r="D119" s="4"/>
      <c r="E119" s="82" t="s">
        <v>294</v>
      </c>
      <c r="F119" s="83"/>
      <c r="G119" s="83"/>
      <c r="H119" s="4"/>
      <c r="I119" s="4"/>
      <c r="J119" s="4"/>
      <c r="K119" s="4"/>
      <c r="L119" s="4"/>
      <c r="M119" s="4"/>
      <c r="N119" s="4"/>
      <c r="O119" s="4"/>
      <c r="P119" s="4"/>
      <c r="Q119" s="5"/>
    </row>
    <row r="120" spans="2:17" ht="15.75" x14ac:dyDescent="0.25">
      <c r="B120" s="3"/>
      <c r="C120" s="4"/>
      <c r="D120" s="4"/>
      <c r="E120" s="82" t="s">
        <v>295</v>
      </c>
      <c r="F120" s="83"/>
      <c r="G120" s="83"/>
      <c r="H120" s="4"/>
      <c r="I120" s="4"/>
      <c r="J120" s="4"/>
      <c r="K120" s="4"/>
      <c r="L120" s="4"/>
      <c r="M120" s="4"/>
      <c r="N120" s="4"/>
      <c r="O120" s="4"/>
      <c r="P120" s="4"/>
      <c r="Q120" s="5"/>
    </row>
    <row r="121" spans="2:17" ht="15.75" x14ac:dyDescent="0.25">
      <c r="B121" s="3"/>
      <c r="C121" s="4"/>
      <c r="D121" s="4"/>
      <c r="E121" s="82" t="s">
        <v>296</v>
      </c>
      <c r="F121" s="83"/>
      <c r="G121" s="83"/>
      <c r="H121" s="4"/>
      <c r="I121" s="4"/>
      <c r="J121" s="4"/>
      <c r="K121" s="4"/>
      <c r="L121" s="4"/>
      <c r="M121" s="4"/>
      <c r="N121" s="4"/>
      <c r="O121" s="4"/>
      <c r="P121" s="4"/>
      <c r="Q121" s="5"/>
    </row>
    <row r="122" spans="2:17" x14ac:dyDescent="0.25">
      <c r="B122" s="3"/>
      <c r="C122" s="4"/>
      <c r="D122" s="4"/>
      <c r="E122" s="4"/>
      <c r="F122" s="4"/>
      <c r="G122" s="4"/>
      <c r="H122" s="4"/>
      <c r="I122" s="4"/>
      <c r="J122" s="4"/>
      <c r="K122" s="4"/>
      <c r="L122" s="4"/>
      <c r="M122" s="4"/>
      <c r="N122" s="4"/>
      <c r="O122" s="4"/>
      <c r="P122" s="4"/>
      <c r="Q122" s="5"/>
    </row>
    <row r="123" spans="2:17" x14ac:dyDescent="0.25">
      <c r="B123" s="3"/>
      <c r="C123" s="4"/>
      <c r="D123" s="4"/>
      <c r="E123" s="4"/>
      <c r="F123" s="4"/>
      <c r="G123" s="4"/>
      <c r="H123" s="4"/>
      <c r="I123" s="4"/>
      <c r="J123" s="4"/>
      <c r="K123" s="4"/>
      <c r="L123" s="4"/>
      <c r="M123" s="4"/>
      <c r="N123" s="4"/>
      <c r="O123" s="4"/>
      <c r="P123" s="4"/>
      <c r="Q123" s="5"/>
    </row>
    <row r="124" spans="2:17" x14ac:dyDescent="0.25">
      <c r="B124" s="3"/>
      <c r="C124" s="4"/>
      <c r="D124" s="4"/>
      <c r="E124" s="4"/>
      <c r="F124" s="4"/>
      <c r="G124" s="4"/>
      <c r="H124" s="4"/>
      <c r="I124" s="4"/>
      <c r="J124" s="4"/>
      <c r="K124" s="4"/>
      <c r="L124" s="4"/>
      <c r="M124" s="4"/>
      <c r="N124" s="4"/>
      <c r="O124" s="4"/>
      <c r="P124" s="4"/>
      <c r="Q124" s="5"/>
    </row>
    <row r="125" spans="2:17" x14ac:dyDescent="0.25">
      <c r="B125" s="3"/>
      <c r="C125" s="4"/>
      <c r="D125" s="4"/>
      <c r="E125" s="4"/>
      <c r="F125" s="4"/>
      <c r="G125" s="4"/>
      <c r="H125" s="4"/>
      <c r="I125" s="4"/>
      <c r="J125" s="4"/>
      <c r="K125" s="4"/>
      <c r="L125" s="4"/>
      <c r="M125" s="4"/>
      <c r="N125" s="4"/>
      <c r="O125" s="4"/>
      <c r="P125" s="4"/>
      <c r="Q125" s="5"/>
    </row>
    <row r="126" spans="2:17" x14ac:dyDescent="0.25">
      <c r="B126" s="3"/>
      <c r="C126" s="4"/>
      <c r="D126" s="4"/>
      <c r="E126" s="4"/>
      <c r="F126" s="4"/>
      <c r="G126" s="4"/>
      <c r="H126" s="4"/>
      <c r="I126" s="4"/>
      <c r="J126" s="4"/>
      <c r="K126" s="4"/>
      <c r="L126" s="4"/>
      <c r="M126" s="4"/>
      <c r="N126" s="4"/>
      <c r="O126" s="4"/>
      <c r="P126" s="4"/>
      <c r="Q126" s="5"/>
    </row>
    <row r="127" spans="2:17" x14ac:dyDescent="0.25">
      <c r="B127" s="3"/>
      <c r="C127" s="4"/>
      <c r="D127" s="4"/>
      <c r="E127" s="4"/>
      <c r="F127" s="4"/>
      <c r="G127" s="4"/>
      <c r="H127" s="4"/>
      <c r="I127" s="4"/>
      <c r="J127" s="4"/>
      <c r="K127" s="4"/>
      <c r="L127" s="4"/>
      <c r="M127" s="4"/>
      <c r="N127" s="4"/>
      <c r="O127" s="4"/>
      <c r="P127" s="4"/>
      <c r="Q127" s="5"/>
    </row>
    <row r="128" spans="2:17" ht="15.75" thickBot="1" x14ac:dyDescent="0.3">
      <c r="B128" s="84"/>
      <c r="C128" s="85"/>
      <c r="D128" s="85"/>
      <c r="E128" s="85"/>
      <c r="F128" s="85"/>
      <c r="G128" s="85"/>
      <c r="H128" s="85"/>
      <c r="I128" s="85"/>
      <c r="J128" s="85"/>
      <c r="K128" s="85"/>
      <c r="L128" s="85"/>
      <c r="M128" s="85"/>
      <c r="N128" s="85"/>
      <c r="O128" s="85"/>
      <c r="P128" s="85"/>
      <c r="Q128" s="86"/>
    </row>
  </sheetData>
  <sheetProtection algorithmName="SHA-512" hashValue="9y7jc+WT3gqKjApKT/cJ8hE5j8JRJT8B6Slca8nGJ0nuMciSxUGy6iRMRShQDKyjIapk/MQaR0GFqdoPexP5Bw==" saltValue="3DCzOcpVK/y7THGIcMFraA==" spinCount="100000" sheet="1" objects="1" scenarios="1" formatCells="0" formatColumns="0" formatRows="0"/>
  <mergeCells count="215">
    <mergeCell ref="K10:L10"/>
    <mergeCell ref="K11:L11"/>
    <mergeCell ref="K28:L28"/>
    <mergeCell ref="K27:L27"/>
    <mergeCell ref="K26:L26"/>
    <mergeCell ref="K25:L25"/>
    <mergeCell ref="K24:L24"/>
    <mergeCell ref="K23:L23"/>
    <mergeCell ref="K116:L116"/>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O26:P26"/>
    <mergeCell ref="O27:P27"/>
    <mergeCell ref="O28:P28"/>
    <mergeCell ref="O34:P34"/>
    <mergeCell ref="O35:P35"/>
    <mergeCell ref="O23:P23"/>
    <mergeCell ref="O22:P22"/>
    <mergeCell ref="O29:P29"/>
    <mergeCell ref="O30:P30"/>
    <mergeCell ref="O31:P31"/>
    <mergeCell ref="O32:P32"/>
    <mergeCell ref="O33:P33"/>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F5:M5"/>
    <mergeCell ref="F6:M6"/>
    <mergeCell ref="K115:L115"/>
    <mergeCell ref="K109:L109"/>
    <mergeCell ref="K110:L110"/>
    <mergeCell ref="K111:L111"/>
    <mergeCell ref="K112:L112"/>
    <mergeCell ref="K113:L113"/>
    <mergeCell ref="K114:L114"/>
    <mergeCell ref="G115:H115"/>
    <mergeCell ref="B7:Q7"/>
    <mergeCell ref="B8:Q8"/>
    <mergeCell ref="C10:C14"/>
    <mergeCell ref="E16:I16"/>
    <mergeCell ref="B106:Q106"/>
    <mergeCell ref="C108:D108"/>
    <mergeCell ref="E108:F108"/>
    <mergeCell ref="G108:H108"/>
    <mergeCell ref="I108:J108"/>
    <mergeCell ref="K108:L108"/>
    <mergeCell ref="D5:E5"/>
    <mergeCell ref="N5:O6"/>
    <mergeCell ref="P5:Q6"/>
    <mergeCell ref="B3:C6"/>
    <mergeCell ref="I109:J109"/>
    <mergeCell ref="I110:J110"/>
    <mergeCell ref="I111:J111"/>
    <mergeCell ref="I112:J112"/>
    <mergeCell ref="I113:J113"/>
    <mergeCell ref="I114:J114"/>
    <mergeCell ref="I115:J115"/>
    <mergeCell ref="I116:J116"/>
    <mergeCell ref="G109:H109"/>
    <mergeCell ref="G110:H110"/>
    <mergeCell ref="G111:H111"/>
    <mergeCell ref="G112:H112"/>
    <mergeCell ref="G113:H113"/>
    <mergeCell ref="G114:H114"/>
    <mergeCell ref="B38:Q38"/>
    <mergeCell ref="B68:Q68"/>
    <mergeCell ref="D3:E3"/>
    <mergeCell ref="N3:O3"/>
    <mergeCell ref="D4:E4"/>
    <mergeCell ref="N4:O4"/>
    <mergeCell ref="D6:E6"/>
    <mergeCell ref="C115:D115"/>
    <mergeCell ref="C116:D116"/>
    <mergeCell ref="E109:F109"/>
    <mergeCell ref="E110:F110"/>
    <mergeCell ref="E111:F111"/>
    <mergeCell ref="E112:F112"/>
    <mergeCell ref="E113:F113"/>
    <mergeCell ref="E114:F114"/>
    <mergeCell ref="E115:F115"/>
    <mergeCell ref="E116:F116"/>
    <mergeCell ref="C109:D109"/>
    <mergeCell ref="C110:D110"/>
    <mergeCell ref="C111:D111"/>
    <mergeCell ref="C112:D112"/>
    <mergeCell ref="C113:D113"/>
    <mergeCell ref="C114:D114"/>
    <mergeCell ref="G116:H116"/>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I83:J84"/>
    <mergeCell ref="C94:E94"/>
    <mergeCell ref="I94:P95"/>
    <mergeCell ref="J97:P97"/>
    <mergeCell ref="J98:P98"/>
    <mergeCell ref="J96:P96"/>
    <mergeCell ref="J88:L88"/>
    <mergeCell ref="J89:L89"/>
    <mergeCell ref="J90:L90"/>
    <mergeCell ref="I85:J87"/>
    <mergeCell ref="C70:G70"/>
    <mergeCell ref="D72:G72"/>
    <mergeCell ref="I71:J71"/>
    <mergeCell ref="I72:J73"/>
    <mergeCell ref="I74:J75"/>
    <mergeCell ref="I76:J77"/>
    <mergeCell ref="I78:J80"/>
    <mergeCell ref="D71:G71"/>
    <mergeCell ref="D73:G73"/>
    <mergeCell ref="D74:G74"/>
    <mergeCell ref="I70:L70"/>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topLeftCell="A4" zoomScale="60" zoomScaleNormal="60" workbookViewId="0">
      <selection activeCell="D14" sqref="D14:P14"/>
    </sheetView>
  </sheetViews>
  <sheetFormatPr baseColWidth="10" defaultRowHeight="15" x14ac:dyDescent="0.25"/>
  <cols>
    <col min="1" max="1" width="11.42578125" style="1"/>
    <col min="2" max="2" width="14.140625" style="1" customWidth="1"/>
    <col min="3" max="3" width="14.85546875" style="1" customWidth="1"/>
    <col min="4" max="4" width="11.42578125" style="1"/>
    <col min="5" max="5" width="13" style="1" customWidth="1"/>
    <col min="6" max="6" width="14" style="1" customWidth="1"/>
    <col min="7" max="7" width="13.5703125" style="1" customWidth="1"/>
    <col min="8" max="8" width="14.5703125" style="1" customWidth="1"/>
    <col min="9" max="9" width="14.28515625" style="1" customWidth="1"/>
    <col min="10" max="16384" width="11.42578125" style="1"/>
  </cols>
  <sheetData>
    <row r="1" spans="2:16" ht="7.5" customHeight="1" thickBot="1" x14ac:dyDescent="0.3"/>
    <row r="2" spans="2:16" s="2" customFormat="1" ht="39" customHeight="1" thickTop="1" x14ac:dyDescent="0.25">
      <c r="B2" s="311"/>
      <c r="C2" s="312"/>
      <c r="D2" s="315" t="s">
        <v>71</v>
      </c>
      <c r="E2" s="315"/>
      <c r="F2" s="316" t="s">
        <v>78</v>
      </c>
      <c r="G2" s="316"/>
      <c r="H2" s="316"/>
      <c r="I2" s="316"/>
      <c r="J2" s="316"/>
      <c r="K2" s="316"/>
      <c r="L2" s="316"/>
      <c r="M2" s="315" t="s">
        <v>72</v>
      </c>
      <c r="N2" s="315"/>
      <c r="O2" s="317"/>
      <c r="P2" s="318"/>
    </row>
    <row r="3" spans="2:16" s="2" customFormat="1" ht="27.75" customHeight="1" x14ac:dyDescent="0.25">
      <c r="B3" s="313"/>
      <c r="C3" s="285"/>
      <c r="D3" s="258" t="s">
        <v>73</v>
      </c>
      <c r="E3" s="258"/>
      <c r="F3" s="262" t="s">
        <v>74</v>
      </c>
      <c r="G3" s="262"/>
      <c r="H3" s="262"/>
      <c r="I3" s="262"/>
      <c r="J3" s="262"/>
      <c r="K3" s="262"/>
      <c r="L3" s="262"/>
      <c r="M3" s="258" t="s">
        <v>75</v>
      </c>
      <c r="N3" s="258"/>
      <c r="O3" s="319"/>
      <c r="P3" s="320"/>
    </row>
    <row r="4" spans="2:16" s="2" customFormat="1" ht="27.75" customHeight="1" x14ac:dyDescent="0.25">
      <c r="B4" s="313"/>
      <c r="C4" s="285"/>
      <c r="D4" s="258" t="s">
        <v>76</v>
      </c>
      <c r="E4" s="258"/>
      <c r="F4" s="262" t="s">
        <v>79</v>
      </c>
      <c r="G4" s="262"/>
      <c r="H4" s="262"/>
      <c r="I4" s="262"/>
      <c r="J4" s="262"/>
      <c r="K4" s="262"/>
      <c r="L4" s="262"/>
      <c r="M4" s="274" t="s">
        <v>77</v>
      </c>
      <c r="N4" s="275"/>
      <c r="O4" s="278"/>
      <c r="P4" s="321"/>
    </row>
    <row r="5" spans="2:16" s="2" customFormat="1" ht="42" customHeight="1" thickBot="1" x14ac:dyDescent="0.3">
      <c r="B5" s="314"/>
      <c r="C5" s="287"/>
      <c r="D5" s="259" t="s">
        <v>80</v>
      </c>
      <c r="E5" s="259"/>
      <c r="F5" s="263" t="s">
        <v>81</v>
      </c>
      <c r="G5" s="263"/>
      <c r="H5" s="263"/>
      <c r="I5" s="263"/>
      <c r="J5" s="263"/>
      <c r="K5" s="263"/>
      <c r="L5" s="263"/>
      <c r="M5" s="276"/>
      <c r="N5" s="277"/>
      <c r="O5" s="280"/>
      <c r="P5" s="322"/>
    </row>
    <row r="6" spans="2:16" ht="27.75" customHeight="1" thickBot="1" x14ac:dyDescent="0.3">
      <c r="B6" s="308" t="s">
        <v>97</v>
      </c>
      <c r="C6" s="309"/>
      <c r="D6" s="309"/>
      <c r="E6" s="309"/>
      <c r="F6" s="309"/>
      <c r="G6" s="309"/>
      <c r="H6" s="309"/>
      <c r="I6" s="309"/>
      <c r="J6" s="309"/>
      <c r="K6" s="309"/>
      <c r="L6" s="309"/>
      <c r="M6" s="309"/>
      <c r="N6" s="309"/>
      <c r="O6" s="309"/>
      <c r="P6" s="310"/>
    </row>
    <row r="7" spans="2:16" ht="60" customHeight="1" x14ac:dyDescent="0.25">
      <c r="B7" s="327" t="s">
        <v>98</v>
      </c>
      <c r="C7" s="267"/>
      <c r="D7" s="267"/>
      <c r="E7" s="267"/>
      <c r="F7" s="267"/>
      <c r="G7" s="267"/>
      <c r="H7" s="267"/>
      <c r="I7" s="267"/>
      <c r="J7" s="267"/>
      <c r="K7" s="267"/>
      <c r="L7" s="267"/>
      <c r="M7" s="267"/>
      <c r="N7" s="267"/>
      <c r="O7" s="267"/>
      <c r="P7" s="328"/>
    </row>
    <row r="8" spans="2:16" ht="9.75" customHeight="1" x14ac:dyDescent="0.25">
      <c r="B8" s="87"/>
      <c r="C8" s="4"/>
      <c r="D8" s="4"/>
      <c r="E8" s="4"/>
      <c r="F8" s="4"/>
      <c r="G8" s="4"/>
      <c r="H8" s="4"/>
      <c r="I8" s="4"/>
      <c r="J8" s="4"/>
      <c r="K8" s="4"/>
      <c r="L8" s="4"/>
      <c r="M8" s="4"/>
      <c r="N8" s="4"/>
      <c r="O8" s="4"/>
      <c r="P8" s="88"/>
    </row>
    <row r="9" spans="2:16" ht="21.75" customHeight="1" x14ac:dyDescent="0.25">
      <c r="B9" s="329" t="s">
        <v>99</v>
      </c>
      <c r="C9" s="330"/>
      <c r="D9" s="330"/>
      <c r="E9" s="330"/>
      <c r="F9" s="330"/>
      <c r="G9" s="330"/>
      <c r="H9" s="330"/>
      <c r="I9" s="330"/>
      <c r="J9" s="330"/>
      <c r="K9" s="330"/>
      <c r="L9" s="330"/>
      <c r="M9" s="330"/>
      <c r="N9" s="330"/>
      <c r="O9" s="330"/>
      <c r="P9" s="331"/>
    </row>
    <row r="10" spans="2:16" ht="18.75" customHeight="1" x14ac:dyDescent="0.3">
      <c r="B10" s="332" t="s">
        <v>425</v>
      </c>
      <c r="C10" s="333"/>
      <c r="D10" s="333"/>
      <c r="E10" s="333"/>
      <c r="F10" s="333"/>
      <c r="G10" s="333"/>
      <c r="H10" s="333"/>
      <c r="I10" s="333"/>
      <c r="J10" s="333"/>
      <c r="K10" s="333"/>
      <c r="L10" s="333"/>
      <c r="M10" s="333"/>
      <c r="N10" s="333"/>
      <c r="O10" s="333"/>
      <c r="P10" s="334"/>
    </row>
    <row r="11" spans="2:16" ht="18.75" customHeight="1" x14ac:dyDescent="0.3">
      <c r="B11" s="89"/>
      <c r="C11" s="90"/>
      <c r="D11" s="90"/>
      <c r="E11" s="90"/>
      <c r="F11" s="90"/>
      <c r="G11" s="90"/>
      <c r="H11" s="90"/>
      <c r="I11" s="90"/>
      <c r="J11" s="90"/>
      <c r="K11" s="90"/>
      <c r="L11" s="90"/>
      <c r="M11" s="90"/>
      <c r="N11" s="90"/>
      <c r="O11" s="90"/>
      <c r="P11" s="91"/>
    </row>
    <row r="12" spans="2:16" ht="59.25" customHeight="1" x14ac:dyDescent="0.25">
      <c r="B12" s="335" t="s">
        <v>100</v>
      </c>
      <c r="C12" s="336"/>
      <c r="D12" s="337" t="s">
        <v>101</v>
      </c>
      <c r="E12" s="337"/>
      <c r="F12" s="337"/>
      <c r="G12" s="337"/>
      <c r="H12" s="337"/>
      <c r="I12" s="337"/>
      <c r="J12" s="337"/>
      <c r="K12" s="337"/>
      <c r="L12" s="337"/>
      <c r="M12" s="337"/>
      <c r="N12" s="337"/>
      <c r="O12" s="337"/>
      <c r="P12" s="338"/>
    </row>
    <row r="13" spans="2:16" ht="48" customHeight="1" x14ac:dyDescent="0.25">
      <c r="B13" s="339" t="s">
        <v>102</v>
      </c>
      <c r="C13" s="340"/>
      <c r="D13" s="341" t="s">
        <v>103</v>
      </c>
      <c r="E13" s="341"/>
      <c r="F13" s="341"/>
      <c r="G13" s="341"/>
      <c r="H13" s="341"/>
      <c r="I13" s="341"/>
      <c r="J13" s="341"/>
      <c r="K13" s="341"/>
      <c r="L13" s="341"/>
      <c r="M13" s="341"/>
      <c r="N13" s="341"/>
      <c r="O13" s="341"/>
      <c r="P13" s="342"/>
    </row>
    <row r="14" spans="2:16" ht="192" customHeight="1" x14ac:dyDescent="0.25">
      <c r="B14" s="339" t="s">
        <v>104</v>
      </c>
      <c r="C14" s="340"/>
      <c r="D14" s="343" t="s">
        <v>105</v>
      </c>
      <c r="E14" s="343"/>
      <c r="F14" s="343"/>
      <c r="G14" s="343"/>
      <c r="H14" s="343"/>
      <c r="I14" s="343"/>
      <c r="J14" s="343"/>
      <c r="K14" s="343"/>
      <c r="L14" s="343"/>
      <c r="M14" s="343"/>
      <c r="N14" s="343"/>
      <c r="O14" s="343"/>
      <c r="P14" s="344"/>
    </row>
    <row r="15" spans="2:16" ht="69" customHeight="1" x14ac:dyDescent="0.25">
      <c r="B15" s="325" t="s">
        <v>107</v>
      </c>
      <c r="C15" s="326"/>
      <c r="D15" s="345" t="s">
        <v>106</v>
      </c>
      <c r="E15" s="345"/>
      <c r="F15" s="345"/>
      <c r="G15" s="345"/>
      <c r="H15" s="345"/>
      <c r="I15" s="345"/>
      <c r="J15" s="345"/>
      <c r="K15" s="345"/>
      <c r="L15" s="345"/>
      <c r="M15" s="345"/>
      <c r="N15" s="345"/>
      <c r="O15" s="345"/>
      <c r="P15" s="346"/>
    </row>
    <row r="16" spans="2:16" ht="33.75" customHeight="1" thickBot="1" x14ac:dyDescent="0.3">
      <c r="B16" s="325" t="s">
        <v>108</v>
      </c>
      <c r="C16" s="326"/>
      <c r="D16" s="323" t="s">
        <v>109</v>
      </c>
      <c r="E16" s="323"/>
      <c r="F16" s="323"/>
      <c r="G16" s="323"/>
      <c r="H16" s="323"/>
      <c r="I16" s="323"/>
      <c r="J16" s="323"/>
      <c r="K16" s="323"/>
      <c r="L16" s="323"/>
      <c r="M16" s="323"/>
      <c r="N16" s="323"/>
      <c r="O16" s="323"/>
      <c r="P16" s="324"/>
    </row>
    <row r="17" spans="2:16" ht="36.75" customHeight="1" thickBot="1" x14ac:dyDescent="0.3">
      <c r="B17" s="308" t="s">
        <v>419</v>
      </c>
      <c r="C17" s="309"/>
      <c r="D17" s="309"/>
      <c r="E17" s="309"/>
      <c r="F17" s="309"/>
      <c r="G17" s="309"/>
      <c r="H17" s="309"/>
      <c r="I17" s="309"/>
      <c r="J17" s="309"/>
      <c r="K17" s="309"/>
      <c r="L17" s="309"/>
      <c r="M17" s="309"/>
      <c r="N17" s="309"/>
      <c r="O17" s="309"/>
      <c r="P17" s="310"/>
    </row>
    <row r="18" spans="2:16" ht="9.75" customHeight="1" x14ac:dyDescent="0.25">
      <c r="B18" s="87"/>
      <c r="C18" s="4"/>
      <c r="D18" s="4"/>
      <c r="E18" s="4"/>
      <c r="F18" s="4"/>
      <c r="G18" s="4"/>
      <c r="H18" s="4"/>
      <c r="I18" s="4"/>
      <c r="J18" s="4"/>
      <c r="K18" s="4"/>
      <c r="L18" s="4"/>
      <c r="M18" s="4"/>
      <c r="N18" s="4"/>
      <c r="O18" s="4"/>
      <c r="P18" s="88"/>
    </row>
    <row r="19" spans="2:16" ht="21.75" customHeight="1" x14ac:dyDescent="0.25">
      <c r="B19" s="329" t="s">
        <v>420</v>
      </c>
      <c r="C19" s="330"/>
      <c r="D19" s="330"/>
      <c r="E19" s="330"/>
      <c r="F19" s="330"/>
      <c r="G19" s="330"/>
      <c r="H19" s="330"/>
      <c r="I19" s="330"/>
      <c r="J19" s="330"/>
      <c r="K19" s="330"/>
      <c r="L19" s="330"/>
      <c r="M19" s="330"/>
      <c r="N19" s="330"/>
      <c r="O19" s="330"/>
      <c r="P19" s="331"/>
    </row>
    <row r="20" spans="2:16" ht="18.75" customHeight="1" x14ac:dyDescent="0.3">
      <c r="B20" s="347" t="s">
        <v>426</v>
      </c>
      <c r="C20" s="333"/>
      <c r="D20" s="333"/>
      <c r="E20" s="333"/>
      <c r="F20" s="333"/>
      <c r="G20" s="333"/>
      <c r="H20" s="333"/>
      <c r="I20" s="333"/>
      <c r="J20" s="333"/>
      <c r="K20" s="333"/>
      <c r="L20" s="333"/>
      <c r="M20" s="333"/>
      <c r="N20" s="333"/>
      <c r="O20" s="333"/>
      <c r="P20" s="334"/>
    </row>
    <row r="21" spans="2:16" ht="18.75" customHeight="1" x14ac:dyDescent="0.3">
      <c r="B21" s="89"/>
      <c r="C21" s="90"/>
      <c r="D21" s="90"/>
      <c r="E21" s="90"/>
      <c r="F21" s="90"/>
      <c r="G21" s="90"/>
      <c r="H21" s="90"/>
      <c r="I21" s="90"/>
      <c r="J21" s="90"/>
      <c r="K21" s="90"/>
      <c r="L21" s="90"/>
      <c r="M21" s="90"/>
      <c r="N21" s="90"/>
      <c r="O21" s="90"/>
      <c r="P21" s="91"/>
    </row>
    <row r="22" spans="2:16" ht="59.25" customHeight="1" x14ac:dyDescent="0.25">
      <c r="B22" s="335" t="s">
        <v>100</v>
      </c>
      <c r="C22" s="336"/>
      <c r="D22" s="337" t="s">
        <v>422</v>
      </c>
      <c r="E22" s="337"/>
      <c r="F22" s="337"/>
      <c r="G22" s="337"/>
      <c r="H22" s="337"/>
      <c r="I22" s="337"/>
      <c r="J22" s="337"/>
      <c r="K22" s="337"/>
      <c r="L22" s="337"/>
      <c r="M22" s="337"/>
      <c r="N22" s="337"/>
      <c r="O22" s="337"/>
      <c r="P22" s="338"/>
    </row>
    <row r="23" spans="2:16" ht="56.25" customHeight="1" x14ac:dyDescent="0.25">
      <c r="B23" s="339" t="s">
        <v>102</v>
      </c>
      <c r="C23" s="340"/>
      <c r="D23" s="341" t="s">
        <v>421</v>
      </c>
      <c r="E23" s="341"/>
      <c r="F23" s="341"/>
      <c r="G23" s="341"/>
      <c r="H23" s="341"/>
      <c r="I23" s="341"/>
      <c r="J23" s="341"/>
      <c r="K23" s="341"/>
      <c r="L23" s="341"/>
      <c r="M23" s="341"/>
      <c r="N23" s="341"/>
      <c r="O23" s="341"/>
      <c r="P23" s="342"/>
    </row>
    <row r="24" spans="2:16" ht="91.5" customHeight="1" x14ac:dyDescent="0.25">
      <c r="B24" s="339" t="s">
        <v>104</v>
      </c>
      <c r="C24" s="340"/>
      <c r="D24" s="341" t="s">
        <v>423</v>
      </c>
      <c r="E24" s="341"/>
      <c r="F24" s="341"/>
      <c r="G24" s="341"/>
      <c r="H24" s="341"/>
      <c r="I24" s="341"/>
      <c r="J24" s="341"/>
      <c r="K24" s="341"/>
      <c r="L24" s="341"/>
      <c r="M24" s="341"/>
      <c r="N24" s="341"/>
      <c r="O24" s="341"/>
      <c r="P24" s="342"/>
    </row>
    <row r="25" spans="2:16" ht="81.75" customHeight="1" x14ac:dyDescent="0.25">
      <c r="B25" s="325" t="s">
        <v>107</v>
      </c>
      <c r="C25" s="326"/>
      <c r="D25" s="341" t="s">
        <v>423</v>
      </c>
      <c r="E25" s="341"/>
      <c r="F25" s="341"/>
      <c r="G25" s="341"/>
      <c r="H25" s="341"/>
      <c r="I25" s="341"/>
      <c r="J25" s="341"/>
      <c r="K25" s="341"/>
      <c r="L25" s="341"/>
      <c r="M25" s="341"/>
      <c r="N25" s="341"/>
      <c r="O25" s="341"/>
      <c r="P25" s="342"/>
    </row>
    <row r="26" spans="2:16" ht="97.5" customHeight="1" x14ac:dyDescent="0.25">
      <c r="B26" s="325" t="s">
        <v>108</v>
      </c>
      <c r="C26" s="326"/>
      <c r="D26" s="341" t="s">
        <v>424</v>
      </c>
      <c r="E26" s="341"/>
      <c r="F26" s="341"/>
      <c r="G26" s="341"/>
      <c r="H26" s="341"/>
      <c r="I26" s="341"/>
      <c r="J26" s="341"/>
      <c r="K26" s="341"/>
      <c r="L26" s="341"/>
      <c r="M26" s="341"/>
      <c r="N26" s="341"/>
      <c r="O26" s="341"/>
      <c r="P26" s="342"/>
    </row>
    <row r="27" spans="2:16" ht="42" customHeight="1" x14ac:dyDescent="0.25">
      <c r="B27" s="87"/>
      <c r="C27" s="4"/>
      <c r="D27" s="4"/>
      <c r="E27" s="4"/>
      <c r="F27" s="4"/>
      <c r="G27" s="4"/>
      <c r="H27" s="4"/>
      <c r="I27" s="4"/>
      <c r="J27" s="4"/>
      <c r="K27" s="4"/>
      <c r="L27" s="4"/>
      <c r="M27" s="4"/>
      <c r="N27" s="4"/>
      <c r="O27" s="4"/>
      <c r="P27" s="88"/>
    </row>
    <row r="28" spans="2:16" x14ac:dyDescent="0.25">
      <c r="B28" s="87"/>
      <c r="C28" s="4"/>
      <c r="D28" s="4"/>
      <c r="E28" s="4"/>
      <c r="F28" s="4"/>
      <c r="G28" s="4"/>
      <c r="H28" s="4"/>
      <c r="I28" s="4"/>
      <c r="J28" s="4"/>
      <c r="K28" s="4"/>
      <c r="L28" s="4"/>
      <c r="M28" s="4"/>
      <c r="N28" s="4"/>
      <c r="O28" s="4"/>
      <c r="P28" s="88"/>
    </row>
    <row r="29" spans="2:16" ht="15.75" thickBot="1" x14ac:dyDescent="0.3">
      <c r="B29" s="92"/>
      <c r="C29" s="93"/>
      <c r="D29" s="93"/>
      <c r="E29" s="93"/>
      <c r="F29" s="93"/>
      <c r="G29" s="93"/>
      <c r="H29" s="93"/>
      <c r="I29" s="93"/>
      <c r="J29" s="93"/>
      <c r="K29" s="93"/>
      <c r="L29" s="93"/>
      <c r="M29" s="93"/>
      <c r="N29" s="93"/>
      <c r="O29" s="93"/>
      <c r="P29" s="94"/>
    </row>
    <row r="30" spans="2:16" ht="15.75" thickTop="1" x14ac:dyDescent="0.25"/>
  </sheetData>
  <sheetProtection algorithmName="SHA-512" hashValue="A7743bDmgInpRmuRhaiUf9zn73I32VohezPMnXnUqdv0p4jYDQQ/oxSCWTxOSFOA6lGhxIdPxpyBsVSRORUXxQ==" saltValue="zNvupKE01U7F+U8mDinK7g==" spinCount="100000" sheet="1" objects="1" scenarios="1" formatCells="0" formatColumns="0" formatRows="0"/>
  <mergeCells count="42">
    <mergeCell ref="B26:C26"/>
    <mergeCell ref="D26:P26"/>
    <mergeCell ref="B23:C23"/>
    <mergeCell ref="D23:P23"/>
    <mergeCell ref="B24:C24"/>
    <mergeCell ref="D24:P24"/>
    <mergeCell ref="B25:C25"/>
    <mergeCell ref="D25:P25"/>
    <mergeCell ref="B17:P17"/>
    <mergeCell ref="B19:P19"/>
    <mergeCell ref="B20:P20"/>
    <mergeCell ref="B22:C22"/>
    <mergeCell ref="D22:P22"/>
    <mergeCell ref="D16:P16"/>
    <mergeCell ref="B15:C15"/>
    <mergeCell ref="B16:C16"/>
    <mergeCell ref="B7:P7"/>
    <mergeCell ref="B9:P9"/>
    <mergeCell ref="B10:P10"/>
    <mergeCell ref="B12:C12"/>
    <mergeCell ref="D12:P12"/>
    <mergeCell ref="B13:C13"/>
    <mergeCell ref="D13:P13"/>
    <mergeCell ref="B14:C14"/>
    <mergeCell ref="D14:P14"/>
    <mergeCell ref="D15:P15"/>
    <mergeCell ref="B6:P6"/>
    <mergeCell ref="B2:C5"/>
    <mergeCell ref="D2:E2"/>
    <mergeCell ref="F2:L2"/>
    <mergeCell ref="M2:N2"/>
    <mergeCell ref="O2:P2"/>
    <mergeCell ref="D3:E3"/>
    <mergeCell ref="F3:L3"/>
    <mergeCell ref="M3:N3"/>
    <mergeCell ref="O3:P3"/>
    <mergeCell ref="D4:E4"/>
    <mergeCell ref="F4:L4"/>
    <mergeCell ref="M4:N5"/>
    <mergeCell ref="O4:P5"/>
    <mergeCell ref="D5:E5"/>
    <mergeCell ref="F5:L5"/>
  </mergeCells>
  <hyperlinks>
    <hyperlink ref="B10" r:id="rId1"/>
    <hyperlink ref="B20" r:id="rId2"/>
  </hyperlinks>
  <pageMargins left="0.7" right="0.7" top="0.75" bottom="0.75" header="0.3" footer="0.3"/>
  <pageSetup paperSize="1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zoomScale="60" zoomScaleNormal="60" workbookViewId="0">
      <selection activeCell="B8" sqref="B8:M8"/>
    </sheetView>
  </sheetViews>
  <sheetFormatPr baseColWidth="10" defaultRowHeight="15" x14ac:dyDescent="0.25"/>
  <cols>
    <col min="1" max="1" width="2" style="1" customWidth="1"/>
    <col min="2" max="2" width="14.140625" style="1" customWidth="1"/>
    <col min="3" max="3" width="14.85546875" style="1" customWidth="1"/>
    <col min="4" max="4" width="11.42578125" style="1"/>
    <col min="5" max="5" width="13" style="1" customWidth="1"/>
    <col min="6" max="6" width="18.85546875" style="1" customWidth="1"/>
    <col min="7" max="7" width="73" style="1" customWidth="1"/>
    <col min="8" max="8" width="39" style="1" customWidth="1"/>
    <col min="9" max="9" width="30.5703125" style="1" customWidth="1"/>
    <col min="10" max="10" width="94.7109375" style="1" customWidth="1"/>
    <col min="11" max="11" width="54.85546875" style="1" customWidth="1"/>
    <col min="12" max="12" width="37" style="1" customWidth="1"/>
    <col min="13" max="13" width="41.85546875" style="1" customWidth="1"/>
    <col min="14" max="16384" width="11.42578125" style="1"/>
  </cols>
  <sheetData>
    <row r="1" spans="2:13" ht="9.75" customHeight="1" thickBot="1" x14ac:dyDescent="0.3"/>
    <row r="2" spans="2:13" s="2" customFormat="1" ht="39" customHeight="1" x14ac:dyDescent="0.25">
      <c r="B2" s="282"/>
      <c r="C2" s="283"/>
      <c r="D2" s="257" t="s">
        <v>71</v>
      </c>
      <c r="E2" s="257"/>
      <c r="F2" s="302" t="s">
        <v>78</v>
      </c>
      <c r="G2" s="303"/>
      <c r="H2" s="303"/>
      <c r="I2" s="303"/>
      <c r="J2" s="304"/>
      <c r="K2" s="368" t="s">
        <v>72</v>
      </c>
      <c r="L2" s="369"/>
      <c r="M2" s="95"/>
    </row>
    <row r="3" spans="2:13" s="2" customFormat="1" ht="27.75" customHeight="1" x14ac:dyDescent="0.25">
      <c r="B3" s="284"/>
      <c r="C3" s="285"/>
      <c r="D3" s="258" t="s">
        <v>73</v>
      </c>
      <c r="E3" s="258"/>
      <c r="F3" s="305" t="s">
        <v>74</v>
      </c>
      <c r="G3" s="306"/>
      <c r="H3" s="306"/>
      <c r="I3" s="306"/>
      <c r="J3" s="307"/>
      <c r="K3" s="370" t="s">
        <v>75</v>
      </c>
      <c r="L3" s="371"/>
      <c r="M3" s="96"/>
    </row>
    <row r="4" spans="2:13" s="2" customFormat="1" ht="27.75" customHeight="1" x14ac:dyDescent="0.25">
      <c r="B4" s="284"/>
      <c r="C4" s="285"/>
      <c r="D4" s="258" t="s">
        <v>76</v>
      </c>
      <c r="E4" s="258"/>
      <c r="F4" s="375" t="s">
        <v>79</v>
      </c>
      <c r="G4" s="376"/>
      <c r="H4" s="376"/>
      <c r="I4" s="376"/>
      <c r="J4" s="377"/>
      <c r="K4" s="274" t="s">
        <v>77</v>
      </c>
      <c r="L4" s="372"/>
      <c r="M4" s="279"/>
    </row>
    <row r="5" spans="2:13" s="2" customFormat="1" ht="42" customHeight="1" thickBot="1" x14ac:dyDescent="0.3">
      <c r="B5" s="286"/>
      <c r="C5" s="287"/>
      <c r="D5" s="259" t="s">
        <v>80</v>
      </c>
      <c r="E5" s="259"/>
      <c r="F5" s="378" t="s">
        <v>81</v>
      </c>
      <c r="G5" s="379"/>
      <c r="H5" s="379"/>
      <c r="I5" s="379"/>
      <c r="J5" s="380"/>
      <c r="K5" s="373"/>
      <c r="L5" s="374"/>
      <c r="M5" s="367"/>
    </row>
    <row r="6" spans="2:13" ht="23.25" customHeight="1" thickBot="1" x14ac:dyDescent="0.3">
      <c r="B6" s="254" t="s">
        <v>110</v>
      </c>
      <c r="C6" s="255"/>
      <c r="D6" s="255"/>
      <c r="E6" s="255"/>
      <c r="F6" s="255"/>
      <c r="G6" s="255"/>
      <c r="H6" s="255"/>
      <c r="I6" s="255"/>
      <c r="J6" s="255"/>
      <c r="K6" s="255"/>
      <c r="L6" s="255"/>
      <c r="M6" s="256"/>
    </row>
    <row r="7" spans="2:13" ht="42" customHeight="1" thickBot="1" x14ac:dyDescent="0.3">
      <c r="B7" s="364" t="s">
        <v>111</v>
      </c>
      <c r="C7" s="365"/>
      <c r="D7" s="365"/>
      <c r="E7" s="365"/>
      <c r="F7" s="365"/>
      <c r="G7" s="365"/>
      <c r="H7" s="365"/>
      <c r="I7" s="365"/>
      <c r="J7" s="365"/>
      <c r="K7" s="365"/>
      <c r="L7" s="365"/>
      <c r="M7" s="366"/>
    </row>
    <row r="8" spans="2:13" ht="27.75" customHeight="1" thickBot="1" x14ac:dyDescent="0.3">
      <c r="B8" s="361" t="s">
        <v>266</v>
      </c>
      <c r="C8" s="362"/>
      <c r="D8" s="362"/>
      <c r="E8" s="362"/>
      <c r="F8" s="362"/>
      <c r="G8" s="362"/>
      <c r="H8" s="362"/>
      <c r="I8" s="362"/>
      <c r="J8" s="362"/>
      <c r="K8" s="362"/>
      <c r="L8" s="362"/>
      <c r="M8" s="363"/>
    </row>
    <row r="9" spans="2:13" ht="80.25" customHeight="1" thickBot="1" x14ac:dyDescent="0.3">
      <c r="B9" s="358" t="s">
        <v>263</v>
      </c>
      <c r="C9" s="358"/>
      <c r="D9" s="358"/>
      <c r="E9" s="359" t="s">
        <v>268</v>
      </c>
      <c r="F9" s="359"/>
      <c r="G9" s="606" t="s">
        <v>356</v>
      </c>
      <c r="H9" s="606"/>
      <c r="I9" s="606"/>
      <c r="J9" s="606"/>
      <c r="K9" s="606"/>
      <c r="L9" s="606"/>
      <c r="M9" s="606"/>
    </row>
    <row r="10" spans="2:13" ht="15.75" thickBot="1" x14ac:dyDescent="0.3">
      <c r="B10" s="358"/>
      <c r="C10" s="358"/>
      <c r="D10" s="358"/>
      <c r="E10" s="359"/>
      <c r="F10" s="359"/>
      <c r="G10" s="606"/>
      <c r="H10" s="606"/>
      <c r="I10" s="606"/>
      <c r="J10" s="606"/>
      <c r="K10" s="606"/>
      <c r="L10" s="606"/>
      <c r="M10" s="606"/>
    </row>
    <row r="11" spans="2:13" ht="34.5" customHeight="1" thickBot="1" x14ac:dyDescent="0.3">
      <c r="B11" s="358"/>
      <c r="C11" s="358"/>
      <c r="D11" s="358"/>
      <c r="E11" s="359" t="s">
        <v>269</v>
      </c>
      <c r="F11" s="359"/>
      <c r="G11" s="606" t="s">
        <v>357</v>
      </c>
      <c r="H11" s="606"/>
      <c r="I11" s="606"/>
      <c r="J11" s="606"/>
      <c r="K11" s="606"/>
      <c r="L11" s="606"/>
      <c r="M11" s="606"/>
    </row>
    <row r="12" spans="2:13" ht="43.5" customHeight="1" thickBot="1" x14ac:dyDescent="0.3">
      <c r="B12" s="358"/>
      <c r="C12" s="358"/>
      <c r="D12" s="358"/>
      <c r="E12" s="359"/>
      <c r="F12" s="359"/>
      <c r="G12" s="606"/>
      <c r="H12" s="606"/>
      <c r="I12" s="606"/>
      <c r="J12" s="606"/>
      <c r="K12" s="606"/>
      <c r="L12" s="606"/>
      <c r="M12" s="606"/>
    </row>
    <row r="13" spans="2:13" ht="27.75" customHeight="1" thickBot="1" x14ac:dyDescent="0.3">
      <c r="B13" s="358"/>
      <c r="C13" s="358"/>
      <c r="D13" s="358"/>
      <c r="E13" s="359" t="s">
        <v>270</v>
      </c>
      <c r="F13" s="359"/>
      <c r="G13" s="606" t="s">
        <v>358</v>
      </c>
      <c r="H13" s="606"/>
      <c r="I13" s="606"/>
      <c r="J13" s="606"/>
      <c r="K13" s="606"/>
      <c r="L13" s="606"/>
      <c r="M13" s="606"/>
    </row>
    <row r="14" spans="2:13" ht="42" customHeight="1" thickBot="1" x14ac:dyDescent="0.3">
      <c r="B14" s="358"/>
      <c r="C14" s="358"/>
      <c r="D14" s="358"/>
      <c r="E14" s="359"/>
      <c r="F14" s="359"/>
      <c r="G14" s="606"/>
      <c r="H14" s="606"/>
      <c r="I14" s="606"/>
      <c r="J14" s="606"/>
      <c r="K14" s="606"/>
      <c r="L14" s="606"/>
      <c r="M14" s="606"/>
    </row>
    <row r="15" spans="2:13" ht="27.75" customHeight="1" thickBot="1" x14ac:dyDescent="0.3">
      <c r="B15" s="358"/>
      <c r="C15" s="358"/>
      <c r="D15" s="358"/>
      <c r="E15" s="360" t="s">
        <v>271</v>
      </c>
      <c r="F15" s="360"/>
      <c r="G15" s="606" t="s">
        <v>359</v>
      </c>
      <c r="H15" s="606"/>
      <c r="I15" s="606"/>
      <c r="J15" s="606"/>
      <c r="K15" s="606"/>
      <c r="L15" s="606"/>
      <c r="M15" s="606"/>
    </row>
    <row r="16" spans="2:13" ht="27.75" customHeight="1" thickBot="1" x14ac:dyDescent="0.3">
      <c r="B16" s="358"/>
      <c r="C16" s="358"/>
      <c r="D16" s="358"/>
      <c r="E16" s="360"/>
      <c r="F16" s="360"/>
      <c r="G16" s="606"/>
      <c r="H16" s="606"/>
      <c r="I16" s="606"/>
      <c r="J16" s="606"/>
      <c r="K16" s="606"/>
      <c r="L16" s="606"/>
      <c r="M16" s="606"/>
    </row>
    <row r="17" spans="2:13" ht="27.75" customHeight="1" thickBot="1" x14ac:dyDescent="0.3">
      <c r="B17" s="358"/>
      <c r="C17" s="358"/>
      <c r="D17" s="358"/>
      <c r="E17" s="359" t="s">
        <v>272</v>
      </c>
      <c r="F17" s="359"/>
      <c r="G17" s="606" t="s">
        <v>360</v>
      </c>
      <c r="H17" s="606"/>
      <c r="I17" s="606"/>
      <c r="J17" s="606"/>
      <c r="K17" s="606"/>
      <c r="L17" s="606"/>
      <c r="M17" s="606"/>
    </row>
    <row r="18" spans="2:13" ht="27.75" customHeight="1" thickBot="1" x14ac:dyDescent="0.3">
      <c r="B18" s="358"/>
      <c r="C18" s="358"/>
      <c r="D18" s="358"/>
      <c r="E18" s="359"/>
      <c r="F18" s="359"/>
      <c r="G18" s="606"/>
      <c r="H18" s="606"/>
      <c r="I18" s="606"/>
      <c r="J18" s="606"/>
      <c r="K18" s="606"/>
      <c r="L18" s="606"/>
      <c r="M18" s="606"/>
    </row>
    <row r="19" spans="2:13" ht="27.75" customHeight="1" thickBot="1" x14ac:dyDescent="0.3">
      <c r="B19" s="358"/>
      <c r="C19" s="358"/>
      <c r="D19" s="358"/>
      <c r="E19" s="359" t="s">
        <v>273</v>
      </c>
      <c r="F19" s="359"/>
      <c r="G19" s="606" t="s">
        <v>361</v>
      </c>
      <c r="H19" s="606"/>
      <c r="I19" s="606"/>
      <c r="J19" s="606"/>
      <c r="K19" s="606"/>
      <c r="L19" s="606"/>
      <c r="M19" s="606"/>
    </row>
    <row r="20" spans="2:13" ht="27.75" customHeight="1" thickBot="1" x14ac:dyDescent="0.3">
      <c r="B20" s="358"/>
      <c r="C20" s="358"/>
      <c r="D20" s="358"/>
      <c r="E20" s="359"/>
      <c r="F20" s="359"/>
      <c r="G20" s="606"/>
      <c r="H20" s="606"/>
      <c r="I20" s="606"/>
      <c r="J20" s="606"/>
      <c r="K20" s="606"/>
      <c r="L20" s="606"/>
      <c r="M20" s="606"/>
    </row>
    <row r="21" spans="2:13" ht="27.75" customHeight="1" thickBot="1" x14ac:dyDescent="0.3">
      <c r="B21" s="358" t="s">
        <v>264</v>
      </c>
      <c r="C21" s="358"/>
      <c r="D21" s="358"/>
      <c r="E21" s="359" t="s">
        <v>274</v>
      </c>
      <c r="F21" s="359"/>
      <c r="G21" s="606" t="s">
        <v>362</v>
      </c>
      <c r="H21" s="606"/>
      <c r="I21" s="606"/>
      <c r="J21" s="606"/>
      <c r="K21" s="606"/>
      <c r="L21" s="606"/>
      <c r="M21" s="606"/>
    </row>
    <row r="22" spans="2:13" ht="27.75" customHeight="1" thickBot="1" x14ac:dyDescent="0.3">
      <c r="B22" s="358"/>
      <c r="C22" s="358"/>
      <c r="D22" s="358"/>
      <c r="E22" s="359"/>
      <c r="F22" s="359"/>
      <c r="G22" s="606"/>
      <c r="H22" s="606"/>
      <c r="I22" s="606"/>
      <c r="J22" s="606"/>
      <c r="K22" s="606"/>
      <c r="L22" s="606"/>
      <c r="M22" s="606"/>
    </row>
    <row r="23" spans="2:13" ht="66" customHeight="1" thickBot="1" x14ac:dyDescent="0.3">
      <c r="B23" s="358"/>
      <c r="C23" s="358"/>
      <c r="D23" s="358"/>
      <c r="E23" s="359" t="s">
        <v>275</v>
      </c>
      <c r="F23" s="359"/>
      <c r="G23" s="606" t="s">
        <v>363</v>
      </c>
      <c r="H23" s="606"/>
      <c r="I23" s="606"/>
      <c r="J23" s="606"/>
      <c r="K23" s="606"/>
      <c r="L23" s="606"/>
      <c r="M23" s="606"/>
    </row>
    <row r="24" spans="2:13" ht="27.75" customHeight="1" thickBot="1" x14ac:dyDescent="0.3">
      <c r="B24" s="358"/>
      <c r="C24" s="358"/>
      <c r="D24" s="358"/>
      <c r="E24" s="359"/>
      <c r="F24" s="359"/>
      <c r="G24" s="606"/>
      <c r="H24" s="606"/>
      <c r="I24" s="606"/>
      <c r="J24" s="606"/>
      <c r="K24" s="606"/>
      <c r="L24" s="606"/>
      <c r="M24" s="606"/>
    </row>
    <row r="25" spans="2:13" ht="27.75" customHeight="1" thickBot="1" x14ac:dyDescent="0.3">
      <c r="B25" s="358"/>
      <c r="C25" s="358"/>
      <c r="D25" s="358"/>
      <c r="E25" s="359" t="s">
        <v>276</v>
      </c>
      <c r="F25" s="359"/>
      <c r="G25" s="606" t="s">
        <v>364</v>
      </c>
      <c r="H25" s="606"/>
      <c r="I25" s="606"/>
      <c r="J25" s="606"/>
      <c r="K25" s="606"/>
      <c r="L25" s="606"/>
      <c r="M25" s="606"/>
    </row>
    <row r="26" spans="2:13" ht="42" customHeight="1" thickBot="1" x14ac:dyDescent="0.3">
      <c r="B26" s="358"/>
      <c r="C26" s="358"/>
      <c r="D26" s="358"/>
      <c r="E26" s="359"/>
      <c r="F26" s="359"/>
      <c r="G26" s="606"/>
      <c r="H26" s="606"/>
      <c r="I26" s="606"/>
      <c r="J26" s="606"/>
      <c r="K26" s="606"/>
      <c r="L26" s="606"/>
      <c r="M26" s="606"/>
    </row>
    <row r="27" spans="2:13" ht="35.25" customHeight="1" thickBot="1" x14ac:dyDescent="0.3">
      <c r="B27" s="358"/>
      <c r="C27" s="358"/>
      <c r="D27" s="358"/>
      <c r="E27" s="359" t="s">
        <v>277</v>
      </c>
      <c r="F27" s="359"/>
      <c r="G27" s="606" t="s">
        <v>365</v>
      </c>
      <c r="H27" s="606"/>
      <c r="I27" s="606"/>
      <c r="J27" s="606"/>
      <c r="K27" s="606"/>
      <c r="L27" s="606"/>
      <c r="M27" s="606"/>
    </row>
    <row r="28" spans="2:13" ht="42" customHeight="1" thickBot="1" x14ac:dyDescent="0.3">
      <c r="B28" s="358"/>
      <c r="C28" s="358"/>
      <c r="D28" s="358"/>
      <c r="E28" s="359"/>
      <c r="F28" s="359"/>
      <c r="G28" s="606"/>
      <c r="H28" s="606"/>
      <c r="I28" s="606"/>
      <c r="J28" s="606"/>
      <c r="K28" s="606"/>
      <c r="L28" s="606"/>
      <c r="M28" s="606"/>
    </row>
    <row r="29" spans="2:13" ht="53.25" customHeight="1" thickBot="1" x14ac:dyDescent="0.3">
      <c r="B29" s="358"/>
      <c r="C29" s="358"/>
      <c r="D29" s="358"/>
      <c r="E29" s="359" t="s">
        <v>278</v>
      </c>
      <c r="F29" s="359"/>
      <c r="G29" s="606" t="s">
        <v>366</v>
      </c>
      <c r="H29" s="606"/>
      <c r="I29" s="606"/>
      <c r="J29" s="606"/>
      <c r="K29" s="606"/>
      <c r="L29" s="606"/>
      <c r="M29" s="606"/>
    </row>
    <row r="30" spans="2:13" ht="59.25" customHeight="1" thickBot="1" x14ac:dyDescent="0.3">
      <c r="B30" s="358"/>
      <c r="C30" s="358"/>
      <c r="D30" s="358"/>
      <c r="E30" s="359"/>
      <c r="F30" s="359"/>
      <c r="G30" s="606"/>
      <c r="H30" s="606"/>
      <c r="I30" s="606"/>
      <c r="J30" s="606"/>
      <c r="K30" s="606"/>
      <c r="L30" s="606"/>
      <c r="M30" s="606"/>
    </row>
    <row r="31" spans="2:13" ht="39" customHeight="1" thickBot="1" x14ac:dyDescent="0.3">
      <c r="B31" s="358"/>
      <c r="C31" s="358"/>
      <c r="D31" s="358"/>
      <c r="E31" s="360" t="s">
        <v>279</v>
      </c>
      <c r="F31" s="360"/>
      <c r="G31" s="606" t="s">
        <v>367</v>
      </c>
      <c r="H31" s="606"/>
      <c r="I31" s="606"/>
      <c r="J31" s="606"/>
      <c r="K31" s="606"/>
      <c r="L31" s="606"/>
      <c r="M31" s="606"/>
    </row>
    <row r="32" spans="2:13" ht="49.5" customHeight="1" thickBot="1" x14ac:dyDescent="0.3">
      <c r="B32" s="358"/>
      <c r="C32" s="358"/>
      <c r="D32" s="358"/>
      <c r="E32" s="360"/>
      <c r="F32" s="360"/>
      <c r="G32" s="606"/>
      <c r="H32" s="606"/>
      <c r="I32" s="606"/>
      <c r="J32" s="606"/>
      <c r="K32" s="606"/>
      <c r="L32" s="606"/>
      <c r="M32" s="606"/>
    </row>
    <row r="33" spans="2:13" ht="106.5" customHeight="1" thickBot="1" x14ac:dyDescent="0.3">
      <c r="B33" s="350" t="s">
        <v>265</v>
      </c>
      <c r="C33" s="351"/>
      <c r="D33" s="352"/>
      <c r="E33" s="356" t="s">
        <v>80</v>
      </c>
      <c r="F33" s="357"/>
      <c r="G33" s="97" t="s">
        <v>280</v>
      </c>
      <c r="H33" s="97" t="s">
        <v>281</v>
      </c>
      <c r="I33" s="97" t="s">
        <v>282</v>
      </c>
      <c r="J33" s="97" t="s">
        <v>283</v>
      </c>
      <c r="K33" s="97" t="s">
        <v>284</v>
      </c>
      <c r="L33" s="98" t="s">
        <v>285</v>
      </c>
      <c r="M33" s="98" t="s">
        <v>286</v>
      </c>
    </row>
    <row r="34" spans="2:13" ht="105.75" customHeight="1" thickBot="1" x14ac:dyDescent="0.35">
      <c r="B34" s="353"/>
      <c r="C34" s="354"/>
      <c r="D34" s="355"/>
      <c r="E34" s="348" t="s">
        <v>14</v>
      </c>
      <c r="F34" s="349"/>
      <c r="G34" s="607" t="s">
        <v>302</v>
      </c>
      <c r="H34" s="607"/>
      <c r="I34" s="607"/>
      <c r="J34" s="607" t="s">
        <v>305</v>
      </c>
      <c r="K34" s="607" t="s">
        <v>429</v>
      </c>
      <c r="L34" s="608"/>
      <c r="M34" s="608"/>
    </row>
    <row r="35" spans="2:13" ht="99.75" thickBot="1" x14ac:dyDescent="0.35">
      <c r="B35" s="353"/>
      <c r="C35" s="354"/>
      <c r="D35" s="355"/>
      <c r="E35" s="348" t="s">
        <v>8</v>
      </c>
      <c r="F35" s="349"/>
      <c r="G35" s="607" t="s">
        <v>307</v>
      </c>
      <c r="H35" s="607"/>
      <c r="I35" s="607"/>
      <c r="J35" s="607" t="s">
        <v>308</v>
      </c>
      <c r="K35" s="607" t="s">
        <v>309</v>
      </c>
      <c r="L35" s="608"/>
      <c r="M35" s="608"/>
    </row>
    <row r="36" spans="2:13" ht="149.25" thickBot="1" x14ac:dyDescent="0.35">
      <c r="B36" s="353"/>
      <c r="C36" s="354"/>
      <c r="D36" s="355"/>
      <c r="E36" s="348" t="s">
        <v>11</v>
      </c>
      <c r="F36" s="349"/>
      <c r="G36" s="607" t="s">
        <v>311</v>
      </c>
      <c r="H36" s="607"/>
      <c r="I36" s="607"/>
      <c r="J36" s="607" t="s">
        <v>312</v>
      </c>
      <c r="K36" s="607" t="s">
        <v>313</v>
      </c>
      <c r="L36" s="608"/>
      <c r="M36" s="608"/>
    </row>
    <row r="37" spans="2:13" ht="99.75" thickBot="1" x14ac:dyDescent="0.35">
      <c r="B37" s="353"/>
      <c r="C37" s="354"/>
      <c r="D37" s="355"/>
      <c r="E37" s="348" t="s">
        <v>15</v>
      </c>
      <c r="F37" s="349"/>
      <c r="G37" s="607" t="s">
        <v>315</v>
      </c>
      <c r="H37" s="607"/>
      <c r="I37" s="607"/>
      <c r="J37" s="607" t="s">
        <v>317</v>
      </c>
      <c r="K37" s="607" t="s">
        <v>318</v>
      </c>
      <c r="L37" s="608"/>
      <c r="M37" s="608"/>
    </row>
    <row r="38" spans="2:13" ht="149.25" thickBot="1" x14ac:dyDescent="0.35">
      <c r="B38" s="353"/>
      <c r="C38" s="354"/>
      <c r="D38" s="355"/>
      <c r="E38" s="348" t="s">
        <v>10</v>
      </c>
      <c r="F38" s="349"/>
      <c r="G38" s="607" t="s">
        <v>319</v>
      </c>
      <c r="H38" s="607"/>
      <c r="I38" s="607"/>
      <c r="J38" s="607" t="s">
        <v>321</v>
      </c>
      <c r="K38" s="607" t="s">
        <v>430</v>
      </c>
      <c r="L38" s="608"/>
      <c r="M38" s="608"/>
    </row>
    <row r="39" spans="2:13" ht="116.25" thickBot="1" x14ac:dyDescent="0.35">
      <c r="B39" s="353"/>
      <c r="C39" s="354"/>
      <c r="D39" s="355"/>
      <c r="E39" s="348" t="s">
        <v>16</v>
      </c>
      <c r="F39" s="349"/>
      <c r="G39" s="607" t="s">
        <v>322</v>
      </c>
      <c r="H39" s="607"/>
      <c r="I39" s="607"/>
      <c r="J39" s="607" t="s">
        <v>324</v>
      </c>
      <c r="K39" s="607" t="s">
        <v>325</v>
      </c>
      <c r="L39" s="608"/>
      <c r="M39" s="608"/>
    </row>
    <row r="40" spans="2:13" ht="314.25" thickBot="1" x14ac:dyDescent="0.35">
      <c r="B40" s="353"/>
      <c r="C40" s="354"/>
      <c r="D40" s="355"/>
      <c r="E40" s="348" t="s">
        <v>17</v>
      </c>
      <c r="F40" s="349"/>
      <c r="G40" s="607" t="s">
        <v>326</v>
      </c>
      <c r="H40" s="607"/>
      <c r="I40" s="607"/>
      <c r="J40" s="607" t="s">
        <v>331</v>
      </c>
      <c r="K40" s="607" t="s">
        <v>431</v>
      </c>
      <c r="L40" s="608"/>
      <c r="M40" s="608"/>
    </row>
    <row r="41" spans="2:13" ht="231.75" thickBot="1" x14ac:dyDescent="0.35">
      <c r="B41" s="353"/>
      <c r="C41" s="354"/>
      <c r="D41" s="355"/>
      <c r="E41" s="348" t="s">
        <v>18</v>
      </c>
      <c r="F41" s="349"/>
      <c r="G41" s="607" t="s">
        <v>328</v>
      </c>
      <c r="H41" s="607"/>
      <c r="I41" s="607"/>
      <c r="J41" s="607" t="s">
        <v>329</v>
      </c>
      <c r="K41" s="607" t="s">
        <v>432</v>
      </c>
      <c r="L41" s="608"/>
      <c r="M41" s="608"/>
    </row>
    <row r="42" spans="2:13" ht="83.25" thickBot="1" x14ac:dyDescent="0.35">
      <c r="B42" s="353"/>
      <c r="C42" s="354"/>
      <c r="D42" s="355"/>
      <c r="E42" s="348" t="s">
        <v>332</v>
      </c>
      <c r="F42" s="349"/>
      <c r="G42" s="607" t="s">
        <v>333</v>
      </c>
      <c r="H42" s="607"/>
      <c r="I42" s="607"/>
      <c r="J42" s="607"/>
      <c r="K42" s="607" t="s">
        <v>306</v>
      </c>
      <c r="L42" s="608"/>
      <c r="M42" s="608"/>
    </row>
    <row r="43" spans="2:13" ht="83.25" thickBot="1" x14ac:dyDescent="0.35">
      <c r="B43" s="353"/>
      <c r="C43" s="354"/>
      <c r="D43" s="355"/>
      <c r="E43" s="348" t="s">
        <v>27</v>
      </c>
      <c r="F43" s="349"/>
      <c r="G43" s="607" t="s">
        <v>334</v>
      </c>
      <c r="H43" s="607"/>
      <c r="I43" s="607"/>
      <c r="J43" s="607" t="s">
        <v>336</v>
      </c>
      <c r="K43" s="607" t="s">
        <v>433</v>
      </c>
      <c r="L43" s="608"/>
      <c r="M43" s="608"/>
    </row>
    <row r="44" spans="2:13" ht="336" customHeight="1" thickBot="1" x14ac:dyDescent="0.35">
      <c r="B44" s="353"/>
      <c r="C44" s="354"/>
      <c r="D44" s="355"/>
      <c r="E44" s="348" t="s">
        <v>19</v>
      </c>
      <c r="F44" s="349"/>
      <c r="G44" s="607" t="s">
        <v>337</v>
      </c>
      <c r="H44" s="607"/>
      <c r="I44" s="607"/>
      <c r="J44" s="607" t="s">
        <v>339</v>
      </c>
      <c r="K44" s="607" t="s">
        <v>340</v>
      </c>
      <c r="L44" s="608"/>
      <c r="M44" s="608"/>
    </row>
    <row r="45" spans="2:13" ht="83.25" thickBot="1" x14ac:dyDescent="0.35">
      <c r="B45" s="353"/>
      <c r="C45" s="354"/>
      <c r="D45" s="355"/>
      <c r="E45" s="348" t="s">
        <v>20</v>
      </c>
      <c r="F45" s="349"/>
      <c r="G45" s="607" t="s">
        <v>341</v>
      </c>
      <c r="H45" s="607"/>
      <c r="I45" s="607"/>
      <c r="J45" s="607" t="s">
        <v>343</v>
      </c>
      <c r="K45" s="607" t="s">
        <v>344</v>
      </c>
      <c r="L45" s="608"/>
      <c r="M45" s="608"/>
    </row>
    <row r="46" spans="2:13" ht="116.25" thickBot="1" x14ac:dyDescent="0.35">
      <c r="B46" s="353"/>
      <c r="C46" s="354"/>
      <c r="D46" s="355"/>
      <c r="E46" s="348" t="s">
        <v>21</v>
      </c>
      <c r="F46" s="349"/>
      <c r="G46" s="607" t="s">
        <v>345</v>
      </c>
      <c r="H46" s="609"/>
      <c r="I46" s="609"/>
      <c r="J46" s="607" t="s">
        <v>347</v>
      </c>
      <c r="K46" s="610" t="s">
        <v>348</v>
      </c>
      <c r="L46" s="608"/>
      <c r="M46" s="608"/>
    </row>
    <row r="47" spans="2:13" ht="215.25" thickBot="1" x14ac:dyDescent="0.35">
      <c r="B47" s="353"/>
      <c r="C47" s="354"/>
      <c r="D47" s="355"/>
      <c r="E47" s="348" t="s">
        <v>22</v>
      </c>
      <c r="F47" s="349"/>
      <c r="G47" s="607" t="s">
        <v>349</v>
      </c>
      <c r="H47" s="609"/>
      <c r="I47" s="609"/>
      <c r="J47" s="607" t="s">
        <v>350</v>
      </c>
      <c r="K47" s="610" t="s">
        <v>348</v>
      </c>
      <c r="L47" s="608"/>
      <c r="M47" s="608"/>
    </row>
    <row r="48" spans="2:13" ht="149.25" thickBot="1" x14ac:dyDescent="0.35">
      <c r="B48" s="353"/>
      <c r="C48" s="354"/>
      <c r="D48" s="355"/>
      <c r="E48" s="348" t="s">
        <v>23</v>
      </c>
      <c r="F48" s="349"/>
      <c r="G48" s="607" t="s">
        <v>352</v>
      </c>
      <c r="H48" s="609"/>
      <c r="I48" s="609"/>
      <c r="J48" s="607" t="s">
        <v>353</v>
      </c>
      <c r="K48" s="610" t="s">
        <v>354</v>
      </c>
      <c r="L48" s="608"/>
      <c r="M48" s="608"/>
    </row>
    <row r="49" spans="2:13" ht="116.25" thickBot="1" x14ac:dyDescent="0.35">
      <c r="B49" s="353"/>
      <c r="C49" s="354"/>
      <c r="D49" s="355"/>
      <c r="E49" s="348" t="s">
        <v>267</v>
      </c>
      <c r="F49" s="349"/>
      <c r="G49" s="607" t="s">
        <v>368</v>
      </c>
      <c r="H49" s="609"/>
      <c r="I49" s="609"/>
      <c r="J49" s="607" t="s">
        <v>369</v>
      </c>
      <c r="K49" s="610" t="s">
        <v>370</v>
      </c>
      <c r="L49" s="608"/>
      <c r="M49" s="608"/>
    </row>
    <row r="50" spans="2:13" ht="52.5" customHeight="1" x14ac:dyDescent="0.25">
      <c r="B50" s="99"/>
      <c r="C50" s="63"/>
      <c r="D50" s="63"/>
      <c r="E50" s="63"/>
      <c r="F50" s="63"/>
      <c r="G50" s="63"/>
      <c r="H50" s="63"/>
      <c r="I50" s="63"/>
      <c r="J50" s="63"/>
      <c r="K50" s="63"/>
      <c r="L50" s="63"/>
      <c r="M50" s="100"/>
    </row>
    <row r="51" spans="2:13" ht="18.75" x14ac:dyDescent="0.3">
      <c r="B51" s="3"/>
      <c r="C51" s="79"/>
      <c r="D51" s="79"/>
      <c r="E51" s="74"/>
      <c r="F51" s="74"/>
      <c r="G51" s="74"/>
      <c r="H51" s="74"/>
      <c r="I51" s="74"/>
      <c r="J51" s="4"/>
      <c r="K51" s="4"/>
      <c r="L51" s="4"/>
      <c r="M51" s="5"/>
    </row>
    <row r="52" spans="2:13" x14ac:dyDescent="0.25">
      <c r="B52" s="3"/>
      <c r="C52" s="4"/>
      <c r="D52" s="4"/>
      <c r="E52" s="4"/>
      <c r="F52" s="4"/>
      <c r="G52" s="4"/>
      <c r="H52" s="4"/>
      <c r="I52" s="4"/>
      <c r="J52" s="4"/>
      <c r="K52" s="4"/>
      <c r="L52" s="4"/>
      <c r="M52" s="5"/>
    </row>
    <row r="53" spans="2:13" ht="15.75" thickBot="1" x14ac:dyDescent="0.3">
      <c r="B53" s="84"/>
      <c r="C53" s="85"/>
      <c r="D53" s="85"/>
      <c r="E53" s="85"/>
      <c r="F53" s="85"/>
      <c r="G53" s="85"/>
      <c r="H53" s="85"/>
      <c r="I53" s="85"/>
      <c r="J53" s="85"/>
      <c r="K53" s="85"/>
      <c r="L53" s="85"/>
      <c r="M53" s="86"/>
    </row>
  </sheetData>
  <sheetProtection algorithmName="SHA-512" hashValue="3hhpOBzYdgR5ixDFxoni2tc4jIwxoFFqCxObZrD8jwCB6BtHRBCOgZcbjYx/KjiOVJOuCNtd71KpRZSmX9xhvQ==" saltValue="gx6CEI0ssq7dr34ayytXZg==" spinCount="100000" sheet="1" objects="1" scenarios="1" formatCells="0" formatColumns="0" formatRows="0"/>
  <mergeCells count="60">
    <mergeCell ref="D3:E3"/>
    <mergeCell ref="D4:E4"/>
    <mergeCell ref="B7:M7"/>
    <mergeCell ref="D5:E5"/>
    <mergeCell ref="B6:M6"/>
    <mergeCell ref="B2:C5"/>
    <mergeCell ref="D2:E2"/>
    <mergeCell ref="M4:M5"/>
    <mergeCell ref="K2:L2"/>
    <mergeCell ref="K3:L3"/>
    <mergeCell ref="K4:L5"/>
    <mergeCell ref="F2:J2"/>
    <mergeCell ref="F3:J3"/>
    <mergeCell ref="F4:J4"/>
    <mergeCell ref="F5:J5"/>
    <mergeCell ref="B8:M8"/>
    <mergeCell ref="B9:D20"/>
    <mergeCell ref="E9:F10"/>
    <mergeCell ref="E11:F12"/>
    <mergeCell ref="E13:F14"/>
    <mergeCell ref="E15:F16"/>
    <mergeCell ref="E17:F18"/>
    <mergeCell ref="E19:F20"/>
    <mergeCell ref="G31:M32"/>
    <mergeCell ref="G9:M10"/>
    <mergeCell ref="G11:M12"/>
    <mergeCell ref="G13:M14"/>
    <mergeCell ref="G15:M16"/>
    <mergeCell ref="E35:F35"/>
    <mergeCell ref="E36:F36"/>
    <mergeCell ref="G17:M18"/>
    <mergeCell ref="G19:M20"/>
    <mergeCell ref="B21:D32"/>
    <mergeCell ref="E21:F22"/>
    <mergeCell ref="E23:F24"/>
    <mergeCell ref="E25:F26"/>
    <mergeCell ref="E27:F28"/>
    <mergeCell ref="E29:F30"/>
    <mergeCell ref="E31:F32"/>
    <mergeCell ref="G21:M22"/>
    <mergeCell ref="G23:M24"/>
    <mergeCell ref="G25:M26"/>
    <mergeCell ref="G27:M28"/>
    <mergeCell ref="G29:M30"/>
    <mergeCell ref="E47:F47"/>
    <mergeCell ref="E48:F48"/>
    <mergeCell ref="E49:F49"/>
    <mergeCell ref="B33:D49"/>
    <mergeCell ref="E42:F42"/>
    <mergeCell ref="E43:F43"/>
    <mergeCell ref="E44:F44"/>
    <mergeCell ref="E45:F45"/>
    <mergeCell ref="E46:F46"/>
    <mergeCell ref="E37:F37"/>
    <mergeCell ref="E38:F38"/>
    <mergeCell ref="E39:F39"/>
    <mergeCell ref="E40:F40"/>
    <mergeCell ref="E41:F41"/>
    <mergeCell ref="E33:F33"/>
    <mergeCell ref="E34:F34"/>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2"/>
  <sheetViews>
    <sheetView zoomScale="60" zoomScaleNormal="60" workbookViewId="0">
      <selection activeCell="B9" sqref="B9:Q9"/>
    </sheetView>
  </sheetViews>
  <sheetFormatPr baseColWidth="10" defaultRowHeight="15" x14ac:dyDescent="0.25"/>
  <cols>
    <col min="1" max="1" width="7.140625" style="1" customWidth="1"/>
    <col min="2" max="2" width="17.7109375" style="1" customWidth="1"/>
    <col min="3" max="3" width="40.7109375" style="1" customWidth="1"/>
    <col min="4" max="4" width="59.28515625" style="1" customWidth="1"/>
    <col min="5" max="5" width="33" style="1" customWidth="1"/>
    <col min="6" max="6" width="6.5703125" style="1" customWidth="1"/>
    <col min="7" max="7" width="69.5703125" style="1" customWidth="1"/>
    <col min="8" max="8" width="28" style="1" customWidth="1"/>
    <col min="9" max="9" width="29.7109375" style="1" customWidth="1"/>
    <col min="10" max="10" width="25" style="1" customWidth="1"/>
    <col min="11" max="11" width="16.140625" style="1" customWidth="1"/>
    <col min="12" max="12" width="28" style="1" customWidth="1"/>
    <col min="13" max="13" width="23.28515625" style="1" customWidth="1"/>
    <col min="14" max="14" width="8.42578125" style="1" customWidth="1"/>
    <col min="15" max="15" width="7.85546875" style="1" customWidth="1"/>
    <col min="16" max="16" width="10.28515625" style="1" customWidth="1"/>
    <col min="17" max="17" width="10.85546875" style="1" customWidth="1"/>
    <col min="18" max="16384" width="11.42578125" style="1"/>
  </cols>
  <sheetData>
    <row r="2" spans="2:17" ht="15.75" thickBot="1" x14ac:dyDescent="0.3"/>
    <row r="3" spans="2:17" s="2" customFormat="1" ht="39" customHeight="1" x14ac:dyDescent="0.25">
      <c r="B3" s="415"/>
      <c r="C3" s="416"/>
      <c r="D3" s="163" t="s">
        <v>71</v>
      </c>
      <c r="E3" s="421" t="s">
        <v>78</v>
      </c>
      <c r="F3" s="422"/>
      <c r="G3" s="422"/>
      <c r="H3" s="422"/>
      <c r="I3" s="422"/>
      <c r="J3" s="422"/>
      <c r="K3" s="423"/>
      <c r="L3" s="257" t="s">
        <v>72</v>
      </c>
      <c r="M3" s="257"/>
      <c r="N3" s="427"/>
      <c r="O3" s="297"/>
      <c r="P3" s="297"/>
      <c r="Q3" s="428"/>
    </row>
    <row r="4" spans="2:17" s="2" customFormat="1" ht="27.75" customHeight="1" x14ac:dyDescent="0.25">
      <c r="B4" s="417"/>
      <c r="C4" s="418"/>
      <c r="D4" s="164" t="s">
        <v>73</v>
      </c>
      <c r="E4" s="424" t="s">
        <v>74</v>
      </c>
      <c r="F4" s="425"/>
      <c r="G4" s="425"/>
      <c r="H4" s="425"/>
      <c r="I4" s="425"/>
      <c r="J4" s="425"/>
      <c r="K4" s="426"/>
      <c r="L4" s="258" t="s">
        <v>75</v>
      </c>
      <c r="M4" s="258"/>
      <c r="N4" s="319"/>
      <c r="O4" s="295"/>
      <c r="P4" s="295"/>
      <c r="Q4" s="429"/>
    </row>
    <row r="5" spans="2:17" s="2" customFormat="1" ht="27.75" customHeight="1" x14ac:dyDescent="0.25">
      <c r="B5" s="417"/>
      <c r="C5" s="418"/>
      <c r="D5" s="164" t="s">
        <v>76</v>
      </c>
      <c r="E5" s="424" t="s">
        <v>79</v>
      </c>
      <c r="F5" s="425"/>
      <c r="G5" s="425"/>
      <c r="H5" s="425"/>
      <c r="I5" s="425"/>
      <c r="J5" s="425"/>
      <c r="K5" s="426"/>
      <c r="L5" s="274" t="s">
        <v>77</v>
      </c>
      <c r="M5" s="275"/>
      <c r="N5" s="278"/>
      <c r="O5" s="413"/>
      <c r="P5" s="413"/>
      <c r="Q5" s="279"/>
    </row>
    <row r="6" spans="2:17" s="2" customFormat="1" ht="42" customHeight="1" thickBot="1" x14ac:dyDescent="0.3">
      <c r="B6" s="419"/>
      <c r="C6" s="420"/>
      <c r="D6" s="101" t="s">
        <v>80</v>
      </c>
      <c r="E6" s="378" t="s">
        <v>81</v>
      </c>
      <c r="F6" s="379"/>
      <c r="G6" s="379"/>
      <c r="H6" s="379"/>
      <c r="I6" s="379"/>
      <c r="J6" s="379"/>
      <c r="K6" s="380"/>
      <c r="L6" s="276"/>
      <c r="M6" s="277"/>
      <c r="N6" s="280"/>
      <c r="O6" s="414"/>
      <c r="P6" s="414"/>
      <c r="Q6" s="281"/>
    </row>
    <row r="7" spans="2:17" ht="23.25" customHeight="1" thickBot="1" x14ac:dyDescent="0.3">
      <c r="B7" s="254" t="s">
        <v>119</v>
      </c>
      <c r="C7" s="255"/>
      <c r="D7" s="255"/>
      <c r="E7" s="255"/>
      <c r="F7" s="255"/>
      <c r="G7" s="255"/>
      <c r="H7" s="255"/>
      <c r="I7" s="255"/>
      <c r="J7" s="255"/>
      <c r="K7" s="255"/>
      <c r="L7" s="255"/>
      <c r="M7" s="255"/>
      <c r="N7" s="255"/>
      <c r="O7" s="255"/>
      <c r="P7" s="255"/>
      <c r="Q7" s="256"/>
    </row>
    <row r="8" spans="2:17" ht="48" customHeight="1" x14ac:dyDescent="0.25">
      <c r="B8" s="401" t="s">
        <v>132</v>
      </c>
      <c r="C8" s="402"/>
      <c r="D8" s="402"/>
      <c r="E8" s="402"/>
      <c r="F8" s="402"/>
      <c r="G8" s="402"/>
      <c r="H8" s="402"/>
      <c r="I8" s="402"/>
      <c r="J8" s="402"/>
      <c r="K8" s="402"/>
      <c r="L8" s="402"/>
      <c r="M8" s="402"/>
      <c r="N8" s="402"/>
      <c r="O8" s="402"/>
      <c r="P8" s="402"/>
      <c r="Q8" s="403"/>
    </row>
    <row r="9" spans="2:17" ht="27.75" customHeight="1" x14ac:dyDescent="0.25">
      <c r="B9" s="404" t="s">
        <v>120</v>
      </c>
      <c r="C9" s="405"/>
      <c r="D9" s="405"/>
      <c r="E9" s="405"/>
      <c r="F9" s="405"/>
      <c r="G9" s="405"/>
      <c r="H9" s="405"/>
      <c r="I9" s="405"/>
      <c r="J9" s="405"/>
      <c r="K9" s="405"/>
      <c r="L9" s="405"/>
      <c r="M9" s="405"/>
      <c r="N9" s="405"/>
      <c r="O9" s="405"/>
      <c r="P9" s="405"/>
      <c r="Q9" s="406"/>
    </row>
    <row r="10" spans="2:17" ht="36" customHeight="1" x14ac:dyDescent="0.25">
      <c r="B10" s="407" t="s">
        <v>80</v>
      </c>
      <c r="C10" s="408"/>
      <c r="D10" s="433" t="s">
        <v>303</v>
      </c>
      <c r="E10" s="433" t="s">
        <v>127</v>
      </c>
      <c r="F10" s="226" t="s">
        <v>129</v>
      </c>
      <c r="G10" s="226"/>
      <c r="H10" s="409" t="s">
        <v>130</v>
      </c>
      <c r="I10" s="410"/>
      <c r="J10" s="409" t="s">
        <v>388</v>
      </c>
      <c r="K10" s="410"/>
      <c r="L10" s="435" t="s">
        <v>131</v>
      </c>
      <c r="M10" s="436"/>
      <c r="N10" s="430" t="s">
        <v>121</v>
      </c>
      <c r="O10" s="431"/>
      <c r="P10" s="431"/>
      <c r="Q10" s="432"/>
    </row>
    <row r="11" spans="2:17" ht="46.5" customHeight="1" x14ac:dyDescent="0.25">
      <c r="B11" s="407"/>
      <c r="C11" s="408"/>
      <c r="D11" s="434"/>
      <c r="E11" s="434"/>
      <c r="F11" s="226"/>
      <c r="G11" s="226"/>
      <c r="H11" s="411"/>
      <c r="I11" s="412"/>
      <c r="J11" s="411"/>
      <c r="K11" s="412"/>
      <c r="L11" s="437"/>
      <c r="M11" s="438"/>
      <c r="N11" s="157" t="s">
        <v>122</v>
      </c>
      <c r="O11" s="157" t="s">
        <v>123</v>
      </c>
      <c r="P11" s="157" t="s">
        <v>124</v>
      </c>
      <c r="Q11" s="102" t="s">
        <v>125</v>
      </c>
    </row>
    <row r="12" spans="2:17" ht="33.75" customHeight="1" x14ac:dyDescent="0.25">
      <c r="B12" s="439" t="str">
        <f>'2 - CONTEXTO'!E34</f>
        <v>Direccionamiento Estratégico</v>
      </c>
      <c r="C12" s="440"/>
      <c r="D12" s="391" t="s">
        <v>304</v>
      </c>
      <c r="E12" s="397" t="str">
        <f>'2 - CONTEXTO'!K34</f>
        <v>1. Oficina del Planeación.
2. Dirección General.</v>
      </c>
      <c r="F12" s="400">
        <v>1</v>
      </c>
      <c r="G12" s="215" t="s">
        <v>435</v>
      </c>
      <c r="H12" s="215" t="s">
        <v>436</v>
      </c>
      <c r="I12" s="611"/>
      <c r="J12" s="215" t="s">
        <v>437</v>
      </c>
      <c r="K12" s="215"/>
      <c r="L12" s="215" t="s">
        <v>438</v>
      </c>
      <c r="M12" s="611"/>
      <c r="N12" s="612" t="s">
        <v>128</v>
      </c>
      <c r="O12" s="612" t="s">
        <v>128</v>
      </c>
      <c r="P12" s="612" t="s">
        <v>128</v>
      </c>
      <c r="Q12" s="612" t="s">
        <v>128</v>
      </c>
    </row>
    <row r="13" spans="2:17" ht="16.5" customHeight="1" x14ac:dyDescent="0.25">
      <c r="B13" s="441"/>
      <c r="C13" s="442"/>
      <c r="D13" s="392"/>
      <c r="E13" s="398"/>
      <c r="F13" s="400"/>
      <c r="G13" s="215"/>
      <c r="H13" s="215" t="s">
        <v>400</v>
      </c>
      <c r="I13" s="611"/>
      <c r="J13" s="215"/>
      <c r="K13" s="215"/>
      <c r="L13" s="215" t="s">
        <v>402</v>
      </c>
      <c r="M13" s="611"/>
      <c r="N13" s="612"/>
      <c r="O13" s="612"/>
      <c r="P13" s="612"/>
      <c r="Q13" s="612"/>
    </row>
    <row r="14" spans="2:17" ht="16.5" customHeight="1" x14ac:dyDescent="0.25">
      <c r="B14" s="441"/>
      <c r="C14" s="442"/>
      <c r="D14" s="392"/>
      <c r="E14" s="398"/>
      <c r="F14" s="400">
        <v>2</v>
      </c>
      <c r="G14" s="215" t="s">
        <v>390</v>
      </c>
      <c r="H14" s="215" t="s">
        <v>395</v>
      </c>
      <c r="I14" s="611"/>
      <c r="J14" s="215"/>
      <c r="K14" s="215"/>
      <c r="L14" s="215" t="s">
        <v>398</v>
      </c>
      <c r="M14" s="611"/>
      <c r="N14" s="612"/>
      <c r="O14" s="612"/>
      <c r="P14" s="612"/>
      <c r="Q14" s="612"/>
    </row>
    <row r="15" spans="2:17" ht="16.5" customHeight="1" x14ac:dyDescent="0.25">
      <c r="B15" s="441"/>
      <c r="C15" s="442"/>
      <c r="D15" s="392"/>
      <c r="E15" s="398"/>
      <c r="F15" s="400"/>
      <c r="G15" s="215"/>
      <c r="H15" s="215" t="s">
        <v>399</v>
      </c>
      <c r="I15" s="611"/>
      <c r="J15" s="215"/>
      <c r="K15" s="215"/>
      <c r="L15" s="215" t="s">
        <v>401</v>
      </c>
      <c r="M15" s="611"/>
      <c r="N15" s="612"/>
      <c r="O15" s="612"/>
      <c r="P15" s="612"/>
      <c r="Q15" s="612"/>
    </row>
    <row r="16" spans="2:17" ht="16.5" customHeight="1" x14ac:dyDescent="0.25">
      <c r="B16" s="441"/>
      <c r="C16" s="442"/>
      <c r="D16" s="392"/>
      <c r="E16" s="398"/>
      <c r="F16" s="400">
        <v>3</v>
      </c>
      <c r="G16" s="215" t="s">
        <v>391</v>
      </c>
      <c r="H16" s="215" t="s">
        <v>396</v>
      </c>
      <c r="I16" s="611"/>
      <c r="J16" s="215"/>
      <c r="K16" s="215"/>
      <c r="L16" s="215" t="s">
        <v>408</v>
      </c>
      <c r="M16" s="611"/>
      <c r="N16" s="612"/>
      <c r="O16" s="612"/>
      <c r="P16" s="612"/>
      <c r="Q16" s="612"/>
    </row>
    <row r="17" spans="2:17" ht="16.5" customHeight="1" x14ac:dyDescent="0.25">
      <c r="B17" s="441"/>
      <c r="C17" s="442"/>
      <c r="D17" s="392"/>
      <c r="E17" s="398"/>
      <c r="F17" s="400"/>
      <c r="G17" s="215"/>
      <c r="H17" s="215" t="s">
        <v>403</v>
      </c>
      <c r="I17" s="611"/>
      <c r="J17" s="215"/>
      <c r="K17" s="215"/>
      <c r="L17" s="215" t="s">
        <v>409</v>
      </c>
      <c r="M17" s="611"/>
      <c r="N17" s="612"/>
      <c r="O17" s="612"/>
      <c r="P17" s="612"/>
      <c r="Q17" s="612"/>
    </row>
    <row r="18" spans="2:17" ht="16.5" customHeight="1" x14ac:dyDescent="0.25">
      <c r="B18" s="441"/>
      <c r="C18" s="442"/>
      <c r="D18" s="392"/>
      <c r="E18" s="398"/>
      <c r="F18" s="400">
        <v>4</v>
      </c>
      <c r="G18" s="215" t="s">
        <v>392</v>
      </c>
      <c r="H18" s="215" t="s">
        <v>404</v>
      </c>
      <c r="I18" s="611"/>
      <c r="J18" s="215"/>
      <c r="K18" s="215"/>
      <c r="L18" s="215" t="s">
        <v>410</v>
      </c>
      <c r="M18" s="611"/>
      <c r="N18" s="612"/>
      <c r="O18" s="612"/>
      <c r="P18" s="612"/>
      <c r="Q18" s="612"/>
    </row>
    <row r="19" spans="2:17" ht="16.5" customHeight="1" x14ac:dyDescent="0.25">
      <c r="B19" s="441"/>
      <c r="C19" s="442"/>
      <c r="D19" s="392"/>
      <c r="E19" s="398"/>
      <c r="F19" s="400"/>
      <c r="G19" s="215"/>
      <c r="H19" s="215" t="s">
        <v>405</v>
      </c>
      <c r="I19" s="611"/>
      <c r="J19" s="215"/>
      <c r="K19" s="215"/>
      <c r="L19" s="215" t="s">
        <v>411</v>
      </c>
      <c r="M19" s="611"/>
      <c r="N19" s="612"/>
      <c r="O19" s="612"/>
      <c r="P19" s="612"/>
      <c r="Q19" s="612"/>
    </row>
    <row r="20" spans="2:17" ht="16.5" customHeight="1" x14ac:dyDescent="0.25">
      <c r="B20" s="441"/>
      <c r="C20" s="442"/>
      <c r="D20" s="392"/>
      <c r="E20" s="398"/>
      <c r="F20" s="400">
        <v>5</v>
      </c>
      <c r="G20" s="215" t="s">
        <v>393</v>
      </c>
      <c r="H20" s="215" t="s">
        <v>406</v>
      </c>
      <c r="I20" s="611"/>
      <c r="J20" s="215"/>
      <c r="K20" s="215"/>
      <c r="L20" s="215" t="s">
        <v>412</v>
      </c>
      <c r="M20" s="611"/>
      <c r="N20" s="612"/>
      <c r="O20" s="612"/>
      <c r="P20" s="612"/>
      <c r="Q20" s="612"/>
    </row>
    <row r="21" spans="2:17" ht="16.5" customHeight="1" x14ac:dyDescent="0.25">
      <c r="B21" s="443"/>
      <c r="C21" s="444"/>
      <c r="D21" s="393"/>
      <c r="E21" s="399"/>
      <c r="F21" s="400"/>
      <c r="G21" s="215"/>
      <c r="H21" s="215" t="s">
        <v>407</v>
      </c>
      <c r="I21" s="611"/>
      <c r="J21" s="215"/>
      <c r="K21" s="215"/>
      <c r="L21" s="215" t="s">
        <v>413</v>
      </c>
      <c r="M21" s="611"/>
      <c r="N21" s="612"/>
      <c r="O21" s="612"/>
      <c r="P21" s="612"/>
      <c r="Q21" s="612"/>
    </row>
    <row r="22" spans="2:17" ht="26.25" customHeight="1" x14ac:dyDescent="0.25">
      <c r="B22" s="394" t="str">
        <f>'2 - CONTEXTO'!E35</f>
        <v>Comunicación y Gestión con Grupos de Interés.</v>
      </c>
      <c r="C22" s="386"/>
      <c r="D22" s="391" t="s">
        <v>310</v>
      </c>
      <c r="E22" s="397" t="str">
        <f>'2 - CONTEXTO'!K35</f>
        <v>1. Dirección General.
2. Secretaría General.
3. Oficina de Planeación.
4. Oficina Jurídica.
5. Oficina del Inspector de la Gestión de Tierras.
6. Oficina de Control Interno.</v>
      </c>
      <c r="F22" s="400">
        <v>1</v>
      </c>
      <c r="G22" s="215" t="s">
        <v>439</v>
      </c>
      <c r="H22" s="215" t="s">
        <v>440</v>
      </c>
      <c r="I22" s="611"/>
      <c r="J22" s="215" t="s">
        <v>441</v>
      </c>
      <c r="K22" s="215"/>
      <c r="L22" s="215" t="s">
        <v>442</v>
      </c>
      <c r="M22" s="611"/>
      <c r="N22" s="612" t="s">
        <v>128</v>
      </c>
      <c r="O22" s="612" t="s">
        <v>128</v>
      </c>
      <c r="P22" s="612" t="s">
        <v>128</v>
      </c>
      <c r="Q22" s="612" t="s">
        <v>128</v>
      </c>
    </row>
    <row r="23" spans="2:17" ht="16.5" customHeight="1" x14ac:dyDescent="0.25">
      <c r="B23" s="395"/>
      <c r="C23" s="388"/>
      <c r="D23" s="392"/>
      <c r="E23" s="398"/>
      <c r="F23" s="400"/>
      <c r="G23" s="215"/>
      <c r="H23" s="215" t="s">
        <v>400</v>
      </c>
      <c r="I23" s="611"/>
      <c r="J23" s="215"/>
      <c r="K23" s="215"/>
      <c r="L23" s="215" t="s">
        <v>402</v>
      </c>
      <c r="M23" s="611"/>
      <c r="N23" s="612"/>
      <c r="O23" s="612"/>
      <c r="P23" s="612"/>
      <c r="Q23" s="612"/>
    </row>
    <row r="24" spans="2:17" ht="16.5" customHeight="1" x14ac:dyDescent="0.25">
      <c r="B24" s="395"/>
      <c r="C24" s="388"/>
      <c r="D24" s="392"/>
      <c r="E24" s="398"/>
      <c r="F24" s="400">
        <v>2</v>
      </c>
      <c r="G24" s="215" t="s">
        <v>390</v>
      </c>
      <c r="H24" s="215" t="s">
        <v>395</v>
      </c>
      <c r="I24" s="611"/>
      <c r="J24" s="215"/>
      <c r="K24" s="215"/>
      <c r="L24" s="215" t="s">
        <v>398</v>
      </c>
      <c r="M24" s="611"/>
      <c r="N24" s="612"/>
      <c r="O24" s="612"/>
      <c r="P24" s="612"/>
      <c r="Q24" s="612"/>
    </row>
    <row r="25" spans="2:17" ht="16.5" customHeight="1" x14ac:dyDescent="0.25">
      <c r="B25" s="395"/>
      <c r="C25" s="388"/>
      <c r="D25" s="392"/>
      <c r="E25" s="398"/>
      <c r="F25" s="400"/>
      <c r="G25" s="215"/>
      <c r="H25" s="215" t="s">
        <v>399</v>
      </c>
      <c r="I25" s="611"/>
      <c r="J25" s="215"/>
      <c r="K25" s="215"/>
      <c r="L25" s="215" t="s">
        <v>401</v>
      </c>
      <c r="M25" s="611"/>
      <c r="N25" s="612"/>
      <c r="O25" s="612"/>
      <c r="P25" s="612"/>
      <c r="Q25" s="612"/>
    </row>
    <row r="26" spans="2:17" ht="16.5" customHeight="1" x14ac:dyDescent="0.25">
      <c r="B26" s="395"/>
      <c r="C26" s="388"/>
      <c r="D26" s="392"/>
      <c r="E26" s="398"/>
      <c r="F26" s="400">
        <v>3</v>
      </c>
      <c r="G26" s="215" t="s">
        <v>391</v>
      </c>
      <c r="H26" s="215" t="s">
        <v>396</v>
      </c>
      <c r="I26" s="611"/>
      <c r="J26" s="215"/>
      <c r="K26" s="215"/>
      <c r="L26" s="215" t="s">
        <v>408</v>
      </c>
      <c r="M26" s="611"/>
      <c r="N26" s="612"/>
      <c r="O26" s="612"/>
      <c r="P26" s="612"/>
      <c r="Q26" s="612"/>
    </row>
    <row r="27" spans="2:17" ht="16.5" customHeight="1" x14ac:dyDescent="0.25">
      <c r="B27" s="395"/>
      <c r="C27" s="388"/>
      <c r="D27" s="392"/>
      <c r="E27" s="398"/>
      <c r="F27" s="400"/>
      <c r="G27" s="215"/>
      <c r="H27" s="215" t="s">
        <v>403</v>
      </c>
      <c r="I27" s="611"/>
      <c r="J27" s="215"/>
      <c r="K27" s="215"/>
      <c r="L27" s="215" t="s">
        <v>409</v>
      </c>
      <c r="M27" s="611"/>
      <c r="N27" s="612"/>
      <c r="O27" s="612"/>
      <c r="P27" s="612"/>
      <c r="Q27" s="612"/>
    </row>
    <row r="28" spans="2:17" ht="16.5" customHeight="1" x14ac:dyDescent="0.25">
      <c r="B28" s="395"/>
      <c r="C28" s="388"/>
      <c r="D28" s="392"/>
      <c r="E28" s="398"/>
      <c r="F28" s="400">
        <v>4</v>
      </c>
      <c r="G28" s="215" t="s">
        <v>392</v>
      </c>
      <c r="H28" s="215" t="s">
        <v>404</v>
      </c>
      <c r="I28" s="611"/>
      <c r="J28" s="215"/>
      <c r="K28" s="215"/>
      <c r="L28" s="215" t="s">
        <v>410</v>
      </c>
      <c r="M28" s="611"/>
      <c r="N28" s="612"/>
      <c r="O28" s="612"/>
      <c r="P28" s="612"/>
      <c r="Q28" s="612"/>
    </row>
    <row r="29" spans="2:17" ht="16.5" customHeight="1" x14ac:dyDescent="0.25">
      <c r="B29" s="395"/>
      <c r="C29" s="388"/>
      <c r="D29" s="392"/>
      <c r="E29" s="398"/>
      <c r="F29" s="400"/>
      <c r="G29" s="215"/>
      <c r="H29" s="215" t="s">
        <v>405</v>
      </c>
      <c r="I29" s="611"/>
      <c r="J29" s="215"/>
      <c r="K29" s="215"/>
      <c r="L29" s="215" t="s">
        <v>411</v>
      </c>
      <c r="M29" s="611"/>
      <c r="N29" s="612"/>
      <c r="O29" s="612"/>
      <c r="P29" s="612"/>
      <c r="Q29" s="612"/>
    </row>
    <row r="30" spans="2:17" ht="16.5" customHeight="1" x14ac:dyDescent="0.25">
      <c r="B30" s="395"/>
      <c r="C30" s="388"/>
      <c r="D30" s="392"/>
      <c r="E30" s="398"/>
      <c r="F30" s="400">
        <v>5</v>
      </c>
      <c r="G30" s="215" t="s">
        <v>393</v>
      </c>
      <c r="H30" s="215" t="s">
        <v>406</v>
      </c>
      <c r="I30" s="611"/>
      <c r="J30" s="215"/>
      <c r="K30" s="215"/>
      <c r="L30" s="215" t="s">
        <v>412</v>
      </c>
      <c r="M30" s="611"/>
      <c r="N30" s="612"/>
      <c r="O30" s="612"/>
      <c r="P30" s="612"/>
      <c r="Q30" s="612"/>
    </row>
    <row r="31" spans="2:17" ht="16.5" customHeight="1" x14ac:dyDescent="0.25">
      <c r="B31" s="396"/>
      <c r="C31" s="390"/>
      <c r="D31" s="393"/>
      <c r="E31" s="399"/>
      <c r="F31" s="400"/>
      <c r="G31" s="215"/>
      <c r="H31" s="215" t="s">
        <v>407</v>
      </c>
      <c r="I31" s="611"/>
      <c r="J31" s="215"/>
      <c r="K31" s="215"/>
      <c r="L31" s="215" t="s">
        <v>413</v>
      </c>
      <c r="M31" s="611"/>
      <c r="N31" s="612"/>
      <c r="O31" s="612"/>
      <c r="P31" s="612"/>
      <c r="Q31" s="612"/>
    </row>
    <row r="32" spans="2:17" ht="16.5" customHeight="1" x14ac:dyDescent="0.25">
      <c r="B32" s="394" t="str">
        <f>'2 - CONTEXTO'!E36</f>
        <v>Inteligencia de la información.</v>
      </c>
      <c r="C32" s="386"/>
      <c r="D32" s="391" t="s">
        <v>314</v>
      </c>
      <c r="E32" s="391" t="str">
        <f>'2 - CONTEXTO'!K36</f>
        <v>1. Dirección de Gestión del Ordenamiento Social de la Propiedad.
2. Oficina de Planeación.</v>
      </c>
      <c r="F32" s="383">
        <v>1</v>
      </c>
      <c r="G32" s="215" t="s">
        <v>443</v>
      </c>
      <c r="H32" s="215" t="s">
        <v>444</v>
      </c>
      <c r="I32" s="611"/>
      <c r="J32" s="215" t="s">
        <v>445</v>
      </c>
      <c r="K32" s="215"/>
      <c r="L32" s="215" t="s">
        <v>446</v>
      </c>
      <c r="M32" s="611"/>
      <c r="N32" s="612" t="s">
        <v>128</v>
      </c>
      <c r="O32" s="612" t="s">
        <v>128</v>
      </c>
      <c r="P32" s="612" t="s">
        <v>128</v>
      </c>
      <c r="Q32" s="612" t="s">
        <v>128</v>
      </c>
    </row>
    <row r="33" spans="2:17" ht="16.5" customHeight="1" x14ac:dyDescent="0.25">
      <c r="B33" s="395"/>
      <c r="C33" s="388"/>
      <c r="D33" s="392"/>
      <c r="E33" s="392"/>
      <c r="F33" s="384"/>
      <c r="G33" s="215"/>
      <c r="H33" s="215" t="s">
        <v>447</v>
      </c>
      <c r="I33" s="611"/>
      <c r="J33" s="215"/>
      <c r="K33" s="215"/>
      <c r="L33" s="215" t="s">
        <v>448</v>
      </c>
      <c r="M33" s="611"/>
      <c r="N33" s="612"/>
      <c r="O33" s="612"/>
      <c r="P33" s="612"/>
      <c r="Q33" s="612"/>
    </row>
    <row r="34" spans="2:17" ht="16.5" customHeight="1" x14ac:dyDescent="0.25">
      <c r="B34" s="395"/>
      <c r="C34" s="388"/>
      <c r="D34" s="392"/>
      <c r="E34" s="392"/>
      <c r="F34" s="383">
        <v>2</v>
      </c>
      <c r="G34" s="215" t="s">
        <v>390</v>
      </c>
      <c r="H34" s="215" t="s">
        <v>395</v>
      </c>
      <c r="I34" s="611"/>
      <c r="J34" s="215"/>
      <c r="K34" s="215"/>
      <c r="L34" s="215" t="s">
        <v>398</v>
      </c>
      <c r="M34" s="611"/>
      <c r="N34" s="612"/>
      <c r="O34" s="612"/>
      <c r="P34" s="612"/>
      <c r="Q34" s="612"/>
    </row>
    <row r="35" spans="2:17" ht="16.5" customHeight="1" x14ac:dyDescent="0.25">
      <c r="B35" s="395"/>
      <c r="C35" s="388"/>
      <c r="D35" s="392"/>
      <c r="E35" s="392"/>
      <c r="F35" s="384"/>
      <c r="G35" s="215"/>
      <c r="H35" s="215" t="s">
        <v>399</v>
      </c>
      <c r="I35" s="611"/>
      <c r="J35" s="215"/>
      <c r="K35" s="215"/>
      <c r="L35" s="215" t="s">
        <v>401</v>
      </c>
      <c r="M35" s="611"/>
      <c r="N35" s="612"/>
      <c r="O35" s="612"/>
      <c r="P35" s="612"/>
      <c r="Q35" s="612"/>
    </row>
    <row r="36" spans="2:17" ht="16.5" customHeight="1" x14ac:dyDescent="0.25">
      <c r="B36" s="395"/>
      <c r="C36" s="388"/>
      <c r="D36" s="392"/>
      <c r="E36" s="392"/>
      <c r="F36" s="383">
        <v>3</v>
      </c>
      <c r="G36" s="215" t="s">
        <v>391</v>
      </c>
      <c r="H36" s="215" t="s">
        <v>396</v>
      </c>
      <c r="I36" s="611"/>
      <c r="J36" s="215"/>
      <c r="K36" s="215"/>
      <c r="L36" s="215" t="s">
        <v>408</v>
      </c>
      <c r="M36" s="611"/>
      <c r="N36" s="612"/>
      <c r="O36" s="612"/>
      <c r="P36" s="612"/>
      <c r="Q36" s="612"/>
    </row>
    <row r="37" spans="2:17" ht="16.5" customHeight="1" x14ac:dyDescent="0.25">
      <c r="B37" s="395"/>
      <c r="C37" s="388"/>
      <c r="D37" s="392"/>
      <c r="E37" s="392"/>
      <c r="F37" s="384"/>
      <c r="G37" s="215"/>
      <c r="H37" s="215" t="s">
        <v>403</v>
      </c>
      <c r="I37" s="611"/>
      <c r="J37" s="215"/>
      <c r="K37" s="215"/>
      <c r="L37" s="215" t="s">
        <v>409</v>
      </c>
      <c r="M37" s="611"/>
      <c r="N37" s="612"/>
      <c r="O37" s="612"/>
      <c r="P37" s="612"/>
      <c r="Q37" s="612"/>
    </row>
    <row r="38" spans="2:17" ht="16.5" customHeight="1" x14ac:dyDescent="0.25">
      <c r="B38" s="395"/>
      <c r="C38" s="388"/>
      <c r="D38" s="392"/>
      <c r="E38" s="392"/>
      <c r="F38" s="383">
        <v>4</v>
      </c>
      <c r="G38" s="215" t="s">
        <v>392</v>
      </c>
      <c r="H38" s="215" t="s">
        <v>404</v>
      </c>
      <c r="I38" s="611"/>
      <c r="J38" s="215"/>
      <c r="K38" s="215"/>
      <c r="L38" s="215" t="s">
        <v>410</v>
      </c>
      <c r="M38" s="611"/>
      <c r="N38" s="612"/>
      <c r="O38" s="612"/>
      <c r="P38" s="612"/>
      <c r="Q38" s="612"/>
    </row>
    <row r="39" spans="2:17" ht="16.5" customHeight="1" x14ac:dyDescent="0.25">
      <c r="B39" s="395"/>
      <c r="C39" s="388"/>
      <c r="D39" s="392"/>
      <c r="E39" s="392"/>
      <c r="F39" s="384"/>
      <c r="G39" s="215"/>
      <c r="H39" s="215" t="s">
        <v>405</v>
      </c>
      <c r="I39" s="611"/>
      <c r="J39" s="215"/>
      <c r="K39" s="215"/>
      <c r="L39" s="215" t="s">
        <v>411</v>
      </c>
      <c r="M39" s="611"/>
      <c r="N39" s="612"/>
      <c r="O39" s="612"/>
      <c r="P39" s="612"/>
      <c r="Q39" s="612"/>
    </row>
    <row r="40" spans="2:17" ht="16.5" customHeight="1" x14ac:dyDescent="0.25">
      <c r="B40" s="395"/>
      <c r="C40" s="388"/>
      <c r="D40" s="392"/>
      <c r="E40" s="392"/>
      <c r="F40" s="383">
        <v>5</v>
      </c>
      <c r="G40" s="215" t="s">
        <v>393</v>
      </c>
      <c r="H40" s="215" t="s">
        <v>406</v>
      </c>
      <c r="I40" s="611"/>
      <c r="J40" s="215"/>
      <c r="K40" s="215"/>
      <c r="L40" s="215" t="s">
        <v>412</v>
      </c>
      <c r="M40" s="611"/>
      <c r="N40" s="612"/>
      <c r="O40" s="612"/>
      <c r="P40" s="612"/>
      <c r="Q40" s="612"/>
    </row>
    <row r="41" spans="2:17" ht="16.5" customHeight="1" x14ac:dyDescent="0.25">
      <c r="B41" s="396"/>
      <c r="C41" s="390"/>
      <c r="D41" s="393"/>
      <c r="E41" s="393"/>
      <c r="F41" s="384"/>
      <c r="G41" s="215"/>
      <c r="H41" s="215" t="s">
        <v>407</v>
      </c>
      <c r="I41" s="611"/>
      <c r="J41" s="215"/>
      <c r="K41" s="215"/>
      <c r="L41" s="215" t="s">
        <v>413</v>
      </c>
      <c r="M41" s="611"/>
      <c r="N41" s="612"/>
      <c r="O41" s="612"/>
      <c r="P41" s="612"/>
      <c r="Q41" s="612"/>
    </row>
    <row r="42" spans="2:17" ht="33" customHeight="1" x14ac:dyDescent="0.25">
      <c r="B42" s="394" t="str">
        <f>'2 - CONTEXTO'!E37</f>
        <v>Gestión del Modelo de Atención.</v>
      </c>
      <c r="C42" s="386"/>
      <c r="D42" s="391" t="s">
        <v>316</v>
      </c>
      <c r="E42" s="391" t="str">
        <f>'2 - CONTEXTO'!K37</f>
        <v>1. Secretaría General.
2. Dirección de Gestión del Ordenamiento social de la Propiedad.
3. Dirección Acceso a Tierras.
4. Dirección Gestión Jurídica de Tierras.
5. Dirección Asuntos Étnicos.</v>
      </c>
      <c r="F42" s="383">
        <v>1</v>
      </c>
      <c r="G42" s="215" t="s">
        <v>449</v>
      </c>
      <c r="H42" s="215" t="s">
        <v>450</v>
      </c>
      <c r="I42" s="611"/>
      <c r="J42" s="215" t="s">
        <v>451</v>
      </c>
      <c r="K42" s="215"/>
      <c r="L42" s="215" t="s">
        <v>452</v>
      </c>
      <c r="M42" s="611"/>
      <c r="N42" s="612" t="s">
        <v>128</v>
      </c>
      <c r="O42" s="612" t="s">
        <v>128</v>
      </c>
      <c r="P42" s="612" t="s">
        <v>128</v>
      </c>
      <c r="Q42" s="612" t="s">
        <v>128</v>
      </c>
    </row>
    <row r="43" spans="2:17" ht="16.5" customHeight="1" x14ac:dyDescent="0.25">
      <c r="B43" s="395"/>
      <c r="C43" s="388"/>
      <c r="D43" s="392"/>
      <c r="E43" s="392"/>
      <c r="F43" s="384"/>
      <c r="G43" s="215"/>
      <c r="H43" s="215" t="s">
        <v>453</v>
      </c>
      <c r="I43" s="611"/>
      <c r="J43" s="215"/>
      <c r="K43" s="215"/>
      <c r="L43" s="215" t="s">
        <v>454</v>
      </c>
      <c r="M43" s="611"/>
      <c r="N43" s="612"/>
      <c r="O43" s="612"/>
      <c r="P43" s="612"/>
      <c r="Q43" s="612"/>
    </row>
    <row r="44" spans="2:17" ht="33.75" customHeight="1" x14ac:dyDescent="0.25">
      <c r="B44" s="395"/>
      <c r="C44" s="388"/>
      <c r="D44" s="392"/>
      <c r="E44" s="392"/>
      <c r="F44" s="383">
        <v>2</v>
      </c>
      <c r="G44" s="215" t="s">
        <v>455</v>
      </c>
      <c r="H44" s="215" t="s">
        <v>456</v>
      </c>
      <c r="I44" s="611"/>
      <c r="J44" s="215" t="s">
        <v>457</v>
      </c>
      <c r="K44" s="215"/>
      <c r="L44" s="215" t="s">
        <v>452</v>
      </c>
      <c r="M44" s="611"/>
      <c r="N44" s="612" t="s">
        <v>128</v>
      </c>
      <c r="O44" s="612" t="s">
        <v>128</v>
      </c>
      <c r="P44" s="612" t="s">
        <v>128</v>
      </c>
      <c r="Q44" s="612" t="s">
        <v>128</v>
      </c>
    </row>
    <row r="45" spans="2:17" ht="16.5" customHeight="1" x14ac:dyDescent="0.25">
      <c r="B45" s="395"/>
      <c r="C45" s="388"/>
      <c r="D45" s="392"/>
      <c r="E45" s="392"/>
      <c r="F45" s="384"/>
      <c r="G45" s="215"/>
      <c r="H45" s="215" t="s">
        <v>458</v>
      </c>
      <c r="I45" s="611"/>
      <c r="J45" s="215"/>
      <c r="K45" s="215"/>
      <c r="L45" s="215" t="s">
        <v>459</v>
      </c>
      <c r="M45" s="611"/>
      <c r="N45" s="612"/>
      <c r="O45" s="612"/>
      <c r="P45" s="612"/>
      <c r="Q45" s="612"/>
    </row>
    <row r="46" spans="2:17" ht="16.5" customHeight="1" x14ac:dyDescent="0.25">
      <c r="B46" s="395"/>
      <c r="C46" s="388"/>
      <c r="D46" s="392"/>
      <c r="E46" s="392"/>
      <c r="F46" s="383">
        <v>3</v>
      </c>
      <c r="G46" s="215" t="s">
        <v>391</v>
      </c>
      <c r="H46" s="215" t="s">
        <v>396</v>
      </c>
      <c r="I46" s="611"/>
      <c r="J46" s="215"/>
      <c r="K46" s="215"/>
      <c r="L46" s="215" t="s">
        <v>408</v>
      </c>
      <c r="M46" s="611"/>
      <c r="N46" s="612"/>
      <c r="O46" s="612"/>
      <c r="P46" s="612"/>
      <c r="Q46" s="612"/>
    </row>
    <row r="47" spans="2:17" ht="16.5" customHeight="1" x14ac:dyDescent="0.25">
      <c r="B47" s="395"/>
      <c r="C47" s="388"/>
      <c r="D47" s="392"/>
      <c r="E47" s="392"/>
      <c r="F47" s="384"/>
      <c r="G47" s="215"/>
      <c r="H47" s="215" t="s">
        <v>403</v>
      </c>
      <c r="I47" s="611"/>
      <c r="J47" s="215"/>
      <c r="K47" s="215"/>
      <c r="L47" s="215" t="s">
        <v>409</v>
      </c>
      <c r="M47" s="611"/>
      <c r="N47" s="612"/>
      <c r="O47" s="612"/>
      <c r="P47" s="612"/>
      <c r="Q47" s="612"/>
    </row>
    <row r="48" spans="2:17" ht="16.5" customHeight="1" x14ac:dyDescent="0.25">
      <c r="B48" s="395"/>
      <c r="C48" s="388"/>
      <c r="D48" s="392"/>
      <c r="E48" s="392"/>
      <c r="F48" s="383">
        <v>4</v>
      </c>
      <c r="G48" s="215" t="s">
        <v>392</v>
      </c>
      <c r="H48" s="215" t="s">
        <v>404</v>
      </c>
      <c r="I48" s="611"/>
      <c r="J48" s="215"/>
      <c r="K48" s="215"/>
      <c r="L48" s="215" t="s">
        <v>410</v>
      </c>
      <c r="M48" s="611"/>
      <c r="N48" s="612"/>
      <c r="O48" s="612"/>
      <c r="P48" s="612"/>
      <c r="Q48" s="612"/>
    </row>
    <row r="49" spans="2:17" ht="16.5" customHeight="1" x14ac:dyDescent="0.25">
      <c r="B49" s="395"/>
      <c r="C49" s="388"/>
      <c r="D49" s="392"/>
      <c r="E49" s="392"/>
      <c r="F49" s="384"/>
      <c r="G49" s="215"/>
      <c r="H49" s="215" t="s">
        <v>405</v>
      </c>
      <c r="I49" s="611"/>
      <c r="J49" s="215"/>
      <c r="K49" s="215"/>
      <c r="L49" s="215" t="s">
        <v>411</v>
      </c>
      <c r="M49" s="611"/>
      <c r="N49" s="612"/>
      <c r="O49" s="612"/>
      <c r="P49" s="612"/>
      <c r="Q49" s="612"/>
    </row>
    <row r="50" spans="2:17" ht="16.5" customHeight="1" x14ac:dyDescent="0.25">
      <c r="B50" s="395"/>
      <c r="C50" s="388"/>
      <c r="D50" s="392"/>
      <c r="E50" s="392"/>
      <c r="F50" s="383">
        <v>5</v>
      </c>
      <c r="G50" s="215" t="s">
        <v>393</v>
      </c>
      <c r="H50" s="215" t="s">
        <v>406</v>
      </c>
      <c r="I50" s="611"/>
      <c r="J50" s="215"/>
      <c r="K50" s="215"/>
      <c r="L50" s="215" t="s">
        <v>412</v>
      </c>
      <c r="M50" s="611"/>
      <c r="N50" s="612"/>
      <c r="O50" s="612"/>
      <c r="P50" s="612"/>
      <c r="Q50" s="612"/>
    </row>
    <row r="51" spans="2:17" ht="16.5" customHeight="1" x14ac:dyDescent="0.25">
      <c r="B51" s="396"/>
      <c r="C51" s="390"/>
      <c r="D51" s="393"/>
      <c r="E51" s="393"/>
      <c r="F51" s="384"/>
      <c r="G51" s="215"/>
      <c r="H51" s="215" t="s">
        <v>407</v>
      </c>
      <c r="I51" s="611"/>
      <c r="J51" s="215"/>
      <c r="K51" s="215"/>
      <c r="L51" s="215" t="s">
        <v>413</v>
      </c>
      <c r="M51" s="611"/>
      <c r="N51" s="612"/>
      <c r="O51" s="612"/>
      <c r="P51" s="612"/>
      <c r="Q51" s="612"/>
    </row>
    <row r="52" spans="2:17" ht="16.5" customHeight="1" x14ac:dyDescent="0.25">
      <c r="B52" s="394" t="str">
        <f>'2 - CONTEXTO'!E38</f>
        <v>Planificación del Ordenamiento Social de la Propiedad</v>
      </c>
      <c r="C52" s="386"/>
      <c r="D52" s="391" t="s">
        <v>320</v>
      </c>
      <c r="E52" s="391" t="str">
        <f>'2 - CONTEXTO'!K38</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F52" s="383">
        <v>1</v>
      </c>
      <c r="G52" s="215" t="s">
        <v>460</v>
      </c>
      <c r="H52" s="215" t="s">
        <v>461</v>
      </c>
      <c r="I52" s="611"/>
      <c r="J52" s="215" t="s">
        <v>462</v>
      </c>
      <c r="K52" s="215"/>
      <c r="L52" s="215" t="s">
        <v>463</v>
      </c>
      <c r="M52" s="611"/>
      <c r="N52" s="612" t="s">
        <v>128</v>
      </c>
      <c r="O52" s="612" t="s">
        <v>128</v>
      </c>
      <c r="P52" s="612" t="s">
        <v>128</v>
      </c>
      <c r="Q52" s="612" t="s">
        <v>128</v>
      </c>
    </row>
    <row r="53" spans="2:17" ht="63" customHeight="1" x14ac:dyDescent="0.25">
      <c r="B53" s="395"/>
      <c r="C53" s="388"/>
      <c r="D53" s="392"/>
      <c r="E53" s="392"/>
      <c r="F53" s="384"/>
      <c r="G53" s="215"/>
      <c r="H53" s="215" t="s">
        <v>464</v>
      </c>
      <c r="I53" s="611"/>
      <c r="J53" s="215"/>
      <c r="K53" s="215"/>
      <c r="L53" s="215" t="s">
        <v>465</v>
      </c>
      <c r="M53" s="611"/>
      <c r="N53" s="612"/>
      <c r="O53" s="612"/>
      <c r="P53" s="612"/>
      <c r="Q53" s="612"/>
    </row>
    <row r="54" spans="2:17" ht="39" customHeight="1" x14ac:dyDescent="0.25">
      <c r="B54" s="395"/>
      <c r="C54" s="388"/>
      <c r="D54" s="392"/>
      <c r="E54" s="392"/>
      <c r="F54" s="383">
        <v>2</v>
      </c>
      <c r="G54" s="215" t="s">
        <v>466</v>
      </c>
      <c r="H54" s="215" t="s">
        <v>467</v>
      </c>
      <c r="I54" s="611"/>
      <c r="J54" s="215" t="s">
        <v>468</v>
      </c>
      <c r="K54" s="215"/>
      <c r="L54" s="215" t="s">
        <v>469</v>
      </c>
      <c r="M54" s="611"/>
      <c r="N54" s="612" t="s">
        <v>128</v>
      </c>
      <c r="O54" s="612" t="s">
        <v>128</v>
      </c>
      <c r="P54" s="612" t="s">
        <v>128</v>
      </c>
      <c r="Q54" s="612" t="s">
        <v>128</v>
      </c>
    </row>
    <row r="55" spans="2:17" ht="36.75" customHeight="1" x14ac:dyDescent="0.25">
      <c r="B55" s="395"/>
      <c r="C55" s="388"/>
      <c r="D55" s="392"/>
      <c r="E55" s="392"/>
      <c r="F55" s="384"/>
      <c r="G55" s="215"/>
      <c r="H55" s="215" t="s">
        <v>399</v>
      </c>
      <c r="I55" s="611"/>
      <c r="J55" s="215"/>
      <c r="K55" s="215"/>
      <c r="L55" s="215" t="s">
        <v>470</v>
      </c>
      <c r="M55" s="611"/>
      <c r="N55" s="612"/>
      <c r="O55" s="612"/>
      <c r="P55" s="612"/>
      <c r="Q55" s="612"/>
    </row>
    <row r="56" spans="2:17" ht="35.25" customHeight="1" x14ac:dyDescent="0.25">
      <c r="B56" s="395"/>
      <c r="C56" s="388"/>
      <c r="D56" s="392"/>
      <c r="E56" s="392"/>
      <c r="F56" s="383">
        <v>3</v>
      </c>
      <c r="G56" s="215" t="s">
        <v>471</v>
      </c>
      <c r="H56" s="215" t="s">
        <v>472</v>
      </c>
      <c r="I56" s="611"/>
      <c r="J56" s="215" t="s">
        <v>473</v>
      </c>
      <c r="K56" s="215"/>
      <c r="L56" s="215" t="s">
        <v>474</v>
      </c>
      <c r="M56" s="611"/>
      <c r="N56" s="612" t="s">
        <v>128</v>
      </c>
      <c r="O56" s="612" t="s">
        <v>128</v>
      </c>
      <c r="P56" s="612" t="s">
        <v>128</v>
      </c>
      <c r="Q56" s="612" t="s">
        <v>128</v>
      </c>
    </row>
    <row r="57" spans="2:17" ht="16.5" customHeight="1" x14ac:dyDescent="0.25">
      <c r="B57" s="395"/>
      <c r="C57" s="388"/>
      <c r="D57" s="392"/>
      <c r="E57" s="392"/>
      <c r="F57" s="384"/>
      <c r="G57" s="215"/>
      <c r="H57" s="215" t="s">
        <v>403</v>
      </c>
      <c r="I57" s="611"/>
      <c r="J57" s="215"/>
      <c r="K57" s="215"/>
      <c r="L57" s="215" t="s">
        <v>475</v>
      </c>
      <c r="M57" s="611"/>
      <c r="N57" s="612"/>
      <c r="O57" s="612"/>
      <c r="P57" s="612"/>
      <c r="Q57" s="612"/>
    </row>
    <row r="58" spans="2:17" ht="49.5" customHeight="1" x14ac:dyDescent="0.25">
      <c r="B58" s="395"/>
      <c r="C58" s="388"/>
      <c r="D58" s="392"/>
      <c r="E58" s="392"/>
      <c r="F58" s="383">
        <v>4</v>
      </c>
      <c r="G58" s="215" t="s">
        <v>476</v>
      </c>
      <c r="H58" s="215" t="s">
        <v>477</v>
      </c>
      <c r="I58" s="611"/>
      <c r="J58" s="215" t="s">
        <v>478</v>
      </c>
      <c r="K58" s="215"/>
      <c r="L58" s="215" t="s">
        <v>479</v>
      </c>
      <c r="M58" s="611"/>
      <c r="N58" s="612" t="s">
        <v>128</v>
      </c>
      <c r="O58" s="612" t="s">
        <v>128</v>
      </c>
      <c r="P58" s="612" t="s">
        <v>128</v>
      </c>
      <c r="Q58" s="612" t="s">
        <v>128</v>
      </c>
    </row>
    <row r="59" spans="2:17" ht="16.5" customHeight="1" x14ac:dyDescent="0.25">
      <c r="B59" s="395"/>
      <c r="C59" s="388"/>
      <c r="D59" s="392"/>
      <c r="E59" s="392"/>
      <c r="F59" s="384"/>
      <c r="G59" s="215"/>
      <c r="H59" s="215" t="s">
        <v>405</v>
      </c>
      <c r="I59" s="611"/>
      <c r="J59" s="215"/>
      <c r="K59" s="215"/>
      <c r="L59" s="215" t="s">
        <v>411</v>
      </c>
      <c r="M59" s="611"/>
      <c r="N59" s="612"/>
      <c r="O59" s="612"/>
      <c r="P59" s="612"/>
      <c r="Q59" s="612"/>
    </row>
    <row r="60" spans="2:17" ht="41.25" customHeight="1" x14ac:dyDescent="0.25">
      <c r="B60" s="395"/>
      <c r="C60" s="388"/>
      <c r="D60" s="392"/>
      <c r="E60" s="392"/>
      <c r="F60" s="383">
        <v>5</v>
      </c>
      <c r="G60" s="215" t="s">
        <v>480</v>
      </c>
      <c r="H60" s="215" t="s">
        <v>481</v>
      </c>
      <c r="I60" s="611"/>
      <c r="J60" s="215" t="s">
        <v>482</v>
      </c>
      <c r="K60" s="215"/>
      <c r="L60" s="215" t="s">
        <v>483</v>
      </c>
      <c r="M60" s="611"/>
      <c r="N60" s="612" t="s">
        <v>128</v>
      </c>
      <c r="O60" s="612" t="s">
        <v>128</v>
      </c>
      <c r="P60" s="612" t="s">
        <v>128</v>
      </c>
      <c r="Q60" s="612" t="s">
        <v>128</v>
      </c>
    </row>
    <row r="61" spans="2:17" ht="16.5" customHeight="1" x14ac:dyDescent="0.25">
      <c r="B61" s="396"/>
      <c r="C61" s="390"/>
      <c r="D61" s="393"/>
      <c r="E61" s="393"/>
      <c r="F61" s="384"/>
      <c r="G61" s="215"/>
      <c r="H61" s="215" t="s">
        <v>484</v>
      </c>
      <c r="I61" s="611"/>
      <c r="J61" s="215"/>
      <c r="K61" s="215"/>
      <c r="L61" s="215" t="s">
        <v>413</v>
      </c>
      <c r="M61" s="611"/>
      <c r="N61" s="612"/>
      <c r="O61" s="612"/>
      <c r="P61" s="612"/>
      <c r="Q61" s="612"/>
    </row>
    <row r="62" spans="2:17" ht="50.25" customHeight="1" x14ac:dyDescent="0.25">
      <c r="B62" s="394" t="str">
        <f>'2 - CONTEXTO'!E39</f>
        <v>Seguridad Jurídica sobre la Titularidad de la Tierra y los Territorios</v>
      </c>
      <c r="C62" s="386"/>
      <c r="D62" s="391" t="s">
        <v>323</v>
      </c>
      <c r="E62" s="391" t="str">
        <f>'2 - CONTEXTO'!K39</f>
        <v>1. Dirección de Gestión Jurídica de Tierras.
2. Subdirección de procesos Agrarios y Gestión Jurídica.
3. Subdirección de seguridad Jurídica.
4. Dirección Asuntos Étnicos.
5. Subdirección Asuntos Étnicos.</v>
      </c>
      <c r="F62" s="383">
        <v>1</v>
      </c>
      <c r="G62" s="215" t="s">
        <v>485</v>
      </c>
      <c r="H62" s="215" t="s">
        <v>486</v>
      </c>
      <c r="I62" s="611"/>
      <c r="J62" s="215" t="s">
        <v>487</v>
      </c>
      <c r="K62" s="215"/>
      <c r="L62" s="215" t="s">
        <v>488</v>
      </c>
      <c r="M62" s="611"/>
      <c r="N62" s="612"/>
      <c r="O62" s="612"/>
      <c r="P62" s="612"/>
      <c r="Q62" s="612"/>
    </row>
    <row r="63" spans="2:17" ht="16.5" customHeight="1" x14ac:dyDescent="0.25">
      <c r="B63" s="395"/>
      <c r="C63" s="388"/>
      <c r="D63" s="392"/>
      <c r="E63" s="392"/>
      <c r="F63" s="384"/>
      <c r="G63" s="215"/>
      <c r="H63" s="215" t="s">
        <v>400</v>
      </c>
      <c r="I63" s="611"/>
      <c r="J63" s="215"/>
      <c r="K63" s="215"/>
      <c r="L63" s="215" t="s">
        <v>469</v>
      </c>
      <c r="M63" s="611"/>
      <c r="N63" s="612"/>
      <c r="O63" s="612"/>
      <c r="P63" s="612"/>
      <c r="Q63" s="612"/>
    </row>
    <row r="64" spans="2:17" ht="16.5" customHeight="1" x14ac:dyDescent="0.25">
      <c r="B64" s="395"/>
      <c r="C64" s="388"/>
      <c r="D64" s="392"/>
      <c r="E64" s="392"/>
      <c r="F64" s="383"/>
      <c r="G64" s="215"/>
      <c r="H64" s="215"/>
      <c r="I64" s="611"/>
      <c r="J64" s="215"/>
      <c r="K64" s="215"/>
      <c r="L64" s="215"/>
      <c r="M64" s="611"/>
      <c r="N64" s="612"/>
      <c r="O64" s="612"/>
      <c r="P64" s="612"/>
      <c r="Q64" s="612"/>
    </row>
    <row r="65" spans="2:17" ht="16.5" customHeight="1" x14ac:dyDescent="0.25">
      <c r="B65" s="395"/>
      <c r="C65" s="388"/>
      <c r="D65" s="392"/>
      <c r="E65" s="392"/>
      <c r="F65" s="384"/>
      <c r="G65" s="215"/>
      <c r="H65" s="215"/>
      <c r="I65" s="611"/>
      <c r="J65" s="215"/>
      <c r="K65" s="215"/>
      <c r="L65" s="215"/>
      <c r="M65" s="611"/>
      <c r="N65" s="612"/>
      <c r="O65" s="612"/>
      <c r="P65" s="612"/>
      <c r="Q65" s="612"/>
    </row>
    <row r="66" spans="2:17" ht="16.5" customHeight="1" x14ac:dyDescent="0.25">
      <c r="B66" s="395"/>
      <c r="C66" s="388"/>
      <c r="D66" s="392"/>
      <c r="E66" s="392"/>
      <c r="F66" s="383"/>
      <c r="G66" s="215"/>
      <c r="H66" s="215"/>
      <c r="I66" s="611"/>
      <c r="J66" s="215"/>
      <c r="K66" s="215"/>
      <c r="L66" s="215"/>
      <c r="M66" s="611"/>
      <c r="N66" s="612"/>
      <c r="O66" s="612"/>
      <c r="P66" s="612"/>
      <c r="Q66" s="612"/>
    </row>
    <row r="67" spans="2:17" ht="16.5" customHeight="1" x14ac:dyDescent="0.25">
      <c r="B67" s="395"/>
      <c r="C67" s="388"/>
      <c r="D67" s="392"/>
      <c r="E67" s="392"/>
      <c r="F67" s="384"/>
      <c r="G67" s="215"/>
      <c r="H67" s="215"/>
      <c r="I67" s="611"/>
      <c r="J67" s="215"/>
      <c r="K67" s="215"/>
      <c r="L67" s="215"/>
      <c r="M67" s="611"/>
      <c r="N67" s="612"/>
      <c r="O67" s="612"/>
      <c r="P67" s="612"/>
      <c r="Q67" s="612"/>
    </row>
    <row r="68" spans="2:17" ht="60" customHeight="1" x14ac:dyDescent="0.25">
      <c r="B68" s="395"/>
      <c r="C68" s="388"/>
      <c r="D68" s="392"/>
      <c r="E68" s="392"/>
      <c r="F68" s="383">
        <v>2</v>
      </c>
      <c r="G68" s="215" t="s">
        <v>489</v>
      </c>
      <c r="H68" s="215" t="s">
        <v>490</v>
      </c>
      <c r="I68" s="611"/>
      <c r="J68" s="215" t="s">
        <v>491</v>
      </c>
      <c r="K68" s="215"/>
      <c r="L68" s="215" t="s">
        <v>483</v>
      </c>
      <c r="M68" s="611"/>
      <c r="N68" s="612" t="s">
        <v>128</v>
      </c>
      <c r="O68" s="612" t="s">
        <v>128</v>
      </c>
      <c r="P68" s="612" t="s">
        <v>128</v>
      </c>
      <c r="Q68" s="612" t="s">
        <v>128</v>
      </c>
    </row>
    <row r="69" spans="2:17" ht="39" customHeight="1" x14ac:dyDescent="0.25">
      <c r="B69" s="395"/>
      <c r="C69" s="388"/>
      <c r="D69" s="392"/>
      <c r="E69" s="392"/>
      <c r="F69" s="384"/>
      <c r="G69" s="215"/>
      <c r="H69" s="215" t="s">
        <v>492</v>
      </c>
      <c r="I69" s="611"/>
      <c r="J69" s="215"/>
      <c r="K69" s="215"/>
      <c r="L69" s="215" t="s">
        <v>401</v>
      </c>
      <c r="M69" s="611"/>
      <c r="N69" s="612"/>
      <c r="O69" s="612"/>
      <c r="P69" s="612"/>
      <c r="Q69" s="612"/>
    </row>
    <row r="70" spans="2:17" ht="16.5" customHeight="1" x14ac:dyDescent="0.25">
      <c r="B70" s="395"/>
      <c r="C70" s="388"/>
      <c r="D70" s="392"/>
      <c r="E70" s="392"/>
      <c r="F70" s="383">
        <v>5</v>
      </c>
      <c r="G70" s="215" t="s">
        <v>393</v>
      </c>
      <c r="H70" s="215" t="s">
        <v>406</v>
      </c>
      <c r="I70" s="611"/>
      <c r="J70" s="215"/>
      <c r="K70" s="215"/>
      <c r="L70" s="215" t="s">
        <v>412</v>
      </c>
      <c r="M70" s="611"/>
      <c r="N70" s="612"/>
      <c r="O70" s="612"/>
      <c r="P70" s="612"/>
      <c r="Q70" s="612"/>
    </row>
    <row r="71" spans="2:17" ht="16.5" customHeight="1" x14ac:dyDescent="0.25">
      <c r="B71" s="396"/>
      <c r="C71" s="390"/>
      <c r="D71" s="393"/>
      <c r="E71" s="393"/>
      <c r="F71" s="384"/>
      <c r="G71" s="215"/>
      <c r="H71" s="215" t="s">
        <v>407</v>
      </c>
      <c r="I71" s="611"/>
      <c r="J71" s="215"/>
      <c r="K71" s="215"/>
      <c r="L71" s="215" t="s">
        <v>413</v>
      </c>
      <c r="M71" s="611"/>
      <c r="N71" s="612"/>
      <c r="O71" s="612"/>
      <c r="P71" s="612"/>
      <c r="Q71" s="612"/>
    </row>
    <row r="72" spans="2:17" ht="66.75" customHeight="1" x14ac:dyDescent="0.25">
      <c r="B72" s="394" t="str">
        <f>'2 - CONTEXTO'!E40</f>
        <v>Acceso a la Propiedad de la Tierra y los Territorios</v>
      </c>
      <c r="C72" s="386"/>
      <c r="D72" s="391" t="s">
        <v>327</v>
      </c>
      <c r="E72" s="391" t="str">
        <f>'2 - CONTEXTO'!K40</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F72" s="383">
        <v>1</v>
      </c>
      <c r="G72" s="215" t="s">
        <v>493</v>
      </c>
      <c r="H72" s="215" t="s">
        <v>494</v>
      </c>
      <c r="I72" s="611"/>
      <c r="J72" s="215" t="s">
        <v>495</v>
      </c>
      <c r="K72" s="215"/>
      <c r="L72" s="215" t="s">
        <v>496</v>
      </c>
      <c r="M72" s="611"/>
      <c r="N72" s="612" t="s">
        <v>128</v>
      </c>
      <c r="O72" s="612" t="s">
        <v>128</v>
      </c>
      <c r="P72" s="612" t="s">
        <v>128</v>
      </c>
      <c r="Q72" s="612" t="s">
        <v>128</v>
      </c>
    </row>
    <row r="73" spans="2:17" ht="72.75" customHeight="1" x14ac:dyDescent="0.25">
      <c r="B73" s="395"/>
      <c r="C73" s="388"/>
      <c r="D73" s="392"/>
      <c r="E73" s="392"/>
      <c r="F73" s="384"/>
      <c r="G73" s="215"/>
      <c r="H73" s="215" t="s">
        <v>497</v>
      </c>
      <c r="I73" s="611"/>
      <c r="J73" s="215"/>
      <c r="K73" s="215"/>
      <c r="L73" s="215" t="s">
        <v>498</v>
      </c>
      <c r="M73" s="611"/>
      <c r="N73" s="612"/>
      <c r="O73" s="612"/>
      <c r="P73" s="612"/>
      <c r="Q73" s="612"/>
    </row>
    <row r="74" spans="2:17" ht="48" customHeight="1" x14ac:dyDescent="0.25">
      <c r="B74" s="395"/>
      <c r="C74" s="388"/>
      <c r="D74" s="392"/>
      <c r="E74" s="392"/>
      <c r="F74" s="383">
        <v>2</v>
      </c>
      <c r="G74" s="215" t="s">
        <v>499</v>
      </c>
      <c r="H74" s="215" t="s">
        <v>500</v>
      </c>
      <c r="I74" s="611"/>
      <c r="J74" s="215" t="s">
        <v>501</v>
      </c>
      <c r="K74" s="215"/>
      <c r="L74" s="215" t="s">
        <v>502</v>
      </c>
      <c r="M74" s="611"/>
      <c r="N74" s="612" t="s">
        <v>128</v>
      </c>
      <c r="O74" s="612" t="s">
        <v>128</v>
      </c>
      <c r="P74" s="612" t="s">
        <v>128</v>
      </c>
      <c r="Q74" s="612" t="s">
        <v>128</v>
      </c>
    </row>
    <row r="75" spans="2:17" ht="73.5" customHeight="1" x14ac:dyDescent="0.25">
      <c r="B75" s="395"/>
      <c r="C75" s="388"/>
      <c r="D75" s="392"/>
      <c r="E75" s="392"/>
      <c r="F75" s="384"/>
      <c r="G75" s="215"/>
      <c r="H75" s="215" t="s">
        <v>503</v>
      </c>
      <c r="I75" s="611"/>
      <c r="J75" s="215"/>
      <c r="K75" s="215"/>
      <c r="L75" s="215" t="s">
        <v>504</v>
      </c>
      <c r="M75" s="611"/>
      <c r="N75" s="612"/>
      <c r="O75" s="612"/>
      <c r="P75" s="612"/>
      <c r="Q75" s="612"/>
    </row>
    <row r="76" spans="2:17" ht="51.75" customHeight="1" x14ac:dyDescent="0.25">
      <c r="B76" s="395"/>
      <c r="C76" s="388"/>
      <c r="D76" s="392"/>
      <c r="E76" s="392"/>
      <c r="F76" s="383">
        <v>3</v>
      </c>
      <c r="G76" s="215" t="s">
        <v>505</v>
      </c>
      <c r="H76" s="215" t="s">
        <v>506</v>
      </c>
      <c r="I76" s="611"/>
      <c r="J76" s="215" t="s">
        <v>507</v>
      </c>
      <c r="K76" s="215"/>
      <c r="L76" s="215" t="s">
        <v>508</v>
      </c>
      <c r="M76" s="611"/>
      <c r="N76" s="612" t="s">
        <v>128</v>
      </c>
      <c r="O76" s="612" t="s">
        <v>128</v>
      </c>
      <c r="P76" s="612" t="s">
        <v>128</v>
      </c>
      <c r="Q76" s="612" t="s">
        <v>128</v>
      </c>
    </row>
    <row r="77" spans="2:17" ht="75" customHeight="1" x14ac:dyDescent="0.25">
      <c r="B77" s="395"/>
      <c r="C77" s="388"/>
      <c r="D77" s="392"/>
      <c r="E77" s="392"/>
      <c r="F77" s="384"/>
      <c r="G77" s="215"/>
      <c r="H77" s="215" t="s">
        <v>509</v>
      </c>
      <c r="I77" s="611"/>
      <c r="J77" s="215"/>
      <c r="K77" s="215"/>
      <c r="L77" s="215" t="s">
        <v>504</v>
      </c>
      <c r="M77" s="611"/>
      <c r="N77" s="612"/>
      <c r="O77" s="612"/>
      <c r="P77" s="612"/>
      <c r="Q77" s="612"/>
    </row>
    <row r="78" spans="2:17" ht="48" customHeight="1" x14ac:dyDescent="0.25">
      <c r="B78" s="395"/>
      <c r="C78" s="388"/>
      <c r="D78" s="392"/>
      <c r="E78" s="392"/>
      <c r="F78" s="383">
        <v>4</v>
      </c>
      <c r="G78" s="215" t="s">
        <v>510</v>
      </c>
      <c r="H78" s="215" t="s">
        <v>511</v>
      </c>
      <c r="I78" s="611"/>
      <c r="J78" s="215" t="s">
        <v>512</v>
      </c>
      <c r="K78" s="215"/>
      <c r="L78" s="215" t="s">
        <v>513</v>
      </c>
      <c r="M78" s="611"/>
      <c r="N78" s="612" t="s">
        <v>128</v>
      </c>
      <c r="O78" s="612" t="s">
        <v>128</v>
      </c>
      <c r="P78" s="612" t="s">
        <v>128</v>
      </c>
      <c r="Q78" s="612" t="s">
        <v>128</v>
      </c>
    </row>
    <row r="79" spans="2:17" ht="76.5" customHeight="1" x14ac:dyDescent="0.25">
      <c r="B79" s="395"/>
      <c r="C79" s="388"/>
      <c r="D79" s="392"/>
      <c r="E79" s="392"/>
      <c r="F79" s="384"/>
      <c r="G79" s="215"/>
      <c r="H79" s="215" t="s">
        <v>514</v>
      </c>
      <c r="I79" s="611"/>
      <c r="J79" s="215"/>
      <c r="K79" s="215"/>
      <c r="L79" s="215" t="s">
        <v>504</v>
      </c>
      <c r="M79" s="611"/>
      <c r="N79" s="612"/>
      <c r="O79" s="612"/>
      <c r="P79" s="612"/>
      <c r="Q79" s="612"/>
    </row>
    <row r="80" spans="2:17" ht="82.5" customHeight="1" x14ac:dyDescent="0.25">
      <c r="B80" s="395"/>
      <c r="C80" s="388"/>
      <c r="D80" s="392"/>
      <c r="E80" s="392"/>
      <c r="F80" s="383">
        <v>5</v>
      </c>
      <c r="G80" s="215" t="s">
        <v>515</v>
      </c>
      <c r="H80" s="215" t="s">
        <v>516</v>
      </c>
      <c r="I80" s="611"/>
      <c r="J80" s="215" t="s">
        <v>517</v>
      </c>
      <c r="K80" s="215"/>
      <c r="L80" s="215" t="s">
        <v>518</v>
      </c>
      <c r="M80" s="611"/>
      <c r="N80" s="612" t="s">
        <v>128</v>
      </c>
      <c r="O80" s="612" t="s">
        <v>128</v>
      </c>
      <c r="P80" s="612" t="s">
        <v>128</v>
      </c>
      <c r="Q80" s="612" t="s">
        <v>128</v>
      </c>
    </row>
    <row r="81" spans="2:17" ht="16.5" customHeight="1" x14ac:dyDescent="0.25">
      <c r="B81" s="395"/>
      <c r="C81" s="388"/>
      <c r="D81" s="392"/>
      <c r="E81" s="392"/>
      <c r="F81" s="384"/>
      <c r="G81" s="215"/>
      <c r="H81" s="215" t="s">
        <v>407</v>
      </c>
      <c r="I81" s="611"/>
      <c r="J81" s="215"/>
      <c r="K81" s="215"/>
      <c r="L81" s="215" t="s">
        <v>413</v>
      </c>
      <c r="M81" s="611"/>
      <c r="N81" s="612"/>
      <c r="O81" s="612"/>
      <c r="P81" s="612"/>
      <c r="Q81" s="612"/>
    </row>
    <row r="82" spans="2:17" ht="33" customHeight="1" x14ac:dyDescent="0.25">
      <c r="B82" s="395"/>
      <c r="C82" s="388"/>
      <c r="D82" s="392"/>
      <c r="E82" s="392"/>
      <c r="F82" s="383">
        <v>6</v>
      </c>
      <c r="G82" s="215" t="s">
        <v>519</v>
      </c>
      <c r="H82" s="215" t="s">
        <v>520</v>
      </c>
      <c r="I82" s="611"/>
      <c r="J82" s="613" t="s">
        <v>521</v>
      </c>
      <c r="K82" s="614"/>
      <c r="L82" s="215" t="s">
        <v>522</v>
      </c>
      <c r="M82" s="611"/>
      <c r="N82" s="615" t="s">
        <v>128</v>
      </c>
      <c r="O82" s="615" t="s">
        <v>128</v>
      </c>
      <c r="P82" s="615" t="s">
        <v>128</v>
      </c>
      <c r="Q82" s="615" t="s">
        <v>128</v>
      </c>
    </row>
    <row r="83" spans="2:17" ht="42.75" customHeight="1" x14ac:dyDescent="0.25">
      <c r="B83" s="395"/>
      <c r="C83" s="388"/>
      <c r="D83" s="392"/>
      <c r="E83" s="392"/>
      <c r="F83" s="384"/>
      <c r="G83" s="215"/>
      <c r="H83" s="215" t="s">
        <v>523</v>
      </c>
      <c r="I83" s="611"/>
      <c r="J83" s="616"/>
      <c r="K83" s="617"/>
      <c r="L83" s="215" t="s">
        <v>524</v>
      </c>
      <c r="M83" s="611"/>
      <c r="N83" s="618"/>
      <c r="O83" s="618"/>
      <c r="P83" s="618"/>
      <c r="Q83" s="618"/>
    </row>
    <row r="84" spans="2:17" ht="55.5" customHeight="1" x14ac:dyDescent="0.25">
      <c r="B84" s="395"/>
      <c r="C84" s="388"/>
      <c r="D84" s="392"/>
      <c r="E84" s="392"/>
      <c r="F84" s="383">
        <v>7</v>
      </c>
      <c r="G84" s="215" t="s">
        <v>525</v>
      </c>
      <c r="H84" s="215" t="s">
        <v>526</v>
      </c>
      <c r="I84" s="611"/>
      <c r="J84" s="613" t="s">
        <v>527</v>
      </c>
      <c r="K84" s="614"/>
      <c r="L84" s="215" t="s">
        <v>528</v>
      </c>
      <c r="M84" s="611"/>
      <c r="N84" s="615" t="s">
        <v>128</v>
      </c>
      <c r="O84" s="615" t="s">
        <v>128</v>
      </c>
      <c r="P84" s="615" t="s">
        <v>128</v>
      </c>
      <c r="Q84" s="615" t="s">
        <v>128</v>
      </c>
    </row>
    <row r="85" spans="2:17" ht="16.5" customHeight="1" x14ac:dyDescent="0.25">
      <c r="B85" s="395"/>
      <c r="C85" s="388"/>
      <c r="D85" s="392"/>
      <c r="E85" s="392"/>
      <c r="F85" s="384"/>
      <c r="G85" s="215"/>
      <c r="H85" s="215" t="s">
        <v>414</v>
      </c>
      <c r="I85" s="611"/>
      <c r="J85" s="616"/>
      <c r="K85" s="617"/>
      <c r="L85" s="215" t="s">
        <v>416</v>
      </c>
      <c r="M85" s="611"/>
      <c r="N85" s="618"/>
      <c r="O85" s="618"/>
      <c r="P85" s="618"/>
      <c r="Q85" s="618"/>
    </row>
    <row r="86" spans="2:17" ht="53.25" customHeight="1" x14ac:dyDescent="0.25">
      <c r="B86" s="395"/>
      <c r="C86" s="388"/>
      <c r="D86" s="392"/>
      <c r="E86" s="392"/>
      <c r="F86" s="383">
        <v>8</v>
      </c>
      <c r="G86" s="215" t="s">
        <v>529</v>
      </c>
      <c r="H86" s="215" t="s">
        <v>530</v>
      </c>
      <c r="I86" s="611"/>
      <c r="J86" s="613" t="s">
        <v>531</v>
      </c>
      <c r="K86" s="614"/>
      <c r="L86" s="215" t="s">
        <v>528</v>
      </c>
      <c r="M86" s="611"/>
      <c r="N86" s="615" t="s">
        <v>128</v>
      </c>
      <c r="O86" s="615" t="s">
        <v>128</v>
      </c>
      <c r="P86" s="615" t="s">
        <v>128</v>
      </c>
      <c r="Q86" s="615" t="s">
        <v>128</v>
      </c>
    </row>
    <row r="87" spans="2:17" ht="16.5" customHeight="1" x14ac:dyDescent="0.25">
      <c r="B87" s="395"/>
      <c r="C87" s="388"/>
      <c r="D87" s="392"/>
      <c r="E87" s="392"/>
      <c r="F87" s="384"/>
      <c r="G87" s="215"/>
      <c r="H87" s="215" t="s">
        <v>415</v>
      </c>
      <c r="I87" s="611"/>
      <c r="J87" s="616"/>
      <c r="K87" s="617"/>
      <c r="L87" s="215" t="s">
        <v>417</v>
      </c>
      <c r="M87" s="611"/>
      <c r="N87" s="618"/>
      <c r="O87" s="618"/>
      <c r="P87" s="618"/>
      <c r="Q87" s="618"/>
    </row>
    <row r="88" spans="2:17" ht="63.75" customHeight="1" x14ac:dyDescent="0.25">
      <c r="B88" s="395"/>
      <c r="C88" s="388"/>
      <c r="D88" s="392"/>
      <c r="E88" s="392"/>
      <c r="F88" s="383">
        <v>9</v>
      </c>
      <c r="G88" s="215" t="s">
        <v>532</v>
      </c>
      <c r="H88" s="215" t="s">
        <v>533</v>
      </c>
      <c r="I88" s="611"/>
      <c r="J88" s="613" t="s">
        <v>534</v>
      </c>
      <c r="K88" s="614"/>
      <c r="L88" s="215" t="s">
        <v>483</v>
      </c>
      <c r="M88" s="611"/>
      <c r="N88" s="615" t="s">
        <v>128</v>
      </c>
      <c r="O88" s="615" t="s">
        <v>128</v>
      </c>
      <c r="P88" s="615" t="s">
        <v>128</v>
      </c>
      <c r="Q88" s="615" t="s">
        <v>128</v>
      </c>
    </row>
    <row r="89" spans="2:17" ht="55.5" customHeight="1" x14ac:dyDescent="0.25">
      <c r="B89" s="396"/>
      <c r="C89" s="390"/>
      <c r="D89" s="393"/>
      <c r="E89" s="393"/>
      <c r="F89" s="384"/>
      <c r="G89" s="215"/>
      <c r="H89" s="215" t="s">
        <v>535</v>
      </c>
      <c r="I89" s="611"/>
      <c r="J89" s="616"/>
      <c r="K89" s="617"/>
      <c r="L89" s="215" t="s">
        <v>418</v>
      </c>
      <c r="M89" s="611"/>
      <c r="N89" s="618"/>
      <c r="O89" s="618"/>
      <c r="P89" s="618"/>
      <c r="Q89" s="618"/>
    </row>
    <row r="90" spans="2:17" ht="55.5" customHeight="1" x14ac:dyDescent="0.25">
      <c r="B90" s="394" t="str">
        <f>'2 - CONTEXTO'!E41</f>
        <v>Administración de Tierras.</v>
      </c>
      <c r="C90" s="386"/>
      <c r="D90" s="391" t="s">
        <v>330</v>
      </c>
      <c r="E90" s="391" t="str">
        <f>'2 - CONTEXTO'!K41</f>
        <v>1. Dirección de Acceso a Tierras.
2. Subdirección de Administración de Tierras de la Nación.
3. Dirección de Asuntos Étnicos.
4. Subdirección de Asuntos Étnicos.
5. UGT's.</v>
      </c>
      <c r="F90" s="383">
        <v>1</v>
      </c>
      <c r="G90" s="215" t="s">
        <v>536</v>
      </c>
      <c r="H90" s="215" t="s">
        <v>537</v>
      </c>
      <c r="I90" s="611"/>
      <c r="J90" s="215" t="s">
        <v>538</v>
      </c>
      <c r="K90" s="215"/>
      <c r="L90" s="215" t="s">
        <v>539</v>
      </c>
      <c r="M90" s="611"/>
      <c r="N90" s="612" t="s">
        <v>128</v>
      </c>
      <c r="O90" s="612" t="s">
        <v>128</v>
      </c>
      <c r="P90" s="612" t="s">
        <v>128</v>
      </c>
      <c r="Q90" s="612" t="s">
        <v>128</v>
      </c>
    </row>
    <row r="91" spans="2:17" ht="51.75" customHeight="1" x14ac:dyDescent="0.25">
      <c r="B91" s="395"/>
      <c r="C91" s="388"/>
      <c r="D91" s="392"/>
      <c r="E91" s="392"/>
      <c r="F91" s="384"/>
      <c r="G91" s="215"/>
      <c r="H91" s="215" t="s">
        <v>540</v>
      </c>
      <c r="I91" s="611"/>
      <c r="J91" s="215"/>
      <c r="K91" s="215"/>
      <c r="L91" s="215" t="s">
        <v>504</v>
      </c>
      <c r="M91" s="611"/>
      <c r="N91" s="612"/>
      <c r="O91" s="612"/>
      <c r="P91" s="612"/>
      <c r="Q91" s="612"/>
    </row>
    <row r="92" spans="2:17" ht="57.75" customHeight="1" x14ac:dyDescent="0.25">
      <c r="B92" s="395"/>
      <c r="C92" s="388"/>
      <c r="D92" s="392"/>
      <c r="E92" s="392"/>
      <c r="F92" s="383">
        <v>2</v>
      </c>
      <c r="G92" s="215" t="s">
        <v>541</v>
      </c>
      <c r="H92" s="215" t="s">
        <v>542</v>
      </c>
      <c r="I92" s="611"/>
      <c r="J92" s="215" t="s">
        <v>543</v>
      </c>
      <c r="K92" s="215"/>
      <c r="L92" s="215" t="s">
        <v>544</v>
      </c>
      <c r="M92" s="611"/>
      <c r="N92" s="612" t="s">
        <v>128</v>
      </c>
      <c r="O92" s="612" t="s">
        <v>128</v>
      </c>
      <c r="P92" s="612" t="s">
        <v>128</v>
      </c>
      <c r="Q92" s="612" t="s">
        <v>128</v>
      </c>
    </row>
    <row r="93" spans="2:17" ht="65.25" customHeight="1" x14ac:dyDescent="0.25">
      <c r="B93" s="395"/>
      <c r="C93" s="388"/>
      <c r="D93" s="392"/>
      <c r="E93" s="392"/>
      <c r="F93" s="384"/>
      <c r="G93" s="215"/>
      <c r="H93" s="215" t="s">
        <v>545</v>
      </c>
      <c r="I93" s="611"/>
      <c r="J93" s="215"/>
      <c r="K93" s="215"/>
      <c r="L93" s="215" t="s">
        <v>504</v>
      </c>
      <c r="M93" s="611"/>
      <c r="N93" s="612"/>
      <c r="O93" s="612"/>
      <c r="P93" s="612"/>
      <c r="Q93" s="612"/>
    </row>
    <row r="94" spans="2:17" ht="44.25" customHeight="1" x14ac:dyDescent="0.25">
      <c r="B94" s="395"/>
      <c r="C94" s="388"/>
      <c r="D94" s="392"/>
      <c r="E94" s="392"/>
      <c r="F94" s="383">
        <v>3</v>
      </c>
      <c r="G94" s="215" t="s">
        <v>546</v>
      </c>
      <c r="H94" s="215" t="s">
        <v>481</v>
      </c>
      <c r="I94" s="611"/>
      <c r="J94" s="215" t="s">
        <v>547</v>
      </c>
      <c r="K94" s="215"/>
      <c r="L94" s="215" t="s">
        <v>483</v>
      </c>
      <c r="M94" s="611"/>
      <c r="N94" s="612" t="s">
        <v>128</v>
      </c>
      <c r="O94" s="612" t="s">
        <v>128</v>
      </c>
      <c r="P94" s="612" t="s">
        <v>128</v>
      </c>
      <c r="Q94" s="612" t="s">
        <v>128</v>
      </c>
    </row>
    <row r="95" spans="2:17" ht="16.5" customHeight="1" x14ac:dyDescent="0.25">
      <c r="B95" s="395"/>
      <c r="C95" s="388"/>
      <c r="D95" s="392"/>
      <c r="E95" s="392"/>
      <c r="F95" s="384"/>
      <c r="G95" s="215"/>
      <c r="H95" s="215" t="s">
        <v>548</v>
      </c>
      <c r="I95" s="611"/>
      <c r="J95" s="215"/>
      <c r="K95" s="215"/>
      <c r="L95" s="215" t="s">
        <v>409</v>
      </c>
      <c r="M95" s="611"/>
      <c r="N95" s="612"/>
      <c r="O95" s="612"/>
      <c r="P95" s="612"/>
      <c r="Q95" s="612"/>
    </row>
    <row r="96" spans="2:17" ht="16.5" customHeight="1" x14ac:dyDescent="0.25">
      <c r="B96" s="395"/>
      <c r="C96" s="388"/>
      <c r="D96" s="392"/>
      <c r="E96" s="392"/>
      <c r="F96" s="383">
        <v>4</v>
      </c>
      <c r="G96" s="215" t="s">
        <v>392</v>
      </c>
      <c r="H96" s="215" t="s">
        <v>404</v>
      </c>
      <c r="I96" s="611"/>
      <c r="J96" s="215"/>
      <c r="K96" s="215"/>
      <c r="L96" s="215" t="s">
        <v>410</v>
      </c>
      <c r="M96" s="611"/>
      <c r="N96" s="612"/>
      <c r="O96" s="612"/>
      <c r="P96" s="612"/>
      <c r="Q96" s="612"/>
    </row>
    <row r="97" spans="2:17" ht="16.5" customHeight="1" x14ac:dyDescent="0.25">
      <c r="B97" s="395"/>
      <c r="C97" s="388"/>
      <c r="D97" s="392"/>
      <c r="E97" s="392"/>
      <c r="F97" s="384"/>
      <c r="G97" s="215"/>
      <c r="H97" s="215" t="s">
        <v>405</v>
      </c>
      <c r="I97" s="611"/>
      <c r="J97" s="215"/>
      <c r="K97" s="215"/>
      <c r="L97" s="215" t="s">
        <v>411</v>
      </c>
      <c r="M97" s="611"/>
      <c r="N97" s="612"/>
      <c r="O97" s="612"/>
      <c r="P97" s="612"/>
      <c r="Q97" s="612"/>
    </row>
    <row r="98" spans="2:17" ht="16.5" customHeight="1" x14ac:dyDescent="0.25">
      <c r="B98" s="395"/>
      <c r="C98" s="388"/>
      <c r="D98" s="392"/>
      <c r="E98" s="392"/>
      <c r="F98" s="383">
        <v>5</v>
      </c>
      <c r="G98" s="215" t="s">
        <v>393</v>
      </c>
      <c r="H98" s="215" t="s">
        <v>406</v>
      </c>
      <c r="I98" s="611"/>
      <c r="J98" s="215"/>
      <c r="K98" s="215"/>
      <c r="L98" s="215" t="s">
        <v>412</v>
      </c>
      <c r="M98" s="611"/>
      <c r="N98" s="612"/>
      <c r="O98" s="612"/>
      <c r="P98" s="612"/>
      <c r="Q98" s="612"/>
    </row>
    <row r="99" spans="2:17" ht="16.5" customHeight="1" x14ac:dyDescent="0.25">
      <c r="B99" s="396"/>
      <c r="C99" s="390"/>
      <c r="D99" s="393"/>
      <c r="E99" s="393"/>
      <c r="F99" s="384"/>
      <c r="G99" s="215"/>
      <c r="H99" s="215" t="s">
        <v>407</v>
      </c>
      <c r="I99" s="611"/>
      <c r="J99" s="215"/>
      <c r="K99" s="215"/>
      <c r="L99" s="215" t="s">
        <v>413</v>
      </c>
      <c r="M99" s="611"/>
      <c r="N99" s="612"/>
      <c r="O99" s="612"/>
      <c r="P99" s="612"/>
      <c r="Q99" s="612"/>
    </row>
    <row r="100" spans="2:17" ht="16.5" customHeight="1" x14ac:dyDescent="0.25">
      <c r="B100" s="394" t="str">
        <f>'2 - CONTEXTO'!E42</f>
        <v>Evaluación del Impacto del Ordenamiento Social de la Propiedad Rural</v>
      </c>
      <c r="C100" s="386"/>
      <c r="D100" s="391" t="s">
        <v>320</v>
      </c>
      <c r="E100" s="391" t="str">
        <f>'2 - CONTEXTO'!K42</f>
        <v>1. Oficina del Planeación.</v>
      </c>
      <c r="F100" s="383">
        <v>1</v>
      </c>
      <c r="G100" s="215" t="s">
        <v>389</v>
      </c>
      <c r="H100" s="215" t="s">
        <v>394</v>
      </c>
      <c r="I100" s="611"/>
      <c r="J100" s="215"/>
      <c r="K100" s="215"/>
      <c r="L100" s="215" t="s">
        <v>397</v>
      </c>
      <c r="M100" s="611"/>
      <c r="N100" s="612"/>
      <c r="O100" s="612"/>
      <c r="P100" s="612"/>
      <c r="Q100" s="612"/>
    </row>
    <row r="101" spans="2:17" ht="16.5" customHeight="1" x14ac:dyDescent="0.25">
      <c r="B101" s="395"/>
      <c r="C101" s="388"/>
      <c r="D101" s="392"/>
      <c r="E101" s="392"/>
      <c r="F101" s="384"/>
      <c r="G101" s="215"/>
      <c r="H101" s="215" t="s">
        <v>400</v>
      </c>
      <c r="I101" s="611"/>
      <c r="J101" s="215"/>
      <c r="K101" s="215"/>
      <c r="L101" s="215" t="s">
        <v>402</v>
      </c>
      <c r="M101" s="611"/>
      <c r="N101" s="612"/>
      <c r="O101" s="612"/>
      <c r="P101" s="612"/>
      <c r="Q101" s="612"/>
    </row>
    <row r="102" spans="2:17" ht="16.5" customHeight="1" x14ac:dyDescent="0.25">
      <c r="B102" s="395"/>
      <c r="C102" s="388"/>
      <c r="D102" s="392"/>
      <c r="E102" s="392"/>
      <c r="F102" s="383">
        <v>2</v>
      </c>
      <c r="G102" s="215" t="s">
        <v>390</v>
      </c>
      <c r="H102" s="215" t="s">
        <v>395</v>
      </c>
      <c r="I102" s="611"/>
      <c r="J102" s="215"/>
      <c r="K102" s="215"/>
      <c r="L102" s="215" t="s">
        <v>398</v>
      </c>
      <c r="M102" s="611"/>
      <c r="N102" s="612"/>
      <c r="O102" s="612"/>
      <c r="P102" s="612"/>
      <c r="Q102" s="612"/>
    </row>
    <row r="103" spans="2:17" ht="16.5" customHeight="1" x14ac:dyDescent="0.25">
      <c r="B103" s="395"/>
      <c r="C103" s="388"/>
      <c r="D103" s="392"/>
      <c r="E103" s="392"/>
      <c r="F103" s="384"/>
      <c r="G103" s="215"/>
      <c r="H103" s="215" t="s">
        <v>399</v>
      </c>
      <c r="I103" s="611"/>
      <c r="J103" s="215"/>
      <c r="K103" s="215"/>
      <c r="L103" s="215" t="s">
        <v>401</v>
      </c>
      <c r="M103" s="611"/>
      <c r="N103" s="612"/>
      <c r="O103" s="612"/>
      <c r="P103" s="612"/>
      <c r="Q103" s="612"/>
    </row>
    <row r="104" spans="2:17" ht="16.5" customHeight="1" x14ac:dyDescent="0.25">
      <c r="B104" s="395"/>
      <c r="C104" s="388"/>
      <c r="D104" s="392"/>
      <c r="E104" s="392"/>
      <c r="F104" s="383">
        <v>3</v>
      </c>
      <c r="G104" s="215" t="s">
        <v>391</v>
      </c>
      <c r="H104" s="215" t="s">
        <v>396</v>
      </c>
      <c r="I104" s="611"/>
      <c r="J104" s="215"/>
      <c r="K104" s="215"/>
      <c r="L104" s="215" t="s">
        <v>408</v>
      </c>
      <c r="M104" s="611"/>
      <c r="N104" s="612"/>
      <c r="O104" s="612"/>
      <c r="P104" s="612"/>
      <c r="Q104" s="612"/>
    </row>
    <row r="105" spans="2:17" ht="16.5" customHeight="1" x14ac:dyDescent="0.25">
      <c r="B105" s="395"/>
      <c r="C105" s="388"/>
      <c r="D105" s="392"/>
      <c r="E105" s="392"/>
      <c r="F105" s="384"/>
      <c r="G105" s="215"/>
      <c r="H105" s="215" t="s">
        <v>403</v>
      </c>
      <c r="I105" s="611"/>
      <c r="J105" s="215"/>
      <c r="K105" s="215"/>
      <c r="L105" s="215" t="s">
        <v>409</v>
      </c>
      <c r="M105" s="611"/>
      <c r="N105" s="612"/>
      <c r="O105" s="612"/>
      <c r="P105" s="612"/>
      <c r="Q105" s="612"/>
    </row>
    <row r="106" spans="2:17" ht="16.5" customHeight="1" x14ac:dyDescent="0.25">
      <c r="B106" s="395"/>
      <c r="C106" s="388"/>
      <c r="D106" s="392"/>
      <c r="E106" s="392"/>
      <c r="F106" s="383">
        <v>4</v>
      </c>
      <c r="G106" s="215" t="s">
        <v>392</v>
      </c>
      <c r="H106" s="215" t="s">
        <v>404</v>
      </c>
      <c r="I106" s="611"/>
      <c r="J106" s="215"/>
      <c r="K106" s="215"/>
      <c r="L106" s="215" t="s">
        <v>410</v>
      </c>
      <c r="M106" s="611"/>
      <c r="N106" s="612"/>
      <c r="O106" s="612"/>
      <c r="P106" s="612"/>
      <c r="Q106" s="612"/>
    </row>
    <row r="107" spans="2:17" ht="16.5" customHeight="1" x14ac:dyDescent="0.25">
      <c r="B107" s="395"/>
      <c r="C107" s="388"/>
      <c r="D107" s="392"/>
      <c r="E107" s="392"/>
      <c r="F107" s="384"/>
      <c r="G107" s="215"/>
      <c r="H107" s="215" t="s">
        <v>405</v>
      </c>
      <c r="I107" s="611"/>
      <c r="J107" s="215"/>
      <c r="K107" s="215"/>
      <c r="L107" s="215" t="s">
        <v>411</v>
      </c>
      <c r="M107" s="611"/>
      <c r="N107" s="612"/>
      <c r="O107" s="612"/>
      <c r="P107" s="612"/>
      <c r="Q107" s="612"/>
    </row>
    <row r="108" spans="2:17" ht="16.5" customHeight="1" x14ac:dyDescent="0.25">
      <c r="B108" s="395"/>
      <c r="C108" s="388"/>
      <c r="D108" s="392"/>
      <c r="E108" s="392"/>
      <c r="F108" s="383">
        <v>5</v>
      </c>
      <c r="G108" s="215" t="s">
        <v>393</v>
      </c>
      <c r="H108" s="215" t="s">
        <v>406</v>
      </c>
      <c r="I108" s="611"/>
      <c r="J108" s="215"/>
      <c r="K108" s="215"/>
      <c r="L108" s="215" t="s">
        <v>412</v>
      </c>
      <c r="M108" s="611"/>
      <c r="N108" s="612"/>
      <c r="O108" s="612"/>
      <c r="P108" s="612"/>
      <c r="Q108" s="612"/>
    </row>
    <row r="109" spans="2:17" ht="16.5" customHeight="1" x14ac:dyDescent="0.25">
      <c r="B109" s="396"/>
      <c r="C109" s="390"/>
      <c r="D109" s="393"/>
      <c r="E109" s="393"/>
      <c r="F109" s="384"/>
      <c r="G109" s="215"/>
      <c r="H109" s="215" t="s">
        <v>407</v>
      </c>
      <c r="I109" s="611"/>
      <c r="J109" s="215"/>
      <c r="K109" s="215"/>
      <c r="L109" s="215" t="s">
        <v>413</v>
      </c>
      <c r="M109" s="611"/>
      <c r="N109" s="612"/>
      <c r="O109" s="612"/>
      <c r="P109" s="612"/>
      <c r="Q109" s="612"/>
    </row>
    <row r="110" spans="2:17" ht="55.5" customHeight="1" x14ac:dyDescent="0.25">
      <c r="B110" s="394" t="str">
        <f>'2 - CONTEXTO'!E43</f>
        <v>Gestión de la Información</v>
      </c>
      <c r="C110" s="386"/>
      <c r="D110" s="391" t="s">
        <v>335</v>
      </c>
      <c r="E110" s="391" t="str">
        <f>'2 - CONTEXTO'!K43</f>
        <v>1. Dirección General (Comunicaciones y Topografía).
2.Secretaria General.
3. Dirección de Gestión del Ordenamiento Social de la Propiedad.
4. Subdirección de Sistemas de Información de Tierras.</v>
      </c>
      <c r="F110" s="383">
        <v>1</v>
      </c>
      <c r="G110" s="215" t="s">
        <v>549</v>
      </c>
      <c r="H110" s="215" t="s">
        <v>550</v>
      </c>
      <c r="I110" s="611"/>
      <c r="J110" s="215" t="s">
        <v>551</v>
      </c>
      <c r="K110" s="215"/>
      <c r="L110" s="215" t="s">
        <v>552</v>
      </c>
      <c r="M110" s="611"/>
      <c r="N110" s="612" t="s">
        <v>128</v>
      </c>
      <c r="O110" s="612" t="s">
        <v>128</v>
      </c>
      <c r="P110" s="612" t="s">
        <v>128</v>
      </c>
      <c r="Q110" s="612" t="s">
        <v>128</v>
      </c>
    </row>
    <row r="111" spans="2:17" ht="16.5" customHeight="1" x14ac:dyDescent="0.25">
      <c r="B111" s="395"/>
      <c r="C111" s="388"/>
      <c r="D111" s="392"/>
      <c r="E111" s="392"/>
      <c r="F111" s="384"/>
      <c r="G111" s="215"/>
      <c r="H111" s="215" t="s">
        <v>400</v>
      </c>
      <c r="I111" s="611"/>
      <c r="J111" s="215"/>
      <c r="K111" s="215"/>
      <c r="L111" s="215" t="s">
        <v>402</v>
      </c>
      <c r="M111" s="611"/>
      <c r="N111" s="612"/>
      <c r="O111" s="612"/>
      <c r="P111" s="612"/>
      <c r="Q111" s="612"/>
    </row>
    <row r="112" spans="2:17" ht="16.5" customHeight="1" x14ac:dyDescent="0.25">
      <c r="B112" s="395"/>
      <c r="C112" s="388"/>
      <c r="D112" s="392"/>
      <c r="E112" s="392"/>
      <c r="F112" s="383">
        <v>2</v>
      </c>
      <c r="G112" s="215" t="s">
        <v>390</v>
      </c>
      <c r="H112" s="215" t="s">
        <v>395</v>
      </c>
      <c r="I112" s="611"/>
      <c r="J112" s="215"/>
      <c r="K112" s="215"/>
      <c r="L112" s="215" t="s">
        <v>398</v>
      </c>
      <c r="M112" s="611"/>
      <c r="N112" s="612"/>
      <c r="O112" s="612"/>
      <c r="P112" s="612"/>
      <c r="Q112" s="612"/>
    </row>
    <row r="113" spans="2:17" ht="16.5" customHeight="1" x14ac:dyDescent="0.25">
      <c r="B113" s="395"/>
      <c r="C113" s="388"/>
      <c r="D113" s="392"/>
      <c r="E113" s="392"/>
      <c r="F113" s="384"/>
      <c r="G113" s="215"/>
      <c r="H113" s="215" t="s">
        <v>399</v>
      </c>
      <c r="I113" s="611"/>
      <c r="J113" s="215"/>
      <c r="K113" s="215"/>
      <c r="L113" s="215" t="s">
        <v>401</v>
      </c>
      <c r="M113" s="611"/>
      <c r="N113" s="612"/>
      <c r="O113" s="612"/>
      <c r="P113" s="612"/>
      <c r="Q113" s="612"/>
    </row>
    <row r="114" spans="2:17" ht="16.5" customHeight="1" x14ac:dyDescent="0.25">
      <c r="B114" s="395"/>
      <c r="C114" s="388"/>
      <c r="D114" s="392"/>
      <c r="E114" s="392"/>
      <c r="F114" s="383">
        <v>3</v>
      </c>
      <c r="G114" s="215" t="s">
        <v>391</v>
      </c>
      <c r="H114" s="215" t="s">
        <v>396</v>
      </c>
      <c r="I114" s="611"/>
      <c r="J114" s="215"/>
      <c r="K114" s="215"/>
      <c r="L114" s="215" t="s">
        <v>408</v>
      </c>
      <c r="M114" s="611"/>
      <c r="N114" s="612"/>
      <c r="O114" s="612"/>
      <c r="P114" s="612"/>
      <c r="Q114" s="612"/>
    </row>
    <row r="115" spans="2:17" ht="16.5" customHeight="1" x14ac:dyDescent="0.25">
      <c r="B115" s="395"/>
      <c r="C115" s="388"/>
      <c r="D115" s="392"/>
      <c r="E115" s="392"/>
      <c r="F115" s="384"/>
      <c r="G115" s="215"/>
      <c r="H115" s="215" t="s">
        <v>403</v>
      </c>
      <c r="I115" s="611"/>
      <c r="J115" s="215"/>
      <c r="K115" s="215"/>
      <c r="L115" s="215" t="s">
        <v>409</v>
      </c>
      <c r="M115" s="611"/>
      <c r="N115" s="612"/>
      <c r="O115" s="612"/>
      <c r="P115" s="612"/>
      <c r="Q115" s="612"/>
    </row>
    <row r="116" spans="2:17" ht="16.5" customHeight="1" x14ac:dyDescent="0.25">
      <c r="B116" s="395"/>
      <c r="C116" s="388"/>
      <c r="D116" s="392"/>
      <c r="E116" s="392"/>
      <c r="F116" s="383">
        <v>4</v>
      </c>
      <c r="G116" s="215" t="s">
        <v>392</v>
      </c>
      <c r="H116" s="215" t="s">
        <v>404</v>
      </c>
      <c r="I116" s="611"/>
      <c r="J116" s="215"/>
      <c r="K116" s="215"/>
      <c r="L116" s="215" t="s">
        <v>410</v>
      </c>
      <c r="M116" s="611"/>
      <c r="N116" s="612"/>
      <c r="O116" s="612"/>
      <c r="P116" s="612"/>
      <c r="Q116" s="612"/>
    </row>
    <row r="117" spans="2:17" ht="16.5" customHeight="1" x14ac:dyDescent="0.25">
      <c r="B117" s="395"/>
      <c r="C117" s="388"/>
      <c r="D117" s="392"/>
      <c r="E117" s="392"/>
      <c r="F117" s="384"/>
      <c r="G117" s="215"/>
      <c r="H117" s="215" t="s">
        <v>405</v>
      </c>
      <c r="I117" s="611"/>
      <c r="J117" s="215"/>
      <c r="K117" s="215"/>
      <c r="L117" s="215" t="s">
        <v>411</v>
      </c>
      <c r="M117" s="611"/>
      <c r="N117" s="612"/>
      <c r="O117" s="612"/>
      <c r="P117" s="612"/>
      <c r="Q117" s="612"/>
    </row>
    <row r="118" spans="2:17" ht="16.5" customHeight="1" x14ac:dyDescent="0.25">
      <c r="B118" s="395"/>
      <c r="C118" s="388"/>
      <c r="D118" s="392"/>
      <c r="E118" s="392"/>
      <c r="F118" s="383">
        <v>5</v>
      </c>
      <c r="G118" s="215" t="s">
        <v>393</v>
      </c>
      <c r="H118" s="215" t="s">
        <v>406</v>
      </c>
      <c r="I118" s="611"/>
      <c r="J118" s="215"/>
      <c r="K118" s="215"/>
      <c r="L118" s="215" t="s">
        <v>412</v>
      </c>
      <c r="M118" s="611"/>
      <c r="N118" s="612"/>
      <c r="O118" s="612"/>
      <c r="P118" s="612"/>
      <c r="Q118" s="612"/>
    </row>
    <row r="119" spans="2:17" ht="16.5" customHeight="1" x14ac:dyDescent="0.25">
      <c r="B119" s="396"/>
      <c r="C119" s="390"/>
      <c r="D119" s="393"/>
      <c r="E119" s="393"/>
      <c r="F119" s="384"/>
      <c r="G119" s="215"/>
      <c r="H119" s="215" t="s">
        <v>407</v>
      </c>
      <c r="I119" s="611"/>
      <c r="J119" s="215"/>
      <c r="K119" s="215"/>
      <c r="L119" s="215" t="s">
        <v>413</v>
      </c>
      <c r="M119" s="611"/>
      <c r="N119" s="612"/>
      <c r="O119" s="612"/>
      <c r="P119" s="612"/>
      <c r="Q119" s="612"/>
    </row>
    <row r="120" spans="2:17" ht="52.5" customHeight="1" x14ac:dyDescent="0.25">
      <c r="B120" s="394" t="str">
        <f>'2 - CONTEXTO'!E44</f>
        <v>Gestión del Talento Humano</v>
      </c>
      <c r="C120" s="386"/>
      <c r="D120" s="391" t="s">
        <v>338</v>
      </c>
      <c r="E120" s="391" t="str">
        <f>'2 - CONTEXTO'!K44</f>
        <v>1. Subdirección de Talento Humano.
2. Secretaría General.</v>
      </c>
      <c r="F120" s="383">
        <v>1</v>
      </c>
      <c r="G120" s="215" t="s">
        <v>553</v>
      </c>
      <c r="H120" s="215" t="s">
        <v>554</v>
      </c>
      <c r="I120" s="611"/>
      <c r="J120" s="215" t="s">
        <v>555</v>
      </c>
      <c r="K120" s="215"/>
      <c r="L120" s="215" t="s">
        <v>556</v>
      </c>
      <c r="M120" s="611"/>
      <c r="N120" s="612" t="s">
        <v>128</v>
      </c>
      <c r="O120" s="612" t="s">
        <v>128</v>
      </c>
      <c r="P120" s="612" t="s">
        <v>128</v>
      </c>
      <c r="Q120" s="612" t="s">
        <v>128</v>
      </c>
    </row>
    <row r="121" spans="2:17" ht="39" customHeight="1" x14ac:dyDescent="0.25">
      <c r="B121" s="395"/>
      <c r="C121" s="388"/>
      <c r="D121" s="392"/>
      <c r="E121" s="392"/>
      <c r="F121" s="384"/>
      <c r="G121" s="215"/>
      <c r="H121" s="215" t="s">
        <v>557</v>
      </c>
      <c r="I121" s="611"/>
      <c r="J121" s="215"/>
      <c r="K121" s="215"/>
      <c r="L121" s="215" t="s">
        <v>558</v>
      </c>
      <c r="M121" s="611"/>
      <c r="N121" s="612"/>
      <c r="O121" s="612"/>
      <c r="P121" s="612"/>
      <c r="Q121" s="612"/>
    </row>
    <row r="122" spans="2:17" ht="15" customHeight="1" x14ac:dyDescent="0.25">
      <c r="B122" s="395"/>
      <c r="C122" s="388"/>
      <c r="D122" s="392"/>
      <c r="E122" s="392"/>
      <c r="F122" s="383">
        <v>2</v>
      </c>
      <c r="G122" s="215" t="s">
        <v>559</v>
      </c>
      <c r="H122" s="215" t="s">
        <v>560</v>
      </c>
      <c r="I122" s="611"/>
      <c r="J122" s="215" t="s">
        <v>561</v>
      </c>
      <c r="K122" s="215"/>
      <c r="L122" s="215" t="s">
        <v>562</v>
      </c>
      <c r="M122" s="611"/>
      <c r="N122" s="612" t="s">
        <v>128</v>
      </c>
      <c r="O122" s="612" t="s">
        <v>128</v>
      </c>
      <c r="P122" s="612" t="s">
        <v>128</v>
      </c>
      <c r="Q122" s="612" t="s">
        <v>128</v>
      </c>
    </row>
    <row r="123" spans="2:17" ht="39.75" customHeight="1" x14ac:dyDescent="0.25">
      <c r="B123" s="395"/>
      <c r="C123" s="388"/>
      <c r="D123" s="392"/>
      <c r="E123" s="392"/>
      <c r="F123" s="384"/>
      <c r="G123" s="215"/>
      <c r="H123" s="215" t="s">
        <v>563</v>
      </c>
      <c r="I123" s="611"/>
      <c r="J123" s="215"/>
      <c r="K123" s="215"/>
      <c r="L123" s="215" t="s">
        <v>564</v>
      </c>
      <c r="M123" s="611"/>
      <c r="N123" s="612"/>
      <c r="O123" s="612"/>
      <c r="P123" s="612"/>
      <c r="Q123" s="612"/>
    </row>
    <row r="124" spans="2:17" ht="22.5" customHeight="1" x14ac:dyDescent="0.25">
      <c r="B124" s="395"/>
      <c r="C124" s="388"/>
      <c r="D124" s="392"/>
      <c r="E124" s="392"/>
      <c r="F124" s="383">
        <v>3</v>
      </c>
      <c r="G124" s="215" t="s">
        <v>565</v>
      </c>
      <c r="H124" s="215" t="s">
        <v>566</v>
      </c>
      <c r="I124" s="611"/>
      <c r="J124" s="215" t="s">
        <v>567</v>
      </c>
      <c r="K124" s="215"/>
      <c r="L124" s="215" t="s">
        <v>568</v>
      </c>
      <c r="M124" s="611"/>
      <c r="N124" s="612" t="s">
        <v>128</v>
      </c>
      <c r="O124" s="612" t="s">
        <v>128</v>
      </c>
      <c r="P124" s="612" t="s">
        <v>128</v>
      </c>
      <c r="Q124" s="612" t="s">
        <v>128</v>
      </c>
    </row>
    <row r="125" spans="2:17" ht="15" customHeight="1" x14ac:dyDescent="0.25">
      <c r="B125" s="395"/>
      <c r="C125" s="388"/>
      <c r="D125" s="392"/>
      <c r="E125" s="392"/>
      <c r="F125" s="384"/>
      <c r="G125" s="215"/>
      <c r="H125" s="215" t="s">
        <v>403</v>
      </c>
      <c r="I125" s="611"/>
      <c r="J125" s="215"/>
      <c r="K125" s="215"/>
      <c r="L125" s="215" t="s">
        <v>465</v>
      </c>
      <c r="M125" s="611"/>
      <c r="N125" s="612"/>
      <c r="O125" s="612"/>
      <c r="P125" s="612"/>
      <c r="Q125" s="612"/>
    </row>
    <row r="126" spans="2:17" ht="26.25" customHeight="1" x14ac:dyDescent="0.25">
      <c r="B126" s="395"/>
      <c r="C126" s="388"/>
      <c r="D126" s="392"/>
      <c r="E126" s="392"/>
      <c r="F126" s="383">
        <v>4</v>
      </c>
      <c r="G126" s="215" t="s">
        <v>569</v>
      </c>
      <c r="H126" s="215" t="s">
        <v>570</v>
      </c>
      <c r="I126" s="611"/>
      <c r="J126" s="215" t="s">
        <v>567</v>
      </c>
      <c r="K126" s="215"/>
      <c r="L126" s="215" t="s">
        <v>568</v>
      </c>
      <c r="M126" s="611"/>
      <c r="N126" s="612" t="s">
        <v>128</v>
      </c>
      <c r="O126" s="612" t="s">
        <v>128</v>
      </c>
      <c r="P126" s="612" t="s">
        <v>128</v>
      </c>
      <c r="Q126" s="612" t="s">
        <v>128</v>
      </c>
    </row>
    <row r="127" spans="2:17" ht="15" customHeight="1" x14ac:dyDescent="0.25">
      <c r="B127" s="395"/>
      <c r="C127" s="388"/>
      <c r="D127" s="392"/>
      <c r="E127" s="392"/>
      <c r="F127" s="384"/>
      <c r="G127" s="215"/>
      <c r="H127" s="215" t="s">
        <v>405</v>
      </c>
      <c r="I127" s="611"/>
      <c r="J127" s="215"/>
      <c r="K127" s="215"/>
      <c r="L127" s="215" t="s">
        <v>465</v>
      </c>
      <c r="M127" s="611"/>
      <c r="N127" s="612"/>
      <c r="O127" s="612"/>
      <c r="P127" s="612"/>
      <c r="Q127" s="612"/>
    </row>
    <row r="128" spans="2:17" ht="39" customHeight="1" x14ac:dyDescent="0.25">
      <c r="B128" s="395"/>
      <c r="C128" s="388"/>
      <c r="D128" s="392"/>
      <c r="E128" s="392"/>
      <c r="F128" s="383">
        <v>5</v>
      </c>
      <c r="G128" s="215" t="s">
        <v>571</v>
      </c>
      <c r="H128" s="215" t="s">
        <v>563</v>
      </c>
      <c r="I128" s="611"/>
      <c r="J128" s="215" t="s">
        <v>567</v>
      </c>
      <c r="K128" s="215"/>
      <c r="L128" s="215" t="s">
        <v>568</v>
      </c>
      <c r="M128" s="611"/>
      <c r="N128" s="612" t="s">
        <v>128</v>
      </c>
      <c r="O128" s="612" t="s">
        <v>128</v>
      </c>
      <c r="P128" s="612" t="s">
        <v>128</v>
      </c>
      <c r="Q128" s="612" t="s">
        <v>128</v>
      </c>
    </row>
    <row r="129" spans="2:17" ht="16.5" customHeight="1" x14ac:dyDescent="0.25">
      <c r="B129" s="396"/>
      <c r="C129" s="390"/>
      <c r="D129" s="393"/>
      <c r="E129" s="393"/>
      <c r="F129" s="384"/>
      <c r="G129" s="215"/>
      <c r="H129" s="215" t="s">
        <v>407</v>
      </c>
      <c r="I129" s="611"/>
      <c r="J129" s="215"/>
      <c r="K129" s="215"/>
      <c r="L129" s="215" t="s">
        <v>465</v>
      </c>
      <c r="M129" s="611"/>
      <c r="N129" s="612"/>
      <c r="O129" s="612"/>
      <c r="P129" s="612"/>
      <c r="Q129" s="612"/>
    </row>
    <row r="130" spans="2:17" ht="25.5" customHeight="1" x14ac:dyDescent="0.25">
      <c r="B130" s="394" t="str">
        <f>'2 - CONTEXTO'!E45</f>
        <v>Apoyo Jurídico</v>
      </c>
      <c r="C130" s="386"/>
      <c r="D130" s="391" t="s">
        <v>342</v>
      </c>
      <c r="E130" s="391" t="str">
        <f>'2 - CONTEXTO'!K45</f>
        <v>1. Oficina Jurídica</v>
      </c>
      <c r="F130" s="383">
        <v>1</v>
      </c>
      <c r="G130" s="215" t="s">
        <v>572</v>
      </c>
      <c r="H130" s="215" t="s">
        <v>573</v>
      </c>
      <c r="I130" s="611"/>
      <c r="J130" s="215" t="s">
        <v>574</v>
      </c>
      <c r="K130" s="215"/>
      <c r="L130" s="215" t="s">
        <v>575</v>
      </c>
      <c r="M130" s="611"/>
      <c r="N130" s="612" t="s">
        <v>128</v>
      </c>
      <c r="O130" s="612" t="s">
        <v>128</v>
      </c>
      <c r="P130" s="612" t="s">
        <v>128</v>
      </c>
      <c r="Q130" s="612" t="s">
        <v>128</v>
      </c>
    </row>
    <row r="131" spans="2:17" ht="30" customHeight="1" x14ac:dyDescent="0.25">
      <c r="B131" s="395"/>
      <c r="C131" s="388"/>
      <c r="D131" s="392"/>
      <c r="E131" s="392"/>
      <c r="F131" s="384"/>
      <c r="G131" s="215"/>
      <c r="H131" s="215" t="s">
        <v>576</v>
      </c>
      <c r="I131" s="611"/>
      <c r="J131" s="215"/>
      <c r="K131" s="215"/>
      <c r="L131" s="215" t="s">
        <v>577</v>
      </c>
      <c r="M131" s="611"/>
      <c r="N131" s="612"/>
      <c r="O131" s="612"/>
      <c r="P131" s="612"/>
      <c r="Q131" s="612"/>
    </row>
    <row r="132" spans="2:17" ht="20.25" customHeight="1" x14ac:dyDescent="0.25">
      <c r="B132" s="395"/>
      <c r="C132" s="388"/>
      <c r="D132" s="392"/>
      <c r="E132" s="392"/>
      <c r="F132" s="383">
        <v>2</v>
      </c>
      <c r="G132" s="215" t="s">
        <v>578</v>
      </c>
      <c r="H132" s="215" t="s">
        <v>579</v>
      </c>
      <c r="I132" s="611"/>
      <c r="J132" s="215" t="s">
        <v>580</v>
      </c>
      <c r="K132" s="215"/>
      <c r="L132" s="215" t="s">
        <v>581</v>
      </c>
      <c r="M132" s="611"/>
      <c r="N132" s="612" t="s">
        <v>128</v>
      </c>
      <c r="O132" s="612" t="s">
        <v>128</v>
      </c>
      <c r="P132" s="612" t="s">
        <v>128</v>
      </c>
      <c r="Q132" s="612" t="s">
        <v>128</v>
      </c>
    </row>
    <row r="133" spans="2:17" ht="51" customHeight="1" x14ac:dyDescent="0.25">
      <c r="B133" s="395"/>
      <c r="C133" s="388"/>
      <c r="D133" s="392"/>
      <c r="E133" s="392"/>
      <c r="F133" s="384"/>
      <c r="G133" s="215"/>
      <c r="H133" s="215" t="s">
        <v>582</v>
      </c>
      <c r="I133" s="611"/>
      <c r="J133" s="215"/>
      <c r="K133" s="215"/>
      <c r="L133" s="215" t="s">
        <v>583</v>
      </c>
      <c r="M133" s="611"/>
      <c r="N133" s="612"/>
      <c r="O133" s="612"/>
      <c r="P133" s="612"/>
      <c r="Q133" s="612"/>
    </row>
    <row r="134" spans="2:17" x14ac:dyDescent="0.25">
      <c r="B134" s="395"/>
      <c r="C134" s="388"/>
      <c r="D134" s="392"/>
      <c r="E134" s="392"/>
      <c r="F134" s="383">
        <v>3</v>
      </c>
      <c r="G134" s="215" t="s">
        <v>584</v>
      </c>
      <c r="H134" s="215" t="s">
        <v>585</v>
      </c>
      <c r="I134" s="611"/>
      <c r="J134" s="215" t="s">
        <v>586</v>
      </c>
      <c r="K134" s="215"/>
      <c r="L134" s="215" t="s">
        <v>587</v>
      </c>
      <c r="M134" s="611"/>
      <c r="N134" s="612" t="s">
        <v>128</v>
      </c>
      <c r="O134" s="612" t="s">
        <v>128</v>
      </c>
      <c r="P134" s="612" t="s">
        <v>128</v>
      </c>
      <c r="Q134" s="612" t="s">
        <v>128</v>
      </c>
    </row>
    <row r="135" spans="2:17" ht="37.5" customHeight="1" x14ac:dyDescent="0.25">
      <c r="B135" s="395"/>
      <c r="C135" s="388"/>
      <c r="D135" s="392"/>
      <c r="E135" s="392"/>
      <c r="F135" s="384"/>
      <c r="G135" s="215"/>
      <c r="H135" s="215" t="s">
        <v>588</v>
      </c>
      <c r="I135" s="611"/>
      <c r="J135" s="215"/>
      <c r="K135" s="215"/>
      <c r="L135" s="215" t="s">
        <v>589</v>
      </c>
      <c r="M135" s="611"/>
      <c r="N135" s="612"/>
      <c r="O135" s="612"/>
      <c r="P135" s="612"/>
      <c r="Q135" s="612"/>
    </row>
    <row r="136" spans="2:17" ht="33.75" customHeight="1" x14ac:dyDescent="0.25">
      <c r="B136" s="395"/>
      <c r="C136" s="388"/>
      <c r="D136" s="392"/>
      <c r="E136" s="392"/>
      <c r="F136" s="383">
        <v>4</v>
      </c>
      <c r="G136" s="215" t="s">
        <v>590</v>
      </c>
      <c r="H136" s="215" t="s">
        <v>591</v>
      </c>
      <c r="I136" s="611"/>
      <c r="J136" s="215" t="s">
        <v>592</v>
      </c>
      <c r="K136" s="215"/>
      <c r="L136" s="215" t="s">
        <v>593</v>
      </c>
      <c r="M136" s="611"/>
      <c r="N136" s="612" t="s">
        <v>128</v>
      </c>
      <c r="O136" s="612" t="s">
        <v>128</v>
      </c>
      <c r="P136" s="612" t="s">
        <v>128</v>
      </c>
      <c r="Q136" s="612" t="s">
        <v>128</v>
      </c>
    </row>
    <row r="137" spans="2:17" ht="52.5" customHeight="1" x14ac:dyDescent="0.25">
      <c r="B137" s="395"/>
      <c r="C137" s="388"/>
      <c r="D137" s="392"/>
      <c r="E137" s="392"/>
      <c r="F137" s="384"/>
      <c r="G137" s="215"/>
      <c r="H137" s="215" t="s">
        <v>594</v>
      </c>
      <c r="I137" s="611"/>
      <c r="J137" s="215"/>
      <c r="K137" s="215"/>
      <c r="L137" s="215" t="s">
        <v>595</v>
      </c>
      <c r="M137" s="611"/>
      <c r="N137" s="612"/>
      <c r="O137" s="612"/>
      <c r="P137" s="612"/>
      <c r="Q137" s="612"/>
    </row>
    <row r="138" spans="2:17" x14ac:dyDescent="0.25">
      <c r="B138" s="395"/>
      <c r="C138" s="388"/>
      <c r="D138" s="392"/>
      <c r="E138" s="392"/>
      <c r="F138" s="383">
        <v>5</v>
      </c>
      <c r="G138" s="215" t="s">
        <v>393</v>
      </c>
      <c r="H138" s="215" t="s">
        <v>406</v>
      </c>
      <c r="I138" s="611"/>
      <c r="J138" s="215"/>
      <c r="K138" s="215"/>
      <c r="L138" s="215" t="s">
        <v>412</v>
      </c>
      <c r="M138" s="611"/>
      <c r="N138" s="612"/>
      <c r="O138" s="612"/>
      <c r="P138" s="612"/>
      <c r="Q138" s="612"/>
    </row>
    <row r="139" spans="2:17" x14ac:dyDescent="0.25">
      <c r="B139" s="396"/>
      <c r="C139" s="390"/>
      <c r="D139" s="393"/>
      <c r="E139" s="393"/>
      <c r="F139" s="384"/>
      <c r="G139" s="215"/>
      <c r="H139" s="215" t="s">
        <v>407</v>
      </c>
      <c r="I139" s="611"/>
      <c r="J139" s="215"/>
      <c r="K139" s="215"/>
      <c r="L139" s="215" t="s">
        <v>413</v>
      </c>
      <c r="M139" s="611"/>
      <c r="N139" s="612"/>
      <c r="O139" s="612"/>
      <c r="P139" s="612"/>
      <c r="Q139" s="612"/>
    </row>
    <row r="140" spans="2:17" ht="53.25" customHeight="1" x14ac:dyDescent="0.25">
      <c r="B140" s="394" t="str">
        <f>'2 - CONTEXTO'!E46</f>
        <v>Adquisición de Bienes y Servicios</v>
      </c>
      <c r="C140" s="386"/>
      <c r="D140" s="391" t="s">
        <v>346</v>
      </c>
      <c r="E140" s="391" t="str">
        <f>'2 - CONTEXTO'!K46</f>
        <v>1. Subdirección Administrativa y Financiera.
2. Secretaría General.</v>
      </c>
      <c r="F140" s="383">
        <v>1</v>
      </c>
      <c r="G140" s="215" t="s">
        <v>596</v>
      </c>
      <c r="H140" s="215" t="s">
        <v>597</v>
      </c>
      <c r="I140" s="611"/>
      <c r="J140" s="215" t="s">
        <v>598</v>
      </c>
      <c r="K140" s="215"/>
      <c r="L140" s="215" t="s">
        <v>599</v>
      </c>
      <c r="M140" s="611"/>
      <c r="N140" s="612" t="s">
        <v>128</v>
      </c>
      <c r="O140" s="612" t="s">
        <v>128</v>
      </c>
      <c r="P140" s="612" t="s">
        <v>128</v>
      </c>
      <c r="Q140" s="612" t="s">
        <v>128</v>
      </c>
    </row>
    <row r="141" spans="2:17" ht="30" customHeight="1" x14ac:dyDescent="0.25">
      <c r="B141" s="395"/>
      <c r="C141" s="388"/>
      <c r="D141" s="392"/>
      <c r="E141" s="392"/>
      <c r="F141" s="384"/>
      <c r="G141" s="215"/>
      <c r="H141" s="215" t="s">
        <v>600</v>
      </c>
      <c r="I141" s="611"/>
      <c r="J141" s="215"/>
      <c r="K141" s="215"/>
      <c r="L141" s="215" t="s">
        <v>601</v>
      </c>
      <c r="M141" s="611"/>
      <c r="N141" s="612"/>
      <c r="O141" s="612"/>
      <c r="P141" s="612"/>
      <c r="Q141" s="612"/>
    </row>
    <row r="142" spans="2:17" ht="28.5" customHeight="1" x14ac:dyDescent="0.25">
      <c r="B142" s="395"/>
      <c r="C142" s="388"/>
      <c r="D142" s="392"/>
      <c r="E142" s="392"/>
      <c r="F142" s="383">
        <v>2</v>
      </c>
      <c r="G142" s="215" t="s">
        <v>602</v>
      </c>
      <c r="H142" s="215" t="s">
        <v>603</v>
      </c>
      <c r="I142" s="611"/>
      <c r="J142" s="215" t="s">
        <v>604</v>
      </c>
      <c r="K142" s="215"/>
      <c r="L142" s="215" t="s">
        <v>599</v>
      </c>
      <c r="M142" s="611"/>
      <c r="N142" s="612" t="s">
        <v>128</v>
      </c>
      <c r="O142" s="612" t="s">
        <v>128</v>
      </c>
      <c r="P142" s="612" t="s">
        <v>128</v>
      </c>
      <c r="Q142" s="612" t="s">
        <v>128</v>
      </c>
    </row>
    <row r="143" spans="2:17" ht="45" customHeight="1" x14ac:dyDescent="0.25">
      <c r="B143" s="395"/>
      <c r="C143" s="388"/>
      <c r="D143" s="392"/>
      <c r="E143" s="392"/>
      <c r="F143" s="384"/>
      <c r="G143" s="215"/>
      <c r="H143" s="215" t="s">
        <v>605</v>
      </c>
      <c r="I143" s="611"/>
      <c r="J143" s="215"/>
      <c r="K143" s="215"/>
      <c r="L143" s="215" t="s">
        <v>601</v>
      </c>
      <c r="M143" s="611"/>
      <c r="N143" s="612"/>
      <c r="O143" s="612"/>
      <c r="P143" s="612"/>
      <c r="Q143" s="612"/>
    </row>
    <row r="144" spans="2:17" ht="17.25" customHeight="1" x14ac:dyDescent="0.25">
      <c r="B144" s="395"/>
      <c r="C144" s="388"/>
      <c r="D144" s="392"/>
      <c r="E144" s="392"/>
      <c r="F144" s="383">
        <v>3</v>
      </c>
      <c r="G144" s="215" t="s">
        <v>391</v>
      </c>
      <c r="H144" s="215" t="s">
        <v>396</v>
      </c>
      <c r="I144" s="611"/>
      <c r="J144" s="215"/>
      <c r="K144" s="215"/>
      <c r="L144" s="215" t="s">
        <v>408</v>
      </c>
      <c r="M144" s="611"/>
      <c r="N144" s="612"/>
      <c r="O144" s="612"/>
      <c r="P144" s="612"/>
      <c r="Q144" s="612"/>
    </row>
    <row r="145" spans="2:17" ht="17.25" customHeight="1" x14ac:dyDescent="0.25">
      <c r="B145" s="395"/>
      <c r="C145" s="388"/>
      <c r="D145" s="392"/>
      <c r="E145" s="392"/>
      <c r="F145" s="384"/>
      <c r="G145" s="215"/>
      <c r="H145" s="215" t="s">
        <v>403</v>
      </c>
      <c r="I145" s="611"/>
      <c r="J145" s="215"/>
      <c r="K145" s="215"/>
      <c r="L145" s="215" t="s">
        <v>409</v>
      </c>
      <c r="M145" s="611"/>
      <c r="N145" s="612"/>
      <c r="O145" s="612"/>
      <c r="P145" s="612"/>
      <c r="Q145" s="612"/>
    </row>
    <row r="146" spans="2:17" ht="17.25" customHeight="1" x14ac:dyDescent="0.25">
      <c r="B146" s="395"/>
      <c r="C146" s="388"/>
      <c r="D146" s="392"/>
      <c r="E146" s="392"/>
      <c r="F146" s="383">
        <v>4</v>
      </c>
      <c r="G146" s="215" t="s">
        <v>392</v>
      </c>
      <c r="H146" s="215" t="s">
        <v>404</v>
      </c>
      <c r="I146" s="611"/>
      <c r="J146" s="215"/>
      <c r="K146" s="215"/>
      <c r="L146" s="215" t="s">
        <v>410</v>
      </c>
      <c r="M146" s="611"/>
      <c r="N146" s="612"/>
      <c r="O146" s="612"/>
      <c r="P146" s="612"/>
      <c r="Q146" s="612"/>
    </row>
    <row r="147" spans="2:17" ht="17.25" customHeight="1" x14ac:dyDescent="0.25">
      <c r="B147" s="395"/>
      <c r="C147" s="388"/>
      <c r="D147" s="392"/>
      <c r="E147" s="392"/>
      <c r="F147" s="384"/>
      <c r="G147" s="215"/>
      <c r="H147" s="215" t="s">
        <v>405</v>
      </c>
      <c r="I147" s="611"/>
      <c r="J147" s="215"/>
      <c r="K147" s="215"/>
      <c r="L147" s="215" t="s">
        <v>411</v>
      </c>
      <c r="M147" s="611"/>
      <c r="N147" s="612"/>
      <c r="O147" s="612"/>
      <c r="P147" s="612"/>
      <c r="Q147" s="612"/>
    </row>
    <row r="148" spans="2:17" x14ac:dyDescent="0.25">
      <c r="B148" s="395"/>
      <c r="C148" s="388"/>
      <c r="D148" s="392"/>
      <c r="E148" s="392"/>
      <c r="F148" s="383">
        <v>5</v>
      </c>
      <c r="G148" s="215" t="s">
        <v>393</v>
      </c>
      <c r="H148" s="215" t="s">
        <v>406</v>
      </c>
      <c r="I148" s="611"/>
      <c r="J148" s="215"/>
      <c r="K148" s="215"/>
      <c r="L148" s="215" t="s">
        <v>412</v>
      </c>
      <c r="M148" s="611"/>
      <c r="N148" s="612"/>
      <c r="O148" s="612"/>
      <c r="P148" s="612"/>
      <c r="Q148" s="612"/>
    </row>
    <row r="149" spans="2:17" x14ac:dyDescent="0.25">
      <c r="B149" s="396"/>
      <c r="C149" s="390"/>
      <c r="D149" s="393"/>
      <c r="E149" s="393"/>
      <c r="F149" s="384"/>
      <c r="G149" s="215"/>
      <c r="H149" s="215" t="s">
        <v>407</v>
      </c>
      <c r="I149" s="611"/>
      <c r="J149" s="215"/>
      <c r="K149" s="215"/>
      <c r="L149" s="215" t="s">
        <v>413</v>
      </c>
      <c r="M149" s="611"/>
      <c r="N149" s="612"/>
      <c r="O149" s="612"/>
      <c r="P149" s="612"/>
      <c r="Q149" s="612"/>
    </row>
    <row r="150" spans="2:17" ht="50.25" customHeight="1" x14ac:dyDescent="0.25">
      <c r="B150" s="385" t="str">
        <f>'2 - CONTEXTO'!E47</f>
        <v>Administración de Bienes y Servicios</v>
      </c>
      <c r="C150" s="386"/>
      <c r="D150" s="391" t="s">
        <v>351</v>
      </c>
      <c r="E150" s="391" t="str">
        <f>'2 - CONTEXTO'!K47</f>
        <v>1. Subdirección Administrativa y Financiera.
2. Secretaría General.</v>
      </c>
      <c r="F150" s="383">
        <v>1</v>
      </c>
      <c r="G150" s="215" t="s">
        <v>606</v>
      </c>
      <c r="H150" s="619" t="s">
        <v>607</v>
      </c>
      <c r="I150" s="620"/>
      <c r="J150" s="215" t="s">
        <v>608</v>
      </c>
      <c r="K150" s="215"/>
      <c r="L150" s="215" t="s">
        <v>609</v>
      </c>
      <c r="M150" s="611"/>
      <c r="N150" s="612" t="s">
        <v>128</v>
      </c>
      <c r="O150" s="612" t="s">
        <v>128</v>
      </c>
      <c r="P150" s="612" t="s">
        <v>128</v>
      </c>
      <c r="Q150" s="612" t="s">
        <v>128</v>
      </c>
    </row>
    <row r="151" spans="2:17" ht="31.5" customHeight="1" x14ac:dyDescent="0.25">
      <c r="B151" s="387"/>
      <c r="C151" s="388"/>
      <c r="D151" s="392"/>
      <c r="E151" s="392"/>
      <c r="F151" s="384"/>
      <c r="G151" s="215"/>
      <c r="H151" s="619" t="s">
        <v>610</v>
      </c>
      <c r="I151" s="620"/>
      <c r="J151" s="215"/>
      <c r="K151" s="215"/>
      <c r="L151" s="215" t="s">
        <v>611</v>
      </c>
      <c r="M151" s="611"/>
      <c r="N151" s="612"/>
      <c r="O151" s="612"/>
      <c r="P151" s="612"/>
      <c r="Q151" s="612"/>
    </row>
    <row r="152" spans="2:17" x14ac:dyDescent="0.25">
      <c r="B152" s="387"/>
      <c r="C152" s="388"/>
      <c r="D152" s="392"/>
      <c r="E152" s="392"/>
      <c r="F152" s="383">
        <v>2</v>
      </c>
      <c r="G152" s="215" t="s">
        <v>612</v>
      </c>
      <c r="H152" s="215" t="s">
        <v>613</v>
      </c>
      <c r="I152" s="611"/>
      <c r="J152" s="215" t="s">
        <v>614</v>
      </c>
      <c r="K152" s="215"/>
      <c r="L152" s="215" t="s">
        <v>615</v>
      </c>
      <c r="M152" s="611"/>
      <c r="N152" s="612" t="s">
        <v>128</v>
      </c>
      <c r="O152" s="612" t="s">
        <v>128</v>
      </c>
      <c r="P152" s="612" t="s">
        <v>128</v>
      </c>
      <c r="Q152" s="612" t="s">
        <v>128</v>
      </c>
    </row>
    <row r="153" spans="2:17" x14ac:dyDescent="0.25">
      <c r="B153" s="387"/>
      <c r="C153" s="388"/>
      <c r="D153" s="392"/>
      <c r="E153" s="392"/>
      <c r="F153" s="384"/>
      <c r="G153" s="215"/>
      <c r="H153" s="215" t="s">
        <v>616</v>
      </c>
      <c r="I153" s="611"/>
      <c r="J153" s="215"/>
      <c r="K153" s="215"/>
      <c r="L153" s="215" t="s">
        <v>465</v>
      </c>
      <c r="M153" s="611"/>
      <c r="N153" s="612"/>
      <c r="O153" s="612"/>
      <c r="P153" s="612"/>
      <c r="Q153" s="612"/>
    </row>
    <row r="154" spans="2:17" x14ac:dyDescent="0.25">
      <c r="B154" s="387"/>
      <c r="C154" s="388"/>
      <c r="D154" s="392"/>
      <c r="E154" s="392"/>
      <c r="F154" s="383">
        <v>3</v>
      </c>
      <c r="G154" s="215" t="s">
        <v>391</v>
      </c>
      <c r="H154" s="215" t="s">
        <v>396</v>
      </c>
      <c r="I154" s="611"/>
      <c r="J154" s="215"/>
      <c r="K154" s="215"/>
      <c r="L154" s="215" t="s">
        <v>408</v>
      </c>
      <c r="M154" s="611"/>
      <c r="N154" s="612"/>
      <c r="O154" s="612"/>
      <c r="P154" s="612"/>
      <c r="Q154" s="612"/>
    </row>
    <row r="155" spans="2:17" x14ac:dyDescent="0.25">
      <c r="B155" s="387"/>
      <c r="C155" s="388"/>
      <c r="D155" s="392"/>
      <c r="E155" s="392"/>
      <c r="F155" s="384"/>
      <c r="G155" s="215"/>
      <c r="H155" s="215" t="s">
        <v>403</v>
      </c>
      <c r="I155" s="611"/>
      <c r="J155" s="215"/>
      <c r="K155" s="215"/>
      <c r="L155" s="215" t="s">
        <v>409</v>
      </c>
      <c r="M155" s="611"/>
      <c r="N155" s="612"/>
      <c r="O155" s="612"/>
      <c r="P155" s="612"/>
      <c r="Q155" s="612"/>
    </row>
    <row r="156" spans="2:17" x14ac:dyDescent="0.25">
      <c r="B156" s="387"/>
      <c r="C156" s="388"/>
      <c r="D156" s="392"/>
      <c r="E156" s="392"/>
      <c r="F156" s="383">
        <v>4</v>
      </c>
      <c r="G156" s="215" t="s">
        <v>392</v>
      </c>
      <c r="H156" s="215" t="s">
        <v>404</v>
      </c>
      <c r="I156" s="611"/>
      <c r="J156" s="215"/>
      <c r="K156" s="215"/>
      <c r="L156" s="215" t="s">
        <v>410</v>
      </c>
      <c r="M156" s="611"/>
      <c r="N156" s="612"/>
      <c r="O156" s="612"/>
      <c r="P156" s="612"/>
      <c r="Q156" s="612"/>
    </row>
    <row r="157" spans="2:17" x14ac:dyDescent="0.25">
      <c r="B157" s="387"/>
      <c r="C157" s="388"/>
      <c r="D157" s="392"/>
      <c r="E157" s="392"/>
      <c r="F157" s="384"/>
      <c r="G157" s="215"/>
      <c r="H157" s="215" t="s">
        <v>405</v>
      </c>
      <c r="I157" s="611"/>
      <c r="J157" s="215"/>
      <c r="K157" s="215"/>
      <c r="L157" s="215" t="s">
        <v>411</v>
      </c>
      <c r="M157" s="611"/>
      <c r="N157" s="612"/>
      <c r="O157" s="612"/>
      <c r="P157" s="612"/>
      <c r="Q157" s="612"/>
    </row>
    <row r="158" spans="2:17" x14ac:dyDescent="0.25">
      <c r="B158" s="387"/>
      <c r="C158" s="388"/>
      <c r="D158" s="392"/>
      <c r="E158" s="392"/>
      <c r="F158" s="383">
        <v>5</v>
      </c>
      <c r="G158" s="215" t="s">
        <v>393</v>
      </c>
      <c r="H158" s="215" t="s">
        <v>406</v>
      </c>
      <c r="I158" s="611"/>
      <c r="J158" s="215"/>
      <c r="K158" s="215"/>
      <c r="L158" s="215" t="s">
        <v>412</v>
      </c>
      <c r="M158" s="611"/>
      <c r="N158" s="612"/>
      <c r="O158" s="612"/>
      <c r="P158" s="612"/>
      <c r="Q158" s="612"/>
    </row>
    <row r="159" spans="2:17" x14ac:dyDescent="0.25">
      <c r="B159" s="389"/>
      <c r="C159" s="390"/>
      <c r="D159" s="393"/>
      <c r="E159" s="393"/>
      <c r="F159" s="384"/>
      <c r="G159" s="215"/>
      <c r="H159" s="215" t="s">
        <v>407</v>
      </c>
      <c r="I159" s="611"/>
      <c r="J159" s="215"/>
      <c r="K159" s="215"/>
      <c r="L159" s="215" t="s">
        <v>413</v>
      </c>
      <c r="M159" s="611"/>
      <c r="N159" s="612"/>
      <c r="O159" s="612"/>
      <c r="P159" s="612"/>
      <c r="Q159" s="612"/>
    </row>
    <row r="160" spans="2:17" ht="29.25" customHeight="1" x14ac:dyDescent="0.25">
      <c r="B160" s="381" t="str">
        <f>'2 - CONTEXTO'!E48</f>
        <v>Gestión Financiera</v>
      </c>
      <c r="C160" s="381"/>
      <c r="D160" s="382" t="s">
        <v>355</v>
      </c>
      <c r="E160" s="382" t="str">
        <f>'2 - CONTEXTO'!K48</f>
        <v xml:space="preserve">1. Secretaría General.
2. Subdirección Administrativa y Financiera.
3. Subdirección de Administracion de Tierras de la Nación.
4. Oficina de Planeación </v>
      </c>
      <c r="F160" s="383">
        <v>1</v>
      </c>
      <c r="G160" s="215" t="s">
        <v>617</v>
      </c>
      <c r="H160" s="215" t="s">
        <v>618</v>
      </c>
      <c r="I160" s="611"/>
      <c r="J160" s="215" t="s">
        <v>619</v>
      </c>
      <c r="K160" s="215"/>
      <c r="L160" s="215" t="s">
        <v>620</v>
      </c>
      <c r="M160" s="611"/>
      <c r="N160" s="612" t="s">
        <v>128</v>
      </c>
      <c r="O160" s="612" t="s">
        <v>128</v>
      </c>
      <c r="P160" s="612" t="s">
        <v>128</v>
      </c>
      <c r="Q160" s="612" t="s">
        <v>128</v>
      </c>
    </row>
    <row r="161" spans="2:17" ht="39.75" customHeight="1" x14ac:dyDescent="0.25">
      <c r="B161" s="381"/>
      <c r="C161" s="381"/>
      <c r="D161" s="382"/>
      <c r="E161" s="382"/>
      <c r="F161" s="384"/>
      <c r="G161" s="215"/>
      <c r="H161" s="215" t="s">
        <v>621</v>
      </c>
      <c r="I161" s="611"/>
      <c r="J161" s="215"/>
      <c r="K161" s="215"/>
      <c r="L161" s="215" t="s">
        <v>622</v>
      </c>
      <c r="M161" s="611"/>
      <c r="N161" s="612"/>
      <c r="O161" s="612"/>
      <c r="P161" s="612"/>
      <c r="Q161" s="612"/>
    </row>
    <row r="162" spans="2:17" x14ac:dyDescent="0.25">
      <c r="B162" s="381"/>
      <c r="C162" s="381"/>
      <c r="D162" s="382"/>
      <c r="E162" s="382"/>
      <c r="F162" s="383">
        <v>2</v>
      </c>
      <c r="G162" s="215" t="s">
        <v>390</v>
      </c>
      <c r="H162" s="215" t="s">
        <v>395</v>
      </c>
      <c r="I162" s="611"/>
      <c r="J162" s="215"/>
      <c r="K162" s="215"/>
      <c r="L162" s="215" t="s">
        <v>398</v>
      </c>
      <c r="M162" s="611"/>
      <c r="N162" s="612"/>
      <c r="O162" s="612"/>
      <c r="P162" s="612"/>
      <c r="Q162" s="612"/>
    </row>
    <row r="163" spans="2:17" x14ac:dyDescent="0.25">
      <c r="B163" s="381"/>
      <c r="C163" s="381"/>
      <c r="D163" s="382"/>
      <c r="E163" s="382"/>
      <c r="F163" s="384"/>
      <c r="G163" s="215"/>
      <c r="H163" s="215" t="s">
        <v>399</v>
      </c>
      <c r="I163" s="611"/>
      <c r="J163" s="215"/>
      <c r="K163" s="215"/>
      <c r="L163" s="215" t="s">
        <v>401</v>
      </c>
      <c r="M163" s="611"/>
      <c r="N163" s="612"/>
      <c r="O163" s="612"/>
      <c r="P163" s="612"/>
      <c r="Q163" s="612"/>
    </row>
    <row r="164" spans="2:17" x14ac:dyDescent="0.25">
      <c r="B164" s="381"/>
      <c r="C164" s="381"/>
      <c r="D164" s="382"/>
      <c r="E164" s="382"/>
      <c r="F164" s="383">
        <v>3</v>
      </c>
      <c r="G164" s="215" t="s">
        <v>391</v>
      </c>
      <c r="H164" s="215" t="s">
        <v>396</v>
      </c>
      <c r="I164" s="611"/>
      <c r="J164" s="215"/>
      <c r="K164" s="215"/>
      <c r="L164" s="215" t="s">
        <v>408</v>
      </c>
      <c r="M164" s="611"/>
      <c r="N164" s="612"/>
      <c r="O164" s="612"/>
      <c r="P164" s="612"/>
      <c r="Q164" s="612"/>
    </row>
    <row r="165" spans="2:17" x14ac:dyDescent="0.25">
      <c r="B165" s="381"/>
      <c r="C165" s="381"/>
      <c r="D165" s="382"/>
      <c r="E165" s="382"/>
      <c r="F165" s="384"/>
      <c r="G165" s="215"/>
      <c r="H165" s="215" t="s">
        <v>403</v>
      </c>
      <c r="I165" s="611"/>
      <c r="J165" s="215"/>
      <c r="K165" s="215"/>
      <c r="L165" s="215" t="s">
        <v>409</v>
      </c>
      <c r="M165" s="611"/>
      <c r="N165" s="612"/>
      <c r="O165" s="612"/>
      <c r="P165" s="612"/>
      <c r="Q165" s="612"/>
    </row>
    <row r="166" spans="2:17" x14ac:dyDescent="0.25">
      <c r="B166" s="381"/>
      <c r="C166" s="381"/>
      <c r="D166" s="382"/>
      <c r="E166" s="382"/>
      <c r="F166" s="383">
        <v>4</v>
      </c>
      <c r="G166" s="215" t="s">
        <v>392</v>
      </c>
      <c r="H166" s="215" t="s">
        <v>404</v>
      </c>
      <c r="I166" s="611"/>
      <c r="J166" s="215"/>
      <c r="K166" s="215"/>
      <c r="L166" s="215" t="s">
        <v>410</v>
      </c>
      <c r="M166" s="611"/>
      <c r="N166" s="612"/>
      <c r="O166" s="612"/>
      <c r="P166" s="612"/>
      <c r="Q166" s="612"/>
    </row>
    <row r="167" spans="2:17" x14ac:dyDescent="0.25">
      <c r="B167" s="381"/>
      <c r="C167" s="381"/>
      <c r="D167" s="382"/>
      <c r="E167" s="382"/>
      <c r="F167" s="384"/>
      <c r="G167" s="215"/>
      <c r="H167" s="215" t="s">
        <v>405</v>
      </c>
      <c r="I167" s="611"/>
      <c r="J167" s="215"/>
      <c r="K167" s="215"/>
      <c r="L167" s="215" t="s">
        <v>411</v>
      </c>
      <c r="M167" s="611"/>
      <c r="N167" s="612"/>
      <c r="O167" s="612"/>
      <c r="P167" s="612"/>
      <c r="Q167" s="612"/>
    </row>
    <row r="168" spans="2:17" x14ac:dyDescent="0.25">
      <c r="B168" s="381"/>
      <c r="C168" s="381"/>
      <c r="D168" s="382"/>
      <c r="E168" s="382"/>
      <c r="F168" s="383">
        <v>5</v>
      </c>
      <c r="G168" s="215" t="s">
        <v>393</v>
      </c>
      <c r="H168" s="215" t="s">
        <v>406</v>
      </c>
      <c r="I168" s="611"/>
      <c r="J168" s="215"/>
      <c r="K168" s="215"/>
      <c r="L168" s="215" t="s">
        <v>412</v>
      </c>
      <c r="M168" s="611"/>
      <c r="N168" s="612"/>
      <c r="O168" s="612"/>
      <c r="P168" s="612"/>
      <c r="Q168" s="612"/>
    </row>
    <row r="169" spans="2:17" x14ac:dyDescent="0.25">
      <c r="B169" s="381"/>
      <c r="C169" s="381"/>
      <c r="D169" s="382"/>
      <c r="E169" s="382"/>
      <c r="F169" s="384"/>
      <c r="G169" s="215"/>
      <c r="H169" s="215" t="s">
        <v>407</v>
      </c>
      <c r="I169" s="611"/>
      <c r="J169" s="215"/>
      <c r="K169" s="215"/>
      <c r="L169" s="215" t="s">
        <v>413</v>
      </c>
      <c r="M169" s="611"/>
      <c r="N169" s="612"/>
      <c r="O169" s="612"/>
      <c r="P169" s="612"/>
      <c r="Q169" s="612"/>
    </row>
    <row r="170" spans="2:17" ht="42.75" customHeight="1" x14ac:dyDescent="0.25">
      <c r="B170" s="381" t="str">
        <f>'2 - CONTEXTO'!E49</f>
        <v>Seguimiento, Evaluación y Mejora</v>
      </c>
      <c r="C170" s="381"/>
      <c r="D170" s="382" t="s">
        <v>434</v>
      </c>
      <c r="E170" s="382" t="str">
        <f>'2 - CONTEXTO'!K49</f>
        <v xml:space="preserve">1. Oficina de Control Interno.
2. Oficina de Planeación.
3. Oficina del Inspector de Gestión de Tierras.
4. Secretaría General
</v>
      </c>
      <c r="F170" s="383">
        <v>1</v>
      </c>
      <c r="G170" s="215" t="s">
        <v>623</v>
      </c>
      <c r="H170" s="215" t="s">
        <v>624</v>
      </c>
      <c r="I170" s="611"/>
      <c r="J170" s="215" t="s">
        <v>67</v>
      </c>
      <c r="K170" s="215"/>
      <c r="L170" s="215" t="s">
        <v>625</v>
      </c>
      <c r="M170" s="611"/>
      <c r="N170" s="612" t="s">
        <v>128</v>
      </c>
      <c r="O170" s="612" t="s">
        <v>128</v>
      </c>
      <c r="P170" s="612" t="s">
        <v>128</v>
      </c>
      <c r="Q170" s="612" t="s">
        <v>128</v>
      </c>
    </row>
    <row r="171" spans="2:17" ht="30" customHeight="1" x14ac:dyDescent="0.25">
      <c r="B171" s="381"/>
      <c r="C171" s="381"/>
      <c r="D171" s="382"/>
      <c r="E171" s="382"/>
      <c r="F171" s="384"/>
      <c r="G171" s="215"/>
      <c r="H171" s="215" t="s">
        <v>626</v>
      </c>
      <c r="I171" s="611"/>
      <c r="J171" s="215"/>
      <c r="K171" s="215"/>
      <c r="L171" s="215" t="s">
        <v>627</v>
      </c>
      <c r="M171" s="611"/>
      <c r="N171" s="612"/>
      <c r="O171" s="612"/>
      <c r="P171" s="612"/>
      <c r="Q171" s="612"/>
    </row>
    <row r="172" spans="2:17" ht="39" customHeight="1" x14ac:dyDescent="0.25">
      <c r="B172" s="381"/>
      <c r="C172" s="381"/>
      <c r="D172" s="382"/>
      <c r="E172" s="382"/>
      <c r="F172" s="383">
        <v>2</v>
      </c>
      <c r="G172" s="215" t="s">
        <v>628</v>
      </c>
      <c r="H172" s="215" t="s">
        <v>629</v>
      </c>
      <c r="I172" s="611"/>
      <c r="J172" s="215" t="s">
        <v>67</v>
      </c>
      <c r="K172" s="215"/>
      <c r="L172" s="215" t="s">
        <v>630</v>
      </c>
      <c r="M172" s="611"/>
      <c r="N172" s="612" t="s">
        <v>128</v>
      </c>
      <c r="O172" s="612" t="s">
        <v>128</v>
      </c>
      <c r="P172" s="612" t="s">
        <v>128</v>
      </c>
      <c r="Q172" s="612" t="s">
        <v>128</v>
      </c>
    </row>
    <row r="173" spans="2:17" ht="32.25" customHeight="1" x14ac:dyDescent="0.25">
      <c r="B173" s="381"/>
      <c r="C173" s="381"/>
      <c r="D173" s="382"/>
      <c r="E173" s="382"/>
      <c r="F173" s="384"/>
      <c r="G173" s="215"/>
      <c r="H173" s="215" t="s">
        <v>631</v>
      </c>
      <c r="I173" s="611"/>
      <c r="J173" s="215"/>
      <c r="K173" s="215"/>
      <c r="L173" s="215" t="s">
        <v>632</v>
      </c>
      <c r="M173" s="611"/>
      <c r="N173" s="612"/>
      <c r="O173" s="612"/>
      <c r="P173" s="612"/>
      <c r="Q173" s="612"/>
    </row>
    <row r="174" spans="2:17" x14ac:dyDescent="0.25">
      <c r="B174" s="381"/>
      <c r="C174" s="381"/>
      <c r="D174" s="382"/>
      <c r="E174" s="382"/>
      <c r="F174" s="383">
        <v>3</v>
      </c>
      <c r="G174" s="215" t="s">
        <v>391</v>
      </c>
      <c r="H174" s="215" t="s">
        <v>396</v>
      </c>
      <c r="I174" s="611"/>
      <c r="J174" s="215"/>
      <c r="K174" s="215"/>
      <c r="L174" s="215" t="s">
        <v>408</v>
      </c>
      <c r="M174" s="611"/>
      <c r="N174" s="612"/>
      <c r="O174" s="612"/>
      <c r="P174" s="612"/>
      <c r="Q174" s="612"/>
    </row>
    <row r="175" spans="2:17" x14ac:dyDescent="0.25">
      <c r="B175" s="381"/>
      <c r="C175" s="381"/>
      <c r="D175" s="382"/>
      <c r="E175" s="382"/>
      <c r="F175" s="384"/>
      <c r="G175" s="215"/>
      <c r="H175" s="215" t="s">
        <v>403</v>
      </c>
      <c r="I175" s="611"/>
      <c r="J175" s="215"/>
      <c r="K175" s="215"/>
      <c r="L175" s="215" t="s">
        <v>409</v>
      </c>
      <c r="M175" s="611"/>
      <c r="N175" s="612"/>
      <c r="O175" s="612"/>
      <c r="P175" s="612"/>
      <c r="Q175" s="612"/>
    </row>
    <row r="176" spans="2:17" x14ac:dyDescent="0.25">
      <c r="B176" s="381"/>
      <c r="C176" s="381"/>
      <c r="D176" s="382"/>
      <c r="E176" s="382"/>
      <c r="F176" s="383">
        <v>4</v>
      </c>
      <c r="G176" s="215" t="s">
        <v>392</v>
      </c>
      <c r="H176" s="215" t="s">
        <v>404</v>
      </c>
      <c r="I176" s="611"/>
      <c r="J176" s="215"/>
      <c r="K176" s="215"/>
      <c r="L176" s="215" t="s">
        <v>410</v>
      </c>
      <c r="M176" s="611"/>
      <c r="N176" s="612"/>
      <c r="O176" s="612"/>
      <c r="P176" s="612"/>
      <c r="Q176" s="612"/>
    </row>
    <row r="177" spans="2:17" x14ac:dyDescent="0.25">
      <c r="B177" s="381"/>
      <c r="C177" s="381"/>
      <c r="D177" s="382"/>
      <c r="E177" s="382"/>
      <c r="F177" s="384"/>
      <c r="G177" s="215"/>
      <c r="H177" s="215" t="s">
        <v>405</v>
      </c>
      <c r="I177" s="611"/>
      <c r="J177" s="215"/>
      <c r="K177" s="215"/>
      <c r="L177" s="215" t="s">
        <v>411</v>
      </c>
      <c r="M177" s="611"/>
      <c r="N177" s="612"/>
      <c r="O177" s="612"/>
      <c r="P177" s="612"/>
      <c r="Q177" s="612"/>
    </row>
    <row r="178" spans="2:17" x14ac:dyDescent="0.25">
      <c r="B178" s="381"/>
      <c r="C178" s="381"/>
      <c r="D178" s="382"/>
      <c r="E178" s="382"/>
      <c r="F178" s="383">
        <v>5</v>
      </c>
      <c r="G178" s="215" t="s">
        <v>393</v>
      </c>
      <c r="H178" s="215" t="s">
        <v>406</v>
      </c>
      <c r="I178" s="611"/>
      <c r="J178" s="215"/>
      <c r="K178" s="215"/>
      <c r="L178" s="215" t="s">
        <v>412</v>
      </c>
      <c r="M178" s="611"/>
      <c r="N178" s="612"/>
      <c r="O178" s="612"/>
      <c r="P178" s="612"/>
      <c r="Q178" s="612"/>
    </row>
    <row r="179" spans="2:17" x14ac:dyDescent="0.25">
      <c r="B179" s="381"/>
      <c r="C179" s="381"/>
      <c r="D179" s="382"/>
      <c r="E179" s="382"/>
      <c r="F179" s="384"/>
      <c r="G179" s="215"/>
      <c r="H179" s="215" t="s">
        <v>407</v>
      </c>
      <c r="I179" s="611"/>
      <c r="J179" s="215"/>
      <c r="K179" s="215"/>
      <c r="L179" s="215" t="s">
        <v>413</v>
      </c>
      <c r="M179" s="611"/>
      <c r="N179" s="612"/>
      <c r="O179" s="612"/>
      <c r="P179" s="612"/>
      <c r="Q179" s="612"/>
    </row>
    <row r="180" spans="2:17" ht="18.75" x14ac:dyDescent="0.3">
      <c r="B180" s="3"/>
      <c r="C180" s="79"/>
      <c r="D180" s="79"/>
      <c r="E180" s="79"/>
      <c r="F180" s="79"/>
      <c r="G180" s="74"/>
      <c r="H180" s="74"/>
      <c r="I180" s="74"/>
      <c r="J180" s="74"/>
      <c r="K180" s="74"/>
      <c r="L180" s="74"/>
      <c r="M180" s="74"/>
      <c r="N180" s="4"/>
      <c r="O180" s="4"/>
      <c r="P180" s="4"/>
      <c r="Q180" s="5"/>
    </row>
    <row r="181" spans="2:17" x14ac:dyDescent="0.25">
      <c r="B181" s="3"/>
      <c r="C181" s="4"/>
      <c r="D181" s="4"/>
      <c r="E181" s="4"/>
      <c r="F181" s="4"/>
      <c r="G181" s="4"/>
      <c r="H181" s="4"/>
      <c r="I181" s="4"/>
      <c r="J181" s="4"/>
      <c r="K181" s="4"/>
      <c r="L181" s="4"/>
      <c r="M181" s="4"/>
      <c r="N181" s="4"/>
      <c r="O181" s="4"/>
      <c r="P181" s="4"/>
      <c r="Q181" s="5"/>
    </row>
    <row r="182" spans="2:17" ht="69" customHeight="1" thickBot="1" x14ac:dyDescent="0.3">
      <c r="B182" s="84"/>
      <c r="C182" s="85"/>
      <c r="D182" s="85"/>
      <c r="E182" s="85"/>
      <c r="F182" s="85"/>
      <c r="G182" s="85"/>
      <c r="H182" s="85"/>
      <c r="I182" s="85"/>
      <c r="J182" s="85"/>
      <c r="K182" s="85"/>
      <c r="L182" s="85"/>
      <c r="M182" s="85"/>
      <c r="N182" s="85"/>
      <c r="O182" s="85"/>
      <c r="P182" s="85"/>
      <c r="Q182" s="86"/>
    </row>
  </sheetData>
  <sheetProtection algorithmName="SHA-512" hashValue="srdXuxCE6ld5CC9z8ntv+yGzU5h6DCbyNPEleo6q8D3OOslGccBta8a7giwOFMCnY/f2iE0dhjqN/4tC+/eQcw==" saltValue="+1AgQFaVo8n2CE1Y8ROZng==" spinCount="100000" sheet="1" formatCells="0" formatColumns="0" formatRows="0"/>
  <mergeCells count="994">
    <mergeCell ref="O178:O179"/>
    <mergeCell ref="P178:P179"/>
    <mergeCell ref="Q178:Q179"/>
    <mergeCell ref="H179:I179"/>
    <mergeCell ref="L179:M179"/>
    <mergeCell ref="O170:O171"/>
    <mergeCell ref="P170:P171"/>
    <mergeCell ref="Q170:Q171"/>
    <mergeCell ref="H171:I171"/>
    <mergeCell ref="L171:M171"/>
    <mergeCell ref="O174:O175"/>
    <mergeCell ref="P174:P175"/>
    <mergeCell ref="Q174:Q175"/>
    <mergeCell ref="H175:I175"/>
    <mergeCell ref="L175:M175"/>
    <mergeCell ref="J176:K177"/>
    <mergeCell ref="L176:M176"/>
    <mergeCell ref="N176:N177"/>
    <mergeCell ref="O176:O177"/>
    <mergeCell ref="P176:P177"/>
    <mergeCell ref="Q176:Q177"/>
    <mergeCell ref="H177:I177"/>
    <mergeCell ref="L177:M177"/>
    <mergeCell ref="F172:F173"/>
    <mergeCell ref="G172:G173"/>
    <mergeCell ref="H172:I172"/>
    <mergeCell ref="J172:K173"/>
    <mergeCell ref="L172:M172"/>
    <mergeCell ref="N172:N173"/>
    <mergeCell ref="O172:O173"/>
    <mergeCell ref="P172:P173"/>
    <mergeCell ref="Q172:Q173"/>
    <mergeCell ref="H173:I173"/>
    <mergeCell ref="L173:M173"/>
    <mergeCell ref="B170:C179"/>
    <mergeCell ref="D170:D179"/>
    <mergeCell ref="E170:E179"/>
    <mergeCell ref="F170:F171"/>
    <mergeCell ref="G170:G171"/>
    <mergeCell ref="H170:I170"/>
    <mergeCell ref="J170:K171"/>
    <mergeCell ref="L170:M170"/>
    <mergeCell ref="N170:N171"/>
    <mergeCell ref="F174:F175"/>
    <mergeCell ref="G174:G175"/>
    <mergeCell ref="H174:I174"/>
    <mergeCell ref="J174:K175"/>
    <mergeCell ref="L174:M174"/>
    <mergeCell ref="N174:N175"/>
    <mergeCell ref="F178:F179"/>
    <mergeCell ref="G178:G179"/>
    <mergeCell ref="H178:I178"/>
    <mergeCell ref="J178:K179"/>
    <mergeCell ref="L178:M178"/>
    <mergeCell ref="N178:N179"/>
    <mergeCell ref="F176:F177"/>
    <mergeCell ref="G176:G177"/>
    <mergeCell ref="H176:I176"/>
    <mergeCell ref="L140:M140"/>
    <mergeCell ref="H89:I89"/>
    <mergeCell ref="F166:F167"/>
    <mergeCell ref="G166:G167"/>
    <mergeCell ref="J166:K167"/>
    <mergeCell ref="H112:I112"/>
    <mergeCell ref="H114:I114"/>
    <mergeCell ref="H116:I116"/>
    <mergeCell ref="H118:I118"/>
    <mergeCell ref="L112:M112"/>
    <mergeCell ref="L160:M160"/>
    <mergeCell ref="L118:M118"/>
    <mergeCell ref="H136:I136"/>
    <mergeCell ref="L136:M136"/>
    <mergeCell ref="H142:I142"/>
    <mergeCell ref="H144:I144"/>
    <mergeCell ref="H146:I146"/>
    <mergeCell ref="L142:M142"/>
    <mergeCell ref="L144:M144"/>
    <mergeCell ref="L146:M146"/>
    <mergeCell ref="J138:K139"/>
    <mergeCell ref="H160:I160"/>
    <mergeCell ref="J130:K131"/>
    <mergeCell ref="J134:K135"/>
    <mergeCell ref="H140:I140"/>
    <mergeCell ref="H120:I120"/>
    <mergeCell ref="L120:M120"/>
    <mergeCell ref="H126:I126"/>
    <mergeCell ref="J78:K79"/>
    <mergeCell ref="L79:M79"/>
    <mergeCell ref="J80:K81"/>
    <mergeCell ref="H81:I81"/>
    <mergeCell ref="H52:I52"/>
    <mergeCell ref="L52:M52"/>
    <mergeCell ref="H56:I56"/>
    <mergeCell ref="H58:I58"/>
    <mergeCell ref="L56:M56"/>
    <mergeCell ref="L58:M58"/>
    <mergeCell ref="L100:M100"/>
    <mergeCell ref="L102:M102"/>
    <mergeCell ref="L104:M104"/>
    <mergeCell ref="H100:I100"/>
    <mergeCell ref="H102:I102"/>
    <mergeCell ref="H67:I67"/>
    <mergeCell ref="J66:K67"/>
    <mergeCell ref="J76:K77"/>
    <mergeCell ref="L77:M77"/>
    <mergeCell ref="L75:M75"/>
    <mergeCell ref="L16:M16"/>
    <mergeCell ref="L18:M18"/>
    <mergeCell ref="L20:M20"/>
    <mergeCell ref="L34:M34"/>
    <mergeCell ref="L36:M36"/>
    <mergeCell ref="H138:I138"/>
    <mergeCell ref="L138:M138"/>
    <mergeCell ref="L130:M130"/>
    <mergeCell ref="H132:I132"/>
    <mergeCell ref="L132:M132"/>
    <mergeCell ref="H130:I130"/>
    <mergeCell ref="H134:I134"/>
    <mergeCell ref="H42:I42"/>
    <mergeCell ref="L67:M67"/>
    <mergeCell ref="J68:K69"/>
    <mergeCell ref="H69:I69"/>
    <mergeCell ref="H76:I76"/>
    <mergeCell ref="L76:M76"/>
    <mergeCell ref="H74:I74"/>
    <mergeCell ref="L74:M74"/>
    <mergeCell ref="L42:M42"/>
    <mergeCell ref="H48:I48"/>
    <mergeCell ref="H40:I40"/>
    <mergeCell ref="J32:K33"/>
    <mergeCell ref="N12:N13"/>
    <mergeCell ref="O12:O13"/>
    <mergeCell ref="P12:P13"/>
    <mergeCell ref="Q12:Q13"/>
    <mergeCell ref="H13:I13"/>
    <mergeCell ref="L13:M13"/>
    <mergeCell ref="H30:I30"/>
    <mergeCell ref="H32:I32"/>
    <mergeCell ref="L12:M12"/>
    <mergeCell ref="L22:M22"/>
    <mergeCell ref="L30:M30"/>
    <mergeCell ref="L32:M32"/>
    <mergeCell ref="H24:I24"/>
    <mergeCell ref="H26:I26"/>
    <mergeCell ref="H28:I28"/>
    <mergeCell ref="L24:M24"/>
    <mergeCell ref="L26:M26"/>
    <mergeCell ref="L28:M28"/>
    <mergeCell ref="H22:I22"/>
    <mergeCell ref="H25:I25"/>
    <mergeCell ref="N14:N15"/>
    <mergeCell ref="O14:O15"/>
    <mergeCell ref="P14:P15"/>
    <mergeCell ref="L14:M14"/>
    <mergeCell ref="Q14:Q15"/>
    <mergeCell ref="L4:M4"/>
    <mergeCell ref="L5:M6"/>
    <mergeCell ref="B8:Q8"/>
    <mergeCell ref="B9:Q9"/>
    <mergeCell ref="F10:G11"/>
    <mergeCell ref="B10:C11"/>
    <mergeCell ref="J10:K11"/>
    <mergeCell ref="N5:Q6"/>
    <mergeCell ref="B7:Q7"/>
    <mergeCell ref="B3:C6"/>
    <mergeCell ref="E3:K3"/>
    <mergeCell ref="E4:K4"/>
    <mergeCell ref="E5:K5"/>
    <mergeCell ref="E6:K6"/>
    <mergeCell ref="N3:Q3"/>
    <mergeCell ref="N4:Q4"/>
    <mergeCell ref="N10:Q10"/>
    <mergeCell ref="D10:D11"/>
    <mergeCell ref="L3:M3"/>
    <mergeCell ref="L10:M11"/>
    <mergeCell ref="E10:E11"/>
    <mergeCell ref="H10:I11"/>
    <mergeCell ref="B12:C21"/>
    <mergeCell ref="H110:I110"/>
    <mergeCell ref="L110:M110"/>
    <mergeCell ref="H98:I98"/>
    <mergeCell ref="L98:M98"/>
    <mergeCell ref="H92:I92"/>
    <mergeCell ref="H94:I94"/>
    <mergeCell ref="H96:I96"/>
    <mergeCell ref="H72:I72"/>
    <mergeCell ref="L72:M72"/>
    <mergeCell ref="H88:I88"/>
    <mergeCell ref="L88:M88"/>
    <mergeCell ref="H80:I80"/>
    <mergeCell ref="L80:M80"/>
    <mergeCell ref="H78:I78"/>
    <mergeCell ref="L78:M78"/>
    <mergeCell ref="H82:I82"/>
    <mergeCell ref="L82:M82"/>
    <mergeCell ref="H84:I84"/>
    <mergeCell ref="H86:I86"/>
    <mergeCell ref="L84:M84"/>
    <mergeCell ref="N16:N17"/>
    <mergeCell ref="O16:O17"/>
    <mergeCell ref="P16:P17"/>
    <mergeCell ref="Q16:Q17"/>
    <mergeCell ref="H17:I17"/>
    <mergeCell ref="H15:I15"/>
    <mergeCell ref="L15:M15"/>
    <mergeCell ref="L17:M17"/>
    <mergeCell ref="B62:C71"/>
    <mergeCell ref="D62:D71"/>
    <mergeCell ref="E62:E71"/>
    <mergeCell ref="F62:F63"/>
    <mergeCell ref="G62:G63"/>
    <mergeCell ref="H63:I63"/>
    <mergeCell ref="J62:K63"/>
    <mergeCell ref="J64:K65"/>
    <mergeCell ref="H65:I65"/>
    <mergeCell ref="G64:G65"/>
    <mergeCell ref="F64:F65"/>
    <mergeCell ref="F66:F67"/>
    <mergeCell ref="G66:G67"/>
    <mergeCell ref="H64:I64"/>
    <mergeCell ref="H66:I66"/>
    <mergeCell ref="H68:I68"/>
    <mergeCell ref="D12:D21"/>
    <mergeCell ref="E12:E21"/>
    <mergeCell ref="F18:F19"/>
    <mergeCell ref="G18:G19"/>
    <mergeCell ref="F20:F21"/>
    <mergeCell ref="G20:G21"/>
    <mergeCell ref="F16:F17"/>
    <mergeCell ref="G16:G17"/>
    <mergeCell ref="F14:F15"/>
    <mergeCell ref="G14:G15"/>
    <mergeCell ref="J14:K15"/>
    <mergeCell ref="H18:I18"/>
    <mergeCell ref="H20:I20"/>
    <mergeCell ref="H12:I12"/>
    <mergeCell ref="F12:F13"/>
    <mergeCell ref="G12:G13"/>
    <mergeCell ref="J12:K13"/>
    <mergeCell ref="H14:I14"/>
    <mergeCell ref="H16:I16"/>
    <mergeCell ref="J16:K17"/>
    <mergeCell ref="N18:N19"/>
    <mergeCell ref="O18:O19"/>
    <mergeCell ref="P18:P19"/>
    <mergeCell ref="Q18:Q19"/>
    <mergeCell ref="N20:N21"/>
    <mergeCell ref="O20:O21"/>
    <mergeCell ref="P20:P21"/>
    <mergeCell ref="Q20:Q21"/>
    <mergeCell ref="B22:C31"/>
    <mergeCell ref="D22:D31"/>
    <mergeCell ref="E22:E31"/>
    <mergeCell ref="F22:F23"/>
    <mergeCell ref="G22:G23"/>
    <mergeCell ref="F24:F25"/>
    <mergeCell ref="G24:G25"/>
    <mergeCell ref="F26:F27"/>
    <mergeCell ref="G26:G27"/>
    <mergeCell ref="F28:F29"/>
    <mergeCell ref="G28:G29"/>
    <mergeCell ref="F30:F31"/>
    <mergeCell ref="G30:G31"/>
    <mergeCell ref="H19:I19"/>
    <mergeCell ref="H21:I21"/>
    <mergeCell ref="H23:I23"/>
    <mergeCell ref="H27:I27"/>
    <mergeCell ref="H29:I29"/>
    <mergeCell ref="H31:I31"/>
    <mergeCell ref="L19:M19"/>
    <mergeCell ref="L21:M21"/>
    <mergeCell ref="L23:M23"/>
    <mergeCell ref="J22:K23"/>
    <mergeCell ref="J24:K25"/>
    <mergeCell ref="J26:K27"/>
    <mergeCell ref="J28:K29"/>
    <mergeCell ref="J30:K31"/>
    <mergeCell ref="L25:M25"/>
    <mergeCell ref="L27:M27"/>
    <mergeCell ref="L29:M29"/>
    <mergeCell ref="L31:M31"/>
    <mergeCell ref="J18:K19"/>
    <mergeCell ref="J20:K21"/>
    <mergeCell ref="N22:N23"/>
    <mergeCell ref="N24:N25"/>
    <mergeCell ref="N26:N27"/>
    <mergeCell ref="N28:N29"/>
    <mergeCell ref="N30:N31"/>
    <mergeCell ref="O22:O23"/>
    <mergeCell ref="P22:P23"/>
    <mergeCell ref="Q22:Q23"/>
    <mergeCell ref="O24:O25"/>
    <mergeCell ref="P24:P25"/>
    <mergeCell ref="Q24:Q25"/>
    <mergeCell ref="O26:O27"/>
    <mergeCell ref="P26:P27"/>
    <mergeCell ref="Q26:Q27"/>
    <mergeCell ref="O28:O29"/>
    <mergeCell ref="P28:P29"/>
    <mergeCell ref="Q28:Q29"/>
    <mergeCell ref="O30:O31"/>
    <mergeCell ref="P30:P31"/>
    <mergeCell ref="Q30:Q31"/>
    <mergeCell ref="D32:D41"/>
    <mergeCell ref="E32:E41"/>
    <mergeCell ref="F32:F33"/>
    <mergeCell ref="G32:G33"/>
    <mergeCell ref="L33:M33"/>
    <mergeCell ref="N32:N33"/>
    <mergeCell ref="O32:O33"/>
    <mergeCell ref="P32:P33"/>
    <mergeCell ref="F34:F35"/>
    <mergeCell ref="F36:F37"/>
    <mergeCell ref="G36:G37"/>
    <mergeCell ref="H37:I37"/>
    <mergeCell ref="J36:K37"/>
    <mergeCell ref="N36:N37"/>
    <mergeCell ref="O36:O37"/>
    <mergeCell ref="P36:P37"/>
    <mergeCell ref="F38:F39"/>
    <mergeCell ref="F40:F41"/>
    <mergeCell ref="G40:G41"/>
    <mergeCell ref="H41:I41"/>
    <mergeCell ref="J40:K41"/>
    <mergeCell ref="L41:M41"/>
    <mergeCell ref="L38:M38"/>
    <mergeCell ref="L40:M40"/>
    <mergeCell ref="Q32:Q33"/>
    <mergeCell ref="Q34:Q35"/>
    <mergeCell ref="P34:P35"/>
    <mergeCell ref="O34:O35"/>
    <mergeCell ref="N34:N35"/>
    <mergeCell ref="L35:M35"/>
    <mergeCell ref="J34:K35"/>
    <mergeCell ref="H35:I35"/>
    <mergeCell ref="G34:G35"/>
    <mergeCell ref="H34:I34"/>
    <mergeCell ref="H33:I33"/>
    <mergeCell ref="Q36:Q37"/>
    <mergeCell ref="Q38:Q39"/>
    <mergeCell ref="P38:P39"/>
    <mergeCell ref="O38:O39"/>
    <mergeCell ref="N38:N39"/>
    <mergeCell ref="L39:M39"/>
    <mergeCell ref="J38:K39"/>
    <mergeCell ref="H39:I39"/>
    <mergeCell ref="G38:G39"/>
    <mergeCell ref="H36:I36"/>
    <mergeCell ref="H38:I38"/>
    <mergeCell ref="N40:N41"/>
    <mergeCell ref="O40:O41"/>
    <mergeCell ref="P40:P41"/>
    <mergeCell ref="Q40:Q41"/>
    <mergeCell ref="B42:C51"/>
    <mergeCell ref="D42:D51"/>
    <mergeCell ref="E42:E51"/>
    <mergeCell ref="F42:F43"/>
    <mergeCell ref="G42:G43"/>
    <mergeCell ref="H43:I43"/>
    <mergeCell ref="J42:K43"/>
    <mergeCell ref="L43:M43"/>
    <mergeCell ref="N42:N43"/>
    <mergeCell ref="O42:O43"/>
    <mergeCell ref="P42:P43"/>
    <mergeCell ref="Q42:Q43"/>
    <mergeCell ref="Q44:Q45"/>
    <mergeCell ref="P44:P45"/>
    <mergeCell ref="O44:O45"/>
    <mergeCell ref="N44:N45"/>
    <mergeCell ref="L45:M45"/>
    <mergeCell ref="J44:K45"/>
    <mergeCell ref="H45:I45"/>
    <mergeCell ref="B32:C41"/>
    <mergeCell ref="G44:G45"/>
    <mergeCell ref="F44:F45"/>
    <mergeCell ref="F46:F47"/>
    <mergeCell ref="G46:G47"/>
    <mergeCell ref="H47:I47"/>
    <mergeCell ref="J46:K47"/>
    <mergeCell ref="L47:M47"/>
    <mergeCell ref="N46:N47"/>
    <mergeCell ref="O46:O47"/>
    <mergeCell ref="H44:I44"/>
    <mergeCell ref="H46:I46"/>
    <mergeCell ref="L44:M44"/>
    <mergeCell ref="L46:M46"/>
    <mergeCell ref="P46:P47"/>
    <mergeCell ref="Q46:Q47"/>
    <mergeCell ref="Q48:Q49"/>
    <mergeCell ref="P48:P49"/>
    <mergeCell ref="O48:O49"/>
    <mergeCell ref="N48:N49"/>
    <mergeCell ref="L49:M49"/>
    <mergeCell ref="J48:K49"/>
    <mergeCell ref="H49:I49"/>
    <mergeCell ref="L48:M48"/>
    <mergeCell ref="G48:G49"/>
    <mergeCell ref="F48:F49"/>
    <mergeCell ref="F50:F51"/>
    <mergeCell ref="G50:G51"/>
    <mergeCell ref="H51:I51"/>
    <mergeCell ref="J50:K51"/>
    <mergeCell ref="L51:M51"/>
    <mergeCell ref="N50:N51"/>
    <mergeCell ref="O50:O51"/>
    <mergeCell ref="H50:I50"/>
    <mergeCell ref="L50:M50"/>
    <mergeCell ref="B52:C61"/>
    <mergeCell ref="D52:D61"/>
    <mergeCell ref="E52:E61"/>
    <mergeCell ref="F52:F53"/>
    <mergeCell ref="G52:G53"/>
    <mergeCell ref="H53:I53"/>
    <mergeCell ref="J52:K53"/>
    <mergeCell ref="L53:M53"/>
    <mergeCell ref="N52:N53"/>
    <mergeCell ref="N54:N55"/>
    <mergeCell ref="L55:M55"/>
    <mergeCell ref="J54:K55"/>
    <mergeCell ref="H55:I55"/>
    <mergeCell ref="G54:G55"/>
    <mergeCell ref="F54:F55"/>
    <mergeCell ref="F56:F57"/>
    <mergeCell ref="H54:I54"/>
    <mergeCell ref="L54:M54"/>
    <mergeCell ref="G56:G57"/>
    <mergeCell ref="H57:I57"/>
    <mergeCell ref="L57:M57"/>
    <mergeCell ref="J56:K57"/>
    <mergeCell ref="N56:N57"/>
    <mergeCell ref="F60:F61"/>
    <mergeCell ref="O56:O57"/>
    <mergeCell ref="P56:P57"/>
    <mergeCell ref="Q56:Q57"/>
    <mergeCell ref="P50:P51"/>
    <mergeCell ref="Q50:Q51"/>
    <mergeCell ref="O52:O53"/>
    <mergeCell ref="P52:P53"/>
    <mergeCell ref="Q52:Q53"/>
    <mergeCell ref="Q54:Q55"/>
    <mergeCell ref="P54:P55"/>
    <mergeCell ref="O54:O55"/>
    <mergeCell ref="Q58:Q59"/>
    <mergeCell ref="P58:P59"/>
    <mergeCell ref="O58:O59"/>
    <mergeCell ref="N58:N59"/>
    <mergeCell ref="L59:M59"/>
    <mergeCell ref="J58:K59"/>
    <mergeCell ref="H59:I59"/>
    <mergeCell ref="G58:G59"/>
    <mergeCell ref="F58:F59"/>
    <mergeCell ref="G60:G61"/>
    <mergeCell ref="H61:I61"/>
    <mergeCell ref="J60:K61"/>
    <mergeCell ref="L61:M61"/>
    <mergeCell ref="N60:N61"/>
    <mergeCell ref="O60:O61"/>
    <mergeCell ref="P60:P61"/>
    <mergeCell ref="Q60:Q61"/>
    <mergeCell ref="N62:N63"/>
    <mergeCell ref="O62:O63"/>
    <mergeCell ref="P62:P63"/>
    <mergeCell ref="Q62:Q63"/>
    <mergeCell ref="H62:I62"/>
    <mergeCell ref="L62:M62"/>
    <mergeCell ref="L63:M63"/>
    <mergeCell ref="H60:I60"/>
    <mergeCell ref="L60:M60"/>
    <mergeCell ref="Q64:Q65"/>
    <mergeCell ref="P64:P65"/>
    <mergeCell ref="O64:O65"/>
    <mergeCell ref="N64:N65"/>
    <mergeCell ref="L65:M65"/>
    <mergeCell ref="N66:N67"/>
    <mergeCell ref="O66:O67"/>
    <mergeCell ref="P66:P67"/>
    <mergeCell ref="Q66:Q67"/>
    <mergeCell ref="L64:M64"/>
    <mergeCell ref="L66:M66"/>
    <mergeCell ref="F78:F79"/>
    <mergeCell ref="G78:G79"/>
    <mergeCell ref="Q68:Q69"/>
    <mergeCell ref="P68:P69"/>
    <mergeCell ref="O68:O69"/>
    <mergeCell ref="N68:N69"/>
    <mergeCell ref="L69:M69"/>
    <mergeCell ref="G68:G69"/>
    <mergeCell ref="F68:F69"/>
    <mergeCell ref="F70:F71"/>
    <mergeCell ref="G70:G71"/>
    <mergeCell ref="H71:I71"/>
    <mergeCell ref="J70:K71"/>
    <mergeCell ref="L71:M71"/>
    <mergeCell ref="N70:N71"/>
    <mergeCell ref="O70:O71"/>
    <mergeCell ref="H70:I70"/>
    <mergeCell ref="L68:M68"/>
    <mergeCell ref="L70:M70"/>
    <mergeCell ref="J72:K73"/>
    <mergeCell ref="L73:M73"/>
    <mergeCell ref="N72:N73"/>
    <mergeCell ref="N74:N75"/>
    <mergeCell ref="H79:I79"/>
    <mergeCell ref="G74:G75"/>
    <mergeCell ref="F74:F75"/>
    <mergeCell ref="O76:O77"/>
    <mergeCell ref="P76:P77"/>
    <mergeCell ref="Q76:Q77"/>
    <mergeCell ref="P70:P71"/>
    <mergeCell ref="Q70:Q71"/>
    <mergeCell ref="O72:O73"/>
    <mergeCell ref="P72:P73"/>
    <mergeCell ref="Q72:Q73"/>
    <mergeCell ref="Q74:Q75"/>
    <mergeCell ref="P74:P75"/>
    <mergeCell ref="O74:O75"/>
    <mergeCell ref="N76:N77"/>
    <mergeCell ref="H75:I75"/>
    <mergeCell ref="J74:K75"/>
    <mergeCell ref="N78:N79"/>
    <mergeCell ref="O78:O79"/>
    <mergeCell ref="P78:P79"/>
    <mergeCell ref="Q78:Q79"/>
    <mergeCell ref="Q80:Q81"/>
    <mergeCell ref="P80:P81"/>
    <mergeCell ref="O80:O81"/>
    <mergeCell ref="N80:N81"/>
    <mergeCell ref="L81:M81"/>
    <mergeCell ref="G80:G81"/>
    <mergeCell ref="F80:F81"/>
    <mergeCell ref="F82:F83"/>
    <mergeCell ref="G82:G83"/>
    <mergeCell ref="H83:I83"/>
    <mergeCell ref="J82:K83"/>
    <mergeCell ref="L83:M83"/>
    <mergeCell ref="N82:N83"/>
    <mergeCell ref="O82:O83"/>
    <mergeCell ref="P82:P83"/>
    <mergeCell ref="Q82:Q83"/>
    <mergeCell ref="Q84:Q85"/>
    <mergeCell ref="P84:P85"/>
    <mergeCell ref="O84:O85"/>
    <mergeCell ref="N84:N85"/>
    <mergeCell ref="L85:M85"/>
    <mergeCell ref="J84:K85"/>
    <mergeCell ref="H85:I85"/>
    <mergeCell ref="G84:G85"/>
    <mergeCell ref="F84:F85"/>
    <mergeCell ref="F86:F87"/>
    <mergeCell ref="G86:G87"/>
    <mergeCell ref="H87:I87"/>
    <mergeCell ref="J86:K87"/>
    <mergeCell ref="L87:M87"/>
    <mergeCell ref="N86:N87"/>
    <mergeCell ref="L86:M86"/>
    <mergeCell ref="O86:O87"/>
    <mergeCell ref="P86:P87"/>
    <mergeCell ref="Q86:Q87"/>
    <mergeCell ref="Q88:Q89"/>
    <mergeCell ref="P88:P89"/>
    <mergeCell ref="O88:O89"/>
    <mergeCell ref="N88:N89"/>
    <mergeCell ref="L89:M89"/>
    <mergeCell ref="J88:K89"/>
    <mergeCell ref="G88:G89"/>
    <mergeCell ref="F88:F89"/>
    <mergeCell ref="B90:C99"/>
    <mergeCell ref="D90:D99"/>
    <mergeCell ref="E90:E99"/>
    <mergeCell ref="F90:F91"/>
    <mergeCell ref="G90:G91"/>
    <mergeCell ref="H91:I91"/>
    <mergeCell ref="H97:I97"/>
    <mergeCell ref="G96:G97"/>
    <mergeCell ref="F96:F97"/>
    <mergeCell ref="F98:F99"/>
    <mergeCell ref="G98:G99"/>
    <mergeCell ref="H99:I99"/>
    <mergeCell ref="B72:C89"/>
    <mergeCell ref="D72:D89"/>
    <mergeCell ref="E72:E89"/>
    <mergeCell ref="F72:F73"/>
    <mergeCell ref="G72:G73"/>
    <mergeCell ref="H73:I73"/>
    <mergeCell ref="F76:F77"/>
    <mergeCell ref="G76:G77"/>
    <mergeCell ref="H77:I77"/>
    <mergeCell ref="H93:I93"/>
    <mergeCell ref="G92:G93"/>
    <mergeCell ref="F92:F93"/>
    <mergeCell ref="F94:F95"/>
    <mergeCell ref="G94:G95"/>
    <mergeCell ref="H95:I95"/>
    <mergeCell ref="J94:K95"/>
    <mergeCell ref="L95:M95"/>
    <mergeCell ref="N94:N95"/>
    <mergeCell ref="O90:O91"/>
    <mergeCell ref="O94:O95"/>
    <mergeCell ref="L92:M92"/>
    <mergeCell ref="L94:M94"/>
    <mergeCell ref="H90:I90"/>
    <mergeCell ref="L90:M90"/>
    <mergeCell ref="P90:P91"/>
    <mergeCell ref="Q90:Q91"/>
    <mergeCell ref="Q92:Q93"/>
    <mergeCell ref="P92:P93"/>
    <mergeCell ref="O92:O93"/>
    <mergeCell ref="N92:N93"/>
    <mergeCell ref="L93:M93"/>
    <mergeCell ref="J92:K93"/>
    <mergeCell ref="J90:K91"/>
    <mergeCell ref="L91:M91"/>
    <mergeCell ref="N90:N91"/>
    <mergeCell ref="P94:P95"/>
    <mergeCell ref="Q94:Q95"/>
    <mergeCell ref="Q96:Q97"/>
    <mergeCell ref="P96:P97"/>
    <mergeCell ref="O96:O97"/>
    <mergeCell ref="N96:N97"/>
    <mergeCell ref="L97:M97"/>
    <mergeCell ref="J96:K97"/>
    <mergeCell ref="N98:N99"/>
    <mergeCell ref="O98:O99"/>
    <mergeCell ref="P98:P99"/>
    <mergeCell ref="Q98:Q99"/>
    <mergeCell ref="L96:M96"/>
    <mergeCell ref="J98:K99"/>
    <mergeCell ref="L99:M99"/>
    <mergeCell ref="B100:C109"/>
    <mergeCell ref="D100:D109"/>
    <mergeCell ref="E100:E109"/>
    <mergeCell ref="F100:F101"/>
    <mergeCell ref="G100:G101"/>
    <mergeCell ref="H101:I101"/>
    <mergeCell ref="J100:K101"/>
    <mergeCell ref="L101:M101"/>
    <mergeCell ref="N100:N101"/>
    <mergeCell ref="H103:I103"/>
    <mergeCell ref="G102:G103"/>
    <mergeCell ref="F108:F109"/>
    <mergeCell ref="G108:G109"/>
    <mergeCell ref="H109:I109"/>
    <mergeCell ref="J108:K109"/>
    <mergeCell ref="L109:M109"/>
    <mergeCell ref="N108:N109"/>
    <mergeCell ref="L106:M106"/>
    <mergeCell ref="L108:M108"/>
    <mergeCell ref="O100:O101"/>
    <mergeCell ref="P100:P101"/>
    <mergeCell ref="Q100:Q101"/>
    <mergeCell ref="Q102:Q103"/>
    <mergeCell ref="P102:P103"/>
    <mergeCell ref="O102:O103"/>
    <mergeCell ref="N102:N103"/>
    <mergeCell ref="L103:M103"/>
    <mergeCell ref="J102:K103"/>
    <mergeCell ref="Q104:Q105"/>
    <mergeCell ref="Q106:Q107"/>
    <mergeCell ref="P106:P107"/>
    <mergeCell ref="O106:O107"/>
    <mergeCell ref="N106:N107"/>
    <mergeCell ref="L107:M107"/>
    <mergeCell ref="J106:K107"/>
    <mergeCell ref="H107:I107"/>
    <mergeCell ref="F102:F103"/>
    <mergeCell ref="F104:F105"/>
    <mergeCell ref="G104:G105"/>
    <mergeCell ref="H105:I105"/>
    <mergeCell ref="J104:K105"/>
    <mergeCell ref="L105:M105"/>
    <mergeCell ref="N104:N105"/>
    <mergeCell ref="O104:O105"/>
    <mergeCell ref="P104:P105"/>
    <mergeCell ref="H104:I104"/>
    <mergeCell ref="H106:I106"/>
    <mergeCell ref="G106:G107"/>
    <mergeCell ref="F106:F107"/>
    <mergeCell ref="O108:O109"/>
    <mergeCell ref="H108:I108"/>
    <mergeCell ref="P108:P109"/>
    <mergeCell ref="Q108:Q109"/>
    <mergeCell ref="B110:C119"/>
    <mergeCell ref="D110:D119"/>
    <mergeCell ref="E110:E119"/>
    <mergeCell ref="F110:F111"/>
    <mergeCell ref="G110:G111"/>
    <mergeCell ref="H111:I111"/>
    <mergeCell ref="J110:K111"/>
    <mergeCell ref="L111:M111"/>
    <mergeCell ref="N110:N111"/>
    <mergeCell ref="O110:O111"/>
    <mergeCell ref="P110:P111"/>
    <mergeCell ref="Q110:Q111"/>
    <mergeCell ref="Q112:Q113"/>
    <mergeCell ref="P112:P113"/>
    <mergeCell ref="O112:O113"/>
    <mergeCell ref="N112:N113"/>
    <mergeCell ref="L113:M113"/>
    <mergeCell ref="J112:K113"/>
    <mergeCell ref="H113:I113"/>
    <mergeCell ref="G112:G113"/>
    <mergeCell ref="F112:F113"/>
    <mergeCell ref="F114:F115"/>
    <mergeCell ref="O114:O115"/>
    <mergeCell ref="P114:P115"/>
    <mergeCell ref="Q114:Q115"/>
    <mergeCell ref="F116:F117"/>
    <mergeCell ref="G116:G117"/>
    <mergeCell ref="H117:I117"/>
    <mergeCell ref="J116:K117"/>
    <mergeCell ref="L117:M117"/>
    <mergeCell ref="N116:N117"/>
    <mergeCell ref="O116:O117"/>
    <mergeCell ref="P116:P117"/>
    <mergeCell ref="Q116:Q117"/>
    <mergeCell ref="L114:M114"/>
    <mergeCell ref="L116:M116"/>
    <mergeCell ref="F118:F119"/>
    <mergeCell ref="L37:M37"/>
    <mergeCell ref="G120:G121"/>
    <mergeCell ref="J120:K121"/>
    <mergeCell ref="N120:N121"/>
    <mergeCell ref="O120:O121"/>
    <mergeCell ref="P120:P121"/>
    <mergeCell ref="Q120:Q121"/>
    <mergeCell ref="H121:I121"/>
    <mergeCell ref="L121:M121"/>
    <mergeCell ref="F120:F121"/>
    <mergeCell ref="Q118:Q119"/>
    <mergeCell ref="P118:P119"/>
    <mergeCell ref="O118:O119"/>
    <mergeCell ref="N118:N119"/>
    <mergeCell ref="L119:M119"/>
    <mergeCell ref="J118:K119"/>
    <mergeCell ref="H119:I119"/>
    <mergeCell ref="G118:G119"/>
    <mergeCell ref="G114:G115"/>
    <mergeCell ref="H115:I115"/>
    <mergeCell ref="J114:K115"/>
    <mergeCell ref="L115:M115"/>
    <mergeCell ref="N114:N115"/>
    <mergeCell ref="N122:N123"/>
    <mergeCell ref="O122:O123"/>
    <mergeCell ref="P122:P123"/>
    <mergeCell ref="Q122:Q123"/>
    <mergeCell ref="H123:I123"/>
    <mergeCell ref="L123:M123"/>
    <mergeCell ref="G124:G125"/>
    <mergeCell ref="J124:K125"/>
    <mergeCell ref="N124:N125"/>
    <mergeCell ref="O124:O125"/>
    <mergeCell ref="P124:P125"/>
    <mergeCell ref="Q124:Q125"/>
    <mergeCell ref="H125:I125"/>
    <mergeCell ref="L125:M125"/>
    <mergeCell ref="G122:G123"/>
    <mergeCell ref="J122:K123"/>
    <mergeCell ref="H124:I124"/>
    <mergeCell ref="L124:M124"/>
    <mergeCell ref="H122:I122"/>
    <mergeCell ref="L122:M122"/>
    <mergeCell ref="N126:N127"/>
    <mergeCell ref="O126:O127"/>
    <mergeCell ref="P126:P127"/>
    <mergeCell ref="Q126:Q127"/>
    <mergeCell ref="H127:I127"/>
    <mergeCell ref="L127:M127"/>
    <mergeCell ref="G128:G129"/>
    <mergeCell ref="J128:K129"/>
    <mergeCell ref="N128:N129"/>
    <mergeCell ref="O128:O129"/>
    <mergeCell ref="P128:P129"/>
    <mergeCell ref="Q128:Q129"/>
    <mergeCell ref="H129:I129"/>
    <mergeCell ref="L129:M129"/>
    <mergeCell ref="G126:G127"/>
    <mergeCell ref="L126:M126"/>
    <mergeCell ref="J126:K127"/>
    <mergeCell ref="H128:I128"/>
    <mergeCell ref="L128:M128"/>
    <mergeCell ref="F128:F129"/>
    <mergeCell ref="E120:E129"/>
    <mergeCell ref="D120:D129"/>
    <mergeCell ref="B120:C129"/>
    <mergeCell ref="B130:C139"/>
    <mergeCell ref="D130:D139"/>
    <mergeCell ref="E130:E139"/>
    <mergeCell ref="F130:F131"/>
    <mergeCell ref="G130:G131"/>
    <mergeCell ref="F134:F135"/>
    <mergeCell ref="G134:G135"/>
    <mergeCell ref="F138:F139"/>
    <mergeCell ref="G138:G139"/>
    <mergeCell ref="F122:F123"/>
    <mergeCell ref="F124:F125"/>
    <mergeCell ref="F126:F127"/>
    <mergeCell ref="N130:N131"/>
    <mergeCell ref="O130:O131"/>
    <mergeCell ref="P130:P131"/>
    <mergeCell ref="Q130:Q131"/>
    <mergeCell ref="H131:I131"/>
    <mergeCell ref="L131:M131"/>
    <mergeCell ref="F132:F133"/>
    <mergeCell ref="G132:G133"/>
    <mergeCell ref="J132:K133"/>
    <mergeCell ref="N132:N133"/>
    <mergeCell ref="O132:O133"/>
    <mergeCell ref="P132:P133"/>
    <mergeCell ref="Q132:Q133"/>
    <mergeCell ref="H133:I133"/>
    <mergeCell ref="L133:M133"/>
    <mergeCell ref="N134:N135"/>
    <mergeCell ref="O134:O135"/>
    <mergeCell ref="P134:P135"/>
    <mergeCell ref="Q134:Q135"/>
    <mergeCell ref="H135:I135"/>
    <mergeCell ref="L135:M135"/>
    <mergeCell ref="F136:F137"/>
    <mergeCell ref="G136:G137"/>
    <mergeCell ref="J136:K137"/>
    <mergeCell ref="N136:N137"/>
    <mergeCell ref="O136:O137"/>
    <mergeCell ref="P136:P137"/>
    <mergeCell ref="Q136:Q137"/>
    <mergeCell ref="H137:I137"/>
    <mergeCell ref="L137:M137"/>
    <mergeCell ref="L134:M134"/>
    <mergeCell ref="N138:N139"/>
    <mergeCell ref="O138:O139"/>
    <mergeCell ref="P138:P139"/>
    <mergeCell ref="Q138:Q139"/>
    <mergeCell ref="H139:I139"/>
    <mergeCell ref="L139:M139"/>
    <mergeCell ref="B140:C149"/>
    <mergeCell ref="D140:D149"/>
    <mergeCell ref="E140:E149"/>
    <mergeCell ref="F140:F141"/>
    <mergeCell ref="G140:G141"/>
    <mergeCell ref="J140:K141"/>
    <mergeCell ref="N140:N141"/>
    <mergeCell ref="O140:O141"/>
    <mergeCell ref="P140:P141"/>
    <mergeCell ref="Q140:Q141"/>
    <mergeCell ref="H141:I141"/>
    <mergeCell ref="L141:M141"/>
    <mergeCell ref="F142:F143"/>
    <mergeCell ref="G142:G143"/>
    <mergeCell ref="J142:K143"/>
    <mergeCell ref="N142:N143"/>
    <mergeCell ref="O142:O143"/>
    <mergeCell ref="P142:P143"/>
    <mergeCell ref="Q142:Q143"/>
    <mergeCell ref="H143:I143"/>
    <mergeCell ref="L143:M143"/>
    <mergeCell ref="F144:F145"/>
    <mergeCell ref="G144:G145"/>
    <mergeCell ref="J144:K145"/>
    <mergeCell ref="N144:N145"/>
    <mergeCell ref="O144:O145"/>
    <mergeCell ref="P144:P145"/>
    <mergeCell ref="Q144:Q145"/>
    <mergeCell ref="H145:I145"/>
    <mergeCell ref="L145:M145"/>
    <mergeCell ref="F146:F147"/>
    <mergeCell ref="G146:G147"/>
    <mergeCell ref="J146:K147"/>
    <mergeCell ref="N146:N147"/>
    <mergeCell ref="O146:O147"/>
    <mergeCell ref="P146:P147"/>
    <mergeCell ref="Q146:Q147"/>
    <mergeCell ref="H147:I147"/>
    <mergeCell ref="L147:M147"/>
    <mergeCell ref="F148:F149"/>
    <mergeCell ref="G148:G149"/>
    <mergeCell ref="J148:K149"/>
    <mergeCell ref="N148:N149"/>
    <mergeCell ref="O148:O149"/>
    <mergeCell ref="P148:P149"/>
    <mergeCell ref="Q148:Q149"/>
    <mergeCell ref="H149:I149"/>
    <mergeCell ref="L149:M149"/>
    <mergeCell ref="L148:M148"/>
    <mergeCell ref="H148:I148"/>
    <mergeCell ref="B150:C159"/>
    <mergeCell ref="D150:D159"/>
    <mergeCell ref="E150:E159"/>
    <mergeCell ref="F150:F151"/>
    <mergeCell ref="G150:G151"/>
    <mergeCell ref="J150:K151"/>
    <mergeCell ref="N150:N151"/>
    <mergeCell ref="O150:O151"/>
    <mergeCell ref="P150:P151"/>
    <mergeCell ref="F154:F155"/>
    <mergeCell ref="G154:G155"/>
    <mergeCell ref="J154:K155"/>
    <mergeCell ref="N154:N155"/>
    <mergeCell ref="O154:O155"/>
    <mergeCell ref="P154:P155"/>
    <mergeCell ref="F158:F159"/>
    <mergeCell ref="G158:G159"/>
    <mergeCell ref="J158:K159"/>
    <mergeCell ref="N158:N159"/>
    <mergeCell ref="O158:O159"/>
    <mergeCell ref="P158:P159"/>
    <mergeCell ref="L150:M150"/>
    <mergeCell ref="H158:I158"/>
    <mergeCell ref="L158:M158"/>
    <mergeCell ref="Q150:Q151"/>
    <mergeCell ref="H151:I151"/>
    <mergeCell ref="L151:M151"/>
    <mergeCell ref="F152:F153"/>
    <mergeCell ref="G152:G153"/>
    <mergeCell ref="J152:K153"/>
    <mergeCell ref="N152:N153"/>
    <mergeCell ref="O152:O153"/>
    <mergeCell ref="P152:P153"/>
    <mergeCell ref="Q152:Q153"/>
    <mergeCell ref="H153:I153"/>
    <mergeCell ref="L153:M153"/>
    <mergeCell ref="H152:I152"/>
    <mergeCell ref="L152:M152"/>
    <mergeCell ref="H150:I150"/>
    <mergeCell ref="P162:P163"/>
    <mergeCell ref="H163:I163"/>
    <mergeCell ref="L163:M163"/>
    <mergeCell ref="F164:F165"/>
    <mergeCell ref="G164:G165"/>
    <mergeCell ref="J164:K165"/>
    <mergeCell ref="F168:F169"/>
    <mergeCell ref="G168:G169"/>
    <mergeCell ref="Q154:Q155"/>
    <mergeCell ref="H155:I155"/>
    <mergeCell ref="L155:M155"/>
    <mergeCell ref="F156:F157"/>
    <mergeCell ref="G156:G157"/>
    <mergeCell ref="J156:K157"/>
    <mergeCell ref="N156:N157"/>
    <mergeCell ref="O156:O157"/>
    <mergeCell ref="P156:P157"/>
    <mergeCell ref="Q156:Q157"/>
    <mergeCell ref="H157:I157"/>
    <mergeCell ref="L157:M157"/>
    <mergeCell ref="H154:I154"/>
    <mergeCell ref="H156:I156"/>
    <mergeCell ref="L154:M154"/>
    <mergeCell ref="L156:M156"/>
    <mergeCell ref="P164:P165"/>
    <mergeCell ref="Q164:Q165"/>
    <mergeCell ref="H165:I165"/>
    <mergeCell ref="L165:M165"/>
    <mergeCell ref="N166:N167"/>
    <mergeCell ref="O166:O167"/>
    <mergeCell ref="P166:P167"/>
    <mergeCell ref="Q166:Q167"/>
    <mergeCell ref="B160:C169"/>
    <mergeCell ref="D160:D169"/>
    <mergeCell ref="E160:E169"/>
    <mergeCell ref="F160:F161"/>
    <mergeCell ref="G160:G161"/>
    <mergeCell ref="J160:K161"/>
    <mergeCell ref="N160:N161"/>
    <mergeCell ref="O160:O161"/>
    <mergeCell ref="P160:P161"/>
    <mergeCell ref="H161:I161"/>
    <mergeCell ref="L161:M161"/>
    <mergeCell ref="F162:F163"/>
    <mergeCell ref="G162:G163"/>
    <mergeCell ref="J162:K163"/>
    <mergeCell ref="N162:N163"/>
    <mergeCell ref="O162:O163"/>
    <mergeCell ref="H167:I167"/>
    <mergeCell ref="L167:M167"/>
    <mergeCell ref="N168:N169"/>
    <mergeCell ref="O168:O169"/>
    <mergeCell ref="P168:P169"/>
    <mergeCell ref="Q168:Q169"/>
    <mergeCell ref="H169:I169"/>
    <mergeCell ref="L169:M169"/>
    <mergeCell ref="Q158:Q159"/>
    <mergeCell ref="H159:I159"/>
    <mergeCell ref="L159:M159"/>
    <mergeCell ref="Q160:Q161"/>
    <mergeCell ref="Q162:Q163"/>
    <mergeCell ref="J168:K169"/>
    <mergeCell ref="L162:M162"/>
    <mergeCell ref="L164:M164"/>
    <mergeCell ref="L166:M166"/>
    <mergeCell ref="L168:M168"/>
    <mergeCell ref="H162:I162"/>
    <mergeCell ref="H164:I164"/>
    <mergeCell ref="H166:I166"/>
    <mergeCell ref="H168:I168"/>
    <mergeCell ref="N164:N165"/>
    <mergeCell ref="O164:O16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'0 - CALOR'!$O$42:$P$42</xm:f>
          </x14:formula1>
          <xm:sqref>N12:Q12 N14:Q14 N16:Q16 N18:Q18 N20:Q20 N100:Q100 N102:Q102 N104:Q104 N106:Q106 N118:Q118 N22:Q22 N24:Q24 N26:Q26 N28:Q28 N30:Q30 N32:Q32 N34:Q34 N36:Q36 N38:Q38 N40:Q40 N42:Q42 N44:Q44 N46:Q46 N48:Q48 N50:Q50 N52:Q52 N54:Q54 N56:Q56 N58:Q58 N60:Q60 N62:Q62 N64:Q64 N66:Q66 N68:Q68 N70:Q70 N82:Q82 N84:Q84 N86:Q86 N88:Q88 N72:Q72 N74:Q74 N76:Q76 N78:Q78 N80:Q80 N90:Q90 N92:Q92 N94:Q94 N96:Q96 N98:Q98 N108:Q108 N110:Q110 N112:Q112 N114:Q114 N116:Q116 N128:Q128 N120:Q120 N122:Q122 N124:Q124 N126:Q126 N136:Q136 N138:Q138 N130:Q130 N132:Q132 N134:Q134 N144:Q144 N146:Q146 N148:Q148 N140:Q140 N142:Q142 N152:Q152 N154:Q154 N156:Q156 N158:Q158 N150:Q150 N162:Q162 N164:Q164 N166:Q166 N168:Q168 N160:Q160 N172:Q172 N174:Q174 N176:Q176 N178:Q178 N170:Q170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7"/>
  <sheetViews>
    <sheetView zoomScale="60" zoomScaleNormal="60" workbookViewId="0">
      <selection activeCell="B8" sqref="B8:AF8"/>
    </sheetView>
  </sheetViews>
  <sheetFormatPr baseColWidth="10" defaultRowHeight="15" x14ac:dyDescent="0.25"/>
  <cols>
    <col min="1" max="1" width="2" style="1" customWidth="1"/>
    <col min="2" max="2" width="17.7109375" style="1" customWidth="1"/>
    <col min="3" max="3" width="14.85546875" style="1" customWidth="1"/>
    <col min="4" max="4" width="32.85546875" style="1" customWidth="1"/>
    <col min="5" max="5" width="19.7109375" style="1" customWidth="1"/>
    <col min="6" max="6" width="31.140625" style="1" customWidth="1"/>
    <col min="7" max="7" width="72.140625" style="1" customWidth="1"/>
    <col min="8" max="8" width="19.42578125" style="1" hidden="1" customWidth="1"/>
    <col min="9" max="9" width="9.5703125" style="1" customWidth="1"/>
    <col min="10" max="10" width="10.85546875" style="1" customWidth="1"/>
    <col min="11" max="11" width="10.7109375" style="1" customWidth="1"/>
    <col min="12" max="12" width="11.140625" style="1" customWidth="1"/>
    <col min="13" max="13" width="11.42578125" style="1" customWidth="1"/>
    <col min="14" max="14" width="11.28515625" style="1" customWidth="1"/>
    <col min="15" max="15" width="11.140625" style="1" customWidth="1"/>
    <col min="16" max="16" width="15" style="1" customWidth="1"/>
    <col min="17" max="17" width="9.85546875" style="1" customWidth="1"/>
    <col min="18" max="18" width="13.5703125" style="1" customWidth="1"/>
    <col min="19" max="19" width="11.7109375" style="1" customWidth="1"/>
    <col min="20" max="20" width="10.85546875" style="1" customWidth="1"/>
    <col min="21" max="21" width="8.140625" style="1" customWidth="1"/>
    <col min="22" max="22" width="8.7109375" style="1" customWidth="1"/>
    <col min="23" max="23" width="10.85546875" style="1" customWidth="1"/>
    <col min="24" max="24" width="9.7109375" style="1" customWidth="1"/>
    <col min="25" max="25" width="10.28515625" style="1" customWidth="1"/>
    <col min="26" max="26" width="9.42578125" style="1" customWidth="1"/>
    <col min="27" max="27" width="9" style="1" customWidth="1"/>
    <col min="28" max="28" width="11.85546875" style="1" customWidth="1"/>
    <col min="29" max="29" width="19.85546875" style="1" customWidth="1"/>
    <col min="30" max="30" width="19.85546875" style="1" hidden="1" customWidth="1"/>
    <col min="31" max="31" width="32.7109375" style="1" customWidth="1"/>
    <col min="32" max="32" width="31.85546875" style="1" customWidth="1"/>
    <col min="33" max="33" width="16.42578125" style="1" customWidth="1"/>
    <col min="34" max="16384" width="11.42578125" style="1"/>
  </cols>
  <sheetData>
    <row r="1" spans="2:32" ht="11.25" customHeight="1" thickBot="1" x14ac:dyDescent="0.3"/>
    <row r="2" spans="2:32" s="2" customFormat="1" ht="39" customHeight="1" x14ac:dyDescent="0.25">
      <c r="B2" s="415"/>
      <c r="C2" s="449"/>
      <c r="D2" s="416"/>
      <c r="E2" s="257" t="s">
        <v>71</v>
      </c>
      <c r="F2" s="257"/>
      <c r="G2" s="302" t="s">
        <v>78</v>
      </c>
      <c r="H2" s="303"/>
      <c r="I2" s="303"/>
      <c r="J2" s="303"/>
      <c r="K2" s="303"/>
      <c r="L2" s="303"/>
      <c r="M2" s="303"/>
      <c r="N2" s="303"/>
      <c r="O2" s="303"/>
      <c r="P2" s="303"/>
      <c r="Q2" s="303"/>
      <c r="R2" s="303"/>
      <c r="S2" s="303"/>
      <c r="T2" s="303"/>
      <c r="U2" s="303"/>
      <c r="V2" s="303"/>
      <c r="W2" s="303"/>
      <c r="X2" s="303"/>
      <c r="Y2" s="303"/>
      <c r="Z2" s="303"/>
      <c r="AA2" s="303"/>
      <c r="AB2" s="303"/>
      <c r="AC2" s="303"/>
      <c r="AD2" s="304"/>
      <c r="AE2" s="154" t="s">
        <v>72</v>
      </c>
      <c r="AF2" s="165"/>
    </row>
    <row r="3" spans="2:32" s="2" customFormat="1" ht="27.75" customHeight="1" x14ac:dyDescent="0.25">
      <c r="B3" s="417"/>
      <c r="C3" s="450"/>
      <c r="D3" s="418"/>
      <c r="E3" s="258" t="s">
        <v>73</v>
      </c>
      <c r="F3" s="258"/>
      <c r="G3" s="305" t="s">
        <v>74</v>
      </c>
      <c r="H3" s="306"/>
      <c r="I3" s="306"/>
      <c r="J3" s="306"/>
      <c r="K3" s="306"/>
      <c r="L3" s="306"/>
      <c r="M3" s="306"/>
      <c r="N3" s="306"/>
      <c r="O3" s="306"/>
      <c r="P3" s="306"/>
      <c r="Q3" s="306"/>
      <c r="R3" s="306"/>
      <c r="S3" s="306"/>
      <c r="T3" s="306"/>
      <c r="U3" s="306"/>
      <c r="V3" s="306"/>
      <c r="W3" s="306"/>
      <c r="X3" s="306"/>
      <c r="Y3" s="306"/>
      <c r="Z3" s="306"/>
      <c r="AA3" s="306"/>
      <c r="AB3" s="306"/>
      <c r="AC3" s="306"/>
      <c r="AD3" s="307"/>
      <c r="AE3" s="153" t="s">
        <v>75</v>
      </c>
      <c r="AF3" s="166"/>
    </row>
    <row r="4" spans="2:32" s="2" customFormat="1" ht="27.75" customHeight="1" x14ac:dyDescent="0.25">
      <c r="B4" s="417"/>
      <c r="C4" s="450"/>
      <c r="D4" s="418"/>
      <c r="E4" s="258" t="s">
        <v>76</v>
      </c>
      <c r="F4" s="258"/>
      <c r="G4" s="375" t="s">
        <v>79</v>
      </c>
      <c r="H4" s="376"/>
      <c r="I4" s="376"/>
      <c r="J4" s="376"/>
      <c r="K4" s="376"/>
      <c r="L4" s="376"/>
      <c r="M4" s="376"/>
      <c r="N4" s="376"/>
      <c r="O4" s="376"/>
      <c r="P4" s="376"/>
      <c r="Q4" s="376"/>
      <c r="R4" s="376"/>
      <c r="S4" s="376"/>
      <c r="T4" s="376"/>
      <c r="U4" s="376"/>
      <c r="V4" s="376"/>
      <c r="W4" s="376"/>
      <c r="X4" s="376"/>
      <c r="Y4" s="376"/>
      <c r="Z4" s="376"/>
      <c r="AA4" s="376"/>
      <c r="AB4" s="376"/>
      <c r="AC4" s="376"/>
      <c r="AD4" s="377"/>
      <c r="AE4" s="274" t="s">
        <v>77</v>
      </c>
      <c r="AF4" s="279"/>
    </row>
    <row r="5" spans="2:32" s="2" customFormat="1" ht="42" customHeight="1" thickBot="1" x14ac:dyDescent="0.3">
      <c r="B5" s="417"/>
      <c r="C5" s="450"/>
      <c r="D5" s="418"/>
      <c r="E5" s="259" t="s">
        <v>80</v>
      </c>
      <c r="F5" s="259"/>
      <c r="G5" s="378" t="s">
        <v>81</v>
      </c>
      <c r="H5" s="379"/>
      <c r="I5" s="379"/>
      <c r="J5" s="379"/>
      <c r="K5" s="379"/>
      <c r="L5" s="379"/>
      <c r="M5" s="379"/>
      <c r="N5" s="379"/>
      <c r="O5" s="379"/>
      <c r="P5" s="379"/>
      <c r="Q5" s="379"/>
      <c r="R5" s="379"/>
      <c r="S5" s="379"/>
      <c r="T5" s="379"/>
      <c r="U5" s="379"/>
      <c r="V5" s="379"/>
      <c r="W5" s="379"/>
      <c r="X5" s="379"/>
      <c r="Y5" s="379"/>
      <c r="Z5" s="379"/>
      <c r="AA5" s="379"/>
      <c r="AB5" s="379"/>
      <c r="AC5" s="379"/>
      <c r="AD5" s="380"/>
      <c r="AE5" s="276"/>
      <c r="AF5" s="281"/>
    </row>
    <row r="6" spans="2:32" ht="23.25" customHeight="1" thickBot="1" x14ac:dyDescent="0.3">
      <c r="B6" s="254" t="s">
        <v>262</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6"/>
    </row>
    <row r="7" spans="2:32" ht="33" customHeight="1" x14ac:dyDescent="0.25">
      <c r="B7" s="401" t="s">
        <v>184</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3"/>
    </row>
    <row r="8" spans="2:32" ht="27.75" customHeight="1" x14ac:dyDescent="0.25">
      <c r="B8" s="404" t="s">
        <v>261</v>
      </c>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6"/>
    </row>
    <row r="9" spans="2:32" ht="93" customHeight="1" x14ac:dyDescent="0.25">
      <c r="B9" s="451" t="s">
        <v>80</v>
      </c>
      <c r="C9" s="452"/>
      <c r="D9" s="453" t="s">
        <v>127</v>
      </c>
      <c r="E9" s="455" t="s">
        <v>126</v>
      </c>
      <c r="F9" s="456"/>
      <c r="G9" s="462" t="s">
        <v>290</v>
      </c>
      <c r="H9" s="447" t="s">
        <v>382</v>
      </c>
      <c r="I9" s="460" t="s">
        <v>257</v>
      </c>
      <c r="J9" s="460"/>
      <c r="K9" s="460"/>
      <c r="L9" s="460"/>
      <c r="M9" s="460"/>
      <c r="N9" s="460"/>
      <c r="O9" s="460"/>
      <c r="P9" s="460"/>
      <c r="Q9" s="460"/>
      <c r="R9" s="460"/>
      <c r="S9" s="460"/>
      <c r="T9" s="460"/>
      <c r="U9" s="460"/>
      <c r="V9" s="460"/>
      <c r="W9" s="460"/>
      <c r="X9" s="460"/>
      <c r="Y9" s="460"/>
      <c r="Z9" s="460"/>
      <c r="AA9" s="460"/>
      <c r="AB9" s="460"/>
      <c r="AC9" s="460"/>
      <c r="AD9" s="447" t="s">
        <v>383</v>
      </c>
      <c r="AE9" s="461" t="s">
        <v>153</v>
      </c>
      <c r="AF9" s="459" t="s">
        <v>154</v>
      </c>
    </row>
    <row r="10" spans="2:32" ht="100.5" customHeight="1" x14ac:dyDescent="0.25">
      <c r="B10" s="451"/>
      <c r="C10" s="452"/>
      <c r="D10" s="454"/>
      <c r="E10" s="457"/>
      <c r="F10" s="458"/>
      <c r="G10" s="463"/>
      <c r="H10" s="448"/>
      <c r="I10" s="103" t="s">
        <v>133</v>
      </c>
      <c r="J10" s="103" t="s">
        <v>134</v>
      </c>
      <c r="K10" s="103" t="s">
        <v>135</v>
      </c>
      <c r="L10" s="103" t="s">
        <v>136</v>
      </c>
      <c r="M10" s="103" t="s">
        <v>137</v>
      </c>
      <c r="N10" s="103" t="s">
        <v>138</v>
      </c>
      <c r="O10" s="103" t="s">
        <v>139</v>
      </c>
      <c r="P10" s="103" t="s">
        <v>140</v>
      </c>
      <c r="Q10" s="103" t="s">
        <v>141</v>
      </c>
      <c r="R10" s="103" t="s">
        <v>142</v>
      </c>
      <c r="S10" s="103" t="s">
        <v>143</v>
      </c>
      <c r="T10" s="103" t="s">
        <v>144</v>
      </c>
      <c r="U10" s="103" t="s">
        <v>145</v>
      </c>
      <c r="V10" s="103" t="s">
        <v>146</v>
      </c>
      <c r="W10" s="103" t="s">
        <v>147</v>
      </c>
      <c r="X10" s="103" t="s">
        <v>148</v>
      </c>
      <c r="Y10" s="103" t="s">
        <v>149</v>
      </c>
      <c r="Z10" s="103" t="s">
        <v>150</v>
      </c>
      <c r="AA10" s="103" t="s">
        <v>151</v>
      </c>
      <c r="AB10" s="103" t="s">
        <v>152</v>
      </c>
      <c r="AC10" s="104" t="s">
        <v>113</v>
      </c>
      <c r="AD10" s="448"/>
      <c r="AE10" s="461"/>
      <c r="AF10" s="459"/>
    </row>
    <row r="11" spans="2:32" ht="59.25" customHeight="1" x14ac:dyDescent="0.25">
      <c r="B11" s="439" t="str">
        <f>'3-IDENTIFICACIÓN DEL RIESGO'!B12</f>
        <v>Direccionamiento Estratégico</v>
      </c>
      <c r="C11" s="440"/>
      <c r="D11" s="470" t="str">
        <f>'3-IDENTIFICACIÓN DEL RIESGO'!E12</f>
        <v>1. Oficina del Planeación.
2. Dirección General.</v>
      </c>
      <c r="E11" s="445" t="str">
        <f>'3-IDENTIFICACIÓN DEL RIESGO'!G12</f>
        <v xml:space="preserve">Definición de lineamientos estratégicos para beneficiar grupos de interés contrarios a los objetivos de Reforma Rural Integral y de Ordenamiento Social de la Propiedad Rural </v>
      </c>
      <c r="F11" s="446"/>
      <c r="G11" s="621" t="s">
        <v>26</v>
      </c>
      <c r="H11" s="105">
        <f>IF(G11="Casi Seguro",5,IF(G11="Probable",4,IF(G11="Posible",3,IF(G11="Improbable",2,IF(G11="Rara Vez",1)))))</f>
        <v>3</v>
      </c>
      <c r="I11" s="155" t="s">
        <v>185</v>
      </c>
      <c r="J11" s="155" t="s">
        <v>128</v>
      </c>
      <c r="K11" s="155" t="s">
        <v>128</v>
      </c>
      <c r="L11" s="155" t="s">
        <v>128</v>
      </c>
      <c r="M11" s="155" t="s">
        <v>128</v>
      </c>
      <c r="N11" s="155" t="s">
        <v>185</v>
      </c>
      <c r="O11" s="155" t="s">
        <v>185</v>
      </c>
      <c r="P11" s="155" t="s">
        <v>128</v>
      </c>
      <c r="Q11" s="155" t="s">
        <v>185</v>
      </c>
      <c r="R11" s="155" t="s">
        <v>128</v>
      </c>
      <c r="S11" s="155" t="s">
        <v>128</v>
      </c>
      <c r="T11" s="155" t="s">
        <v>128</v>
      </c>
      <c r="U11" s="155" t="s">
        <v>128</v>
      </c>
      <c r="V11" s="155" t="s">
        <v>185</v>
      </c>
      <c r="W11" s="155" t="s">
        <v>128</v>
      </c>
      <c r="X11" s="155" t="s">
        <v>185</v>
      </c>
      <c r="Y11" s="155" t="s">
        <v>185</v>
      </c>
      <c r="Z11" s="155" t="s">
        <v>128</v>
      </c>
      <c r="AA11" s="155" t="s">
        <v>128</v>
      </c>
      <c r="AB11" s="167">
        <f>COUNTIF(I11:AA11,"SI")</f>
        <v>12</v>
      </c>
      <c r="AC11" s="106" t="str">
        <f>IF(AB11&lt;6,"Moderado",IF(AB11&lt;12,"Mayor",IF(AB11&lt;20,"Catastrófico")))</f>
        <v>Catastrófico</v>
      </c>
      <c r="AD11" s="106">
        <f>IF(AC11="Catastrófico",5,IF(AC11="Mayor",4,IF(AC11="Moderado",3)))</f>
        <v>5</v>
      </c>
      <c r="AE11" s="107" t="str">
        <f>IF(OR(AND(AC11="Moderado",G11="Rara Vez"),AND(AC11="Moderado",G11="Improbable")),"Moderado",IF(OR(AND(AC11="Mayor",G11="Improbable"),AND(AC11="Mayor",G11="Rara Vez"),AND(AC11="Moderado",G11="Probable"),AND(AC11="Moderado",G11="Posible")),"Alto",IF(OR(AND(AC11="Moderado",G11="Casi Seguro"),AND(AC11="Mayor",G11="Posible"),AND(AC11="Mayor",G11="Probable"),AND(AC11="Mayor",G11="Casi Seguro")),"Extremo",IF(AC11="Catastrófico","Extremo"))))</f>
        <v>Extremo</v>
      </c>
      <c r="AF11" s="108" t="s">
        <v>9</v>
      </c>
    </row>
    <row r="12" spans="2:32" ht="25.5" x14ac:dyDescent="0.25">
      <c r="B12" s="441"/>
      <c r="C12" s="442"/>
      <c r="D12" s="471"/>
      <c r="E12" s="445" t="str">
        <f>'3-IDENTIFICACIÓN DEL RIESGO'!G14</f>
        <v>Riesgo 2</v>
      </c>
      <c r="F12" s="446"/>
      <c r="G12" s="621"/>
      <c r="H12" s="105" t="b">
        <f t="shared" ref="H12:H75" si="0">IF(G12="Casi Seguro",5,IF(G12="Probable",4,IF(G12="Posible",3,IF(G12="Improbable",2,IF(G12="Rara Vez",1)))))</f>
        <v>0</v>
      </c>
      <c r="I12" s="155"/>
      <c r="J12" s="155"/>
      <c r="K12" s="155"/>
      <c r="L12" s="155"/>
      <c r="M12" s="155"/>
      <c r="N12" s="155"/>
      <c r="O12" s="155"/>
      <c r="P12" s="155"/>
      <c r="Q12" s="155"/>
      <c r="R12" s="155"/>
      <c r="S12" s="155"/>
      <c r="T12" s="155"/>
      <c r="U12" s="155"/>
      <c r="V12" s="155"/>
      <c r="W12" s="155"/>
      <c r="X12" s="155"/>
      <c r="Y12" s="155"/>
      <c r="Z12" s="155"/>
      <c r="AA12" s="155"/>
      <c r="AB12" s="167">
        <f t="shared" ref="AB12:AB15" si="1">COUNTIF(I12:AA12,"SI")</f>
        <v>0</v>
      </c>
      <c r="AC12" s="106" t="str">
        <f t="shared" ref="AC12:AC15" si="2">IF(AB12&lt;6,"Moderado",IF(AB12&lt;12,"Mayor",IF(AB12&lt;20,"Catastrófico")))</f>
        <v>Moderado</v>
      </c>
      <c r="AD12" s="106">
        <f t="shared" ref="AD12:AD75" si="3">IF(AC12="Catastrófico",5,IF(AC12="Mayor",4,IF(AC12="Moderado",3)))</f>
        <v>3</v>
      </c>
      <c r="AE12" s="107" t="b">
        <f t="shared" ref="AE12:AE15" si="4">IF(OR(AND(AC12="Moderado",G12="Rara Vez"),AND(AC12="Moderado",G12="Improbable")),"Moderado",IF(OR(AND(AC12="Mayor",G12="Improbable"),AND(AC12="Mayor",G12="Rara Vez"),AND(AC12="Moderado",G12="Probable"),AND(AC12="Moderado",G12="Posible")),"Alto",IF(OR(AND(AC12="Moderado",G12="Casi Seguro"),AND(AC12="Mayor",G12="Posible"),AND(AC12="Mayor",G12="Probable"),AND(AC12="Mayor",G12="Casi Seguro")),"Extremo",IF(AC12="Catastrófico","Extremo"))))</f>
        <v>0</v>
      </c>
      <c r="AF12" s="108" t="s">
        <v>9</v>
      </c>
    </row>
    <row r="13" spans="2:32" ht="25.5" x14ac:dyDescent="0.25">
      <c r="B13" s="441"/>
      <c r="C13" s="442"/>
      <c r="D13" s="471"/>
      <c r="E13" s="445" t="str">
        <f>'3-IDENTIFICACIÓN DEL RIESGO'!G16</f>
        <v>Riesgo 3</v>
      </c>
      <c r="F13" s="446"/>
      <c r="G13" s="621"/>
      <c r="H13" s="105" t="b">
        <f t="shared" si="0"/>
        <v>0</v>
      </c>
      <c r="I13" s="155"/>
      <c r="J13" s="155"/>
      <c r="K13" s="155"/>
      <c r="L13" s="155"/>
      <c r="M13" s="155"/>
      <c r="N13" s="155"/>
      <c r="O13" s="155"/>
      <c r="P13" s="155"/>
      <c r="Q13" s="155"/>
      <c r="R13" s="155"/>
      <c r="S13" s="155"/>
      <c r="T13" s="155"/>
      <c r="U13" s="155"/>
      <c r="V13" s="155"/>
      <c r="W13" s="155"/>
      <c r="X13" s="155"/>
      <c r="Y13" s="155"/>
      <c r="Z13" s="155"/>
      <c r="AA13" s="155"/>
      <c r="AB13" s="167">
        <f t="shared" si="1"/>
        <v>0</v>
      </c>
      <c r="AC13" s="106" t="str">
        <f t="shared" si="2"/>
        <v>Moderado</v>
      </c>
      <c r="AD13" s="106">
        <f t="shared" si="3"/>
        <v>3</v>
      </c>
      <c r="AE13" s="107" t="b">
        <f t="shared" si="4"/>
        <v>0</v>
      </c>
      <c r="AF13" s="108" t="s">
        <v>9</v>
      </c>
    </row>
    <row r="14" spans="2:32" ht="25.5" x14ac:dyDescent="0.25">
      <c r="B14" s="441"/>
      <c r="C14" s="442"/>
      <c r="D14" s="471"/>
      <c r="E14" s="445" t="str">
        <f>'3-IDENTIFICACIÓN DEL RIESGO'!G18</f>
        <v>Riesgo 4</v>
      </c>
      <c r="F14" s="446"/>
      <c r="G14" s="621"/>
      <c r="H14" s="105" t="b">
        <f t="shared" si="0"/>
        <v>0</v>
      </c>
      <c r="I14" s="155"/>
      <c r="J14" s="155"/>
      <c r="K14" s="155"/>
      <c r="L14" s="155"/>
      <c r="M14" s="155"/>
      <c r="N14" s="155"/>
      <c r="O14" s="155"/>
      <c r="P14" s="155"/>
      <c r="Q14" s="155"/>
      <c r="R14" s="155"/>
      <c r="S14" s="155"/>
      <c r="T14" s="155"/>
      <c r="U14" s="155"/>
      <c r="V14" s="155"/>
      <c r="W14" s="155"/>
      <c r="X14" s="155"/>
      <c r="Y14" s="155"/>
      <c r="Z14" s="155"/>
      <c r="AA14" s="155"/>
      <c r="AB14" s="167">
        <f t="shared" si="1"/>
        <v>0</v>
      </c>
      <c r="AC14" s="106" t="str">
        <f t="shared" si="2"/>
        <v>Moderado</v>
      </c>
      <c r="AD14" s="106">
        <f t="shared" si="3"/>
        <v>3</v>
      </c>
      <c r="AE14" s="107" t="b">
        <f t="shared" si="4"/>
        <v>0</v>
      </c>
      <c r="AF14" s="108" t="s">
        <v>9</v>
      </c>
    </row>
    <row r="15" spans="2:32" ht="25.5" x14ac:dyDescent="0.25">
      <c r="B15" s="443"/>
      <c r="C15" s="444"/>
      <c r="D15" s="472"/>
      <c r="E15" s="445" t="str">
        <f>'3-IDENTIFICACIÓN DEL RIESGO'!G20</f>
        <v>Riesgo 5</v>
      </c>
      <c r="F15" s="446"/>
      <c r="G15" s="621"/>
      <c r="H15" s="105" t="b">
        <f t="shared" si="0"/>
        <v>0</v>
      </c>
      <c r="I15" s="155"/>
      <c r="J15" s="155"/>
      <c r="K15" s="155"/>
      <c r="L15" s="155"/>
      <c r="M15" s="155"/>
      <c r="N15" s="155"/>
      <c r="O15" s="155"/>
      <c r="P15" s="155"/>
      <c r="Q15" s="155"/>
      <c r="R15" s="155"/>
      <c r="S15" s="155"/>
      <c r="T15" s="155"/>
      <c r="U15" s="155"/>
      <c r="V15" s="155"/>
      <c r="W15" s="155"/>
      <c r="X15" s="155"/>
      <c r="Y15" s="155"/>
      <c r="Z15" s="155"/>
      <c r="AA15" s="155"/>
      <c r="AB15" s="167">
        <f t="shared" si="1"/>
        <v>0</v>
      </c>
      <c r="AC15" s="106" t="str">
        <f t="shared" si="2"/>
        <v>Moderado</v>
      </c>
      <c r="AD15" s="106">
        <f t="shared" si="3"/>
        <v>3</v>
      </c>
      <c r="AE15" s="107" t="b">
        <f t="shared" si="4"/>
        <v>0</v>
      </c>
      <c r="AF15" s="108" t="s">
        <v>9</v>
      </c>
    </row>
    <row r="16" spans="2:32" ht="52.5" customHeight="1" x14ac:dyDescent="0.25">
      <c r="B16" s="394" t="str">
        <f>'3-IDENTIFICACIÓN DEL RIESGO'!B22</f>
        <v>Comunicación y Gestión con Grupos de Interés.</v>
      </c>
      <c r="C16" s="386"/>
      <c r="D16" s="464" t="str">
        <f>'3-IDENTIFICACIÓN DEL RIESGO'!E22</f>
        <v>1. Dirección General.
2. Secretaría General.
3. Oficina de Planeación.
4. Oficina Jurídica.
5. Oficina del Inspector de la Gestión de Tierras.
6. Oficina de Control Interno.</v>
      </c>
      <c r="E16" s="445" t="str">
        <f>'3-IDENTIFICACIÓN DEL RIESGO'!G22</f>
        <v>Alterar información destinada a la consolidación de los informes de gestión, para beneficio propio o favorecimiento de grupos de interés, partidos políticos o particulares.</v>
      </c>
      <c r="F16" s="446"/>
      <c r="G16" s="621" t="s">
        <v>26</v>
      </c>
      <c r="H16" s="105">
        <f t="shared" si="0"/>
        <v>3</v>
      </c>
      <c r="I16" s="155" t="s">
        <v>128</v>
      </c>
      <c r="J16" s="155" t="s">
        <v>128</v>
      </c>
      <c r="K16" s="155" t="s">
        <v>128</v>
      </c>
      <c r="L16" s="155" t="s">
        <v>128</v>
      </c>
      <c r="M16" s="155" t="s">
        <v>128</v>
      </c>
      <c r="N16" s="155" t="s">
        <v>185</v>
      </c>
      <c r="O16" s="155" t="s">
        <v>185</v>
      </c>
      <c r="P16" s="155" t="s">
        <v>185</v>
      </c>
      <c r="Q16" s="155" t="s">
        <v>128</v>
      </c>
      <c r="R16" s="155" t="s">
        <v>128</v>
      </c>
      <c r="S16" s="155" t="s">
        <v>128</v>
      </c>
      <c r="T16" s="155" t="s">
        <v>128</v>
      </c>
      <c r="U16" s="155" t="s">
        <v>128</v>
      </c>
      <c r="V16" s="155" t="s">
        <v>185</v>
      </c>
      <c r="W16" s="155" t="s">
        <v>128</v>
      </c>
      <c r="X16" s="155" t="s">
        <v>185</v>
      </c>
      <c r="Y16" s="155" t="s">
        <v>128</v>
      </c>
      <c r="Z16" s="155" t="s">
        <v>128</v>
      </c>
      <c r="AA16" s="155" t="s">
        <v>185</v>
      </c>
      <c r="AB16" s="167">
        <f t="shared" ref="AB16:AB86" si="5">COUNTIF(I16:AA16,"SI")</f>
        <v>13</v>
      </c>
      <c r="AC16" s="106" t="str">
        <f t="shared" ref="AC16:AC86" si="6">IF(AB16&lt;6,"Moderado",IF(AB16&lt;12,"Mayor",IF(AB16&lt;20,"Catastrófico")))</f>
        <v>Catastrófico</v>
      </c>
      <c r="AD16" s="106">
        <f t="shared" si="3"/>
        <v>5</v>
      </c>
      <c r="AE16" s="107" t="str">
        <f t="shared" ref="AE16:AE86" si="7">IF(OR(AND(AC16="Moderado",G16="Rara Vez"),AND(AC16="Moderado",G16="Improbable")),"Moderado",IF(OR(AND(AC16="Mayor",G16="Improbable"),AND(AC16="Mayor",G16="Rara Vez"),AND(AC16="Moderado",G16="Probable"),AND(AC16="Moderado",G16="Posible")),"Alto",IF(OR(AND(AC16="Moderado",G16="Casi Seguro"),AND(AC16="Mayor",G16="Posible"),AND(AC16="Mayor",G16="Probable"),AND(AC16="Mayor",G16="Casi Seguro")),"Extremo",IF(AC16="Catastrófico","Extremo"))))</f>
        <v>Extremo</v>
      </c>
      <c r="AF16" s="108" t="s">
        <v>9</v>
      </c>
    </row>
    <row r="17" spans="2:32" ht="19.5" customHeight="1" x14ac:dyDescent="0.25">
      <c r="B17" s="395"/>
      <c r="C17" s="388"/>
      <c r="D17" s="465"/>
      <c r="E17" s="445" t="str">
        <f>'3-IDENTIFICACIÓN DEL RIESGO'!G24</f>
        <v>Riesgo 2</v>
      </c>
      <c r="F17" s="446"/>
      <c r="G17" s="621"/>
      <c r="H17" s="105" t="b">
        <f t="shared" si="0"/>
        <v>0</v>
      </c>
      <c r="I17" s="155"/>
      <c r="J17" s="155"/>
      <c r="K17" s="155"/>
      <c r="L17" s="155"/>
      <c r="M17" s="155"/>
      <c r="N17" s="155"/>
      <c r="O17" s="155"/>
      <c r="P17" s="155"/>
      <c r="Q17" s="155"/>
      <c r="R17" s="155"/>
      <c r="S17" s="155"/>
      <c r="T17" s="155"/>
      <c r="U17" s="155"/>
      <c r="V17" s="155"/>
      <c r="W17" s="155"/>
      <c r="X17" s="155"/>
      <c r="Y17" s="155"/>
      <c r="Z17" s="155"/>
      <c r="AA17" s="155"/>
      <c r="AB17" s="167">
        <f t="shared" si="5"/>
        <v>0</v>
      </c>
      <c r="AC17" s="106" t="str">
        <f t="shared" si="6"/>
        <v>Moderado</v>
      </c>
      <c r="AD17" s="106">
        <f t="shared" si="3"/>
        <v>3</v>
      </c>
      <c r="AE17" s="107" t="b">
        <f t="shared" si="7"/>
        <v>0</v>
      </c>
      <c r="AF17" s="108" t="s">
        <v>9</v>
      </c>
    </row>
    <row r="18" spans="2:32" ht="19.5" customHeight="1" x14ac:dyDescent="0.25">
      <c r="B18" s="395"/>
      <c r="C18" s="388"/>
      <c r="D18" s="465"/>
      <c r="E18" s="445" t="str">
        <f>'3-IDENTIFICACIÓN DEL RIESGO'!G26</f>
        <v>Riesgo 3</v>
      </c>
      <c r="F18" s="446"/>
      <c r="G18" s="621"/>
      <c r="H18" s="105" t="b">
        <f t="shared" si="0"/>
        <v>0</v>
      </c>
      <c r="I18" s="155"/>
      <c r="J18" s="155"/>
      <c r="K18" s="155"/>
      <c r="L18" s="155"/>
      <c r="M18" s="155"/>
      <c r="N18" s="155"/>
      <c r="O18" s="155"/>
      <c r="P18" s="155"/>
      <c r="Q18" s="155"/>
      <c r="R18" s="155"/>
      <c r="S18" s="155"/>
      <c r="T18" s="155"/>
      <c r="U18" s="155"/>
      <c r="V18" s="155"/>
      <c r="W18" s="155"/>
      <c r="X18" s="155"/>
      <c r="Y18" s="155"/>
      <c r="Z18" s="155"/>
      <c r="AA18" s="155"/>
      <c r="AB18" s="167">
        <f t="shared" si="5"/>
        <v>0</v>
      </c>
      <c r="AC18" s="106" t="str">
        <f t="shared" si="6"/>
        <v>Moderado</v>
      </c>
      <c r="AD18" s="106">
        <f t="shared" si="3"/>
        <v>3</v>
      </c>
      <c r="AE18" s="107" t="b">
        <f t="shared" si="7"/>
        <v>0</v>
      </c>
      <c r="AF18" s="108" t="s">
        <v>9</v>
      </c>
    </row>
    <row r="19" spans="2:32" ht="19.5" customHeight="1" x14ac:dyDescent="0.25">
      <c r="B19" s="395"/>
      <c r="C19" s="388"/>
      <c r="D19" s="465"/>
      <c r="E19" s="445" t="str">
        <f>'3-IDENTIFICACIÓN DEL RIESGO'!G28</f>
        <v>Riesgo 4</v>
      </c>
      <c r="F19" s="446"/>
      <c r="G19" s="621"/>
      <c r="H19" s="105" t="b">
        <f t="shared" si="0"/>
        <v>0</v>
      </c>
      <c r="I19" s="155"/>
      <c r="J19" s="155"/>
      <c r="K19" s="155"/>
      <c r="L19" s="155"/>
      <c r="M19" s="155"/>
      <c r="N19" s="155"/>
      <c r="O19" s="155"/>
      <c r="P19" s="155"/>
      <c r="Q19" s="155"/>
      <c r="R19" s="155"/>
      <c r="S19" s="155"/>
      <c r="T19" s="155"/>
      <c r="U19" s="155"/>
      <c r="V19" s="155"/>
      <c r="W19" s="155"/>
      <c r="X19" s="155"/>
      <c r="Y19" s="155"/>
      <c r="Z19" s="155"/>
      <c r="AA19" s="155"/>
      <c r="AB19" s="167">
        <f t="shared" si="5"/>
        <v>0</v>
      </c>
      <c r="AC19" s="106" t="str">
        <f t="shared" si="6"/>
        <v>Moderado</v>
      </c>
      <c r="AD19" s="106">
        <f t="shared" si="3"/>
        <v>3</v>
      </c>
      <c r="AE19" s="107" t="b">
        <f t="shared" si="7"/>
        <v>0</v>
      </c>
      <c r="AF19" s="108" t="s">
        <v>9</v>
      </c>
    </row>
    <row r="20" spans="2:32" ht="25.5" x14ac:dyDescent="0.25">
      <c r="B20" s="396"/>
      <c r="C20" s="390"/>
      <c r="D20" s="466"/>
      <c r="E20" s="445" t="str">
        <f>'3-IDENTIFICACIÓN DEL RIESGO'!G30</f>
        <v>Riesgo 5</v>
      </c>
      <c r="F20" s="446"/>
      <c r="G20" s="621"/>
      <c r="H20" s="105" t="b">
        <f t="shared" si="0"/>
        <v>0</v>
      </c>
      <c r="I20" s="155"/>
      <c r="J20" s="155"/>
      <c r="K20" s="155"/>
      <c r="L20" s="155"/>
      <c r="M20" s="155"/>
      <c r="N20" s="155"/>
      <c r="O20" s="155"/>
      <c r="P20" s="155"/>
      <c r="Q20" s="155"/>
      <c r="R20" s="155"/>
      <c r="S20" s="155"/>
      <c r="T20" s="155"/>
      <c r="U20" s="155"/>
      <c r="V20" s="155"/>
      <c r="W20" s="155"/>
      <c r="X20" s="155"/>
      <c r="Y20" s="155"/>
      <c r="Z20" s="155"/>
      <c r="AA20" s="155"/>
      <c r="AB20" s="167">
        <f t="shared" si="5"/>
        <v>0</v>
      </c>
      <c r="AC20" s="106" t="str">
        <f t="shared" si="6"/>
        <v>Moderado</v>
      </c>
      <c r="AD20" s="106">
        <f t="shared" si="3"/>
        <v>3</v>
      </c>
      <c r="AE20" s="107" t="b">
        <f t="shared" si="7"/>
        <v>0</v>
      </c>
      <c r="AF20" s="108" t="s">
        <v>9</v>
      </c>
    </row>
    <row r="21" spans="2:32" ht="25.5" x14ac:dyDescent="0.25">
      <c r="B21" s="394" t="str">
        <f>'3-IDENTIFICACIÓN DEL RIESGO'!B32</f>
        <v>Inteligencia de la información.</v>
      </c>
      <c r="C21" s="386"/>
      <c r="D21" s="467" t="str">
        <f>'3-IDENTIFICACIÓN DEL RIESGO'!E32</f>
        <v>1. Dirección de Gestión del Ordenamiento Social de la Propiedad.
2. Oficina de Planeación.</v>
      </c>
      <c r="E21" s="445" t="str">
        <f>'3-IDENTIFICACIÓN DEL RIESGO'!G32</f>
        <v>Estructurar proyectos de TI para beneficio específico de un tercero o propio.</v>
      </c>
      <c r="F21" s="446"/>
      <c r="G21" s="621" t="s">
        <v>67</v>
      </c>
      <c r="H21" s="105">
        <f t="shared" si="0"/>
        <v>1</v>
      </c>
      <c r="I21" s="155" t="s">
        <v>128</v>
      </c>
      <c r="J21" s="155" t="s">
        <v>128</v>
      </c>
      <c r="K21" s="155" t="s">
        <v>185</v>
      </c>
      <c r="L21" s="155" t="s">
        <v>185</v>
      </c>
      <c r="M21" s="155" t="s">
        <v>128</v>
      </c>
      <c r="N21" s="155" t="s">
        <v>128</v>
      </c>
      <c r="O21" s="155" t="s">
        <v>185</v>
      </c>
      <c r="P21" s="155" t="s">
        <v>185</v>
      </c>
      <c r="Q21" s="155" t="s">
        <v>128</v>
      </c>
      <c r="R21" s="155" t="s">
        <v>128</v>
      </c>
      <c r="S21" s="155" t="s">
        <v>128</v>
      </c>
      <c r="T21" s="155" t="s">
        <v>128</v>
      </c>
      <c r="U21" s="155" t="s">
        <v>128</v>
      </c>
      <c r="V21" s="155" t="s">
        <v>128</v>
      </c>
      <c r="W21" s="155" t="s">
        <v>128</v>
      </c>
      <c r="X21" s="155" t="s">
        <v>185</v>
      </c>
      <c r="Y21" s="155" t="s">
        <v>185</v>
      </c>
      <c r="Z21" s="155" t="s">
        <v>128</v>
      </c>
      <c r="AA21" s="155" t="s">
        <v>185</v>
      </c>
      <c r="AB21" s="167">
        <f t="shared" si="5"/>
        <v>12</v>
      </c>
      <c r="AC21" s="106" t="str">
        <f t="shared" si="6"/>
        <v>Catastrófico</v>
      </c>
      <c r="AD21" s="106">
        <f t="shared" si="3"/>
        <v>5</v>
      </c>
      <c r="AE21" s="107" t="str">
        <f t="shared" si="7"/>
        <v>Extremo</v>
      </c>
      <c r="AF21" s="108" t="s">
        <v>9</v>
      </c>
    </row>
    <row r="22" spans="2:32" ht="25.5" x14ac:dyDescent="0.25">
      <c r="B22" s="395"/>
      <c r="C22" s="388"/>
      <c r="D22" s="468"/>
      <c r="E22" s="445" t="str">
        <f>'3-IDENTIFICACIÓN DEL RIESGO'!G34</f>
        <v>Riesgo 2</v>
      </c>
      <c r="F22" s="446"/>
      <c r="G22" s="621"/>
      <c r="H22" s="105" t="b">
        <f t="shared" si="0"/>
        <v>0</v>
      </c>
      <c r="I22" s="155"/>
      <c r="J22" s="155"/>
      <c r="K22" s="155"/>
      <c r="L22" s="155"/>
      <c r="M22" s="155"/>
      <c r="N22" s="155"/>
      <c r="O22" s="155"/>
      <c r="P22" s="155"/>
      <c r="Q22" s="155"/>
      <c r="R22" s="155"/>
      <c r="S22" s="155"/>
      <c r="T22" s="155"/>
      <c r="U22" s="155"/>
      <c r="V22" s="155"/>
      <c r="W22" s="155"/>
      <c r="X22" s="155"/>
      <c r="Y22" s="155"/>
      <c r="Z22" s="155"/>
      <c r="AA22" s="155"/>
      <c r="AB22" s="167">
        <f t="shared" si="5"/>
        <v>0</v>
      </c>
      <c r="AC22" s="106" t="str">
        <f t="shared" si="6"/>
        <v>Moderado</v>
      </c>
      <c r="AD22" s="106">
        <f t="shared" si="3"/>
        <v>3</v>
      </c>
      <c r="AE22" s="107" t="b">
        <f t="shared" si="7"/>
        <v>0</v>
      </c>
      <c r="AF22" s="108" t="s">
        <v>9</v>
      </c>
    </row>
    <row r="23" spans="2:32" ht="25.5" x14ac:dyDescent="0.25">
      <c r="B23" s="395"/>
      <c r="C23" s="388"/>
      <c r="D23" s="468"/>
      <c r="E23" s="445" t="str">
        <f>'3-IDENTIFICACIÓN DEL RIESGO'!G36</f>
        <v>Riesgo 3</v>
      </c>
      <c r="F23" s="446"/>
      <c r="G23" s="621"/>
      <c r="H23" s="105" t="b">
        <f t="shared" si="0"/>
        <v>0</v>
      </c>
      <c r="I23" s="155"/>
      <c r="J23" s="155"/>
      <c r="K23" s="155"/>
      <c r="L23" s="155"/>
      <c r="M23" s="155"/>
      <c r="N23" s="155"/>
      <c r="O23" s="155"/>
      <c r="P23" s="155"/>
      <c r="Q23" s="155"/>
      <c r="R23" s="155"/>
      <c r="S23" s="155"/>
      <c r="T23" s="155"/>
      <c r="U23" s="155"/>
      <c r="V23" s="155"/>
      <c r="W23" s="155"/>
      <c r="X23" s="155"/>
      <c r="Y23" s="155"/>
      <c r="Z23" s="155"/>
      <c r="AA23" s="155"/>
      <c r="AB23" s="167">
        <f t="shared" si="5"/>
        <v>0</v>
      </c>
      <c r="AC23" s="106" t="str">
        <f t="shared" si="6"/>
        <v>Moderado</v>
      </c>
      <c r="AD23" s="106">
        <f t="shared" si="3"/>
        <v>3</v>
      </c>
      <c r="AE23" s="107" t="b">
        <f t="shared" si="7"/>
        <v>0</v>
      </c>
      <c r="AF23" s="108" t="s">
        <v>9</v>
      </c>
    </row>
    <row r="24" spans="2:32" ht="25.5" x14ac:dyDescent="0.25">
      <c r="B24" s="395"/>
      <c r="C24" s="388"/>
      <c r="D24" s="468"/>
      <c r="E24" s="445" t="str">
        <f>'3-IDENTIFICACIÓN DEL RIESGO'!G38</f>
        <v>Riesgo 4</v>
      </c>
      <c r="F24" s="446"/>
      <c r="G24" s="621"/>
      <c r="H24" s="105" t="b">
        <f t="shared" si="0"/>
        <v>0</v>
      </c>
      <c r="I24" s="155"/>
      <c r="J24" s="155"/>
      <c r="K24" s="155"/>
      <c r="L24" s="155"/>
      <c r="M24" s="155"/>
      <c r="N24" s="155"/>
      <c r="O24" s="155"/>
      <c r="P24" s="155"/>
      <c r="Q24" s="155"/>
      <c r="R24" s="155"/>
      <c r="S24" s="155"/>
      <c r="T24" s="155"/>
      <c r="U24" s="155"/>
      <c r="V24" s="155"/>
      <c r="W24" s="155"/>
      <c r="X24" s="155"/>
      <c r="Y24" s="155"/>
      <c r="Z24" s="155"/>
      <c r="AA24" s="155"/>
      <c r="AB24" s="167">
        <f t="shared" si="5"/>
        <v>0</v>
      </c>
      <c r="AC24" s="106" t="str">
        <f t="shared" si="6"/>
        <v>Moderado</v>
      </c>
      <c r="AD24" s="106">
        <f t="shared" si="3"/>
        <v>3</v>
      </c>
      <c r="AE24" s="107" t="b">
        <f t="shared" si="7"/>
        <v>0</v>
      </c>
      <c r="AF24" s="108" t="s">
        <v>9</v>
      </c>
    </row>
    <row r="25" spans="2:32" ht="25.5" x14ac:dyDescent="0.25">
      <c r="B25" s="396"/>
      <c r="C25" s="390"/>
      <c r="D25" s="469"/>
      <c r="E25" s="445" t="str">
        <f>'3-IDENTIFICACIÓN DEL RIESGO'!G40</f>
        <v>Riesgo 5</v>
      </c>
      <c r="F25" s="446"/>
      <c r="G25" s="621"/>
      <c r="H25" s="105" t="b">
        <f t="shared" si="0"/>
        <v>0</v>
      </c>
      <c r="I25" s="155"/>
      <c r="J25" s="155"/>
      <c r="K25" s="155"/>
      <c r="L25" s="155"/>
      <c r="M25" s="155"/>
      <c r="N25" s="155"/>
      <c r="O25" s="155"/>
      <c r="P25" s="155"/>
      <c r="Q25" s="155"/>
      <c r="R25" s="155"/>
      <c r="S25" s="155"/>
      <c r="T25" s="155"/>
      <c r="U25" s="155"/>
      <c r="V25" s="155"/>
      <c r="W25" s="155"/>
      <c r="X25" s="155"/>
      <c r="Y25" s="155"/>
      <c r="Z25" s="155"/>
      <c r="AA25" s="155"/>
      <c r="AB25" s="167">
        <f t="shared" si="5"/>
        <v>0</v>
      </c>
      <c r="AC25" s="106" t="str">
        <f t="shared" si="6"/>
        <v>Moderado</v>
      </c>
      <c r="AD25" s="106">
        <f t="shared" si="3"/>
        <v>3</v>
      </c>
      <c r="AE25" s="107" t="b">
        <f t="shared" si="7"/>
        <v>0</v>
      </c>
      <c r="AF25" s="108" t="s">
        <v>9</v>
      </c>
    </row>
    <row r="26" spans="2:32" ht="36" customHeight="1" x14ac:dyDescent="0.25">
      <c r="B26" s="394" t="str">
        <f>'3-IDENTIFICACIÓN DEL RIESGO'!B42</f>
        <v>Gestión del Modelo de Atención.</v>
      </c>
      <c r="C26" s="386"/>
      <c r="D26" s="467" t="str">
        <f>'3-IDENTIFICACIÓN DEL RIESGO'!E42</f>
        <v>1. Secretaría General.
2. Dirección de Gestión del Ordenamiento social de la Propiedad.
3. Dirección Acceso a Tierras.
4. Dirección Gestión Jurídica de Tierras.
5. Dirección Asuntos Étnicos.</v>
      </c>
      <c r="E26" s="445" t="str">
        <f>'3-IDENTIFICACIÓN DEL RIESGO'!G42</f>
        <v xml:space="preserve">Omitir o dilatar intencionalmente la gestión de PQRSD para beneficio propio o de terceros </v>
      </c>
      <c r="F26" s="446"/>
      <c r="G26" s="621" t="s">
        <v>26</v>
      </c>
      <c r="H26" s="105">
        <f t="shared" si="0"/>
        <v>3</v>
      </c>
      <c r="I26" s="155" t="s">
        <v>185</v>
      </c>
      <c r="J26" s="155" t="s">
        <v>128</v>
      </c>
      <c r="K26" s="155" t="s">
        <v>185</v>
      </c>
      <c r="L26" s="155" t="s">
        <v>128</v>
      </c>
      <c r="M26" s="155" t="s">
        <v>128</v>
      </c>
      <c r="N26" s="155" t="s">
        <v>185</v>
      </c>
      <c r="O26" s="155" t="s">
        <v>128</v>
      </c>
      <c r="P26" s="155" t="s">
        <v>128</v>
      </c>
      <c r="Q26" s="155" t="s">
        <v>128</v>
      </c>
      <c r="R26" s="155" t="s">
        <v>128</v>
      </c>
      <c r="S26" s="155" t="s">
        <v>128</v>
      </c>
      <c r="T26" s="155" t="s">
        <v>128</v>
      </c>
      <c r="U26" s="155" t="s">
        <v>185</v>
      </c>
      <c r="V26" s="155" t="s">
        <v>128</v>
      </c>
      <c r="W26" s="155" t="s">
        <v>128</v>
      </c>
      <c r="X26" s="155" t="s">
        <v>185</v>
      </c>
      <c r="Y26" s="155" t="s">
        <v>185</v>
      </c>
      <c r="Z26" s="155" t="s">
        <v>128</v>
      </c>
      <c r="AA26" s="155" t="s">
        <v>185</v>
      </c>
      <c r="AB26" s="167">
        <f t="shared" si="5"/>
        <v>12</v>
      </c>
      <c r="AC26" s="106" t="str">
        <f t="shared" si="6"/>
        <v>Catastrófico</v>
      </c>
      <c r="AD26" s="106">
        <f t="shared" si="3"/>
        <v>5</v>
      </c>
      <c r="AE26" s="107" t="str">
        <f t="shared" si="7"/>
        <v>Extremo</v>
      </c>
      <c r="AF26" s="108" t="s">
        <v>9</v>
      </c>
    </row>
    <row r="27" spans="2:32" ht="42.75" customHeight="1" x14ac:dyDescent="0.25">
      <c r="B27" s="395"/>
      <c r="C27" s="388"/>
      <c r="D27" s="468"/>
      <c r="E27" s="445" t="str">
        <f>'3-IDENTIFICACIÓN DEL RIESGO'!G44</f>
        <v>Solicitar y/o recibir dinero o cualquier otro beneficio personal a cambio de la promesa de éxito en la realización o priorización de un trámite</v>
      </c>
      <c r="F27" s="446"/>
      <c r="G27" s="621" t="s">
        <v>26</v>
      </c>
      <c r="H27" s="105">
        <f t="shared" si="0"/>
        <v>3</v>
      </c>
      <c r="I27" s="155" t="s">
        <v>128</v>
      </c>
      <c r="J27" s="155" t="s">
        <v>185</v>
      </c>
      <c r="K27" s="155" t="s">
        <v>185</v>
      </c>
      <c r="L27" s="155" t="s">
        <v>185</v>
      </c>
      <c r="M27" s="155" t="s">
        <v>128</v>
      </c>
      <c r="N27" s="155" t="s">
        <v>185</v>
      </c>
      <c r="O27" s="155" t="s">
        <v>128</v>
      </c>
      <c r="P27" s="155" t="s">
        <v>128</v>
      </c>
      <c r="Q27" s="155" t="s">
        <v>185</v>
      </c>
      <c r="R27" s="155" t="s">
        <v>128</v>
      </c>
      <c r="S27" s="155" t="s">
        <v>128</v>
      </c>
      <c r="T27" s="155" t="s">
        <v>128</v>
      </c>
      <c r="U27" s="155" t="s">
        <v>128</v>
      </c>
      <c r="V27" s="155" t="s">
        <v>128</v>
      </c>
      <c r="W27" s="155" t="s">
        <v>128</v>
      </c>
      <c r="X27" s="155" t="s">
        <v>185</v>
      </c>
      <c r="Y27" s="155" t="s">
        <v>128</v>
      </c>
      <c r="Z27" s="155" t="s">
        <v>128</v>
      </c>
      <c r="AA27" s="155" t="s">
        <v>185</v>
      </c>
      <c r="AB27" s="167">
        <f t="shared" si="5"/>
        <v>12</v>
      </c>
      <c r="AC27" s="106" t="str">
        <f t="shared" si="6"/>
        <v>Catastrófico</v>
      </c>
      <c r="AD27" s="106">
        <f t="shared" si="3"/>
        <v>5</v>
      </c>
      <c r="AE27" s="107" t="str">
        <f t="shared" si="7"/>
        <v>Extremo</v>
      </c>
      <c r="AF27" s="108" t="s">
        <v>9</v>
      </c>
    </row>
    <row r="28" spans="2:32" ht="25.5" x14ac:dyDescent="0.25">
      <c r="B28" s="395"/>
      <c r="C28" s="388"/>
      <c r="D28" s="468"/>
      <c r="E28" s="445" t="str">
        <f>'3-IDENTIFICACIÓN DEL RIESGO'!G46</f>
        <v>Riesgo 3</v>
      </c>
      <c r="F28" s="446"/>
      <c r="G28" s="621"/>
      <c r="H28" s="105" t="b">
        <f t="shared" si="0"/>
        <v>0</v>
      </c>
      <c r="I28" s="155"/>
      <c r="J28" s="155"/>
      <c r="K28" s="155"/>
      <c r="L28" s="155"/>
      <c r="M28" s="155"/>
      <c r="N28" s="155"/>
      <c r="O28" s="155"/>
      <c r="P28" s="155"/>
      <c r="Q28" s="155"/>
      <c r="R28" s="155"/>
      <c r="S28" s="155"/>
      <c r="T28" s="155"/>
      <c r="U28" s="155"/>
      <c r="V28" s="155"/>
      <c r="W28" s="155"/>
      <c r="X28" s="155"/>
      <c r="Y28" s="155"/>
      <c r="Z28" s="155"/>
      <c r="AA28" s="155"/>
      <c r="AB28" s="167">
        <f t="shared" si="5"/>
        <v>0</v>
      </c>
      <c r="AC28" s="106" t="str">
        <f t="shared" si="6"/>
        <v>Moderado</v>
      </c>
      <c r="AD28" s="106">
        <f t="shared" si="3"/>
        <v>3</v>
      </c>
      <c r="AE28" s="107" t="b">
        <f t="shared" si="7"/>
        <v>0</v>
      </c>
      <c r="AF28" s="108" t="s">
        <v>9</v>
      </c>
    </row>
    <row r="29" spans="2:32" ht="25.5" x14ac:dyDescent="0.25">
      <c r="B29" s="395"/>
      <c r="C29" s="388"/>
      <c r="D29" s="468"/>
      <c r="E29" s="445" t="str">
        <f>'3-IDENTIFICACIÓN DEL RIESGO'!G48</f>
        <v>Riesgo 4</v>
      </c>
      <c r="F29" s="446"/>
      <c r="G29" s="621"/>
      <c r="H29" s="105" t="b">
        <f t="shared" si="0"/>
        <v>0</v>
      </c>
      <c r="I29" s="155"/>
      <c r="J29" s="155"/>
      <c r="K29" s="155"/>
      <c r="L29" s="155"/>
      <c r="M29" s="155"/>
      <c r="N29" s="155"/>
      <c r="O29" s="155"/>
      <c r="P29" s="155"/>
      <c r="Q29" s="155"/>
      <c r="R29" s="155"/>
      <c r="S29" s="155"/>
      <c r="T29" s="155"/>
      <c r="U29" s="155"/>
      <c r="V29" s="155"/>
      <c r="W29" s="155"/>
      <c r="X29" s="155"/>
      <c r="Y29" s="155"/>
      <c r="Z29" s="155"/>
      <c r="AA29" s="155"/>
      <c r="AB29" s="167">
        <f t="shared" si="5"/>
        <v>0</v>
      </c>
      <c r="AC29" s="106" t="str">
        <f t="shared" si="6"/>
        <v>Moderado</v>
      </c>
      <c r="AD29" s="106">
        <f t="shared" si="3"/>
        <v>3</v>
      </c>
      <c r="AE29" s="107" t="b">
        <f t="shared" si="7"/>
        <v>0</v>
      </c>
      <c r="AF29" s="108" t="s">
        <v>9</v>
      </c>
    </row>
    <row r="30" spans="2:32" ht="25.5" x14ac:dyDescent="0.25">
      <c r="B30" s="396"/>
      <c r="C30" s="390"/>
      <c r="D30" s="469"/>
      <c r="E30" s="445" t="str">
        <f>'3-IDENTIFICACIÓN DEL RIESGO'!G50</f>
        <v>Riesgo 5</v>
      </c>
      <c r="F30" s="446"/>
      <c r="G30" s="621"/>
      <c r="H30" s="105" t="b">
        <f t="shared" si="0"/>
        <v>0</v>
      </c>
      <c r="I30" s="155"/>
      <c r="J30" s="155"/>
      <c r="K30" s="155"/>
      <c r="L30" s="155"/>
      <c r="M30" s="155"/>
      <c r="N30" s="155"/>
      <c r="O30" s="155"/>
      <c r="P30" s="155"/>
      <c r="Q30" s="155"/>
      <c r="R30" s="155"/>
      <c r="S30" s="155"/>
      <c r="T30" s="155"/>
      <c r="U30" s="155"/>
      <c r="V30" s="155"/>
      <c r="W30" s="155"/>
      <c r="X30" s="155"/>
      <c r="Y30" s="155"/>
      <c r="Z30" s="155"/>
      <c r="AA30" s="155"/>
      <c r="AB30" s="167">
        <f t="shared" si="5"/>
        <v>0</v>
      </c>
      <c r="AC30" s="106" t="str">
        <f t="shared" si="6"/>
        <v>Moderado</v>
      </c>
      <c r="AD30" s="106">
        <f t="shared" si="3"/>
        <v>3</v>
      </c>
      <c r="AE30" s="107" t="b">
        <f t="shared" si="7"/>
        <v>0</v>
      </c>
      <c r="AF30" s="108" t="s">
        <v>9</v>
      </c>
    </row>
    <row r="31" spans="2:32" ht="57.75" customHeight="1" x14ac:dyDescent="0.25">
      <c r="B31" s="394" t="str">
        <f>'3-IDENTIFICACIÓN DEL RIESGO'!B52</f>
        <v>Planificación del Ordenamiento Social de la Propiedad</v>
      </c>
      <c r="C31" s="386"/>
      <c r="D31" s="467"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E31" s="445" t="str">
        <f>'3-IDENTIFICACIÓN DEL RIESGO'!G52</f>
        <v>Alterar u omitir la información física o jurídica de los predios durante la Formulación e implementación de Planes de Ordenamiento Social de la Propiedad, para favorecer a terceros.</v>
      </c>
      <c r="F31" s="446"/>
      <c r="G31" s="621" t="s">
        <v>26</v>
      </c>
      <c r="H31" s="105">
        <f t="shared" si="0"/>
        <v>3</v>
      </c>
      <c r="I31" s="155" t="s">
        <v>128</v>
      </c>
      <c r="J31" s="155" t="s">
        <v>185</v>
      </c>
      <c r="K31" s="155" t="s">
        <v>128</v>
      </c>
      <c r="L31" s="155" t="s">
        <v>128</v>
      </c>
      <c r="M31" s="155" t="s">
        <v>128</v>
      </c>
      <c r="N31" s="155" t="s">
        <v>128</v>
      </c>
      <c r="O31" s="155" t="s">
        <v>128</v>
      </c>
      <c r="P31" s="155" t="s">
        <v>128</v>
      </c>
      <c r="Q31" s="155" t="s">
        <v>128</v>
      </c>
      <c r="R31" s="155" t="s">
        <v>128</v>
      </c>
      <c r="S31" s="155" t="s">
        <v>128</v>
      </c>
      <c r="T31" s="155" t="s">
        <v>128</v>
      </c>
      <c r="U31" s="155" t="s">
        <v>128</v>
      </c>
      <c r="V31" s="155" t="s">
        <v>128</v>
      </c>
      <c r="W31" s="155" t="s">
        <v>128</v>
      </c>
      <c r="X31" s="155" t="s">
        <v>185</v>
      </c>
      <c r="Y31" s="155" t="s">
        <v>185</v>
      </c>
      <c r="Z31" s="155" t="s">
        <v>128</v>
      </c>
      <c r="AA31" s="155" t="s">
        <v>185</v>
      </c>
      <c r="AB31" s="167">
        <f t="shared" si="5"/>
        <v>15</v>
      </c>
      <c r="AC31" s="106" t="str">
        <f t="shared" si="6"/>
        <v>Catastrófico</v>
      </c>
      <c r="AD31" s="106">
        <f t="shared" si="3"/>
        <v>5</v>
      </c>
      <c r="AE31" s="107" t="str">
        <f t="shared" si="7"/>
        <v>Extremo</v>
      </c>
      <c r="AF31" s="108" t="s">
        <v>9</v>
      </c>
    </row>
    <row r="32" spans="2:32" ht="38.25" customHeight="1" x14ac:dyDescent="0.25">
      <c r="B32" s="395"/>
      <c r="C32" s="388"/>
      <c r="D32" s="468"/>
      <c r="E32" s="445" t="str">
        <f>'3-IDENTIFICACIÓN DEL RIESGO'!G54</f>
        <v>Solicitar o recibir dadivas por inscripción en el Registro de Sujetos de Ordenamiento</v>
      </c>
      <c r="F32" s="446"/>
      <c r="G32" s="621" t="s">
        <v>26</v>
      </c>
      <c r="H32" s="105">
        <f t="shared" si="0"/>
        <v>3</v>
      </c>
      <c r="I32" s="155" t="s">
        <v>128</v>
      </c>
      <c r="J32" s="155" t="s">
        <v>185</v>
      </c>
      <c r="K32" s="155" t="s">
        <v>128</v>
      </c>
      <c r="L32" s="155" t="s">
        <v>128</v>
      </c>
      <c r="M32" s="155" t="s">
        <v>128</v>
      </c>
      <c r="N32" s="155" t="s">
        <v>128</v>
      </c>
      <c r="O32" s="155" t="s">
        <v>128</v>
      </c>
      <c r="P32" s="155" t="s">
        <v>128</v>
      </c>
      <c r="Q32" s="155" t="s">
        <v>128</v>
      </c>
      <c r="R32" s="155" t="s">
        <v>128</v>
      </c>
      <c r="S32" s="155" t="s">
        <v>128</v>
      </c>
      <c r="T32" s="155" t="s">
        <v>128</v>
      </c>
      <c r="U32" s="155" t="s">
        <v>128</v>
      </c>
      <c r="V32" s="155" t="s">
        <v>128</v>
      </c>
      <c r="W32" s="155" t="s">
        <v>128</v>
      </c>
      <c r="X32" s="155" t="s">
        <v>185</v>
      </c>
      <c r="Y32" s="155" t="s">
        <v>185</v>
      </c>
      <c r="Z32" s="155" t="s">
        <v>128</v>
      </c>
      <c r="AA32" s="155" t="s">
        <v>185</v>
      </c>
      <c r="AB32" s="167">
        <f t="shared" si="5"/>
        <v>15</v>
      </c>
      <c r="AC32" s="106" t="str">
        <f t="shared" si="6"/>
        <v>Catastrófico</v>
      </c>
      <c r="AD32" s="106">
        <f t="shared" si="3"/>
        <v>5</v>
      </c>
      <c r="AE32" s="107" t="str">
        <f t="shared" si="7"/>
        <v>Extremo</v>
      </c>
      <c r="AF32" s="108" t="s">
        <v>9</v>
      </c>
    </row>
    <row r="33" spans="2:32" ht="43.5" customHeight="1" x14ac:dyDescent="0.25">
      <c r="B33" s="395"/>
      <c r="C33" s="388"/>
      <c r="D33" s="468"/>
      <c r="E33" s="445" t="str">
        <f>'3-IDENTIFICACIÓN DEL RIESGO'!G56</f>
        <v>Alterar u omitir información en desarrollo del procedimiento de Registro de Sujetos de Ordenamiento, para favorecer a terceros.</v>
      </c>
      <c r="F33" s="446"/>
      <c r="G33" s="621" t="s">
        <v>26</v>
      </c>
      <c r="H33" s="105">
        <f t="shared" si="0"/>
        <v>3</v>
      </c>
      <c r="I33" s="155" t="s">
        <v>128</v>
      </c>
      <c r="J33" s="155" t="s">
        <v>185</v>
      </c>
      <c r="K33" s="155" t="s">
        <v>128</v>
      </c>
      <c r="L33" s="155" t="s">
        <v>128</v>
      </c>
      <c r="M33" s="155" t="s">
        <v>128</v>
      </c>
      <c r="N33" s="155" t="s">
        <v>128</v>
      </c>
      <c r="O33" s="155" t="s">
        <v>185</v>
      </c>
      <c r="P33" s="155" t="s">
        <v>128</v>
      </c>
      <c r="Q33" s="155" t="s">
        <v>128</v>
      </c>
      <c r="R33" s="155" t="s">
        <v>128</v>
      </c>
      <c r="S33" s="155" t="s">
        <v>128</v>
      </c>
      <c r="T33" s="155" t="s">
        <v>128</v>
      </c>
      <c r="U33" s="155" t="s">
        <v>128</v>
      </c>
      <c r="V33" s="155" t="s">
        <v>128</v>
      </c>
      <c r="W33" s="155" t="s">
        <v>128</v>
      </c>
      <c r="X33" s="155" t="s">
        <v>185</v>
      </c>
      <c r="Y33" s="155" t="s">
        <v>185</v>
      </c>
      <c r="Z33" s="155" t="s">
        <v>128</v>
      </c>
      <c r="AA33" s="155" t="s">
        <v>185</v>
      </c>
      <c r="AB33" s="167">
        <f t="shared" si="5"/>
        <v>14</v>
      </c>
      <c r="AC33" s="106" t="str">
        <f t="shared" si="6"/>
        <v>Catastrófico</v>
      </c>
      <c r="AD33" s="106">
        <f t="shared" si="3"/>
        <v>5</v>
      </c>
      <c r="AE33" s="107" t="str">
        <f t="shared" si="7"/>
        <v>Extremo</v>
      </c>
      <c r="AF33" s="108" t="s">
        <v>9</v>
      </c>
    </row>
    <row r="34" spans="2:32" ht="40.5" customHeight="1" x14ac:dyDescent="0.25">
      <c r="B34" s="395"/>
      <c r="C34" s="388"/>
      <c r="D34" s="468"/>
      <c r="E34" s="445" t="str">
        <f>'3-IDENTIFICACIÓN DEL RIESGO'!G58</f>
        <v>Alterar u omitir información en la expedición de actos administrativos sobre la implementación de los POSPR</v>
      </c>
      <c r="F34" s="446"/>
      <c r="G34" s="621" t="s">
        <v>26</v>
      </c>
      <c r="H34" s="105">
        <f t="shared" si="0"/>
        <v>3</v>
      </c>
      <c r="I34" s="155" t="s">
        <v>128</v>
      </c>
      <c r="J34" s="155" t="s">
        <v>185</v>
      </c>
      <c r="K34" s="155" t="s">
        <v>128</v>
      </c>
      <c r="L34" s="155" t="s">
        <v>128</v>
      </c>
      <c r="M34" s="155" t="s">
        <v>128</v>
      </c>
      <c r="N34" s="155" t="s">
        <v>128</v>
      </c>
      <c r="O34" s="155" t="s">
        <v>185</v>
      </c>
      <c r="P34" s="155" t="s">
        <v>128</v>
      </c>
      <c r="Q34" s="155" t="s">
        <v>128</v>
      </c>
      <c r="R34" s="155" t="s">
        <v>128</v>
      </c>
      <c r="S34" s="155" t="s">
        <v>128</v>
      </c>
      <c r="T34" s="155" t="s">
        <v>128</v>
      </c>
      <c r="U34" s="155" t="s">
        <v>128</v>
      </c>
      <c r="V34" s="155" t="s">
        <v>128</v>
      </c>
      <c r="W34" s="155" t="s">
        <v>128</v>
      </c>
      <c r="X34" s="155" t="s">
        <v>185</v>
      </c>
      <c r="Y34" s="155" t="s">
        <v>185</v>
      </c>
      <c r="Z34" s="155" t="s">
        <v>128</v>
      </c>
      <c r="AA34" s="155" t="s">
        <v>185</v>
      </c>
      <c r="AB34" s="167">
        <f t="shared" si="5"/>
        <v>14</v>
      </c>
      <c r="AC34" s="106" t="str">
        <f t="shared" si="6"/>
        <v>Catastrófico</v>
      </c>
      <c r="AD34" s="106">
        <f t="shared" si="3"/>
        <v>5</v>
      </c>
      <c r="AE34" s="107" t="str">
        <f t="shared" si="7"/>
        <v>Extremo</v>
      </c>
      <c r="AF34" s="108" t="s">
        <v>9</v>
      </c>
    </row>
    <row r="35" spans="2:32" ht="56.25" customHeight="1" x14ac:dyDescent="0.25">
      <c r="B35" s="396"/>
      <c r="C35" s="390"/>
      <c r="D35" s="469"/>
      <c r="E35" s="445" t="str">
        <f>'3-IDENTIFICACIÓN DEL RIESGO'!G60</f>
        <v>Los servidores públicos y/o colaboradores de las UGT, solicitan o reciben dadivas  por diligenciamiento o entrega del Formulario de Inscripción de Sujetos de Ordenamiento - FISO</v>
      </c>
      <c r="F35" s="446"/>
      <c r="G35" s="621" t="s">
        <v>24</v>
      </c>
      <c r="H35" s="105">
        <f t="shared" si="0"/>
        <v>4</v>
      </c>
      <c r="I35" s="155" t="s">
        <v>128</v>
      </c>
      <c r="J35" s="155" t="s">
        <v>128</v>
      </c>
      <c r="K35" s="155" t="s">
        <v>128</v>
      </c>
      <c r="L35" s="155" t="s">
        <v>128</v>
      </c>
      <c r="M35" s="155" t="s">
        <v>128</v>
      </c>
      <c r="N35" s="155" t="s">
        <v>185</v>
      </c>
      <c r="O35" s="155" t="s">
        <v>128</v>
      </c>
      <c r="P35" s="155" t="s">
        <v>128</v>
      </c>
      <c r="Q35" s="155" t="s">
        <v>128</v>
      </c>
      <c r="R35" s="155" t="s">
        <v>128</v>
      </c>
      <c r="S35" s="155" t="s">
        <v>128</v>
      </c>
      <c r="T35" s="155" t="s">
        <v>128</v>
      </c>
      <c r="U35" s="155" t="s">
        <v>185</v>
      </c>
      <c r="V35" s="155" t="s">
        <v>128</v>
      </c>
      <c r="W35" s="155" t="s">
        <v>128</v>
      </c>
      <c r="X35" s="155" t="s">
        <v>185</v>
      </c>
      <c r="Y35" s="155" t="s">
        <v>128</v>
      </c>
      <c r="Z35" s="155" t="s">
        <v>128</v>
      </c>
      <c r="AA35" s="155" t="s">
        <v>128</v>
      </c>
      <c r="AB35" s="167">
        <f t="shared" si="5"/>
        <v>16</v>
      </c>
      <c r="AC35" s="106" t="str">
        <f t="shared" si="6"/>
        <v>Catastrófico</v>
      </c>
      <c r="AD35" s="106">
        <f t="shared" si="3"/>
        <v>5</v>
      </c>
      <c r="AE35" s="107" t="str">
        <f t="shared" si="7"/>
        <v>Extremo</v>
      </c>
      <c r="AF35" s="108" t="s">
        <v>9</v>
      </c>
    </row>
    <row r="36" spans="2:32" ht="87.75" customHeight="1" x14ac:dyDescent="0.25">
      <c r="B36" s="394" t="str">
        <f>'3-IDENTIFICACIÓN DEL RIESGO'!B62</f>
        <v>Seguridad Jurídica sobre la Titularidad de la Tierra y los Territorios</v>
      </c>
      <c r="C36" s="386"/>
      <c r="D36" s="467" t="str">
        <f>'3-IDENTIFICACIÓN DEL RIESGO'!E62</f>
        <v>1. Dirección de Gestión Jurídica de Tierras.
2. Subdirección de procesos Agrarios y Gestión Jurídica.
3. Subdirección de seguridad Jurídica.
4. Dirección Asuntos Étnicos.
5. Subdirección Asuntos Étnicos.</v>
      </c>
      <c r="E36" s="445" t="str">
        <f>'3-IDENTIFICACIÓN DEL RIESGO'!G62</f>
        <v xml:space="preserve">Servidores públicos o colaboradores de la ANT, que en beneficio propio o de un tercero dilaten, omitan o incidan indebidamente en trámites o actuaciones administrativas de procesos agrarios o formalización de la propiedad privada rural. </v>
      </c>
      <c r="F36" s="446"/>
      <c r="G36" s="621" t="s">
        <v>67</v>
      </c>
      <c r="H36" s="105">
        <f t="shared" si="0"/>
        <v>1</v>
      </c>
      <c r="I36" s="155" t="s">
        <v>128</v>
      </c>
      <c r="J36" s="155" t="s">
        <v>128</v>
      </c>
      <c r="K36" s="155" t="s">
        <v>128</v>
      </c>
      <c r="L36" s="155" t="s">
        <v>185</v>
      </c>
      <c r="M36" s="155" t="s">
        <v>128</v>
      </c>
      <c r="N36" s="155" t="s">
        <v>128</v>
      </c>
      <c r="O36" s="155" t="s">
        <v>128</v>
      </c>
      <c r="P36" s="155" t="s">
        <v>128</v>
      </c>
      <c r="Q36" s="155" t="s">
        <v>128</v>
      </c>
      <c r="R36" s="155" t="s">
        <v>128</v>
      </c>
      <c r="S36" s="155" t="s">
        <v>128</v>
      </c>
      <c r="T36" s="155" t="s">
        <v>128</v>
      </c>
      <c r="U36" s="155" t="s">
        <v>128</v>
      </c>
      <c r="V36" s="155" t="s">
        <v>128</v>
      </c>
      <c r="W36" s="155" t="s">
        <v>128</v>
      </c>
      <c r="X36" s="155" t="s">
        <v>185</v>
      </c>
      <c r="Y36" s="155" t="s">
        <v>128</v>
      </c>
      <c r="Z36" s="155" t="s">
        <v>185</v>
      </c>
      <c r="AA36" s="155" t="s">
        <v>128</v>
      </c>
      <c r="AB36" s="167">
        <f t="shared" si="5"/>
        <v>16</v>
      </c>
      <c r="AC36" s="106" t="str">
        <f t="shared" si="6"/>
        <v>Catastrófico</v>
      </c>
      <c r="AD36" s="106">
        <f t="shared" si="3"/>
        <v>5</v>
      </c>
      <c r="AE36" s="107" t="str">
        <f t="shared" si="7"/>
        <v>Extremo</v>
      </c>
      <c r="AF36" s="108" t="s">
        <v>9</v>
      </c>
    </row>
    <row r="37" spans="2:32" ht="25.5" x14ac:dyDescent="0.25">
      <c r="B37" s="395"/>
      <c r="C37" s="388"/>
      <c r="D37" s="468"/>
      <c r="E37" s="445">
        <f>'3-IDENTIFICACIÓN DEL RIESGO'!G64</f>
        <v>0</v>
      </c>
      <c r="F37" s="446"/>
      <c r="G37" s="621"/>
      <c r="H37" s="105" t="b">
        <f t="shared" si="0"/>
        <v>0</v>
      </c>
      <c r="I37" s="155"/>
      <c r="J37" s="155"/>
      <c r="K37" s="155"/>
      <c r="L37" s="155"/>
      <c r="M37" s="155"/>
      <c r="N37" s="155"/>
      <c r="O37" s="155"/>
      <c r="P37" s="155"/>
      <c r="Q37" s="155"/>
      <c r="R37" s="155"/>
      <c r="S37" s="155"/>
      <c r="T37" s="155"/>
      <c r="U37" s="155"/>
      <c r="V37" s="155"/>
      <c r="W37" s="155"/>
      <c r="X37" s="155"/>
      <c r="Y37" s="155"/>
      <c r="Z37" s="155"/>
      <c r="AA37" s="155"/>
      <c r="AB37" s="167">
        <f t="shared" si="5"/>
        <v>0</v>
      </c>
      <c r="AC37" s="106" t="str">
        <f t="shared" si="6"/>
        <v>Moderado</v>
      </c>
      <c r="AD37" s="106">
        <f t="shared" si="3"/>
        <v>3</v>
      </c>
      <c r="AE37" s="107" t="b">
        <f t="shared" si="7"/>
        <v>0</v>
      </c>
      <c r="AF37" s="108" t="s">
        <v>9</v>
      </c>
    </row>
    <row r="38" spans="2:32" ht="25.5" x14ac:dyDescent="0.25">
      <c r="B38" s="395"/>
      <c r="C38" s="388"/>
      <c r="D38" s="468"/>
      <c r="E38" s="445">
        <f>'3-IDENTIFICACIÓN DEL RIESGO'!G66</f>
        <v>0</v>
      </c>
      <c r="F38" s="446"/>
      <c r="G38" s="621"/>
      <c r="H38" s="105" t="b">
        <f t="shared" si="0"/>
        <v>0</v>
      </c>
      <c r="I38" s="155"/>
      <c r="J38" s="155"/>
      <c r="K38" s="155"/>
      <c r="L38" s="155"/>
      <c r="M38" s="155"/>
      <c r="N38" s="155"/>
      <c r="O38" s="155"/>
      <c r="P38" s="155"/>
      <c r="Q38" s="155"/>
      <c r="R38" s="155"/>
      <c r="S38" s="155"/>
      <c r="T38" s="155"/>
      <c r="U38" s="155"/>
      <c r="V38" s="155"/>
      <c r="W38" s="155"/>
      <c r="X38" s="155"/>
      <c r="Y38" s="155"/>
      <c r="Z38" s="155"/>
      <c r="AA38" s="155"/>
      <c r="AB38" s="167">
        <f t="shared" si="5"/>
        <v>0</v>
      </c>
      <c r="AC38" s="106" t="str">
        <f t="shared" si="6"/>
        <v>Moderado</v>
      </c>
      <c r="AD38" s="106">
        <f t="shared" si="3"/>
        <v>3</v>
      </c>
      <c r="AE38" s="107" t="b">
        <f t="shared" si="7"/>
        <v>0</v>
      </c>
      <c r="AF38" s="108" t="s">
        <v>9</v>
      </c>
    </row>
    <row r="39" spans="2:32" ht="43.5" customHeight="1" x14ac:dyDescent="0.25">
      <c r="B39" s="395"/>
      <c r="C39" s="388"/>
      <c r="D39" s="468"/>
      <c r="E39" s="445" t="str">
        <f>'3-IDENTIFICACIÓN DEL RIESGO'!G68</f>
        <v>Servidores públicos y/o colaboradores de las UGT reciben dádivas por agilizar, omitir o dilatar trámites para el desarrollo de procesos agrarios</v>
      </c>
      <c r="F39" s="446"/>
      <c r="G39" s="621" t="s">
        <v>24</v>
      </c>
      <c r="H39" s="105">
        <f t="shared" si="0"/>
        <v>4</v>
      </c>
      <c r="I39" s="155" t="s">
        <v>128</v>
      </c>
      <c r="J39" s="155" t="s">
        <v>128</v>
      </c>
      <c r="K39" s="155" t="s">
        <v>128</v>
      </c>
      <c r="L39" s="155" t="s">
        <v>128</v>
      </c>
      <c r="M39" s="155" t="s">
        <v>128</v>
      </c>
      <c r="N39" s="155" t="s">
        <v>185</v>
      </c>
      <c r="O39" s="155" t="s">
        <v>128</v>
      </c>
      <c r="P39" s="155" t="s">
        <v>128</v>
      </c>
      <c r="Q39" s="155" t="s">
        <v>128</v>
      </c>
      <c r="R39" s="155" t="s">
        <v>128</v>
      </c>
      <c r="S39" s="155" t="s">
        <v>128</v>
      </c>
      <c r="T39" s="155" t="s">
        <v>128</v>
      </c>
      <c r="U39" s="155" t="s">
        <v>185</v>
      </c>
      <c r="V39" s="155" t="s">
        <v>128</v>
      </c>
      <c r="W39" s="155" t="s">
        <v>128</v>
      </c>
      <c r="X39" s="155" t="s">
        <v>185</v>
      </c>
      <c r="Y39" s="155" t="s">
        <v>128</v>
      </c>
      <c r="Z39" s="155" t="s">
        <v>128</v>
      </c>
      <c r="AA39" s="155" t="s">
        <v>128</v>
      </c>
      <c r="AB39" s="167">
        <f t="shared" si="5"/>
        <v>16</v>
      </c>
      <c r="AC39" s="106" t="str">
        <f t="shared" si="6"/>
        <v>Catastrófico</v>
      </c>
      <c r="AD39" s="106">
        <f t="shared" si="3"/>
        <v>5</v>
      </c>
      <c r="AE39" s="107" t="str">
        <f t="shared" si="7"/>
        <v>Extremo</v>
      </c>
      <c r="AF39" s="108" t="s">
        <v>9</v>
      </c>
    </row>
    <row r="40" spans="2:32" ht="25.5" x14ac:dyDescent="0.25">
      <c r="B40" s="396"/>
      <c r="C40" s="390"/>
      <c r="D40" s="469"/>
      <c r="E40" s="445" t="str">
        <f>'3-IDENTIFICACIÓN DEL RIESGO'!G70</f>
        <v>Riesgo 5</v>
      </c>
      <c r="F40" s="446"/>
      <c r="G40" s="621"/>
      <c r="H40" s="105" t="b">
        <f t="shared" si="0"/>
        <v>0</v>
      </c>
      <c r="I40" s="155"/>
      <c r="J40" s="155"/>
      <c r="K40" s="155"/>
      <c r="L40" s="155"/>
      <c r="M40" s="155"/>
      <c r="N40" s="155"/>
      <c r="O40" s="155"/>
      <c r="P40" s="155"/>
      <c r="Q40" s="155"/>
      <c r="R40" s="155"/>
      <c r="S40" s="155"/>
      <c r="T40" s="155"/>
      <c r="U40" s="155"/>
      <c r="V40" s="155"/>
      <c r="W40" s="155"/>
      <c r="X40" s="155"/>
      <c r="Y40" s="155"/>
      <c r="Z40" s="155"/>
      <c r="AA40" s="155"/>
      <c r="AB40" s="167">
        <f t="shared" si="5"/>
        <v>0</v>
      </c>
      <c r="AC40" s="106" t="str">
        <f t="shared" si="6"/>
        <v>Moderado</v>
      </c>
      <c r="AD40" s="106">
        <f t="shared" si="3"/>
        <v>3</v>
      </c>
      <c r="AE40" s="107" t="b">
        <f t="shared" si="7"/>
        <v>0</v>
      </c>
      <c r="AF40" s="108" t="s">
        <v>9</v>
      </c>
    </row>
    <row r="41" spans="2:32" ht="61.5" customHeight="1" x14ac:dyDescent="0.25">
      <c r="B41" s="394" t="str">
        <f>'3-IDENTIFICACIÓN DEL RIESGO'!B72</f>
        <v>Acceso a la Propiedad de la Tierra y los Territorios</v>
      </c>
      <c r="C41" s="386"/>
      <c r="D41" s="467"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E41" s="445" t="str">
        <f>'3-IDENTIFICACIÓN DEL RIESGO'!G72</f>
        <v>Manipulación y/u omisión de la información obtenida en la visita agronómica o estudio preliminar y complementario de títulos  de expedientes de Compra Directa de la DAT para  beneficio propio o de particulares.</v>
      </c>
      <c r="F41" s="446"/>
      <c r="G41" s="621" t="s">
        <v>24</v>
      </c>
      <c r="H41" s="105">
        <f t="shared" si="0"/>
        <v>4</v>
      </c>
      <c r="I41" s="155" t="s">
        <v>128</v>
      </c>
      <c r="J41" s="155" t="s">
        <v>128</v>
      </c>
      <c r="K41" s="155" t="s">
        <v>128</v>
      </c>
      <c r="L41" s="155" t="s">
        <v>128</v>
      </c>
      <c r="M41" s="155" t="s">
        <v>128</v>
      </c>
      <c r="N41" s="155" t="s">
        <v>128</v>
      </c>
      <c r="O41" s="155" t="s">
        <v>128</v>
      </c>
      <c r="P41" s="155" t="s">
        <v>128</v>
      </c>
      <c r="Q41" s="155" t="s">
        <v>128</v>
      </c>
      <c r="R41" s="155" t="s">
        <v>128</v>
      </c>
      <c r="S41" s="155" t="s">
        <v>128</v>
      </c>
      <c r="T41" s="155" t="s">
        <v>128</v>
      </c>
      <c r="U41" s="155" t="s">
        <v>128</v>
      </c>
      <c r="V41" s="155" t="s">
        <v>128</v>
      </c>
      <c r="W41" s="155" t="s">
        <v>128</v>
      </c>
      <c r="X41" s="155" t="s">
        <v>185</v>
      </c>
      <c r="Y41" s="155" t="s">
        <v>128</v>
      </c>
      <c r="Z41" s="155" t="s">
        <v>128</v>
      </c>
      <c r="AA41" s="155" t="s">
        <v>128</v>
      </c>
      <c r="AB41" s="167">
        <f t="shared" si="5"/>
        <v>18</v>
      </c>
      <c r="AC41" s="106" t="str">
        <f t="shared" si="6"/>
        <v>Catastrófico</v>
      </c>
      <c r="AD41" s="106">
        <f t="shared" si="3"/>
        <v>5</v>
      </c>
      <c r="AE41" s="107" t="str">
        <f t="shared" si="7"/>
        <v>Extremo</v>
      </c>
      <c r="AF41" s="108" t="s">
        <v>9</v>
      </c>
    </row>
    <row r="42" spans="2:32" ht="63" customHeight="1" x14ac:dyDescent="0.25">
      <c r="B42" s="395"/>
      <c r="C42" s="388"/>
      <c r="D42" s="468"/>
      <c r="E42" s="445" t="str">
        <f>'3-IDENTIFICACIÓN DEL RIESGO'!G74</f>
        <v xml:space="preserve">Manipulación de la información durante las actividades de verificación de requisitos mínimos del predio de tipo jurídico, técnico o ambiental  bajo el cual se materialice un subsidio, para beneficio propio o de un tercero </v>
      </c>
      <c r="F42" s="446"/>
      <c r="G42" s="621" t="s">
        <v>24</v>
      </c>
      <c r="H42" s="105">
        <f t="shared" si="0"/>
        <v>4</v>
      </c>
      <c r="I42" s="155" t="s">
        <v>128</v>
      </c>
      <c r="J42" s="155" t="s">
        <v>128</v>
      </c>
      <c r="K42" s="155" t="s">
        <v>128</v>
      </c>
      <c r="L42" s="155" t="s">
        <v>128</v>
      </c>
      <c r="M42" s="155" t="s">
        <v>128</v>
      </c>
      <c r="N42" s="155" t="s">
        <v>128</v>
      </c>
      <c r="O42" s="155" t="s">
        <v>128</v>
      </c>
      <c r="P42" s="155" t="s">
        <v>128</v>
      </c>
      <c r="Q42" s="155" t="s">
        <v>185</v>
      </c>
      <c r="R42" s="155" t="s">
        <v>128</v>
      </c>
      <c r="S42" s="155" t="s">
        <v>128</v>
      </c>
      <c r="T42" s="155" t="s">
        <v>128</v>
      </c>
      <c r="U42" s="155" t="s">
        <v>128</v>
      </c>
      <c r="V42" s="155" t="s">
        <v>128</v>
      </c>
      <c r="W42" s="155" t="s">
        <v>128</v>
      </c>
      <c r="X42" s="155" t="s">
        <v>185</v>
      </c>
      <c r="Y42" s="155" t="s">
        <v>128</v>
      </c>
      <c r="Z42" s="155" t="s">
        <v>128</v>
      </c>
      <c r="AA42" s="155" t="s">
        <v>185</v>
      </c>
      <c r="AB42" s="167">
        <f t="shared" si="5"/>
        <v>16</v>
      </c>
      <c r="AC42" s="106" t="str">
        <f t="shared" si="6"/>
        <v>Catastrófico</v>
      </c>
      <c r="AD42" s="106">
        <f t="shared" si="3"/>
        <v>5</v>
      </c>
      <c r="AE42" s="107" t="str">
        <f t="shared" si="7"/>
        <v>Extremo</v>
      </c>
      <c r="AF42" s="108" t="s">
        <v>9</v>
      </c>
    </row>
    <row r="43" spans="2:32" ht="46.5" customHeight="1" x14ac:dyDescent="0.25">
      <c r="B43" s="395"/>
      <c r="C43" s="388"/>
      <c r="D43" s="468"/>
      <c r="E43" s="445" t="str">
        <f>'3-IDENTIFICACIÓN DEL RIESGO'!G76</f>
        <v xml:space="preserve">Manipulación de la información en las diferentes etapas del procedimiento de Revocatoria Directa de la DAT para beneficio propio y/o de particulares </v>
      </c>
      <c r="F43" s="446"/>
      <c r="G43" s="621" t="s">
        <v>24</v>
      </c>
      <c r="H43" s="105">
        <f t="shared" si="0"/>
        <v>4</v>
      </c>
      <c r="I43" s="155" t="s">
        <v>128</v>
      </c>
      <c r="J43" s="155" t="s">
        <v>128</v>
      </c>
      <c r="K43" s="155" t="s">
        <v>128</v>
      </c>
      <c r="L43" s="155" t="s">
        <v>128</v>
      </c>
      <c r="M43" s="155" t="s">
        <v>128</v>
      </c>
      <c r="N43" s="155" t="s">
        <v>128</v>
      </c>
      <c r="O43" s="155" t="s">
        <v>128</v>
      </c>
      <c r="P43" s="155" t="s">
        <v>128</v>
      </c>
      <c r="Q43" s="155" t="s">
        <v>185</v>
      </c>
      <c r="R43" s="155" t="s">
        <v>128</v>
      </c>
      <c r="S43" s="155" t="s">
        <v>128</v>
      </c>
      <c r="T43" s="155" t="s">
        <v>128</v>
      </c>
      <c r="U43" s="155" t="s">
        <v>128</v>
      </c>
      <c r="V43" s="155" t="s">
        <v>128</v>
      </c>
      <c r="W43" s="155" t="s">
        <v>128</v>
      </c>
      <c r="X43" s="155" t="s">
        <v>185</v>
      </c>
      <c r="Y43" s="155" t="s">
        <v>128</v>
      </c>
      <c r="Z43" s="155" t="s">
        <v>128</v>
      </c>
      <c r="AA43" s="155" t="s">
        <v>185</v>
      </c>
      <c r="AB43" s="167">
        <f t="shared" si="5"/>
        <v>16</v>
      </c>
      <c r="AC43" s="106" t="str">
        <f t="shared" si="6"/>
        <v>Catastrófico</v>
      </c>
      <c r="AD43" s="106">
        <f t="shared" si="3"/>
        <v>5</v>
      </c>
      <c r="AE43" s="107" t="str">
        <f t="shared" si="7"/>
        <v>Extremo</v>
      </c>
      <c r="AF43" s="108" t="s">
        <v>9</v>
      </c>
    </row>
    <row r="44" spans="2:32" ht="64.5" customHeight="1" x14ac:dyDescent="0.25">
      <c r="B44" s="395"/>
      <c r="C44" s="388"/>
      <c r="D44" s="468"/>
      <c r="E44" s="445" t="str">
        <f>'3-IDENTIFICACIÓN DEL RIESGO'!G78</f>
        <v>Manipulación de la información entregada a las  subdirecciones misionales según el  POSPR-P-006 P Procedimiento Único de Ordenamiento Social de la Propiedad,  para beneficio propio o de terceros</v>
      </c>
      <c r="F44" s="446"/>
      <c r="G44" s="621" t="s">
        <v>24</v>
      </c>
      <c r="H44" s="105">
        <f t="shared" si="0"/>
        <v>4</v>
      </c>
      <c r="I44" s="155" t="s">
        <v>128</v>
      </c>
      <c r="J44" s="155" t="s">
        <v>128</v>
      </c>
      <c r="K44" s="155" t="s">
        <v>128</v>
      </c>
      <c r="L44" s="155" t="s">
        <v>128</v>
      </c>
      <c r="M44" s="155" t="s">
        <v>128</v>
      </c>
      <c r="N44" s="155" t="s">
        <v>128</v>
      </c>
      <c r="O44" s="155" t="s">
        <v>128</v>
      </c>
      <c r="P44" s="155" t="s">
        <v>128</v>
      </c>
      <c r="Q44" s="155" t="s">
        <v>128</v>
      </c>
      <c r="R44" s="155" t="s">
        <v>128</v>
      </c>
      <c r="S44" s="155" t="s">
        <v>128</v>
      </c>
      <c r="T44" s="155" t="s">
        <v>128</v>
      </c>
      <c r="U44" s="155" t="s">
        <v>128</v>
      </c>
      <c r="V44" s="155" t="s">
        <v>128</v>
      </c>
      <c r="W44" s="155" t="s">
        <v>128</v>
      </c>
      <c r="X44" s="155" t="s">
        <v>185</v>
      </c>
      <c r="Y44" s="155" t="s">
        <v>128</v>
      </c>
      <c r="Z44" s="155" t="s">
        <v>128</v>
      </c>
      <c r="AA44" s="155" t="s">
        <v>185</v>
      </c>
      <c r="AB44" s="167">
        <f t="shared" si="5"/>
        <v>17</v>
      </c>
      <c r="AC44" s="106" t="str">
        <f t="shared" si="6"/>
        <v>Catastrófico</v>
      </c>
      <c r="AD44" s="106">
        <f t="shared" si="3"/>
        <v>5</v>
      </c>
      <c r="AE44" s="107" t="str">
        <f t="shared" si="7"/>
        <v>Extremo</v>
      </c>
      <c r="AF44" s="108" t="s">
        <v>9</v>
      </c>
    </row>
    <row r="45" spans="2:32" ht="57.75" customHeight="1" x14ac:dyDescent="0.25">
      <c r="B45" s="395"/>
      <c r="C45" s="388"/>
      <c r="D45" s="468"/>
      <c r="E45" s="445" t="str">
        <f>'3-IDENTIFICACIÓN DEL RIESGO'!G80</f>
        <v>Adquisición de predios para enfoque diferencial étnico sin pleno cumplimiento de requisitos o por fuera de las necesidades y prioridades establecidos por la ANT, para beneficio de particulares</v>
      </c>
      <c r="F45" s="446"/>
      <c r="G45" s="621" t="s">
        <v>24</v>
      </c>
      <c r="H45" s="105">
        <f t="shared" si="0"/>
        <v>4</v>
      </c>
      <c r="I45" s="155" t="s">
        <v>128</v>
      </c>
      <c r="J45" s="155" t="s">
        <v>128</v>
      </c>
      <c r="K45" s="155" t="s">
        <v>128</v>
      </c>
      <c r="L45" s="155" t="s">
        <v>128</v>
      </c>
      <c r="M45" s="155" t="s">
        <v>128</v>
      </c>
      <c r="N45" s="155" t="s">
        <v>128</v>
      </c>
      <c r="O45" s="155" t="s">
        <v>128</v>
      </c>
      <c r="P45" s="155" t="s">
        <v>128</v>
      </c>
      <c r="Q45" s="155" t="s">
        <v>128</v>
      </c>
      <c r="R45" s="155" t="s">
        <v>128</v>
      </c>
      <c r="S45" s="155" t="s">
        <v>128</v>
      </c>
      <c r="T45" s="155" t="s">
        <v>128</v>
      </c>
      <c r="U45" s="155" t="s">
        <v>128</v>
      </c>
      <c r="V45" s="155" t="s">
        <v>128</v>
      </c>
      <c r="W45" s="155" t="s">
        <v>128</v>
      </c>
      <c r="X45" s="155" t="s">
        <v>185</v>
      </c>
      <c r="Y45" s="155" t="s">
        <v>128</v>
      </c>
      <c r="Z45" s="155" t="s">
        <v>128</v>
      </c>
      <c r="AA45" s="155" t="s">
        <v>185</v>
      </c>
      <c r="AB45" s="167">
        <f t="shared" si="5"/>
        <v>17</v>
      </c>
      <c r="AC45" s="106" t="str">
        <f t="shared" si="6"/>
        <v>Catastrófico</v>
      </c>
      <c r="AD45" s="106">
        <f t="shared" si="3"/>
        <v>5</v>
      </c>
      <c r="AE45" s="107" t="str">
        <f t="shared" si="7"/>
        <v>Extremo</v>
      </c>
      <c r="AF45" s="108" t="s">
        <v>9</v>
      </c>
    </row>
    <row r="46" spans="2:32" ht="59.25" customHeight="1" x14ac:dyDescent="0.25">
      <c r="B46" s="395"/>
      <c r="C46" s="388"/>
      <c r="D46" s="468"/>
      <c r="E46" s="445" t="str">
        <f>'3-IDENTIFICACIÓN DEL RIESGO'!G82</f>
        <v>Desviación de recursos en el desarrollo del proceso de la iniciativa Comunitaria con enfoque diferencial étnico y enfoque de genero, para beneficio de un contratista o funcionario o un tercero.</v>
      </c>
      <c r="F46" s="446"/>
      <c r="G46" s="621" t="s">
        <v>26</v>
      </c>
      <c r="H46" s="105">
        <f t="shared" si="0"/>
        <v>3</v>
      </c>
      <c r="I46" s="155" t="s">
        <v>128</v>
      </c>
      <c r="J46" s="155" t="s">
        <v>128</v>
      </c>
      <c r="K46" s="155" t="s">
        <v>128</v>
      </c>
      <c r="L46" s="155" t="s">
        <v>185</v>
      </c>
      <c r="M46" s="155" t="s">
        <v>128</v>
      </c>
      <c r="N46" s="155" t="s">
        <v>128</v>
      </c>
      <c r="O46" s="155" t="s">
        <v>128</v>
      </c>
      <c r="P46" s="155" t="s">
        <v>128</v>
      </c>
      <c r="Q46" s="155" t="s">
        <v>185</v>
      </c>
      <c r="R46" s="155" t="s">
        <v>128</v>
      </c>
      <c r="S46" s="155" t="s">
        <v>128</v>
      </c>
      <c r="T46" s="155" t="s">
        <v>128</v>
      </c>
      <c r="U46" s="155" t="s">
        <v>128</v>
      </c>
      <c r="V46" s="155" t="s">
        <v>128</v>
      </c>
      <c r="W46" s="155" t="s">
        <v>128</v>
      </c>
      <c r="X46" s="155" t="s">
        <v>185</v>
      </c>
      <c r="Y46" s="155" t="s">
        <v>185</v>
      </c>
      <c r="Z46" s="155" t="s">
        <v>128</v>
      </c>
      <c r="AA46" s="155" t="s">
        <v>185</v>
      </c>
      <c r="AB46" s="167">
        <f t="shared" si="5"/>
        <v>14</v>
      </c>
      <c r="AC46" s="106" t="str">
        <f t="shared" si="6"/>
        <v>Catastrófico</v>
      </c>
      <c r="AD46" s="106">
        <f t="shared" si="3"/>
        <v>5</v>
      </c>
      <c r="AE46" s="107" t="str">
        <f t="shared" si="7"/>
        <v>Extremo</v>
      </c>
      <c r="AF46" s="108" t="s">
        <v>9</v>
      </c>
    </row>
    <row r="47" spans="2:32" ht="36.75" customHeight="1" x14ac:dyDescent="0.25">
      <c r="B47" s="395"/>
      <c r="C47" s="388"/>
      <c r="D47" s="468"/>
      <c r="E47" s="445" t="str">
        <f>'3-IDENTIFICACIÓN DEL RIESGO'!G84</f>
        <v>Dilación en la atención a las solicitudes de comunidades étnicas favoreciendo intereses particulares.</v>
      </c>
      <c r="F47" s="446"/>
      <c r="G47" s="621" t="s">
        <v>67</v>
      </c>
      <c r="H47" s="105">
        <f t="shared" si="0"/>
        <v>1</v>
      </c>
      <c r="I47" s="155" t="s">
        <v>128</v>
      </c>
      <c r="J47" s="155" t="s">
        <v>185</v>
      </c>
      <c r="K47" s="155" t="s">
        <v>128</v>
      </c>
      <c r="L47" s="155" t="s">
        <v>185</v>
      </c>
      <c r="M47" s="155" t="s">
        <v>128</v>
      </c>
      <c r="N47" s="155" t="s">
        <v>185</v>
      </c>
      <c r="O47" s="155" t="s">
        <v>128</v>
      </c>
      <c r="P47" s="155" t="s">
        <v>128</v>
      </c>
      <c r="Q47" s="155" t="s">
        <v>185</v>
      </c>
      <c r="R47" s="155" t="s">
        <v>128</v>
      </c>
      <c r="S47" s="155" t="s">
        <v>128</v>
      </c>
      <c r="T47" s="155" t="s">
        <v>128</v>
      </c>
      <c r="U47" s="155" t="s">
        <v>185</v>
      </c>
      <c r="V47" s="155" t="s">
        <v>185</v>
      </c>
      <c r="W47" s="155" t="s">
        <v>128</v>
      </c>
      <c r="X47" s="155" t="s">
        <v>185</v>
      </c>
      <c r="Y47" s="155" t="s">
        <v>185</v>
      </c>
      <c r="Z47" s="155" t="s">
        <v>128</v>
      </c>
      <c r="AA47" s="155" t="s">
        <v>185</v>
      </c>
      <c r="AB47" s="167">
        <f t="shared" si="5"/>
        <v>10</v>
      </c>
      <c r="AC47" s="106" t="str">
        <f t="shared" si="6"/>
        <v>Mayor</v>
      </c>
      <c r="AD47" s="106">
        <f t="shared" si="3"/>
        <v>4</v>
      </c>
      <c r="AE47" s="107" t="str">
        <f t="shared" si="7"/>
        <v>Alto</v>
      </c>
      <c r="AF47" s="108" t="s">
        <v>9</v>
      </c>
    </row>
    <row r="48" spans="2:32" ht="61.5" customHeight="1" x14ac:dyDescent="0.25">
      <c r="B48" s="395"/>
      <c r="C48" s="388"/>
      <c r="D48" s="468"/>
      <c r="E48" s="445" t="str">
        <f>'3-IDENTIFICACIÓN DEL RIESGO'!G86</f>
        <v>Favorecimiento en la atención de solicitudes de formalización de territorios colectivos a comunidades étnicas específicas por parte de la Subdirección de Asuntos Étnicos, desconociendo el principio de equidad.</v>
      </c>
      <c r="F48" s="446"/>
      <c r="G48" s="621" t="s">
        <v>28</v>
      </c>
      <c r="H48" s="105">
        <f t="shared" si="0"/>
        <v>2</v>
      </c>
      <c r="I48" s="155" t="s">
        <v>128</v>
      </c>
      <c r="J48" s="155" t="s">
        <v>128</v>
      </c>
      <c r="K48" s="155" t="s">
        <v>128</v>
      </c>
      <c r="L48" s="155" t="s">
        <v>185</v>
      </c>
      <c r="M48" s="155" t="s">
        <v>128</v>
      </c>
      <c r="N48" s="155" t="s">
        <v>128</v>
      </c>
      <c r="O48" s="155" t="s">
        <v>128</v>
      </c>
      <c r="P48" s="155" t="s">
        <v>128</v>
      </c>
      <c r="Q48" s="155" t="s">
        <v>128</v>
      </c>
      <c r="R48" s="155" t="s">
        <v>128</v>
      </c>
      <c r="S48" s="155" t="s">
        <v>128</v>
      </c>
      <c r="T48" s="155" t="s">
        <v>128</v>
      </c>
      <c r="U48" s="155" t="s">
        <v>185</v>
      </c>
      <c r="V48" s="155" t="s">
        <v>185</v>
      </c>
      <c r="W48" s="155" t="s">
        <v>128</v>
      </c>
      <c r="X48" s="155" t="s">
        <v>185</v>
      </c>
      <c r="Y48" s="155" t="s">
        <v>185</v>
      </c>
      <c r="Z48" s="155" t="s">
        <v>128</v>
      </c>
      <c r="AA48" s="155" t="s">
        <v>185</v>
      </c>
      <c r="AB48" s="167">
        <f t="shared" si="5"/>
        <v>13</v>
      </c>
      <c r="AC48" s="106" t="str">
        <f t="shared" si="6"/>
        <v>Catastrófico</v>
      </c>
      <c r="AD48" s="106">
        <f t="shared" si="3"/>
        <v>5</v>
      </c>
      <c r="AE48" s="107" t="str">
        <f t="shared" si="7"/>
        <v>Extremo</v>
      </c>
      <c r="AF48" s="108" t="s">
        <v>9</v>
      </c>
    </row>
    <row r="49" spans="2:32" ht="55.5" customHeight="1" x14ac:dyDescent="0.25">
      <c r="B49" s="396"/>
      <c r="C49" s="390"/>
      <c r="D49" s="469"/>
      <c r="E49" s="445" t="str">
        <f>'3-IDENTIFICACIÓN DEL RIESGO'!G88</f>
        <v>Solicitud y/o aceptación de dádivas en UGT por agilizar trámites o proferir decisiones administrativas en beneficio de un particular y/o tercero para la adjudicación de bienes</v>
      </c>
      <c r="F49" s="446"/>
      <c r="G49" s="621" t="s">
        <v>24</v>
      </c>
      <c r="H49" s="105">
        <f t="shared" si="0"/>
        <v>4</v>
      </c>
      <c r="I49" s="155" t="s">
        <v>128</v>
      </c>
      <c r="J49" s="155" t="s">
        <v>128</v>
      </c>
      <c r="K49" s="155" t="s">
        <v>128</v>
      </c>
      <c r="L49" s="155" t="s">
        <v>128</v>
      </c>
      <c r="M49" s="155" t="s">
        <v>128</v>
      </c>
      <c r="N49" s="155" t="s">
        <v>185</v>
      </c>
      <c r="O49" s="155" t="s">
        <v>128</v>
      </c>
      <c r="P49" s="155" t="s">
        <v>128</v>
      </c>
      <c r="Q49" s="155" t="s">
        <v>128</v>
      </c>
      <c r="R49" s="155" t="s">
        <v>128</v>
      </c>
      <c r="S49" s="155" t="s">
        <v>128</v>
      </c>
      <c r="T49" s="155" t="s">
        <v>128</v>
      </c>
      <c r="U49" s="155" t="s">
        <v>185</v>
      </c>
      <c r="V49" s="155" t="s">
        <v>128</v>
      </c>
      <c r="W49" s="155" t="s">
        <v>128</v>
      </c>
      <c r="X49" s="155" t="s">
        <v>185</v>
      </c>
      <c r="Y49" s="155" t="s">
        <v>128</v>
      </c>
      <c r="Z49" s="155" t="s">
        <v>128</v>
      </c>
      <c r="AA49" s="155" t="s">
        <v>128</v>
      </c>
      <c r="AB49" s="167">
        <f t="shared" si="5"/>
        <v>16</v>
      </c>
      <c r="AC49" s="106" t="str">
        <f t="shared" si="6"/>
        <v>Catastrófico</v>
      </c>
      <c r="AD49" s="106">
        <f t="shared" si="3"/>
        <v>5</v>
      </c>
      <c r="AE49" s="107" t="str">
        <f t="shared" si="7"/>
        <v>Extremo</v>
      </c>
      <c r="AF49" s="108" t="s">
        <v>9</v>
      </c>
    </row>
    <row r="50" spans="2:32" ht="57" customHeight="1" x14ac:dyDescent="0.25">
      <c r="B50" s="394" t="str">
        <f>'3-IDENTIFICACIÓN DEL RIESGO'!B90</f>
        <v>Administración de Tierras.</v>
      </c>
      <c r="C50" s="386"/>
      <c r="D50" s="467" t="str">
        <f>'3-IDENTIFICACIÓN DEL RIESGO'!E90</f>
        <v>1. Dirección de Acceso a Tierras.
2. Subdirección de Administración de Tierras de la Nación.
3. Dirección de Asuntos Étnicos.
4. Subdirección de Asuntos Étnicos.
5. UGT's.</v>
      </c>
      <c r="E50" s="445" t="str">
        <f>'3-IDENTIFICACIÓN DEL RIESGO'!G90</f>
        <v>Solicitud o aceptación de dádivas por agilizar trámites o proferir decisiones administrativas relacionadas con solicitudes de limitación a la propiedad para beneficio de un particular y/o tercero</v>
      </c>
      <c r="F50" s="446"/>
      <c r="G50" s="621" t="s">
        <v>24</v>
      </c>
      <c r="H50" s="105">
        <f t="shared" si="0"/>
        <v>4</v>
      </c>
      <c r="I50" s="155" t="s">
        <v>128</v>
      </c>
      <c r="J50" s="155" t="s">
        <v>128</v>
      </c>
      <c r="K50" s="155" t="s">
        <v>128</v>
      </c>
      <c r="L50" s="155" t="s">
        <v>128</v>
      </c>
      <c r="M50" s="155" t="s">
        <v>128</v>
      </c>
      <c r="N50" s="155" t="s">
        <v>185</v>
      </c>
      <c r="O50" s="155" t="s">
        <v>128</v>
      </c>
      <c r="P50" s="155" t="s">
        <v>128</v>
      </c>
      <c r="Q50" s="155" t="s">
        <v>185</v>
      </c>
      <c r="R50" s="155" t="s">
        <v>128</v>
      </c>
      <c r="S50" s="155" t="s">
        <v>128</v>
      </c>
      <c r="T50" s="155" t="s">
        <v>128</v>
      </c>
      <c r="U50" s="155" t="s">
        <v>128</v>
      </c>
      <c r="V50" s="155" t="s">
        <v>128</v>
      </c>
      <c r="W50" s="155" t="s">
        <v>128</v>
      </c>
      <c r="X50" s="155" t="s">
        <v>185</v>
      </c>
      <c r="Y50" s="155" t="s">
        <v>128</v>
      </c>
      <c r="Z50" s="155" t="s">
        <v>128</v>
      </c>
      <c r="AA50" s="155" t="s">
        <v>128</v>
      </c>
      <c r="AB50" s="167">
        <f t="shared" si="5"/>
        <v>16</v>
      </c>
      <c r="AC50" s="106" t="str">
        <f t="shared" si="6"/>
        <v>Catastrófico</v>
      </c>
      <c r="AD50" s="106">
        <f t="shared" si="3"/>
        <v>5</v>
      </c>
      <c r="AE50" s="107" t="str">
        <f t="shared" si="7"/>
        <v>Extremo</v>
      </c>
      <c r="AF50" s="108" t="s">
        <v>9</v>
      </c>
    </row>
    <row r="51" spans="2:32" ht="40.5" customHeight="1" x14ac:dyDescent="0.25">
      <c r="B51" s="395"/>
      <c r="C51" s="388"/>
      <c r="D51" s="468"/>
      <c r="E51" s="445" t="str">
        <f>'3-IDENTIFICACIÓN DEL RIESGO'!G92</f>
        <v>Uso de la  información sobre adjudicación  de baldíos a Entidades de Derecho Público para beneficio particular o de terceros</v>
      </c>
      <c r="F51" s="446"/>
      <c r="G51" s="621" t="s">
        <v>26</v>
      </c>
      <c r="H51" s="105">
        <f t="shared" si="0"/>
        <v>3</v>
      </c>
      <c r="I51" s="155" t="s">
        <v>128</v>
      </c>
      <c r="J51" s="155" t="s">
        <v>128</v>
      </c>
      <c r="K51" s="155" t="s">
        <v>128</v>
      </c>
      <c r="L51" s="155" t="s">
        <v>128</v>
      </c>
      <c r="M51" s="155" t="s">
        <v>128</v>
      </c>
      <c r="N51" s="155" t="s">
        <v>128</v>
      </c>
      <c r="O51" s="155" t="s">
        <v>128</v>
      </c>
      <c r="P51" s="155" t="s">
        <v>128</v>
      </c>
      <c r="Q51" s="155" t="s">
        <v>185</v>
      </c>
      <c r="R51" s="155" t="s">
        <v>128</v>
      </c>
      <c r="S51" s="155" t="s">
        <v>128</v>
      </c>
      <c r="T51" s="155" t="s">
        <v>128</v>
      </c>
      <c r="U51" s="155" t="s">
        <v>128</v>
      </c>
      <c r="V51" s="155" t="s">
        <v>128</v>
      </c>
      <c r="W51" s="155" t="s">
        <v>128</v>
      </c>
      <c r="X51" s="155" t="s">
        <v>185</v>
      </c>
      <c r="Y51" s="155" t="s">
        <v>128</v>
      </c>
      <c r="Z51" s="155" t="s">
        <v>128</v>
      </c>
      <c r="AA51" s="155" t="s">
        <v>128</v>
      </c>
      <c r="AB51" s="167">
        <f t="shared" si="5"/>
        <v>17</v>
      </c>
      <c r="AC51" s="106" t="str">
        <f t="shared" si="6"/>
        <v>Catastrófico</v>
      </c>
      <c r="AD51" s="106">
        <f t="shared" si="3"/>
        <v>5</v>
      </c>
      <c r="AE51" s="107" t="str">
        <f t="shared" si="7"/>
        <v>Extremo</v>
      </c>
      <c r="AF51" s="108" t="s">
        <v>9</v>
      </c>
    </row>
    <row r="52" spans="2:32" ht="48" customHeight="1" x14ac:dyDescent="0.25">
      <c r="B52" s="395"/>
      <c r="C52" s="388"/>
      <c r="D52" s="468"/>
      <c r="E52" s="445" t="str">
        <f>'3-IDENTIFICACIÓN DEL RIESGO'!G94</f>
        <v>Ofrecer en la UGT promesa de éxito en la realización o priorización de un trámite a cambio de un beneficio personal</v>
      </c>
      <c r="F52" s="446"/>
      <c r="G52" s="621" t="s">
        <v>24</v>
      </c>
      <c r="H52" s="105">
        <f t="shared" si="0"/>
        <v>4</v>
      </c>
      <c r="I52" s="155" t="s">
        <v>128</v>
      </c>
      <c r="J52" s="155" t="s">
        <v>128</v>
      </c>
      <c r="K52" s="155" t="s">
        <v>128</v>
      </c>
      <c r="L52" s="155" t="s">
        <v>128</v>
      </c>
      <c r="M52" s="155" t="s">
        <v>128</v>
      </c>
      <c r="N52" s="155" t="s">
        <v>185</v>
      </c>
      <c r="O52" s="155" t="s">
        <v>128</v>
      </c>
      <c r="P52" s="155" t="s">
        <v>128</v>
      </c>
      <c r="Q52" s="155" t="s">
        <v>128</v>
      </c>
      <c r="R52" s="155" t="s">
        <v>128</v>
      </c>
      <c r="S52" s="155" t="s">
        <v>128</v>
      </c>
      <c r="T52" s="155" t="s">
        <v>128</v>
      </c>
      <c r="U52" s="155" t="s">
        <v>185</v>
      </c>
      <c r="V52" s="155" t="s">
        <v>128</v>
      </c>
      <c r="W52" s="155" t="s">
        <v>128</v>
      </c>
      <c r="X52" s="155" t="s">
        <v>185</v>
      </c>
      <c r="Y52" s="155" t="s">
        <v>128</v>
      </c>
      <c r="Z52" s="155" t="s">
        <v>128</v>
      </c>
      <c r="AA52" s="155" t="s">
        <v>128</v>
      </c>
      <c r="AB52" s="167">
        <f t="shared" si="5"/>
        <v>16</v>
      </c>
      <c r="AC52" s="106" t="str">
        <f t="shared" si="6"/>
        <v>Catastrófico</v>
      </c>
      <c r="AD52" s="106">
        <f t="shared" si="3"/>
        <v>5</v>
      </c>
      <c r="AE52" s="107" t="str">
        <f t="shared" si="7"/>
        <v>Extremo</v>
      </c>
      <c r="AF52" s="108" t="s">
        <v>9</v>
      </c>
    </row>
    <row r="53" spans="2:32" ht="25.5" x14ac:dyDescent="0.25">
      <c r="B53" s="395"/>
      <c r="C53" s="388"/>
      <c r="D53" s="468"/>
      <c r="E53" s="445" t="str">
        <f>'3-IDENTIFICACIÓN DEL RIESGO'!G96</f>
        <v>Riesgo 4</v>
      </c>
      <c r="F53" s="446"/>
      <c r="G53" s="621"/>
      <c r="H53" s="105" t="b">
        <f t="shared" si="0"/>
        <v>0</v>
      </c>
      <c r="I53" s="155"/>
      <c r="J53" s="155"/>
      <c r="K53" s="155"/>
      <c r="L53" s="155"/>
      <c r="M53" s="155"/>
      <c r="N53" s="155"/>
      <c r="O53" s="155"/>
      <c r="P53" s="155"/>
      <c r="Q53" s="155"/>
      <c r="R53" s="155"/>
      <c r="S53" s="155"/>
      <c r="T53" s="155"/>
      <c r="U53" s="155"/>
      <c r="V53" s="155"/>
      <c r="W53" s="155"/>
      <c r="X53" s="155"/>
      <c r="Y53" s="155"/>
      <c r="Z53" s="155"/>
      <c r="AA53" s="155"/>
      <c r="AB53" s="167">
        <f t="shared" si="5"/>
        <v>0</v>
      </c>
      <c r="AC53" s="106" t="str">
        <f t="shared" si="6"/>
        <v>Moderado</v>
      </c>
      <c r="AD53" s="106">
        <f t="shared" si="3"/>
        <v>3</v>
      </c>
      <c r="AE53" s="107" t="b">
        <f t="shared" si="7"/>
        <v>0</v>
      </c>
      <c r="AF53" s="108" t="s">
        <v>9</v>
      </c>
    </row>
    <row r="54" spans="2:32" ht="25.5" x14ac:dyDescent="0.25">
      <c r="B54" s="396"/>
      <c r="C54" s="390"/>
      <c r="D54" s="469"/>
      <c r="E54" s="445" t="str">
        <f>'3-IDENTIFICACIÓN DEL RIESGO'!G98</f>
        <v>Riesgo 5</v>
      </c>
      <c r="F54" s="446"/>
      <c r="G54" s="621"/>
      <c r="H54" s="105" t="b">
        <f t="shared" si="0"/>
        <v>0</v>
      </c>
      <c r="I54" s="155"/>
      <c r="J54" s="155"/>
      <c r="K54" s="155"/>
      <c r="L54" s="155"/>
      <c r="M54" s="155"/>
      <c r="N54" s="155"/>
      <c r="O54" s="155"/>
      <c r="P54" s="155"/>
      <c r="Q54" s="155"/>
      <c r="R54" s="155"/>
      <c r="S54" s="155"/>
      <c r="T54" s="155"/>
      <c r="U54" s="155"/>
      <c r="V54" s="155"/>
      <c r="W54" s="155"/>
      <c r="X54" s="155"/>
      <c r="Y54" s="155"/>
      <c r="Z54" s="155"/>
      <c r="AA54" s="155"/>
      <c r="AB54" s="167">
        <f t="shared" si="5"/>
        <v>0</v>
      </c>
      <c r="AC54" s="106" t="str">
        <f t="shared" si="6"/>
        <v>Moderado</v>
      </c>
      <c r="AD54" s="106">
        <f t="shared" si="3"/>
        <v>3</v>
      </c>
      <c r="AE54" s="107" t="b">
        <f t="shared" si="7"/>
        <v>0</v>
      </c>
      <c r="AF54" s="108" t="s">
        <v>9</v>
      </c>
    </row>
    <row r="55" spans="2:32" ht="25.5" x14ac:dyDescent="0.25">
      <c r="B55" s="394" t="str">
        <f>'3-IDENTIFICACIÓN DEL RIESGO'!B100</f>
        <v>Evaluación del Impacto del Ordenamiento Social de la Propiedad Rural</v>
      </c>
      <c r="C55" s="386"/>
      <c r="D55" s="467" t="str">
        <f>'3-IDENTIFICACIÓN DEL RIESGO'!E100</f>
        <v>1. Oficina del Planeación.</v>
      </c>
      <c r="E55" s="445" t="str">
        <f>'3-IDENTIFICACIÓN DEL RIESGO'!G100</f>
        <v>Riesgo 1</v>
      </c>
      <c r="F55" s="446"/>
      <c r="G55" s="621"/>
      <c r="H55" s="105" t="b">
        <f t="shared" si="0"/>
        <v>0</v>
      </c>
      <c r="I55" s="155"/>
      <c r="J55" s="155"/>
      <c r="K55" s="155"/>
      <c r="L55" s="155"/>
      <c r="M55" s="155"/>
      <c r="N55" s="155"/>
      <c r="O55" s="155"/>
      <c r="P55" s="155"/>
      <c r="Q55" s="155"/>
      <c r="R55" s="155"/>
      <c r="S55" s="155"/>
      <c r="T55" s="155"/>
      <c r="U55" s="155"/>
      <c r="V55" s="155"/>
      <c r="W55" s="155"/>
      <c r="X55" s="155"/>
      <c r="Y55" s="155"/>
      <c r="Z55" s="155"/>
      <c r="AA55" s="155"/>
      <c r="AB55" s="167">
        <f t="shared" si="5"/>
        <v>0</v>
      </c>
      <c r="AC55" s="106" t="str">
        <f t="shared" si="6"/>
        <v>Moderado</v>
      </c>
      <c r="AD55" s="106">
        <f t="shared" si="3"/>
        <v>3</v>
      </c>
      <c r="AE55" s="107" t="b">
        <f t="shared" si="7"/>
        <v>0</v>
      </c>
      <c r="AF55" s="108" t="s">
        <v>9</v>
      </c>
    </row>
    <row r="56" spans="2:32" ht="25.5" x14ac:dyDescent="0.25">
      <c r="B56" s="395"/>
      <c r="C56" s="388"/>
      <c r="D56" s="468"/>
      <c r="E56" s="445" t="str">
        <f>'3-IDENTIFICACIÓN DEL RIESGO'!G102</f>
        <v>Riesgo 2</v>
      </c>
      <c r="F56" s="446"/>
      <c r="G56" s="621"/>
      <c r="H56" s="105" t="b">
        <f t="shared" si="0"/>
        <v>0</v>
      </c>
      <c r="I56" s="155"/>
      <c r="J56" s="155"/>
      <c r="K56" s="155"/>
      <c r="L56" s="155"/>
      <c r="M56" s="155"/>
      <c r="N56" s="155"/>
      <c r="O56" s="155"/>
      <c r="P56" s="155"/>
      <c r="Q56" s="155"/>
      <c r="R56" s="155"/>
      <c r="S56" s="155"/>
      <c r="T56" s="155"/>
      <c r="U56" s="155"/>
      <c r="V56" s="155"/>
      <c r="W56" s="155"/>
      <c r="X56" s="155"/>
      <c r="Y56" s="155"/>
      <c r="Z56" s="155"/>
      <c r="AA56" s="155"/>
      <c r="AB56" s="167">
        <f t="shared" si="5"/>
        <v>0</v>
      </c>
      <c r="AC56" s="106" t="str">
        <f t="shared" si="6"/>
        <v>Moderado</v>
      </c>
      <c r="AD56" s="106">
        <f t="shared" si="3"/>
        <v>3</v>
      </c>
      <c r="AE56" s="107" t="b">
        <f t="shared" si="7"/>
        <v>0</v>
      </c>
      <c r="AF56" s="108" t="s">
        <v>9</v>
      </c>
    </row>
    <row r="57" spans="2:32" ht="25.5" x14ac:dyDescent="0.25">
      <c r="B57" s="395"/>
      <c r="C57" s="388"/>
      <c r="D57" s="468"/>
      <c r="E57" s="445" t="str">
        <f>'3-IDENTIFICACIÓN DEL RIESGO'!G104</f>
        <v>Riesgo 3</v>
      </c>
      <c r="F57" s="446"/>
      <c r="G57" s="621"/>
      <c r="H57" s="105" t="b">
        <f t="shared" si="0"/>
        <v>0</v>
      </c>
      <c r="I57" s="155"/>
      <c r="J57" s="155"/>
      <c r="K57" s="155"/>
      <c r="L57" s="155"/>
      <c r="M57" s="155"/>
      <c r="N57" s="155"/>
      <c r="O57" s="155"/>
      <c r="P57" s="155"/>
      <c r="Q57" s="155"/>
      <c r="R57" s="155"/>
      <c r="S57" s="155"/>
      <c r="T57" s="155"/>
      <c r="U57" s="155"/>
      <c r="V57" s="155"/>
      <c r="W57" s="155"/>
      <c r="X57" s="155"/>
      <c r="Y57" s="155"/>
      <c r="Z57" s="155"/>
      <c r="AA57" s="155"/>
      <c r="AB57" s="167">
        <f t="shared" si="5"/>
        <v>0</v>
      </c>
      <c r="AC57" s="106" t="str">
        <f t="shared" si="6"/>
        <v>Moderado</v>
      </c>
      <c r="AD57" s="106">
        <f t="shared" si="3"/>
        <v>3</v>
      </c>
      <c r="AE57" s="107" t="b">
        <f t="shared" si="7"/>
        <v>0</v>
      </c>
      <c r="AF57" s="108" t="s">
        <v>9</v>
      </c>
    </row>
    <row r="58" spans="2:32" ht="25.5" x14ac:dyDescent="0.25">
      <c r="B58" s="395"/>
      <c r="C58" s="388"/>
      <c r="D58" s="468"/>
      <c r="E58" s="445" t="str">
        <f>'3-IDENTIFICACIÓN DEL RIESGO'!G106</f>
        <v>Riesgo 4</v>
      </c>
      <c r="F58" s="446"/>
      <c r="G58" s="621"/>
      <c r="H58" s="105" t="b">
        <f t="shared" si="0"/>
        <v>0</v>
      </c>
      <c r="I58" s="155"/>
      <c r="J58" s="155"/>
      <c r="K58" s="155"/>
      <c r="L58" s="155"/>
      <c r="M58" s="155"/>
      <c r="N58" s="155"/>
      <c r="O58" s="155"/>
      <c r="P58" s="155"/>
      <c r="Q58" s="155"/>
      <c r="R58" s="155"/>
      <c r="S58" s="155"/>
      <c r="T58" s="155"/>
      <c r="U58" s="155"/>
      <c r="V58" s="155"/>
      <c r="W58" s="155"/>
      <c r="X58" s="155"/>
      <c r="Y58" s="155"/>
      <c r="Z58" s="155"/>
      <c r="AA58" s="155"/>
      <c r="AB58" s="167">
        <f t="shared" si="5"/>
        <v>0</v>
      </c>
      <c r="AC58" s="106" t="str">
        <f t="shared" si="6"/>
        <v>Moderado</v>
      </c>
      <c r="AD58" s="106">
        <f t="shared" si="3"/>
        <v>3</v>
      </c>
      <c r="AE58" s="107" t="b">
        <f t="shared" si="7"/>
        <v>0</v>
      </c>
      <c r="AF58" s="108" t="s">
        <v>9</v>
      </c>
    </row>
    <row r="59" spans="2:32" ht="25.5" x14ac:dyDescent="0.25">
      <c r="B59" s="396"/>
      <c r="C59" s="390"/>
      <c r="D59" s="469"/>
      <c r="E59" s="445" t="str">
        <f>'3-IDENTIFICACIÓN DEL RIESGO'!G108</f>
        <v>Riesgo 5</v>
      </c>
      <c r="F59" s="446"/>
      <c r="G59" s="621"/>
      <c r="H59" s="105" t="b">
        <f t="shared" si="0"/>
        <v>0</v>
      </c>
      <c r="I59" s="155"/>
      <c r="J59" s="155"/>
      <c r="K59" s="155"/>
      <c r="L59" s="155"/>
      <c r="M59" s="155"/>
      <c r="N59" s="155"/>
      <c r="O59" s="155"/>
      <c r="P59" s="155"/>
      <c r="Q59" s="155"/>
      <c r="R59" s="155"/>
      <c r="S59" s="155"/>
      <c r="T59" s="155"/>
      <c r="U59" s="155"/>
      <c r="V59" s="155"/>
      <c r="W59" s="155"/>
      <c r="X59" s="155"/>
      <c r="Y59" s="155"/>
      <c r="Z59" s="155"/>
      <c r="AA59" s="155"/>
      <c r="AB59" s="167">
        <f t="shared" si="5"/>
        <v>0</v>
      </c>
      <c r="AC59" s="106" t="str">
        <f t="shared" si="6"/>
        <v>Moderado</v>
      </c>
      <c r="AD59" s="106">
        <f t="shared" si="3"/>
        <v>3</v>
      </c>
      <c r="AE59" s="107" t="b">
        <f t="shared" si="7"/>
        <v>0</v>
      </c>
      <c r="AF59" s="108" t="s">
        <v>9</v>
      </c>
    </row>
    <row r="60" spans="2:32" ht="75.75" customHeight="1" x14ac:dyDescent="0.25">
      <c r="B60" s="394" t="str">
        <f>'3-IDENTIFICACIÓN DEL RIESGO'!B110</f>
        <v>Gestión de la Información</v>
      </c>
      <c r="C60" s="386"/>
      <c r="D60" s="467" t="str">
        <f>'3-IDENTIFICACIÓN DEL RIESGO'!E110</f>
        <v>1. Dirección General (Comunicaciones y Topografía).
2.Secretaria General.
3. Dirección de Gestión del Ordenamiento Social de la Propiedad.
4. Subdirección de Sistemas de Información de Tierras.</v>
      </c>
      <c r="E60" s="445" t="str">
        <f>'3-IDENTIFICACIÓN DEL RIESGO'!G110</f>
        <v>Manipulación de la información durante la visita técnica, levantamientos planimétricos prediales en campo y procesamiento en oficina afectando la cabida y linderos de los predios solicitados por el área misional, para beneficios particulares</v>
      </c>
      <c r="F60" s="446"/>
      <c r="G60" s="621" t="s">
        <v>24</v>
      </c>
      <c r="H60" s="105">
        <f t="shared" si="0"/>
        <v>4</v>
      </c>
      <c r="I60" s="155" t="s">
        <v>128</v>
      </c>
      <c r="J60" s="155" t="s">
        <v>128</v>
      </c>
      <c r="K60" s="155" t="s">
        <v>128</v>
      </c>
      <c r="L60" s="155" t="s">
        <v>128</v>
      </c>
      <c r="M60" s="155" t="s">
        <v>128</v>
      </c>
      <c r="N60" s="155" t="s">
        <v>128</v>
      </c>
      <c r="O60" s="155" t="s">
        <v>128</v>
      </c>
      <c r="P60" s="155" t="s">
        <v>128</v>
      </c>
      <c r="Q60" s="155" t="s">
        <v>128</v>
      </c>
      <c r="R60" s="155" t="s">
        <v>128</v>
      </c>
      <c r="S60" s="155" t="s">
        <v>128</v>
      </c>
      <c r="T60" s="155" t="s">
        <v>128</v>
      </c>
      <c r="U60" s="155" t="s">
        <v>128</v>
      </c>
      <c r="V60" s="155" t="s">
        <v>128</v>
      </c>
      <c r="W60" s="155" t="s">
        <v>128</v>
      </c>
      <c r="X60" s="155" t="s">
        <v>185</v>
      </c>
      <c r="Y60" s="155" t="s">
        <v>128</v>
      </c>
      <c r="Z60" s="155" t="s">
        <v>128</v>
      </c>
      <c r="AA60" s="155" t="s">
        <v>128</v>
      </c>
      <c r="AB60" s="167">
        <f t="shared" si="5"/>
        <v>18</v>
      </c>
      <c r="AC60" s="106" t="str">
        <f t="shared" si="6"/>
        <v>Catastrófico</v>
      </c>
      <c r="AD60" s="106">
        <f t="shared" si="3"/>
        <v>5</v>
      </c>
      <c r="AE60" s="107" t="str">
        <f t="shared" si="7"/>
        <v>Extremo</v>
      </c>
      <c r="AF60" s="108" t="s">
        <v>9</v>
      </c>
    </row>
    <row r="61" spans="2:32" ht="25.5" x14ac:dyDescent="0.25">
      <c r="B61" s="395"/>
      <c r="C61" s="388"/>
      <c r="D61" s="468"/>
      <c r="E61" s="445" t="str">
        <f>'3-IDENTIFICACIÓN DEL RIESGO'!G112</f>
        <v>Riesgo 2</v>
      </c>
      <c r="F61" s="446"/>
      <c r="G61" s="621"/>
      <c r="H61" s="105" t="b">
        <f t="shared" si="0"/>
        <v>0</v>
      </c>
      <c r="I61" s="155"/>
      <c r="J61" s="155"/>
      <c r="K61" s="155"/>
      <c r="L61" s="155"/>
      <c r="M61" s="155"/>
      <c r="N61" s="155"/>
      <c r="O61" s="155"/>
      <c r="P61" s="155"/>
      <c r="Q61" s="155"/>
      <c r="R61" s="155"/>
      <c r="S61" s="155"/>
      <c r="T61" s="155"/>
      <c r="U61" s="155"/>
      <c r="V61" s="155"/>
      <c r="W61" s="155"/>
      <c r="X61" s="155"/>
      <c r="Y61" s="155"/>
      <c r="Z61" s="155"/>
      <c r="AA61" s="155"/>
      <c r="AB61" s="167">
        <f t="shared" si="5"/>
        <v>0</v>
      </c>
      <c r="AC61" s="106" t="str">
        <f t="shared" si="6"/>
        <v>Moderado</v>
      </c>
      <c r="AD61" s="106">
        <f t="shared" si="3"/>
        <v>3</v>
      </c>
      <c r="AE61" s="107" t="b">
        <f t="shared" si="7"/>
        <v>0</v>
      </c>
      <c r="AF61" s="108" t="s">
        <v>9</v>
      </c>
    </row>
    <row r="62" spans="2:32" ht="25.5" x14ac:dyDescent="0.25">
      <c r="B62" s="395"/>
      <c r="C62" s="388"/>
      <c r="D62" s="468"/>
      <c r="E62" s="445" t="str">
        <f>'3-IDENTIFICACIÓN DEL RIESGO'!G114</f>
        <v>Riesgo 3</v>
      </c>
      <c r="F62" s="446"/>
      <c r="G62" s="621"/>
      <c r="H62" s="105" t="b">
        <f t="shared" si="0"/>
        <v>0</v>
      </c>
      <c r="I62" s="155"/>
      <c r="J62" s="155"/>
      <c r="K62" s="155"/>
      <c r="L62" s="155"/>
      <c r="M62" s="155"/>
      <c r="N62" s="155"/>
      <c r="O62" s="155"/>
      <c r="P62" s="155"/>
      <c r="Q62" s="155"/>
      <c r="R62" s="155"/>
      <c r="S62" s="155"/>
      <c r="T62" s="155"/>
      <c r="U62" s="155"/>
      <c r="V62" s="155"/>
      <c r="W62" s="155"/>
      <c r="X62" s="155"/>
      <c r="Y62" s="155"/>
      <c r="Z62" s="155"/>
      <c r="AA62" s="155"/>
      <c r="AB62" s="167">
        <f t="shared" si="5"/>
        <v>0</v>
      </c>
      <c r="AC62" s="106" t="str">
        <f t="shared" si="6"/>
        <v>Moderado</v>
      </c>
      <c r="AD62" s="106">
        <f t="shared" si="3"/>
        <v>3</v>
      </c>
      <c r="AE62" s="107" t="b">
        <f t="shared" si="7"/>
        <v>0</v>
      </c>
      <c r="AF62" s="108" t="s">
        <v>9</v>
      </c>
    </row>
    <row r="63" spans="2:32" ht="25.5" x14ac:dyDescent="0.25">
      <c r="B63" s="395"/>
      <c r="C63" s="388"/>
      <c r="D63" s="468"/>
      <c r="E63" s="445" t="str">
        <f>'3-IDENTIFICACIÓN DEL RIESGO'!G116</f>
        <v>Riesgo 4</v>
      </c>
      <c r="F63" s="446"/>
      <c r="G63" s="621"/>
      <c r="H63" s="105" t="b">
        <f t="shared" si="0"/>
        <v>0</v>
      </c>
      <c r="I63" s="155"/>
      <c r="J63" s="155"/>
      <c r="K63" s="155"/>
      <c r="L63" s="155"/>
      <c r="M63" s="155"/>
      <c r="N63" s="155"/>
      <c r="O63" s="155"/>
      <c r="P63" s="155"/>
      <c r="Q63" s="155"/>
      <c r="R63" s="155"/>
      <c r="S63" s="155"/>
      <c r="T63" s="155"/>
      <c r="U63" s="155"/>
      <c r="V63" s="155"/>
      <c r="W63" s="155"/>
      <c r="X63" s="155"/>
      <c r="Y63" s="155"/>
      <c r="Z63" s="155"/>
      <c r="AA63" s="155"/>
      <c r="AB63" s="167">
        <f t="shared" si="5"/>
        <v>0</v>
      </c>
      <c r="AC63" s="106" t="str">
        <f t="shared" si="6"/>
        <v>Moderado</v>
      </c>
      <c r="AD63" s="106">
        <f t="shared" si="3"/>
        <v>3</v>
      </c>
      <c r="AE63" s="107" t="b">
        <f t="shared" si="7"/>
        <v>0</v>
      </c>
      <c r="AF63" s="108" t="s">
        <v>9</v>
      </c>
    </row>
    <row r="64" spans="2:32" ht="25.5" x14ac:dyDescent="0.25">
      <c r="B64" s="396"/>
      <c r="C64" s="390"/>
      <c r="D64" s="469"/>
      <c r="E64" s="445" t="str">
        <f>'3-IDENTIFICACIÓN DEL RIESGO'!G118</f>
        <v>Riesgo 5</v>
      </c>
      <c r="F64" s="446"/>
      <c r="G64" s="621"/>
      <c r="H64" s="105" t="b">
        <f t="shared" si="0"/>
        <v>0</v>
      </c>
      <c r="I64" s="155"/>
      <c r="J64" s="155"/>
      <c r="K64" s="155"/>
      <c r="L64" s="155"/>
      <c r="M64" s="155"/>
      <c r="N64" s="155"/>
      <c r="O64" s="155"/>
      <c r="P64" s="155"/>
      <c r="Q64" s="155"/>
      <c r="R64" s="155"/>
      <c r="S64" s="155"/>
      <c r="T64" s="155"/>
      <c r="U64" s="155"/>
      <c r="V64" s="155"/>
      <c r="W64" s="155"/>
      <c r="X64" s="155"/>
      <c r="Y64" s="155"/>
      <c r="Z64" s="155"/>
      <c r="AA64" s="155"/>
      <c r="AB64" s="167">
        <f t="shared" si="5"/>
        <v>0</v>
      </c>
      <c r="AC64" s="106" t="str">
        <f t="shared" si="6"/>
        <v>Moderado</v>
      </c>
      <c r="AD64" s="106">
        <f t="shared" si="3"/>
        <v>3</v>
      </c>
      <c r="AE64" s="107" t="b">
        <f t="shared" si="7"/>
        <v>0</v>
      </c>
      <c r="AF64" s="108" t="s">
        <v>9</v>
      </c>
    </row>
    <row r="65" spans="2:32" ht="49.5" customHeight="1" x14ac:dyDescent="0.25">
      <c r="B65" s="394" t="str">
        <f>'3-IDENTIFICACIÓN DEL RIESGO'!B120</f>
        <v>Gestión del Talento Humano</v>
      </c>
      <c r="C65" s="386"/>
      <c r="D65" s="467" t="str">
        <f>'3-IDENTIFICACIÓN DEL RIESGO'!E120</f>
        <v>1. Subdirección de Talento Humano.
2. Secretaría General.</v>
      </c>
      <c r="E65" s="445" t="str">
        <f>'3-IDENTIFICACIÓN DEL RIESGO'!G120</f>
        <v>Vinculación de personal sin cumplimiento de requisitos mínimos en beneficio particular o de un tercero.</v>
      </c>
      <c r="F65" s="446"/>
      <c r="G65" s="621" t="s">
        <v>67</v>
      </c>
      <c r="H65" s="105">
        <f t="shared" si="0"/>
        <v>1</v>
      </c>
      <c r="I65" s="155" t="s">
        <v>128</v>
      </c>
      <c r="J65" s="155" t="s">
        <v>128</v>
      </c>
      <c r="K65" s="155" t="s">
        <v>185</v>
      </c>
      <c r="L65" s="155" t="s">
        <v>185</v>
      </c>
      <c r="M65" s="155" t="s">
        <v>128</v>
      </c>
      <c r="N65" s="155" t="s">
        <v>128</v>
      </c>
      <c r="O65" s="155" t="s">
        <v>128</v>
      </c>
      <c r="P65" s="155" t="s">
        <v>185</v>
      </c>
      <c r="Q65" s="155" t="s">
        <v>185</v>
      </c>
      <c r="R65" s="155" t="s">
        <v>185</v>
      </c>
      <c r="S65" s="155" t="s">
        <v>128</v>
      </c>
      <c r="T65" s="155" t="s">
        <v>128</v>
      </c>
      <c r="U65" s="155" t="s">
        <v>185</v>
      </c>
      <c r="V65" s="155" t="s">
        <v>185</v>
      </c>
      <c r="W65" s="155" t="s">
        <v>185</v>
      </c>
      <c r="X65" s="155" t="s">
        <v>185</v>
      </c>
      <c r="Y65" s="155" t="s">
        <v>185</v>
      </c>
      <c r="Z65" s="155" t="s">
        <v>185</v>
      </c>
      <c r="AA65" s="155" t="s">
        <v>185</v>
      </c>
      <c r="AB65" s="167">
        <f t="shared" si="5"/>
        <v>7</v>
      </c>
      <c r="AC65" s="106" t="str">
        <f t="shared" si="6"/>
        <v>Mayor</v>
      </c>
      <c r="AD65" s="106">
        <f t="shared" si="3"/>
        <v>4</v>
      </c>
      <c r="AE65" s="107" t="str">
        <f t="shared" si="7"/>
        <v>Alto</v>
      </c>
      <c r="AF65" s="108" t="s">
        <v>9</v>
      </c>
    </row>
    <row r="66" spans="2:32" ht="40.5" customHeight="1" x14ac:dyDescent="0.25">
      <c r="B66" s="395"/>
      <c r="C66" s="388"/>
      <c r="D66" s="468"/>
      <c r="E66" s="445" t="str">
        <f>'3-IDENTIFICACIÓN DEL RIESGO'!G122</f>
        <v>Pérdida o manipulación de  expedientes de historia laboral para beneficio personal o de tercero.</v>
      </c>
      <c r="F66" s="446"/>
      <c r="G66" s="621" t="s">
        <v>67</v>
      </c>
      <c r="H66" s="105">
        <f t="shared" si="0"/>
        <v>1</v>
      </c>
      <c r="I66" s="155" t="s">
        <v>128</v>
      </c>
      <c r="J66" s="155" t="s">
        <v>128</v>
      </c>
      <c r="K66" s="155" t="s">
        <v>185</v>
      </c>
      <c r="L66" s="155" t="s">
        <v>185</v>
      </c>
      <c r="M66" s="155" t="s">
        <v>128</v>
      </c>
      <c r="N66" s="155" t="s">
        <v>128</v>
      </c>
      <c r="O66" s="155" t="s">
        <v>128</v>
      </c>
      <c r="P66" s="155" t="s">
        <v>185</v>
      </c>
      <c r="Q66" s="155" t="s">
        <v>128</v>
      </c>
      <c r="R66" s="155" t="s">
        <v>128</v>
      </c>
      <c r="S66" s="155" t="s">
        <v>128</v>
      </c>
      <c r="T66" s="155" t="s">
        <v>128</v>
      </c>
      <c r="U66" s="155" t="s">
        <v>128</v>
      </c>
      <c r="V66" s="155" t="s">
        <v>128</v>
      </c>
      <c r="W66" s="155" t="s">
        <v>185</v>
      </c>
      <c r="X66" s="155" t="s">
        <v>185</v>
      </c>
      <c r="Y66" s="155" t="s">
        <v>185</v>
      </c>
      <c r="Z66" s="155" t="s">
        <v>185</v>
      </c>
      <c r="AA66" s="155" t="s">
        <v>185</v>
      </c>
      <c r="AB66" s="167">
        <f t="shared" si="5"/>
        <v>11</v>
      </c>
      <c r="AC66" s="106" t="str">
        <f t="shared" si="6"/>
        <v>Mayor</v>
      </c>
      <c r="AD66" s="106">
        <f t="shared" si="3"/>
        <v>4</v>
      </c>
      <c r="AE66" s="107" t="str">
        <f t="shared" si="7"/>
        <v>Alto</v>
      </c>
      <c r="AF66" s="108" t="s">
        <v>9</v>
      </c>
    </row>
    <row r="67" spans="2:32" ht="50.25" customHeight="1" x14ac:dyDescent="0.25">
      <c r="B67" s="395"/>
      <c r="C67" s="388"/>
      <c r="D67" s="468"/>
      <c r="E67" s="445" t="str">
        <f>'3-IDENTIFICACIÓN DEL RIESGO'!G124</f>
        <v>Pérdida de documentación en los expedientes de procesos de investigación disciplinaria, en beneficio del o de los investigados</v>
      </c>
      <c r="F67" s="446"/>
      <c r="G67" s="621" t="s">
        <v>26</v>
      </c>
      <c r="H67" s="105">
        <f t="shared" si="0"/>
        <v>3</v>
      </c>
      <c r="I67" s="155" t="s">
        <v>128</v>
      </c>
      <c r="J67" s="155" t="s">
        <v>185</v>
      </c>
      <c r="K67" s="155" t="s">
        <v>185</v>
      </c>
      <c r="L67" s="155" t="s">
        <v>185</v>
      </c>
      <c r="M67" s="155" t="s">
        <v>128</v>
      </c>
      <c r="N67" s="155" t="s">
        <v>128</v>
      </c>
      <c r="O67" s="155" t="s">
        <v>185</v>
      </c>
      <c r="P67" s="155" t="s">
        <v>185</v>
      </c>
      <c r="Q67" s="155" t="s">
        <v>128</v>
      </c>
      <c r="R67" s="155" t="s">
        <v>128</v>
      </c>
      <c r="S67" s="155" t="s">
        <v>128</v>
      </c>
      <c r="T67" s="155" t="s">
        <v>128</v>
      </c>
      <c r="U67" s="155" t="s">
        <v>128</v>
      </c>
      <c r="V67" s="155" t="s">
        <v>128</v>
      </c>
      <c r="W67" s="155" t="s">
        <v>128</v>
      </c>
      <c r="X67" s="155" t="s">
        <v>185</v>
      </c>
      <c r="Y67" s="155" t="s">
        <v>128</v>
      </c>
      <c r="Z67" s="155" t="s">
        <v>128</v>
      </c>
      <c r="AA67" s="155" t="s">
        <v>185</v>
      </c>
      <c r="AB67" s="167">
        <f t="shared" si="5"/>
        <v>12</v>
      </c>
      <c r="AC67" s="106" t="str">
        <f t="shared" si="6"/>
        <v>Catastrófico</v>
      </c>
      <c r="AD67" s="106">
        <f t="shared" si="3"/>
        <v>5</v>
      </c>
      <c r="AE67" s="107" t="str">
        <f t="shared" si="7"/>
        <v>Extremo</v>
      </c>
      <c r="AF67" s="108" t="s">
        <v>9</v>
      </c>
    </row>
    <row r="68" spans="2:32" ht="45.75" customHeight="1" x14ac:dyDescent="0.25">
      <c r="B68" s="395"/>
      <c r="C68" s="388"/>
      <c r="D68" s="468"/>
      <c r="E68" s="445" t="str">
        <f>'3-IDENTIFICACIÓN DEL RIESGO'!G126</f>
        <v>Prescripción o caducidad de la acción disciplinaria en favor de los implicados.</v>
      </c>
      <c r="F68" s="446"/>
      <c r="G68" s="621" t="s">
        <v>26</v>
      </c>
      <c r="H68" s="105">
        <f t="shared" si="0"/>
        <v>3</v>
      </c>
      <c r="I68" s="155" t="s">
        <v>128</v>
      </c>
      <c r="J68" s="155" t="s">
        <v>185</v>
      </c>
      <c r="K68" s="155" t="s">
        <v>185</v>
      </c>
      <c r="L68" s="155" t="s">
        <v>185</v>
      </c>
      <c r="M68" s="155" t="s">
        <v>128</v>
      </c>
      <c r="N68" s="155" t="s">
        <v>128</v>
      </c>
      <c r="O68" s="155" t="s">
        <v>185</v>
      </c>
      <c r="P68" s="155" t="s">
        <v>185</v>
      </c>
      <c r="Q68" s="155" t="s">
        <v>128</v>
      </c>
      <c r="R68" s="155" t="s">
        <v>128</v>
      </c>
      <c r="S68" s="155" t="s">
        <v>128</v>
      </c>
      <c r="T68" s="155" t="s">
        <v>128</v>
      </c>
      <c r="U68" s="155" t="s">
        <v>128</v>
      </c>
      <c r="V68" s="155" t="s">
        <v>128</v>
      </c>
      <c r="W68" s="155" t="s">
        <v>128</v>
      </c>
      <c r="X68" s="155" t="s">
        <v>185</v>
      </c>
      <c r="Y68" s="155" t="s">
        <v>128</v>
      </c>
      <c r="Z68" s="155" t="s">
        <v>128</v>
      </c>
      <c r="AA68" s="155" t="s">
        <v>185</v>
      </c>
      <c r="AB68" s="167">
        <f t="shared" si="5"/>
        <v>12</v>
      </c>
      <c r="AC68" s="106" t="str">
        <f t="shared" si="6"/>
        <v>Catastrófico</v>
      </c>
      <c r="AD68" s="106">
        <f t="shared" si="3"/>
        <v>5</v>
      </c>
      <c r="AE68" s="107" t="str">
        <f t="shared" si="7"/>
        <v>Extremo</v>
      </c>
      <c r="AF68" s="108" t="s">
        <v>9</v>
      </c>
    </row>
    <row r="69" spans="2:32" ht="60.75" customHeight="1" x14ac:dyDescent="0.25">
      <c r="B69" s="396"/>
      <c r="C69" s="390"/>
      <c r="D69" s="469"/>
      <c r="E69" s="445" t="str">
        <f>'3-IDENTIFICACIÓN DEL RIESGO'!G128</f>
        <v>Incumplimiento de la  reserva sumarial de la acción disciplinaria en favor de terceros (Artículo 95 de Ley 734 de 2002)</v>
      </c>
      <c r="F69" s="446"/>
      <c r="G69" s="621" t="s">
        <v>26</v>
      </c>
      <c r="H69" s="105">
        <f t="shared" si="0"/>
        <v>3</v>
      </c>
      <c r="I69" s="155" t="s">
        <v>128</v>
      </c>
      <c r="J69" s="155" t="s">
        <v>185</v>
      </c>
      <c r="K69" s="155" t="s">
        <v>185</v>
      </c>
      <c r="L69" s="155" t="s">
        <v>185</v>
      </c>
      <c r="M69" s="155" t="s">
        <v>128</v>
      </c>
      <c r="N69" s="155" t="s">
        <v>128</v>
      </c>
      <c r="O69" s="155" t="s">
        <v>185</v>
      </c>
      <c r="P69" s="155" t="s">
        <v>185</v>
      </c>
      <c r="Q69" s="155" t="s">
        <v>128</v>
      </c>
      <c r="R69" s="155" t="s">
        <v>128</v>
      </c>
      <c r="S69" s="155" t="s">
        <v>128</v>
      </c>
      <c r="T69" s="155" t="s">
        <v>128</v>
      </c>
      <c r="U69" s="155" t="s">
        <v>128</v>
      </c>
      <c r="V69" s="155" t="s">
        <v>128</v>
      </c>
      <c r="W69" s="155" t="s">
        <v>128</v>
      </c>
      <c r="X69" s="155" t="s">
        <v>185</v>
      </c>
      <c r="Y69" s="155" t="s">
        <v>128</v>
      </c>
      <c r="Z69" s="155" t="s">
        <v>128</v>
      </c>
      <c r="AA69" s="155" t="s">
        <v>185</v>
      </c>
      <c r="AB69" s="167">
        <f t="shared" si="5"/>
        <v>12</v>
      </c>
      <c r="AC69" s="106" t="str">
        <f t="shared" si="6"/>
        <v>Catastrófico</v>
      </c>
      <c r="AD69" s="106">
        <f t="shared" si="3"/>
        <v>5</v>
      </c>
      <c r="AE69" s="107" t="str">
        <f t="shared" si="7"/>
        <v>Extremo</v>
      </c>
      <c r="AF69" s="108" t="s">
        <v>9</v>
      </c>
    </row>
    <row r="70" spans="2:32" ht="53.25" customHeight="1" x14ac:dyDescent="0.25">
      <c r="B70" s="394" t="str">
        <f>'3-IDENTIFICACIÓN DEL RIESGO'!B130</f>
        <v>Apoyo Jurídico</v>
      </c>
      <c r="C70" s="386"/>
      <c r="D70" s="467" t="str">
        <f>'3-IDENTIFICACIÓN DEL RIESGO'!E130</f>
        <v>1. Oficina Jurídica</v>
      </c>
      <c r="E70" s="445" t="str">
        <f>'3-IDENTIFICACIÓN DEL RIESGO'!G130</f>
        <v xml:space="preserve">Emitir conceptos y viabilidades jurídicas para favorecer intereses propios o de terceros </v>
      </c>
      <c r="F70" s="446"/>
      <c r="G70" s="621" t="s">
        <v>26</v>
      </c>
      <c r="H70" s="105">
        <f t="shared" si="0"/>
        <v>3</v>
      </c>
      <c r="I70" s="155" t="s">
        <v>128</v>
      </c>
      <c r="J70" s="155" t="s">
        <v>185</v>
      </c>
      <c r="K70" s="155" t="s">
        <v>128</v>
      </c>
      <c r="L70" s="155" t="s">
        <v>128</v>
      </c>
      <c r="M70" s="155" t="s">
        <v>128</v>
      </c>
      <c r="N70" s="155" t="s">
        <v>128</v>
      </c>
      <c r="O70" s="155" t="s">
        <v>128</v>
      </c>
      <c r="P70" s="155" t="s">
        <v>128</v>
      </c>
      <c r="Q70" s="155" t="s">
        <v>185</v>
      </c>
      <c r="R70" s="155" t="s">
        <v>128</v>
      </c>
      <c r="S70" s="155" t="s">
        <v>128</v>
      </c>
      <c r="T70" s="155" t="s">
        <v>128</v>
      </c>
      <c r="U70" s="155" t="s">
        <v>128</v>
      </c>
      <c r="V70" s="155" t="s">
        <v>128</v>
      </c>
      <c r="W70" s="155" t="s">
        <v>128</v>
      </c>
      <c r="X70" s="155" t="s">
        <v>185</v>
      </c>
      <c r="Y70" s="155" t="s">
        <v>128</v>
      </c>
      <c r="Z70" s="155" t="s">
        <v>128</v>
      </c>
      <c r="AA70" s="155" t="s">
        <v>128</v>
      </c>
      <c r="AB70" s="167">
        <f t="shared" si="5"/>
        <v>16</v>
      </c>
      <c r="AC70" s="106" t="str">
        <f t="shared" si="6"/>
        <v>Catastrófico</v>
      </c>
      <c r="AD70" s="106">
        <f t="shared" si="3"/>
        <v>5</v>
      </c>
      <c r="AE70" s="107" t="str">
        <f t="shared" si="7"/>
        <v>Extremo</v>
      </c>
      <c r="AF70" s="108" t="s">
        <v>9</v>
      </c>
    </row>
    <row r="71" spans="2:32" ht="26.25" customHeight="1" x14ac:dyDescent="0.25">
      <c r="B71" s="395"/>
      <c r="C71" s="388"/>
      <c r="D71" s="468"/>
      <c r="E71" s="445" t="str">
        <f>'3-IDENTIFICACIÓN DEL RIESGO'!G132</f>
        <v xml:space="preserve">Aplicación discrecional de las normas para favorecer intereses de terceros </v>
      </c>
      <c r="F71" s="446"/>
      <c r="G71" s="621" t="s">
        <v>24</v>
      </c>
      <c r="H71" s="105">
        <f t="shared" si="0"/>
        <v>4</v>
      </c>
      <c r="I71" s="155" t="s">
        <v>128</v>
      </c>
      <c r="J71" s="155" t="s">
        <v>185</v>
      </c>
      <c r="K71" s="155" t="s">
        <v>128</v>
      </c>
      <c r="L71" s="155" t="s">
        <v>128</v>
      </c>
      <c r="M71" s="155" t="s">
        <v>128</v>
      </c>
      <c r="N71" s="155" t="s">
        <v>128</v>
      </c>
      <c r="O71" s="155" t="s">
        <v>128</v>
      </c>
      <c r="P71" s="155" t="s">
        <v>128</v>
      </c>
      <c r="Q71" s="155" t="s">
        <v>185</v>
      </c>
      <c r="R71" s="155" t="s">
        <v>128</v>
      </c>
      <c r="S71" s="155" t="s">
        <v>128</v>
      </c>
      <c r="T71" s="155" t="s">
        <v>128</v>
      </c>
      <c r="U71" s="155" t="s">
        <v>128</v>
      </c>
      <c r="V71" s="155" t="s">
        <v>128</v>
      </c>
      <c r="W71" s="155" t="s">
        <v>128</v>
      </c>
      <c r="X71" s="155" t="s">
        <v>185</v>
      </c>
      <c r="Y71" s="155" t="s">
        <v>128</v>
      </c>
      <c r="Z71" s="155" t="s">
        <v>128</v>
      </c>
      <c r="AA71" s="155" t="s">
        <v>128</v>
      </c>
      <c r="AB71" s="167">
        <f t="shared" si="5"/>
        <v>16</v>
      </c>
      <c r="AC71" s="106" t="str">
        <f t="shared" si="6"/>
        <v>Catastrófico</v>
      </c>
      <c r="AD71" s="106">
        <f t="shared" si="3"/>
        <v>5</v>
      </c>
      <c r="AE71" s="107" t="str">
        <f t="shared" si="7"/>
        <v>Extremo</v>
      </c>
      <c r="AF71" s="108" t="s">
        <v>9</v>
      </c>
    </row>
    <row r="72" spans="2:32" ht="39.75" customHeight="1" x14ac:dyDescent="0.25">
      <c r="B72" s="395"/>
      <c r="C72" s="388"/>
      <c r="D72" s="468"/>
      <c r="E72" s="445" t="str">
        <f>'3-IDENTIFICACIÓN DEL RIESGO'!G134</f>
        <v>No ejecutar las acciones de cobro coactivo para favorecer intereses propios o de terceros.</v>
      </c>
      <c r="F72" s="446"/>
      <c r="G72" s="621" t="s">
        <v>67</v>
      </c>
      <c r="H72" s="105">
        <f t="shared" si="0"/>
        <v>1</v>
      </c>
      <c r="I72" s="155" t="s">
        <v>128</v>
      </c>
      <c r="J72" s="155" t="s">
        <v>185</v>
      </c>
      <c r="K72" s="155" t="s">
        <v>185</v>
      </c>
      <c r="L72" s="155" t="s">
        <v>185</v>
      </c>
      <c r="M72" s="155" t="s">
        <v>128</v>
      </c>
      <c r="N72" s="155" t="s">
        <v>128</v>
      </c>
      <c r="O72" s="155" t="s">
        <v>185</v>
      </c>
      <c r="P72" s="155" t="s">
        <v>128</v>
      </c>
      <c r="Q72" s="155" t="s">
        <v>185</v>
      </c>
      <c r="R72" s="155" t="s">
        <v>128</v>
      </c>
      <c r="S72" s="155" t="s">
        <v>128</v>
      </c>
      <c r="T72" s="155" t="s">
        <v>128</v>
      </c>
      <c r="U72" s="155" t="s">
        <v>128</v>
      </c>
      <c r="V72" s="155" t="s">
        <v>128</v>
      </c>
      <c r="W72" s="155" t="s">
        <v>185</v>
      </c>
      <c r="X72" s="155" t="s">
        <v>185</v>
      </c>
      <c r="Y72" s="155" t="s">
        <v>128</v>
      </c>
      <c r="Z72" s="155" t="s">
        <v>128</v>
      </c>
      <c r="AA72" s="155" t="s">
        <v>185</v>
      </c>
      <c r="AB72" s="167">
        <f t="shared" si="5"/>
        <v>11</v>
      </c>
      <c r="AC72" s="106" t="str">
        <f t="shared" si="6"/>
        <v>Mayor</v>
      </c>
      <c r="AD72" s="106">
        <f t="shared" si="3"/>
        <v>4</v>
      </c>
      <c r="AE72" s="107" t="str">
        <f t="shared" si="7"/>
        <v>Alto</v>
      </c>
      <c r="AF72" s="108" t="s">
        <v>9</v>
      </c>
    </row>
    <row r="73" spans="2:32" ht="50.25" customHeight="1" x14ac:dyDescent="0.25">
      <c r="B73" s="395"/>
      <c r="C73" s="388"/>
      <c r="D73" s="468"/>
      <c r="E73" s="445" t="str">
        <f>'3-IDENTIFICACIÓN DEL RIESGO'!G136</f>
        <v>Orientar la defensa jurídica de la ANT o algunas de sus actuaciones  en perjuicio de sus intereses para favorecer a un tercero.</v>
      </c>
      <c r="F73" s="446"/>
      <c r="G73" s="621" t="s">
        <v>26</v>
      </c>
      <c r="H73" s="105">
        <f t="shared" si="0"/>
        <v>3</v>
      </c>
      <c r="I73" s="155" t="s">
        <v>128</v>
      </c>
      <c r="J73" s="155" t="s">
        <v>185</v>
      </c>
      <c r="K73" s="155" t="s">
        <v>128</v>
      </c>
      <c r="L73" s="155" t="s">
        <v>128</v>
      </c>
      <c r="M73" s="155" t="s">
        <v>128</v>
      </c>
      <c r="N73" s="155" t="s">
        <v>128</v>
      </c>
      <c r="O73" s="155" t="s">
        <v>128</v>
      </c>
      <c r="P73" s="155" t="s">
        <v>128</v>
      </c>
      <c r="Q73" s="155" t="s">
        <v>185</v>
      </c>
      <c r="R73" s="155" t="s">
        <v>128</v>
      </c>
      <c r="S73" s="155" t="s">
        <v>128</v>
      </c>
      <c r="T73" s="155" t="s">
        <v>128</v>
      </c>
      <c r="U73" s="155" t="s">
        <v>128</v>
      </c>
      <c r="V73" s="155" t="s">
        <v>128</v>
      </c>
      <c r="W73" s="155" t="s">
        <v>128</v>
      </c>
      <c r="X73" s="155" t="s">
        <v>185</v>
      </c>
      <c r="Y73" s="155" t="s">
        <v>128</v>
      </c>
      <c r="Z73" s="155" t="s">
        <v>128</v>
      </c>
      <c r="AA73" s="155" t="s">
        <v>128</v>
      </c>
      <c r="AB73" s="167">
        <f t="shared" si="5"/>
        <v>16</v>
      </c>
      <c r="AC73" s="106" t="str">
        <f t="shared" si="6"/>
        <v>Catastrófico</v>
      </c>
      <c r="AD73" s="106">
        <f t="shared" si="3"/>
        <v>5</v>
      </c>
      <c r="AE73" s="107" t="str">
        <f t="shared" si="7"/>
        <v>Extremo</v>
      </c>
      <c r="AF73" s="108" t="s">
        <v>9</v>
      </c>
    </row>
    <row r="74" spans="2:32" ht="25.5" x14ac:dyDescent="0.25">
      <c r="B74" s="396"/>
      <c r="C74" s="390"/>
      <c r="D74" s="469"/>
      <c r="E74" s="445" t="str">
        <f>'3-IDENTIFICACIÓN DEL RIESGO'!G138</f>
        <v>Riesgo 5</v>
      </c>
      <c r="F74" s="446"/>
      <c r="G74" s="621"/>
      <c r="H74" s="105" t="b">
        <f t="shared" si="0"/>
        <v>0</v>
      </c>
      <c r="I74" s="155"/>
      <c r="J74" s="155"/>
      <c r="K74" s="155"/>
      <c r="L74" s="155"/>
      <c r="M74" s="155"/>
      <c r="N74" s="155"/>
      <c r="O74" s="155"/>
      <c r="P74" s="155"/>
      <c r="Q74" s="155"/>
      <c r="R74" s="155"/>
      <c r="S74" s="155"/>
      <c r="T74" s="155"/>
      <c r="U74" s="155"/>
      <c r="V74" s="155"/>
      <c r="W74" s="155"/>
      <c r="X74" s="155"/>
      <c r="Y74" s="155"/>
      <c r="Z74" s="155"/>
      <c r="AA74" s="155"/>
      <c r="AB74" s="167">
        <f t="shared" si="5"/>
        <v>0</v>
      </c>
      <c r="AC74" s="106" t="str">
        <f t="shared" si="6"/>
        <v>Moderado</v>
      </c>
      <c r="AD74" s="106">
        <f t="shared" si="3"/>
        <v>3</v>
      </c>
      <c r="AE74" s="107" t="b">
        <f t="shared" si="7"/>
        <v>0</v>
      </c>
      <c r="AF74" s="108" t="s">
        <v>9</v>
      </c>
    </row>
    <row r="75" spans="2:32" ht="35.25" customHeight="1" x14ac:dyDescent="0.25">
      <c r="B75" s="394" t="str">
        <f>'3-IDENTIFICACIÓN DEL RIESGO'!B140</f>
        <v>Adquisición de Bienes y Servicios</v>
      </c>
      <c r="C75" s="386"/>
      <c r="D75" s="467" t="str">
        <f>'3-IDENTIFICACIÓN DEL RIESGO'!E140</f>
        <v>1. Subdirección Administrativa y Financiera.
2. Secretaría General.</v>
      </c>
      <c r="E75" s="445" t="str">
        <f>'3-IDENTIFICACIÓN DEL RIESGO'!G140</f>
        <v>Celebración indebida de contratos en beneficio particular o de un tercero.</v>
      </c>
      <c r="F75" s="446"/>
      <c r="G75" s="621" t="s">
        <v>24</v>
      </c>
      <c r="H75" s="105">
        <f t="shared" si="0"/>
        <v>4</v>
      </c>
      <c r="I75" s="155" t="s">
        <v>128</v>
      </c>
      <c r="J75" s="155" t="s">
        <v>128</v>
      </c>
      <c r="K75" s="155" t="s">
        <v>128</v>
      </c>
      <c r="L75" s="155" t="s">
        <v>128</v>
      </c>
      <c r="M75" s="155" t="s">
        <v>128</v>
      </c>
      <c r="N75" s="155" t="s">
        <v>128</v>
      </c>
      <c r="O75" s="155" t="s">
        <v>128</v>
      </c>
      <c r="P75" s="155" t="s">
        <v>128</v>
      </c>
      <c r="Q75" s="155" t="s">
        <v>128</v>
      </c>
      <c r="R75" s="155" t="s">
        <v>128</v>
      </c>
      <c r="S75" s="155" t="s">
        <v>128</v>
      </c>
      <c r="T75" s="155" t="s">
        <v>128</v>
      </c>
      <c r="U75" s="155" t="s">
        <v>128</v>
      </c>
      <c r="V75" s="155" t="s">
        <v>128</v>
      </c>
      <c r="W75" s="155" t="s">
        <v>128</v>
      </c>
      <c r="X75" s="155" t="s">
        <v>185</v>
      </c>
      <c r="Y75" s="155" t="s">
        <v>128</v>
      </c>
      <c r="Z75" s="155" t="s">
        <v>128</v>
      </c>
      <c r="AA75" s="155" t="s">
        <v>185</v>
      </c>
      <c r="AB75" s="167">
        <f t="shared" si="5"/>
        <v>17</v>
      </c>
      <c r="AC75" s="106" t="str">
        <f t="shared" si="6"/>
        <v>Catastrófico</v>
      </c>
      <c r="AD75" s="106">
        <f t="shared" si="3"/>
        <v>5</v>
      </c>
      <c r="AE75" s="107" t="str">
        <f t="shared" si="7"/>
        <v>Extremo</v>
      </c>
      <c r="AF75" s="108" t="s">
        <v>9</v>
      </c>
    </row>
    <row r="76" spans="2:32" ht="48" customHeight="1" x14ac:dyDescent="0.25">
      <c r="B76" s="395"/>
      <c r="C76" s="388"/>
      <c r="D76" s="468"/>
      <c r="E76" s="445" t="str">
        <f>'3-IDENTIFICACIÓN DEL RIESGO'!G142</f>
        <v>Aprobación de informes y pagos de contratos sin cumplimiento del objeto, obligaciones y/o requisitos contractuales en beneficio particular o de terceros.</v>
      </c>
      <c r="F76" s="446"/>
      <c r="G76" s="621" t="s">
        <v>24</v>
      </c>
      <c r="H76" s="105">
        <f t="shared" ref="H76:H89" si="8">IF(G76="Casi Seguro",5,IF(G76="Probable",4,IF(G76="Posible",3,IF(G76="Improbable",2,IF(G76="Rara Vez",1)))))</f>
        <v>4</v>
      </c>
      <c r="I76" s="155" t="s">
        <v>128</v>
      </c>
      <c r="J76" s="155" t="s">
        <v>128</v>
      </c>
      <c r="K76" s="155" t="s">
        <v>128</v>
      </c>
      <c r="L76" s="155" t="s">
        <v>128</v>
      </c>
      <c r="M76" s="155" t="s">
        <v>128</v>
      </c>
      <c r="N76" s="155" t="s">
        <v>128</v>
      </c>
      <c r="O76" s="155" t="s">
        <v>128</v>
      </c>
      <c r="P76" s="155" t="s">
        <v>128</v>
      </c>
      <c r="Q76" s="155" t="s">
        <v>128</v>
      </c>
      <c r="R76" s="155" t="s">
        <v>128</v>
      </c>
      <c r="S76" s="155" t="s">
        <v>128</v>
      </c>
      <c r="T76" s="155" t="s">
        <v>128</v>
      </c>
      <c r="U76" s="155" t="s">
        <v>128</v>
      </c>
      <c r="V76" s="155" t="s">
        <v>128</v>
      </c>
      <c r="W76" s="155" t="s">
        <v>128</v>
      </c>
      <c r="X76" s="155" t="s">
        <v>185</v>
      </c>
      <c r="Y76" s="155" t="s">
        <v>128</v>
      </c>
      <c r="Z76" s="155" t="s">
        <v>128</v>
      </c>
      <c r="AA76" s="155" t="s">
        <v>185</v>
      </c>
      <c r="AB76" s="167">
        <f t="shared" si="5"/>
        <v>17</v>
      </c>
      <c r="AC76" s="106" t="str">
        <f t="shared" si="6"/>
        <v>Catastrófico</v>
      </c>
      <c r="AD76" s="106">
        <f t="shared" ref="AD76:AD89" si="9">IF(AC76="Catastrófico",5,IF(AC76="Mayor",4,IF(AC76="Moderado",3)))</f>
        <v>5</v>
      </c>
      <c r="AE76" s="107" t="str">
        <f t="shared" si="7"/>
        <v>Extremo</v>
      </c>
      <c r="AF76" s="108" t="s">
        <v>9</v>
      </c>
    </row>
    <row r="77" spans="2:32" ht="25.5" x14ac:dyDescent="0.25">
      <c r="B77" s="395"/>
      <c r="C77" s="388"/>
      <c r="D77" s="468"/>
      <c r="E77" s="445" t="str">
        <f>'3-IDENTIFICACIÓN DEL RIESGO'!G144</f>
        <v>Riesgo 3</v>
      </c>
      <c r="F77" s="446"/>
      <c r="G77" s="621"/>
      <c r="H77" s="105" t="b">
        <f t="shared" si="8"/>
        <v>0</v>
      </c>
      <c r="I77" s="155"/>
      <c r="J77" s="155"/>
      <c r="K77" s="155"/>
      <c r="L77" s="155"/>
      <c r="M77" s="155"/>
      <c r="N77" s="155"/>
      <c r="O77" s="155"/>
      <c r="P77" s="155"/>
      <c r="Q77" s="155"/>
      <c r="R77" s="155"/>
      <c r="S77" s="155"/>
      <c r="T77" s="155"/>
      <c r="U77" s="155"/>
      <c r="V77" s="155"/>
      <c r="W77" s="155"/>
      <c r="X77" s="155"/>
      <c r="Y77" s="155"/>
      <c r="Z77" s="155"/>
      <c r="AA77" s="155"/>
      <c r="AB77" s="167">
        <f t="shared" si="5"/>
        <v>0</v>
      </c>
      <c r="AC77" s="106" t="str">
        <f t="shared" si="6"/>
        <v>Moderado</v>
      </c>
      <c r="AD77" s="106">
        <f t="shared" si="9"/>
        <v>3</v>
      </c>
      <c r="AE77" s="107" t="b">
        <f t="shared" si="7"/>
        <v>0</v>
      </c>
      <c r="AF77" s="108" t="s">
        <v>9</v>
      </c>
    </row>
    <row r="78" spans="2:32" ht="25.5" x14ac:dyDescent="0.25">
      <c r="B78" s="395"/>
      <c r="C78" s="388"/>
      <c r="D78" s="468"/>
      <c r="E78" s="445" t="str">
        <f>'3-IDENTIFICACIÓN DEL RIESGO'!G146</f>
        <v>Riesgo 4</v>
      </c>
      <c r="F78" s="446"/>
      <c r="G78" s="621"/>
      <c r="H78" s="105" t="b">
        <f t="shared" si="8"/>
        <v>0</v>
      </c>
      <c r="I78" s="155"/>
      <c r="J78" s="155"/>
      <c r="K78" s="155"/>
      <c r="L78" s="155"/>
      <c r="M78" s="155"/>
      <c r="N78" s="155"/>
      <c r="O78" s="155"/>
      <c r="P78" s="155"/>
      <c r="Q78" s="155"/>
      <c r="R78" s="155"/>
      <c r="S78" s="155"/>
      <c r="T78" s="155"/>
      <c r="U78" s="155"/>
      <c r="V78" s="155"/>
      <c r="W78" s="155"/>
      <c r="X78" s="155"/>
      <c r="Y78" s="155"/>
      <c r="Z78" s="155"/>
      <c r="AA78" s="155"/>
      <c r="AB78" s="167">
        <f t="shared" si="5"/>
        <v>0</v>
      </c>
      <c r="AC78" s="106" t="str">
        <f t="shared" si="6"/>
        <v>Moderado</v>
      </c>
      <c r="AD78" s="106">
        <f t="shared" si="9"/>
        <v>3</v>
      </c>
      <c r="AE78" s="107" t="b">
        <f t="shared" si="7"/>
        <v>0</v>
      </c>
      <c r="AF78" s="108" t="s">
        <v>9</v>
      </c>
    </row>
    <row r="79" spans="2:32" ht="25.5" x14ac:dyDescent="0.25">
      <c r="B79" s="396"/>
      <c r="C79" s="390"/>
      <c r="D79" s="469"/>
      <c r="E79" s="445" t="str">
        <f>'3-IDENTIFICACIÓN DEL RIESGO'!G148</f>
        <v>Riesgo 5</v>
      </c>
      <c r="F79" s="446"/>
      <c r="G79" s="621"/>
      <c r="H79" s="105" t="b">
        <f t="shared" si="8"/>
        <v>0</v>
      </c>
      <c r="I79" s="155"/>
      <c r="J79" s="155"/>
      <c r="K79" s="155"/>
      <c r="L79" s="155"/>
      <c r="M79" s="155"/>
      <c r="N79" s="155"/>
      <c r="O79" s="155"/>
      <c r="P79" s="155"/>
      <c r="Q79" s="155"/>
      <c r="R79" s="155"/>
      <c r="S79" s="155"/>
      <c r="T79" s="155"/>
      <c r="U79" s="155"/>
      <c r="V79" s="155"/>
      <c r="W79" s="155"/>
      <c r="X79" s="155"/>
      <c r="Y79" s="155"/>
      <c r="Z79" s="155"/>
      <c r="AA79" s="155"/>
      <c r="AB79" s="167">
        <f t="shared" si="5"/>
        <v>0</v>
      </c>
      <c r="AC79" s="106" t="str">
        <f t="shared" si="6"/>
        <v>Moderado</v>
      </c>
      <c r="AD79" s="106">
        <f t="shared" si="9"/>
        <v>3</v>
      </c>
      <c r="AE79" s="107" t="b">
        <f t="shared" si="7"/>
        <v>0</v>
      </c>
      <c r="AF79" s="108" t="s">
        <v>9</v>
      </c>
    </row>
    <row r="80" spans="2:32" ht="54" customHeight="1" x14ac:dyDescent="0.25">
      <c r="B80" s="394" t="str">
        <f>'3-IDENTIFICACIÓN DEL RIESGO'!B150</f>
        <v>Administración de Bienes y Servicios</v>
      </c>
      <c r="C80" s="386"/>
      <c r="D80" s="467" t="str">
        <f>'3-IDENTIFICACIÓN DEL RIESGO'!E150</f>
        <v>1. Subdirección Administrativa y Financiera.
2. Secretaría General.</v>
      </c>
      <c r="E80" s="445" t="str">
        <f>'3-IDENTIFICACIÓN DEL RIESGO'!G150</f>
        <v>Pérdida o uso indebido de bienes devolutivos de la Agencia Nacional de Tierras para beneficio personal o de terceros</v>
      </c>
      <c r="F80" s="446"/>
      <c r="G80" s="621" t="s">
        <v>24</v>
      </c>
      <c r="H80" s="105">
        <f t="shared" si="8"/>
        <v>4</v>
      </c>
      <c r="I80" s="155" t="s">
        <v>128</v>
      </c>
      <c r="J80" s="155" t="s">
        <v>128</v>
      </c>
      <c r="K80" s="155" t="s">
        <v>128</v>
      </c>
      <c r="L80" s="155" t="s">
        <v>185</v>
      </c>
      <c r="M80" s="155" t="s">
        <v>128</v>
      </c>
      <c r="N80" s="155" t="s">
        <v>128</v>
      </c>
      <c r="O80" s="155" t="s">
        <v>128</v>
      </c>
      <c r="P80" s="155" t="s">
        <v>185</v>
      </c>
      <c r="Q80" s="155" t="s">
        <v>185</v>
      </c>
      <c r="R80" s="155" t="s">
        <v>128</v>
      </c>
      <c r="S80" s="155" t="s">
        <v>128</v>
      </c>
      <c r="T80" s="155" t="s">
        <v>128</v>
      </c>
      <c r="U80" s="155" t="s">
        <v>128</v>
      </c>
      <c r="V80" s="155" t="s">
        <v>128</v>
      </c>
      <c r="W80" s="155" t="s">
        <v>185</v>
      </c>
      <c r="X80" s="155" t="s">
        <v>185</v>
      </c>
      <c r="Y80" s="155" t="s">
        <v>185</v>
      </c>
      <c r="Z80" s="155" t="s">
        <v>185</v>
      </c>
      <c r="AA80" s="155" t="s">
        <v>185</v>
      </c>
      <c r="AB80" s="167">
        <f t="shared" si="5"/>
        <v>11</v>
      </c>
      <c r="AC80" s="106" t="str">
        <f t="shared" si="6"/>
        <v>Mayor</v>
      </c>
      <c r="AD80" s="106">
        <f t="shared" si="9"/>
        <v>4</v>
      </c>
      <c r="AE80" s="107" t="str">
        <f t="shared" si="7"/>
        <v>Extremo</v>
      </c>
      <c r="AF80" s="108" t="s">
        <v>9</v>
      </c>
    </row>
    <row r="81" spans="2:32" ht="44.25" customHeight="1" x14ac:dyDescent="0.25">
      <c r="B81" s="395"/>
      <c r="C81" s="388"/>
      <c r="D81" s="468"/>
      <c r="E81" s="445" t="str">
        <f>'3-IDENTIFICACIÓN DEL RIESGO'!G152</f>
        <v>Pérdida o manipulación de expedientes con información institucional para beneficio particular o de un tercero</v>
      </c>
      <c r="F81" s="446"/>
      <c r="G81" s="621" t="s">
        <v>26</v>
      </c>
      <c r="H81" s="105">
        <f t="shared" si="8"/>
        <v>3</v>
      </c>
      <c r="I81" s="155" t="s">
        <v>128</v>
      </c>
      <c r="J81" s="155" t="s">
        <v>128</v>
      </c>
      <c r="K81" s="155" t="s">
        <v>128</v>
      </c>
      <c r="L81" s="155" t="s">
        <v>128</v>
      </c>
      <c r="M81" s="155" t="s">
        <v>128</v>
      </c>
      <c r="N81" s="155" t="s">
        <v>128</v>
      </c>
      <c r="O81" s="155" t="s">
        <v>128</v>
      </c>
      <c r="P81" s="155" t="s">
        <v>128</v>
      </c>
      <c r="Q81" s="155" t="s">
        <v>128</v>
      </c>
      <c r="R81" s="155" t="s">
        <v>128</v>
      </c>
      <c r="S81" s="155" t="s">
        <v>128</v>
      </c>
      <c r="T81" s="155" t="s">
        <v>128</v>
      </c>
      <c r="U81" s="155" t="s">
        <v>128</v>
      </c>
      <c r="V81" s="155" t="s">
        <v>128</v>
      </c>
      <c r="W81" s="155" t="s">
        <v>128</v>
      </c>
      <c r="X81" s="155" t="s">
        <v>185</v>
      </c>
      <c r="Y81" s="155" t="s">
        <v>128</v>
      </c>
      <c r="Z81" s="155" t="s">
        <v>128</v>
      </c>
      <c r="AA81" s="155" t="s">
        <v>128</v>
      </c>
      <c r="AB81" s="167">
        <f t="shared" si="5"/>
        <v>18</v>
      </c>
      <c r="AC81" s="106" t="str">
        <f t="shared" si="6"/>
        <v>Catastrófico</v>
      </c>
      <c r="AD81" s="106">
        <f t="shared" si="9"/>
        <v>5</v>
      </c>
      <c r="AE81" s="107" t="str">
        <f t="shared" si="7"/>
        <v>Extremo</v>
      </c>
      <c r="AF81" s="108" t="s">
        <v>9</v>
      </c>
    </row>
    <row r="82" spans="2:32" ht="25.5" x14ac:dyDescent="0.25">
      <c r="B82" s="395"/>
      <c r="C82" s="388"/>
      <c r="D82" s="468"/>
      <c r="E82" s="445" t="str">
        <f>'3-IDENTIFICACIÓN DEL RIESGO'!G154</f>
        <v>Riesgo 3</v>
      </c>
      <c r="F82" s="446"/>
      <c r="G82" s="621"/>
      <c r="H82" s="105" t="b">
        <f t="shared" si="8"/>
        <v>0</v>
      </c>
      <c r="I82" s="155"/>
      <c r="J82" s="155"/>
      <c r="K82" s="155"/>
      <c r="L82" s="155"/>
      <c r="M82" s="155"/>
      <c r="N82" s="155"/>
      <c r="O82" s="155"/>
      <c r="P82" s="155"/>
      <c r="Q82" s="155"/>
      <c r="R82" s="155"/>
      <c r="S82" s="155"/>
      <c r="T82" s="155"/>
      <c r="U82" s="155"/>
      <c r="V82" s="155"/>
      <c r="W82" s="155"/>
      <c r="X82" s="155"/>
      <c r="Y82" s="155"/>
      <c r="Z82" s="155"/>
      <c r="AA82" s="155"/>
      <c r="AB82" s="167">
        <f t="shared" si="5"/>
        <v>0</v>
      </c>
      <c r="AC82" s="106" t="str">
        <f t="shared" si="6"/>
        <v>Moderado</v>
      </c>
      <c r="AD82" s="106">
        <f t="shared" si="9"/>
        <v>3</v>
      </c>
      <c r="AE82" s="107" t="b">
        <f t="shared" si="7"/>
        <v>0</v>
      </c>
      <c r="AF82" s="108" t="s">
        <v>9</v>
      </c>
    </row>
    <row r="83" spans="2:32" ht="25.5" x14ac:dyDescent="0.25">
      <c r="B83" s="395"/>
      <c r="C83" s="388"/>
      <c r="D83" s="468"/>
      <c r="E83" s="445" t="str">
        <f>'3-IDENTIFICACIÓN DEL RIESGO'!G156</f>
        <v>Riesgo 4</v>
      </c>
      <c r="F83" s="446"/>
      <c r="G83" s="621"/>
      <c r="H83" s="105" t="b">
        <f t="shared" si="8"/>
        <v>0</v>
      </c>
      <c r="I83" s="155"/>
      <c r="J83" s="155"/>
      <c r="K83" s="155"/>
      <c r="L83" s="155"/>
      <c r="M83" s="155"/>
      <c r="N83" s="155"/>
      <c r="O83" s="155"/>
      <c r="P83" s="155"/>
      <c r="Q83" s="155"/>
      <c r="R83" s="155"/>
      <c r="S83" s="155"/>
      <c r="T83" s="155"/>
      <c r="U83" s="155"/>
      <c r="V83" s="155"/>
      <c r="W83" s="155"/>
      <c r="X83" s="155"/>
      <c r="Y83" s="155"/>
      <c r="Z83" s="155"/>
      <c r="AA83" s="155"/>
      <c r="AB83" s="167">
        <f t="shared" si="5"/>
        <v>0</v>
      </c>
      <c r="AC83" s="106" t="str">
        <f t="shared" si="6"/>
        <v>Moderado</v>
      </c>
      <c r="AD83" s="106">
        <f t="shared" si="9"/>
        <v>3</v>
      </c>
      <c r="AE83" s="107" t="b">
        <f t="shared" si="7"/>
        <v>0</v>
      </c>
      <c r="AF83" s="108" t="s">
        <v>9</v>
      </c>
    </row>
    <row r="84" spans="2:32" ht="25.5" x14ac:dyDescent="0.25">
      <c r="B84" s="396"/>
      <c r="C84" s="390"/>
      <c r="D84" s="469"/>
      <c r="E84" s="445" t="str">
        <f>'3-IDENTIFICACIÓN DEL RIESGO'!G158</f>
        <v>Riesgo 5</v>
      </c>
      <c r="F84" s="446"/>
      <c r="G84" s="621"/>
      <c r="H84" s="105" t="b">
        <f t="shared" si="8"/>
        <v>0</v>
      </c>
      <c r="I84" s="155"/>
      <c r="J84" s="155"/>
      <c r="K84" s="155"/>
      <c r="L84" s="155"/>
      <c r="M84" s="155"/>
      <c r="N84" s="155"/>
      <c r="O84" s="155"/>
      <c r="P84" s="155"/>
      <c r="Q84" s="155"/>
      <c r="R84" s="155"/>
      <c r="S84" s="155"/>
      <c r="T84" s="155"/>
      <c r="U84" s="155"/>
      <c r="V84" s="155"/>
      <c r="W84" s="155"/>
      <c r="X84" s="155"/>
      <c r="Y84" s="155"/>
      <c r="Z84" s="155"/>
      <c r="AA84" s="155"/>
      <c r="AB84" s="167">
        <f t="shared" si="5"/>
        <v>0</v>
      </c>
      <c r="AC84" s="106" t="str">
        <f t="shared" si="6"/>
        <v>Moderado</v>
      </c>
      <c r="AD84" s="106">
        <f t="shared" si="9"/>
        <v>3</v>
      </c>
      <c r="AE84" s="107" t="b">
        <f t="shared" si="7"/>
        <v>0</v>
      </c>
      <c r="AF84" s="108" t="s">
        <v>9</v>
      </c>
    </row>
    <row r="85" spans="2:32" ht="66.75" customHeight="1" x14ac:dyDescent="0.25">
      <c r="B85" s="381" t="str">
        <f>'3-IDENTIFICACIÓN DEL RIESGO'!B160</f>
        <v>Gestión Financiera</v>
      </c>
      <c r="C85" s="381"/>
      <c r="D85" s="473" t="str">
        <f>'3-IDENTIFICACIÓN DEL RIESGO'!E160</f>
        <v xml:space="preserve">1. Secretaría General.
2. Subdirección Administrativa y Financiera.
3. Subdirección de Administracion de Tierras de la Nación.
4. Oficina de Planeación </v>
      </c>
      <c r="E85" s="445" t="str">
        <f>'3-IDENTIFICACIÓN DEL RIESGO'!G160</f>
        <v>Constitución de obligaciones y/o pagos realizados por la Agencia Nacional de Tierras, sin el cumplimiento de requisitos legales, presupuestales y contables, en beneficio de un particular.</v>
      </c>
      <c r="F85" s="446"/>
      <c r="G85" s="622" t="s">
        <v>67</v>
      </c>
      <c r="H85" s="105">
        <f t="shared" si="8"/>
        <v>1</v>
      </c>
      <c r="I85" s="155" t="s">
        <v>128</v>
      </c>
      <c r="J85" s="155" t="s">
        <v>128</v>
      </c>
      <c r="K85" s="155" t="s">
        <v>185</v>
      </c>
      <c r="L85" s="155" t="s">
        <v>185</v>
      </c>
      <c r="M85" s="155" t="s">
        <v>128</v>
      </c>
      <c r="N85" s="155" t="s">
        <v>128</v>
      </c>
      <c r="O85" s="155" t="s">
        <v>185</v>
      </c>
      <c r="P85" s="155" t="s">
        <v>128</v>
      </c>
      <c r="Q85" s="155" t="s">
        <v>128</v>
      </c>
      <c r="R85" s="155" t="s">
        <v>128</v>
      </c>
      <c r="S85" s="155" t="s">
        <v>128</v>
      </c>
      <c r="T85" s="155" t="s">
        <v>128</v>
      </c>
      <c r="U85" s="155" t="s">
        <v>128</v>
      </c>
      <c r="V85" s="155" t="s">
        <v>128</v>
      </c>
      <c r="W85" s="155" t="s">
        <v>128</v>
      </c>
      <c r="X85" s="155" t="s">
        <v>185</v>
      </c>
      <c r="Y85" s="155" t="s">
        <v>128</v>
      </c>
      <c r="Z85" s="155" t="s">
        <v>128</v>
      </c>
      <c r="AA85" s="155" t="s">
        <v>185</v>
      </c>
      <c r="AB85" s="167">
        <f t="shared" si="5"/>
        <v>14</v>
      </c>
      <c r="AC85" s="106" t="str">
        <f t="shared" si="6"/>
        <v>Catastrófico</v>
      </c>
      <c r="AD85" s="106">
        <f t="shared" si="9"/>
        <v>5</v>
      </c>
      <c r="AE85" s="107" t="str">
        <f t="shared" si="7"/>
        <v>Extremo</v>
      </c>
      <c r="AF85" s="108" t="s">
        <v>9</v>
      </c>
    </row>
    <row r="86" spans="2:32" ht="25.5" x14ac:dyDescent="0.25">
      <c r="B86" s="381"/>
      <c r="C86" s="381"/>
      <c r="D86" s="473"/>
      <c r="E86" s="445" t="str">
        <f>'3-IDENTIFICACIÓN DEL RIESGO'!G162</f>
        <v>Riesgo 2</v>
      </c>
      <c r="F86" s="446"/>
      <c r="G86" s="622"/>
      <c r="H86" s="105" t="b">
        <f t="shared" si="8"/>
        <v>0</v>
      </c>
      <c r="I86" s="155"/>
      <c r="J86" s="155"/>
      <c r="K86" s="155"/>
      <c r="L86" s="155"/>
      <c r="M86" s="155"/>
      <c r="N86" s="155"/>
      <c r="O86" s="155"/>
      <c r="P86" s="155"/>
      <c r="Q86" s="155"/>
      <c r="R86" s="155"/>
      <c r="S86" s="155"/>
      <c r="T86" s="155"/>
      <c r="U86" s="155"/>
      <c r="V86" s="155"/>
      <c r="W86" s="155"/>
      <c r="X86" s="155"/>
      <c r="Y86" s="155"/>
      <c r="Z86" s="155"/>
      <c r="AA86" s="155"/>
      <c r="AB86" s="167">
        <f t="shared" si="5"/>
        <v>0</v>
      </c>
      <c r="AC86" s="106" t="str">
        <f t="shared" si="6"/>
        <v>Moderado</v>
      </c>
      <c r="AD86" s="106">
        <f t="shared" si="9"/>
        <v>3</v>
      </c>
      <c r="AE86" s="107" t="b">
        <f t="shared" si="7"/>
        <v>0</v>
      </c>
      <c r="AF86" s="108" t="s">
        <v>9</v>
      </c>
    </row>
    <row r="87" spans="2:32" ht="25.5" x14ac:dyDescent="0.25">
      <c r="B87" s="381"/>
      <c r="C87" s="381"/>
      <c r="D87" s="473"/>
      <c r="E87" s="445" t="str">
        <f>'3-IDENTIFICACIÓN DEL RIESGO'!G164</f>
        <v>Riesgo 3</v>
      </c>
      <c r="F87" s="446"/>
      <c r="G87" s="622"/>
      <c r="H87" s="105" t="b">
        <f t="shared" si="8"/>
        <v>0</v>
      </c>
      <c r="I87" s="155"/>
      <c r="J87" s="155"/>
      <c r="K87" s="155"/>
      <c r="L87" s="155"/>
      <c r="M87" s="155"/>
      <c r="N87" s="155"/>
      <c r="O87" s="155"/>
      <c r="P87" s="155"/>
      <c r="Q87" s="155"/>
      <c r="R87" s="155"/>
      <c r="S87" s="155"/>
      <c r="T87" s="155"/>
      <c r="U87" s="155"/>
      <c r="V87" s="155"/>
      <c r="W87" s="155"/>
      <c r="X87" s="155"/>
      <c r="Y87" s="155"/>
      <c r="Z87" s="155"/>
      <c r="AA87" s="155"/>
      <c r="AB87" s="167">
        <f t="shared" ref="AB87:AB91" si="10">COUNTIF(I87:AA87,"SI")</f>
        <v>0</v>
      </c>
      <c r="AC87" s="106" t="str">
        <f t="shared" ref="AC87:AC91" si="11">IF(AB87&lt;6,"Moderado",IF(AB87&lt;12,"Mayor",IF(AB87&lt;20,"Catastrófico")))</f>
        <v>Moderado</v>
      </c>
      <c r="AD87" s="106">
        <f t="shared" si="9"/>
        <v>3</v>
      </c>
      <c r="AE87" s="107" t="b">
        <f t="shared" ref="AE87:AE91" si="12">IF(OR(AND(AC87="Moderado",G87="Rara Vez"),AND(AC87="Moderado",G87="Improbable")),"Moderado",IF(OR(AND(AC87="Mayor",G87="Improbable"),AND(AC87="Mayor",G87="Rara Vez"),AND(AC87="Moderado",G87="Probable"),AND(AC87="Moderado",G87="Posible")),"Alto",IF(OR(AND(AC87="Moderado",G87="Casi Seguro"),AND(AC87="Mayor",G87="Posible"),AND(AC87="Mayor",G87="Probable"),AND(AC87="Mayor",G87="Casi Seguro")),"Extremo",IF(AC87="Catastrófico","Extremo"))))</f>
        <v>0</v>
      </c>
      <c r="AF87" s="108" t="s">
        <v>9</v>
      </c>
    </row>
    <row r="88" spans="2:32" ht="25.5" x14ac:dyDescent="0.25">
      <c r="B88" s="381"/>
      <c r="C88" s="381"/>
      <c r="D88" s="473"/>
      <c r="E88" s="445" t="str">
        <f>'3-IDENTIFICACIÓN DEL RIESGO'!G166</f>
        <v>Riesgo 4</v>
      </c>
      <c r="F88" s="446"/>
      <c r="G88" s="622"/>
      <c r="H88" s="105" t="b">
        <f t="shared" si="8"/>
        <v>0</v>
      </c>
      <c r="I88" s="155"/>
      <c r="J88" s="155"/>
      <c r="K88" s="155"/>
      <c r="L88" s="155"/>
      <c r="M88" s="155"/>
      <c r="N88" s="155"/>
      <c r="O88" s="155"/>
      <c r="P88" s="155"/>
      <c r="Q88" s="155"/>
      <c r="R88" s="155"/>
      <c r="S88" s="155"/>
      <c r="T88" s="155"/>
      <c r="U88" s="155"/>
      <c r="V88" s="155"/>
      <c r="W88" s="155"/>
      <c r="X88" s="155"/>
      <c r="Y88" s="155"/>
      <c r="Z88" s="155"/>
      <c r="AA88" s="155"/>
      <c r="AB88" s="167">
        <f t="shared" si="10"/>
        <v>0</v>
      </c>
      <c r="AC88" s="106" t="str">
        <f t="shared" si="11"/>
        <v>Moderado</v>
      </c>
      <c r="AD88" s="106">
        <f t="shared" si="9"/>
        <v>3</v>
      </c>
      <c r="AE88" s="107" t="b">
        <f t="shared" si="12"/>
        <v>0</v>
      </c>
      <c r="AF88" s="108" t="s">
        <v>9</v>
      </c>
    </row>
    <row r="89" spans="2:32" ht="25.5" x14ac:dyDescent="0.25">
      <c r="B89" s="381"/>
      <c r="C89" s="381"/>
      <c r="D89" s="473"/>
      <c r="E89" s="445" t="str">
        <f>'3-IDENTIFICACIÓN DEL RIESGO'!G168</f>
        <v>Riesgo 5</v>
      </c>
      <c r="F89" s="446"/>
      <c r="G89" s="622"/>
      <c r="H89" s="105" t="b">
        <f t="shared" si="8"/>
        <v>0</v>
      </c>
      <c r="I89" s="155"/>
      <c r="J89" s="155"/>
      <c r="K89" s="155"/>
      <c r="L89" s="155"/>
      <c r="M89" s="155"/>
      <c r="N89" s="155"/>
      <c r="O89" s="155"/>
      <c r="P89" s="155"/>
      <c r="Q89" s="155"/>
      <c r="R89" s="155"/>
      <c r="S89" s="155"/>
      <c r="T89" s="155"/>
      <c r="U89" s="155"/>
      <c r="V89" s="155"/>
      <c r="W89" s="155"/>
      <c r="X89" s="155"/>
      <c r="Y89" s="155"/>
      <c r="Z89" s="155"/>
      <c r="AA89" s="155"/>
      <c r="AB89" s="167">
        <f t="shared" si="10"/>
        <v>0</v>
      </c>
      <c r="AC89" s="106" t="str">
        <f t="shared" si="11"/>
        <v>Moderado</v>
      </c>
      <c r="AD89" s="106">
        <f t="shared" si="9"/>
        <v>3</v>
      </c>
      <c r="AE89" s="107" t="b">
        <f t="shared" si="12"/>
        <v>0</v>
      </c>
      <c r="AF89" s="108" t="s">
        <v>9</v>
      </c>
    </row>
    <row r="90" spans="2:32" ht="49.5" customHeight="1" x14ac:dyDescent="0.25">
      <c r="B90" s="381" t="str">
        <f>'3-IDENTIFICACIÓN DEL RIESGO'!B170</f>
        <v>Seguimiento, Evaluación y Mejora</v>
      </c>
      <c r="C90" s="381"/>
      <c r="D90" s="473" t="str">
        <f>'3-IDENTIFICACIÓN DEL RIESGO'!E170</f>
        <v xml:space="preserve">1. Oficina de Control Interno.
2. Oficina de Planeación.
3. Oficina del Inspector de Gestión de Tierras.
4. Secretaría General
</v>
      </c>
      <c r="E90" s="445" t="str">
        <f>'3-IDENTIFICACIÓN DEL RIESGO'!G170</f>
        <v>Posibilidad de recibir o solicitar cualquier dádiva o beneficio  con el fin de   manipular  la Informacion evidenciada en el proceso auditor para  favorecer un tercero</v>
      </c>
      <c r="F90" s="446"/>
      <c r="G90" s="622" t="s">
        <v>67</v>
      </c>
      <c r="H90" s="105">
        <f t="shared" ref="H90:H94" si="13">IF(G90="Casi Seguro",5,IF(G90="Probable",4,IF(G90="Posible",3,IF(G90="Improbable",2,IF(G90="Rara Vez",1)))))</f>
        <v>1</v>
      </c>
      <c r="I90" s="155" t="s">
        <v>128</v>
      </c>
      <c r="J90" s="155" t="s">
        <v>128</v>
      </c>
      <c r="K90" s="155" t="s">
        <v>128</v>
      </c>
      <c r="L90" s="155" t="s">
        <v>185</v>
      </c>
      <c r="M90" s="155" t="s">
        <v>128</v>
      </c>
      <c r="N90" s="155" t="s">
        <v>128</v>
      </c>
      <c r="O90" s="155" t="s">
        <v>185</v>
      </c>
      <c r="P90" s="155" t="s">
        <v>185</v>
      </c>
      <c r="Q90" s="155" t="s">
        <v>128</v>
      </c>
      <c r="R90" s="155" t="s">
        <v>128</v>
      </c>
      <c r="S90" s="155" t="s">
        <v>128</v>
      </c>
      <c r="T90" s="155" t="s">
        <v>128</v>
      </c>
      <c r="U90" s="155" t="s">
        <v>128</v>
      </c>
      <c r="V90" s="155" t="s">
        <v>128</v>
      </c>
      <c r="W90" s="155" t="s">
        <v>185</v>
      </c>
      <c r="X90" s="155" t="s">
        <v>185</v>
      </c>
      <c r="Y90" s="155" t="s">
        <v>185</v>
      </c>
      <c r="Z90" s="155" t="s">
        <v>185</v>
      </c>
      <c r="AA90" s="155" t="s">
        <v>185</v>
      </c>
      <c r="AB90" s="167">
        <f t="shared" si="10"/>
        <v>11</v>
      </c>
      <c r="AC90" s="106" t="str">
        <f t="shared" si="11"/>
        <v>Mayor</v>
      </c>
      <c r="AD90" s="106">
        <f t="shared" ref="AD90:AD94" si="14">IF(AC90="Catastrófico",5,IF(AC90="Mayor",4,IF(AC90="Moderado",3)))</f>
        <v>4</v>
      </c>
      <c r="AE90" s="107" t="str">
        <f t="shared" si="12"/>
        <v>Alto</v>
      </c>
      <c r="AF90" s="108" t="s">
        <v>9</v>
      </c>
    </row>
    <row r="91" spans="2:32" ht="50.25" customHeight="1" x14ac:dyDescent="0.25">
      <c r="B91" s="381"/>
      <c r="C91" s="381"/>
      <c r="D91" s="473"/>
      <c r="E91" s="445" t="str">
        <f>'3-IDENTIFICACIÓN DEL RIESGO'!G172</f>
        <v>Divulgación de información de ejercicios de auditoría y seguimientos a través de medios no autorizados para favorecer a terceros</v>
      </c>
      <c r="F91" s="446"/>
      <c r="G91" s="622" t="s">
        <v>67</v>
      </c>
      <c r="H91" s="105">
        <f t="shared" si="13"/>
        <v>1</v>
      </c>
      <c r="I91" s="155" t="s">
        <v>128</v>
      </c>
      <c r="J91" s="155" t="s">
        <v>128</v>
      </c>
      <c r="K91" s="155" t="s">
        <v>128</v>
      </c>
      <c r="L91" s="155" t="s">
        <v>185</v>
      </c>
      <c r="M91" s="155" t="s">
        <v>128</v>
      </c>
      <c r="N91" s="155" t="s">
        <v>128</v>
      </c>
      <c r="O91" s="155" t="s">
        <v>185</v>
      </c>
      <c r="P91" s="155" t="s">
        <v>185</v>
      </c>
      <c r="Q91" s="155" t="s">
        <v>128</v>
      </c>
      <c r="R91" s="155" t="s">
        <v>128</v>
      </c>
      <c r="S91" s="155" t="s">
        <v>128</v>
      </c>
      <c r="T91" s="155" t="s">
        <v>128</v>
      </c>
      <c r="U91" s="155" t="s">
        <v>128</v>
      </c>
      <c r="V91" s="155" t="s">
        <v>128</v>
      </c>
      <c r="W91" s="155" t="s">
        <v>185</v>
      </c>
      <c r="X91" s="155" t="s">
        <v>185</v>
      </c>
      <c r="Y91" s="155" t="s">
        <v>185</v>
      </c>
      <c r="Z91" s="155" t="s">
        <v>185</v>
      </c>
      <c r="AA91" s="155" t="s">
        <v>185</v>
      </c>
      <c r="AB91" s="167">
        <f t="shared" si="10"/>
        <v>11</v>
      </c>
      <c r="AC91" s="106" t="str">
        <f t="shared" si="11"/>
        <v>Mayor</v>
      </c>
      <c r="AD91" s="106">
        <f t="shared" si="14"/>
        <v>4</v>
      </c>
      <c r="AE91" s="107" t="str">
        <f t="shared" si="12"/>
        <v>Alto</v>
      </c>
      <c r="AF91" s="108" t="s">
        <v>9</v>
      </c>
    </row>
    <row r="92" spans="2:32" ht="25.5" x14ac:dyDescent="0.25">
      <c r="B92" s="381"/>
      <c r="C92" s="381"/>
      <c r="D92" s="473"/>
      <c r="E92" s="445" t="str">
        <f>'3-IDENTIFICACIÓN DEL RIESGO'!G174</f>
        <v>Riesgo 3</v>
      </c>
      <c r="F92" s="446"/>
      <c r="G92" s="622"/>
      <c r="H92" s="105" t="b">
        <f t="shared" si="13"/>
        <v>0</v>
      </c>
      <c r="I92" s="155"/>
      <c r="J92" s="155"/>
      <c r="K92" s="155"/>
      <c r="L92" s="155"/>
      <c r="M92" s="155"/>
      <c r="N92" s="155"/>
      <c r="O92" s="155"/>
      <c r="P92" s="155"/>
      <c r="Q92" s="155"/>
      <c r="R92" s="155"/>
      <c r="S92" s="155"/>
      <c r="T92" s="155"/>
      <c r="U92" s="155"/>
      <c r="V92" s="155"/>
      <c r="W92" s="155"/>
      <c r="X92" s="155"/>
      <c r="Y92" s="155"/>
      <c r="Z92" s="155"/>
      <c r="AA92" s="155"/>
      <c r="AB92" s="167">
        <f t="shared" ref="AB92:AB94" si="15">COUNTIF(I92:AA92,"SI")</f>
        <v>0</v>
      </c>
      <c r="AC92" s="106" t="str">
        <f t="shared" ref="AC92:AC94" si="16">IF(AB92&lt;6,"Moderado",IF(AB92&lt;12,"Mayor",IF(AB92&lt;20,"Catastrófico")))</f>
        <v>Moderado</v>
      </c>
      <c r="AD92" s="106">
        <f t="shared" si="14"/>
        <v>3</v>
      </c>
      <c r="AE92" s="107" t="b">
        <f t="shared" ref="AE92:AE94" si="17">IF(OR(AND(AC92="Moderado",G92="Rara Vez"),AND(AC92="Moderado",G92="Improbable")),"Moderado",IF(OR(AND(AC92="Mayor",G92="Improbable"),AND(AC92="Mayor",G92="Rara Vez"),AND(AC92="Moderado",G92="Probable"),AND(AC92="Moderado",G92="Posible")),"Alto",IF(OR(AND(AC92="Moderado",G92="Casi Seguro"),AND(AC92="Mayor",G92="Posible"),AND(AC92="Mayor",G92="Probable"),AND(AC92="Mayor",G92="Casi Seguro")),"Extremo",IF(AC92="Catastrófico","Extremo"))))</f>
        <v>0</v>
      </c>
      <c r="AF92" s="108" t="s">
        <v>9</v>
      </c>
    </row>
    <row r="93" spans="2:32" ht="25.5" x14ac:dyDescent="0.25">
      <c r="B93" s="381"/>
      <c r="C93" s="381"/>
      <c r="D93" s="473"/>
      <c r="E93" s="445" t="str">
        <f>'3-IDENTIFICACIÓN DEL RIESGO'!G176</f>
        <v>Riesgo 4</v>
      </c>
      <c r="F93" s="446"/>
      <c r="G93" s="622"/>
      <c r="H93" s="105" t="b">
        <f t="shared" si="13"/>
        <v>0</v>
      </c>
      <c r="I93" s="155"/>
      <c r="J93" s="155"/>
      <c r="K93" s="155"/>
      <c r="L93" s="155"/>
      <c r="M93" s="155"/>
      <c r="N93" s="155"/>
      <c r="O93" s="155"/>
      <c r="P93" s="155"/>
      <c r="Q93" s="155"/>
      <c r="R93" s="155"/>
      <c r="S93" s="155"/>
      <c r="T93" s="155"/>
      <c r="U93" s="155"/>
      <c r="V93" s="155"/>
      <c r="W93" s="155"/>
      <c r="X93" s="155"/>
      <c r="Y93" s="155"/>
      <c r="Z93" s="155"/>
      <c r="AA93" s="155"/>
      <c r="AB93" s="167">
        <f t="shared" si="15"/>
        <v>0</v>
      </c>
      <c r="AC93" s="106" t="str">
        <f t="shared" si="16"/>
        <v>Moderado</v>
      </c>
      <c r="AD93" s="106">
        <f t="shared" si="14"/>
        <v>3</v>
      </c>
      <c r="AE93" s="107" t="b">
        <f t="shared" si="17"/>
        <v>0</v>
      </c>
      <c r="AF93" s="108" t="s">
        <v>9</v>
      </c>
    </row>
    <row r="94" spans="2:32" ht="25.5" x14ac:dyDescent="0.25">
      <c r="B94" s="381"/>
      <c r="C94" s="381"/>
      <c r="D94" s="473"/>
      <c r="E94" s="445" t="str">
        <f>'3-IDENTIFICACIÓN DEL RIESGO'!G178</f>
        <v>Riesgo 5</v>
      </c>
      <c r="F94" s="446"/>
      <c r="G94" s="622"/>
      <c r="H94" s="105" t="b">
        <f t="shared" si="13"/>
        <v>0</v>
      </c>
      <c r="I94" s="155"/>
      <c r="J94" s="155"/>
      <c r="K94" s="155"/>
      <c r="L94" s="155"/>
      <c r="M94" s="155"/>
      <c r="N94" s="155"/>
      <c r="O94" s="155"/>
      <c r="P94" s="155"/>
      <c r="Q94" s="155"/>
      <c r="R94" s="155"/>
      <c r="S94" s="155"/>
      <c r="T94" s="155"/>
      <c r="U94" s="155"/>
      <c r="V94" s="155"/>
      <c r="W94" s="155"/>
      <c r="X94" s="155"/>
      <c r="Y94" s="155"/>
      <c r="Z94" s="155"/>
      <c r="AA94" s="155"/>
      <c r="AB94" s="167">
        <f t="shared" si="15"/>
        <v>0</v>
      </c>
      <c r="AC94" s="106" t="str">
        <f t="shared" si="16"/>
        <v>Moderado</v>
      </c>
      <c r="AD94" s="106">
        <f t="shared" si="14"/>
        <v>3</v>
      </c>
      <c r="AE94" s="107" t="b">
        <f t="shared" si="17"/>
        <v>0</v>
      </c>
      <c r="AF94" s="108" t="s">
        <v>9</v>
      </c>
    </row>
    <row r="95" spans="2:32" ht="44.25" customHeight="1" x14ac:dyDescent="0.3">
      <c r="B95" s="3"/>
      <c r="C95" s="79"/>
      <c r="D95" s="79"/>
      <c r="E95" s="79"/>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4"/>
      <c r="AF95" s="5"/>
    </row>
    <row r="96" spans="2:32" ht="27" customHeight="1" x14ac:dyDescent="0.25">
      <c r="B96" s="3"/>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5"/>
    </row>
    <row r="97" spans="2:32" ht="15.75" thickBot="1" x14ac:dyDescent="0.3">
      <c r="B97" s="8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6"/>
    </row>
  </sheetData>
  <sheetProtection algorithmName="SHA-512" hashValue="KpDG01xumNUcv9A0zVFXqAFU5YLyB21COyanqjuDImLlUDu7v1vc5M2rS4wfnkCncU+9I/Ygzg5eXTr5kzS/zQ==" saltValue="RIYhXY5fjKyfyyrhfnC8uA==" spinCount="100000" sheet="1" objects="1" scenarios="1" formatCells="0" formatColumns="0" formatRows="0"/>
  <mergeCells count="139">
    <mergeCell ref="B90:C94"/>
    <mergeCell ref="D90:D94"/>
    <mergeCell ref="E90:F90"/>
    <mergeCell ref="E91:F91"/>
    <mergeCell ref="E92:F92"/>
    <mergeCell ref="E93:F93"/>
    <mergeCell ref="E94:F94"/>
    <mergeCell ref="G2:AD2"/>
    <mergeCell ref="G3:AD3"/>
    <mergeCell ref="G4:AD4"/>
    <mergeCell ref="G5:AD5"/>
    <mergeCell ref="AD9:AD10"/>
    <mergeCell ref="B50:C54"/>
    <mergeCell ref="D50:D54"/>
    <mergeCell ref="E50:F50"/>
    <mergeCell ref="E51:F51"/>
    <mergeCell ref="E52:F52"/>
    <mergeCell ref="E53:F53"/>
    <mergeCell ref="E19:F19"/>
    <mergeCell ref="E22:F22"/>
    <mergeCell ref="E23:F23"/>
    <mergeCell ref="E24:F24"/>
    <mergeCell ref="E25:F25"/>
    <mergeCell ref="E54:F54"/>
    <mergeCell ref="E36:F36"/>
    <mergeCell ref="E35:F35"/>
    <mergeCell ref="B31:C35"/>
    <mergeCell ref="D31:D35"/>
    <mergeCell ref="E31:F31"/>
    <mergeCell ref="E34:F34"/>
    <mergeCell ref="E32:F32"/>
    <mergeCell ref="B55:C59"/>
    <mergeCell ref="D55:D59"/>
    <mergeCell ref="E55:F55"/>
    <mergeCell ref="E56:F56"/>
    <mergeCell ref="E57:F57"/>
    <mergeCell ref="E58:F58"/>
    <mergeCell ref="E59:F59"/>
    <mergeCell ref="E44:F44"/>
    <mergeCell ref="E42:F42"/>
    <mergeCell ref="E73:F73"/>
    <mergeCell ref="E76:F76"/>
    <mergeCell ref="E77:F77"/>
    <mergeCell ref="E78:F78"/>
    <mergeCell ref="E69:F69"/>
    <mergeCell ref="E66:F66"/>
    <mergeCell ref="E74:F74"/>
    <mergeCell ref="E71:F71"/>
    <mergeCell ref="B70:C74"/>
    <mergeCell ref="D70:D74"/>
    <mergeCell ref="B65:C69"/>
    <mergeCell ref="D65:D69"/>
    <mergeCell ref="E65:F65"/>
    <mergeCell ref="E67:F67"/>
    <mergeCell ref="E68:F68"/>
    <mergeCell ref="E85:F85"/>
    <mergeCell ref="E84:F84"/>
    <mergeCell ref="B80:C84"/>
    <mergeCell ref="D80:D84"/>
    <mergeCell ref="E80:F80"/>
    <mergeCell ref="E49:F49"/>
    <mergeCell ref="B41:C49"/>
    <mergeCell ref="D41:D49"/>
    <mergeCell ref="E41:F41"/>
    <mergeCell ref="E43:F43"/>
    <mergeCell ref="E45:F45"/>
    <mergeCell ref="E46:F46"/>
    <mergeCell ref="E48:F48"/>
    <mergeCell ref="E47:F47"/>
    <mergeCell ref="E81:F81"/>
    <mergeCell ref="E82:F82"/>
    <mergeCell ref="E83:F83"/>
    <mergeCell ref="B85:C89"/>
    <mergeCell ref="D85:D89"/>
    <mergeCell ref="E86:F86"/>
    <mergeCell ref="E87:F87"/>
    <mergeCell ref="E61:F61"/>
    <mergeCell ref="E62:F62"/>
    <mergeCell ref="E63:F63"/>
    <mergeCell ref="E79:F79"/>
    <mergeCell ref="E33:F33"/>
    <mergeCell ref="B36:C40"/>
    <mergeCell ref="D36:D40"/>
    <mergeCell ref="E37:F37"/>
    <mergeCell ref="E38:F38"/>
    <mergeCell ref="E39:F39"/>
    <mergeCell ref="E40:F40"/>
    <mergeCell ref="E27:F27"/>
    <mergeCell ref="B26:C30"/>
    <mergeCell ref="D26:D30"/>
    <mergeCell ref="E26:F26"/>
    <mergeCell ref="E30:F30"/>
    <mergeCell ref="E28:F28"/>
    <mergeCell ref="E29:F29"/>
    <mergeCell ref="E72:F72"/>
    <mergeCell ref="B60:C64"/>
    <mergeCell ref="D60:D64"/>
    <mergeCell ref="E64:F64"/>
    <mergeCell ref="E60:F60"/>
    <mergeCell ref="B75:C79"/>
    <mergeCell ref="D75:D79"/>
    <mergeCell ref="E75:F75"/>
    <mergeCell ref="E70:F70"/>
    <mergeCell ref="E16:F16"/>
    <mergeCell ref="B21:C25"/>
    <mergeCell ref="D21:D25"/>
    <mergeCell ref="B11:C15"/>
    <mergeCell ref="D11:D15"/>
    <mergeCell ref="E12:F12"/>
    <mergeCell ref="E13:F13"/>
    <mergeCell ref="E14:F14"/>
    <mergeCell ref="E15:F15"/>
    <mergeCell ref="E17:F17"/>
    <mergeCell ref="E18:F18"/>
    <mergeCell ref="E11:F11"/>
    <mergeCell ref="E88:F88"/>
    <mergeCell ref="E89:F89"/>
    <mergeCell ref="H9:H10"/>
    <mergeCell ref="B6:AF6"/>
    <mergeCell ref="B2:D5"/>
    <mergeCell ref="E2:F2"/>
    <mergeCell ref="E3:F3"/>
    <mergeCell ref="E4:F4"/>
    <mergeCell ref="AE4:AE5"/>
    <mergeCell ref="AF4:AF5"/>
    <mergeCell ref="E5:F5"/>
    <mergeCell ref="B7:AF7"/>
    <mergeCell ref="B8:AF8"/>
    <mergeCell ref="B9:C10"/>
    <mergeCell ref="D9:D10"/>
    <mergeCell ref="E9:F10"/>
    <mergeCell ref="AF9:AF10"/>
    <mergeCell ref="I9:AC9"/>
    <mergeCell ref="AE9:AE10"/>
    <mergeCell ref="G9:G10"/>
    <mergeCell ref="E21:F21"/>
    <mergeCell ref="E20:F20"/>
    <mergeCell ref="B16:C20"/>
    <mergeCell ref="D16:D20"/>
  </mergeCells>
  <conditionalFormatting sqref="AE11:AE89">
    <cfRule type="containsText" dxfId="23" priority="4" operator="containsText" text="Moderado">
      <formula>NOT(ISERROR(SEARCH("Moderado",AE11)))</formula>
    </cfRule>
    <cfRule type="containsText" dxfId="22" priority="5" operator="containsText" text="Alto">
      <formula>NOT(ISERROR(SEARCH("Alto",AE11)))</formula>
    </cfRule>
    <cfRule type="containsText" dxfId="21" priority="6" operator="containsText" text="Extremo">
      <formula>NOT(ISERROR(SEARCH("Extremo",AE11)))</formula>
    </cfRule>
  </conditionalFormatting>
  <conditionalFormatting sqref="AE90:AE94">
    <cfRule type="containsText" dxfId="20" priority="1" operator="containsText" text="Moderado">
      <formula>NOT(ISERROR(SEARCH("Moderado",AE90)))</formula>
    </cfRule>
    <cfRule type="containsText" dxfId="19" priority="2" operator="containsText" text="Alto">
      <formula>NOT(ISERROR(SEARCH("Alto",AE90)))</formula>
    </cfRule>
    <cfRule type="containsText" dxfId="18" priority="3" operator="containsText" text="Extremo">
      <formula>NOT(ISERROR(SEARCH("Extremo",AE90)))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'0 - CALOR'!$D$10:$D$14</xm:f>
          </x14:formula1>
          <xm:sqref>G11:G94</xm:sqref>
        </x14:dataValidation>
        <x14:dataValidation type="list" allowBlank="1" showInputMessage="1" showErrorMessage="1">
          <x14:formula1>
            <xm:f>'0 - CALOR'!$O$42:$P$42</xm:f>
          </x14:formula1>
          <xm:sqref>I11:AA94</xm:sqref>
        </x14:dataValidation>
        <x14:dataValidation type="list" allowBlank="1" showInputMessage="1" showErrorMessage="1">
          <x14:formula1>
            <xm:f>'0 - CALOR'!$C$52:$C$55</xm:f>
          </x14:formula1>
          <xm:sqref>AF11:AF94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183"/>
  <sheetViews>
    <sheetView zoomScale="40" zoomScaleNormal="40" workbookViewId="0">
      <selection activeCell="B8" sqref="B8:AC8"/>
    </sheetView>
  </sheetViews>
  <sheetFormatPr baseColWidth="10" defaultRowHeight="15" x14ac:dyDescent="0.25"/>
  <cols>
    <col min="1" max="1" width="2.140625" style="1" customWidth="1"/>
    <col min="2" max="2" width="33.28515625" style="1" customWidth="1"/>
    <col min="3" max="3" width="32.85546875" style="1" customWidth="1"/>
    <col min="4" max="4" width="19.7109375" style="1" customWidth="1"/>
    <col min="5" max="5" width="31.140625" style="1" customWidth="1"/>
    <col min="6" max="6" width="29.7109375" style="1" customWidth="1"/>
    <col min="7" max="7" width="27.140625" style="1" customWidth="1"/>
    <col min="8" max="8" width="47.28515625" style="1" customWidth="1"/>
    <col min="9" max="9" width="52.85546875" style="1" customWidth="1"/>
    <col min="10" max="10" width="49.7109375" style="1" customWidth="1"/>
    <col min="11" max="11" width="42.140625" style="1" customWidth="1"/>
    <col min="12" max="12" width="66.140625" style="1" customWidth="1"/>
    <col min="13" max="13" width="15.5703125" style="1" customWidth="1"/>
    <col min="14" max="14" width="14.28515625" style="1" customWidth="1"/>
    <col min="15" max="15" width="17.5703125" style="1" customWidth="1"/>
    <col min="16" max="22" width="15.140625" style="1" customWidth="1"/>
    <col min="23" max="23" width="25.140625" style="1" customWidth="1"/>
    <col min="24" max="24" width="12.85546875" style="1" customWidth="1"/>
    <col min="25" max="25" width="19.7109375" style="1" customWidth="1"/>
    <col min="26" max="26" width="11.85546875" style="1" customWidth="1"/>
    <col min="27" max="27" width="17.5703125" style="1" customWidth="1"/>
    <col min="28" max="28" width="23.42578125" style="1" customWidth="1"/>
    <col min="29" max="29" width="66" style="1" customWidth="1"/>
    <col min="30" max="30" width="29.28515625" style="1" customWidth="1"/>
    <col min="31" max="32" width="28.140625" style="1" customWidth="1"/>
    <col min="33" max="33" width="20.42578125" style="109" customWidth="1"/>
    <col min="34" max="34" width="45.5703125" style="109" customWidth="1"/>
    <col min="35" max="35" width="30.140625" style="1" customWidth="1"/>
    <col min="36" max="36" width="28.140625" style="1" hidden="1" customWidth="1"/>
    <col min="37" max="37" width="30.140625" style="1" hidden="1" customWidth="1"/>
    <col min="38" max="39" width="30.140625" style="1" customWidth="1"/>
    <col min="40" max="40" width="28.7109375" style="1" hidden="1" customWidth="1"/>
    <col min="41" max="41" width="30.140625" style="1" hidden="1" customWidth="1"/>
    <col min="42" max="42" width="30.140625" style="1" customWidth="1"/>
    <col min="43" max="43" width="18.28515625" style="1" customWidth="1"/>
    <col min="44" max="44" width="16.5703125" style="1" customWidth="1"/>
    <col min="45" max="45" width="36.7109375" style="1" customWidth="1"/>
    <col min="46" max="46" width="16.42578125" style="1" customWidth="1"/>
    <col min="47" max="16384" width="11.42578125" style="1"/>
  </cols>
  <sheetData>
    <row r="1" spans="2:45" ht="6" customHeight="1" thickBot="1" x14ac:dyDescent="0.3"/>
    <row r="2" spans="2:45" s="2" customFormat="1" ht="39" customHeight="1" thickTop="1" x14ac:dyDescent="0.25">
      <c r="B2" s="539"/>
      <c r="C2" s="540"/>
      <c r="D2" s="315" t="s">
        <v>71</v>
      </c>
      <c r="E2" s="315"/>
      <c r="F2" s="316" t="s">
        <v>78</v>
      </c>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5" t="s">
        <v>72</v>
      </c>
      <c r="AR2" s="315"/>
      <c r="AS2" s="158"/>
    </row>
    <row r="3" spans="2:45" s="2" customFormat="1" ht="27.75" customHeight="1" x14ac:dyDescent="0.25">
      <c r="B3" s="541"/>
      <c r="C3" s="418"/>
      <c r="D3" s="258" t="s">
        <v>73</v>
      </c>
      <c r="E3" s="258"/>
      <c r="F3" s="262" t="s">
        <v>74</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58" t="s">
        <v>75</v>
      </c>
      <c r="AR3" s="258"/>
      <c r="AS3" s="159"/>
    </row>
    <row r="4" spans="2:45" s="2" customFormat="1" ht="27.75" customHeight="1" x14ac:dyDescent="0.25">
      <c r="B4" s="541"/>
      <c r="C4" s="418"/>
      <c r="D4" s="258" t="s">
        <v>76</v>
      </c>
      <c r="E4" s="258"/>
      <c r="F4" s="262" t="s">
        <v>79</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74" t="s">
        <v>77</v>
      </c>
      <c r="AR4" s="275"/>
      <c r="AS4" s="321"/>
    </row>
    <row r="5" spans="2:45" s="2" customFormat="1" ht="42" customHeight="1" thickBot="1" x14ac:dyDescent="0.3">
      <c r="B5" s="541"/>
      <c r="C5" s="418"/>
      <c r="D5" s="259" t="s">
        <v>80</v>
      </c>
      <c r="E5" s="259"/>
      <c r="F5" s="263" t="s">
        <v>81</v>
      </c>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76"/>
      <c r="AR5" s="277"/>
      <c r="AS5" s="322"/>
    </row>
    <row r="6" spans="2:45" ht="23.25" customHeight="1" thickBot="1" x14ac:dyDescent="0.3">
      <c r="B6" s="254" t="s">
        <v>155</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6"/>
    </row>
    <row r="7" spans="2:45" ht="23.25" customHeight="1" thickBot="1" x14ac:dyDescent="0.3">
      <c r="B7" s="537" t="s">
        <v>156</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538"/>
    </row>
    <row r="8" spans="2:45" ht="27.75" customHeight="1" thickBot="1" x14ac:dyDescent="0.3">
      <c r="B8" s="547" t="s">
        <v>158</v>
      </c>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9"/>
      <c r="AD8" s="550" t="s">
        <v>427</v>
      </c>
      <c r="AE8" s="548"/>
      <c r="AF8" s="548"/>
      <c r="AG8" s="548"/>
      <c r="AH8" s="548"/>
      <c r="AI8" s="548"/>
      <c r="AJ8" s="548"/>
      <c r="AK8" s="548"/>
      <c r="AL8" s="548"/>
      <c r="AM8" s="548"/>
      <c r="AN8" s="548"/>
      <c r="AO8" s="548"/>
      <c r="AP8" s="548"/>
      <c r="AQ8" s="548"/>
      <c r="AR8" s="548"/>
      <c r="AS8" s="551"/>
    </row>
    <row r="9" spans="2:45" ht="45" customHeight="1" thickTop="1" thickBot="1" x14ac:dyDescent="0.3">
      <c r="B9" s="496" t="s">
        <v>80</v>
      </c>
      <c r="C9" s="499" t="s">
        <v>127</v>
      </c>
      <c r="D9" s="502" t="s">
        <v>126</v>
      </c>
      <c r="E9" s="503"/>
      <c r="F9" s="520" t="s">
        <v>157</v>
      </c>
      <c r="G9" s="521"/>
      <c r="H9" s="521"/>
      <c r="I9" s="521"/>
      <c r="J9" s="521"/>
      <c r="K9" s="521"/>
      <c r="L9" s="522"/>
      <c r="M9" s="542" t="s">
        <v>181</v>
      </c>
      <c r="N9" s="543"/>
      <c r="O9" s="543"/>
      <c r="P9" s="543"/>
      <c r="Q9" s="543"/>
      <c r="R9" s="543"/>
      <c r="S9" s="543"/>
      <c r="T9" s="543"/>
      <c r="U9" s="543"/>
      <c r="V9" s="543"/>
      <c r="W9" s="543"/>
      <c r="X9" s="543"/>
      <c r="Y9" s="543"/>
      <c r="Z9" s="543"/>
      <c r="AA9" s="543"/>
      <c r="AB9" s="544"/>
      <c r="AC9" s="110" t="s">
        <v>195</v>
      </c>
      <c r="AD9" s="531" t="s">
        <v>258</v>
      </c>
      <c r="AE9" s="532"/>
      <c r="AF9" s="487" t="s">
        <v>380</v>
      </c>
      <c r="AG9" s="531" t="s">
        <v>87</v>
      </c>
      <c r="AH9" s="535"/>
      <c r="AI9" s="514" t="s">
        <v>88</v>
      </c>
      <c r="AJ9" s="480" t="s">
        <v>381</v>
      </c>
      <c r="AK9" s="480" t="s">
        <v>385</v>
      </c>
      <c r="AL9" s="517" t="s">
        <v>288</v>
      </c>
      <c r="AM9" s="517" t="s">
        <v>89</v>
      </c>
      <c r="AN9" s="480" t="s">
        <v>381</v>
      </c>
      <c r="AO9" s="480" t="s">
        <v>384</v>
      </c>
      <c r="AP9" s="517" t="s">
        <v>289</v>
      </c>
      <c r="AQ9" s="517" t="s">
        <v>287</v>
      </c>
      <c r="AR9" s="517"/>
      <c r="AS9" s="490" t="s">
        <v>154</v>
      </c>
    </row>
    <row r="10" spans="2:45" ht="77.25" customHeight="1" thickBot="1" x14ac:dyDescent="0.3">
      <c r="B10" s="497"/>
      <c r="C10" s="500"/>
      <c r="D10" s="504"/>
      <c r="E10" s="505"/>
      <c r="F10" s="508" t="s">
        <v>159</v>
      </c>
      <c r="G10" s="510" t="s">
        <v>160</v>
      </c>
      <c r="H10" s="510" t="s">
        <v>161</v>
      </c>
      <c r="I10" s="512" t="s">
        <v>162</v>
      </c>
      <c r="J10" s="512" t="s">
        <v>163</v>
      </c>
      <c r="K10" s="510" t="s">
        <v>164</v>
      </c>
      <c r="L10" s="523" t="s">
        <v>165</v>
      </c>
      <c r="M10" s="552" t="s">
        <v>170</v>
      </c>
      <c r="N10" s="553"/>
      <c r="O10" s="554" t="s">
        <v>171</v>
      </c>
      <c r="P10" s="553"/>
      <c r="Q10" s="554" t="s">
        <v>172</v>
      </c>
      <c r="R10" s="553"/>
      <c r="S10" s="554" t="s">
        <v>173</v>
      </c>
      <c r="T10" s="555"/>
      <c r="U10" s="554" t="s">
        <v>175</v>
      </c>
      <c r="V10" s="555"/>
      <c r="W10" s="554" t="s">
        <v>177</v>
      </c>
      <c r="X10" s="555"/>
      <c r="Y10" s="554" t="s">
        <v>179</v>
      </c>
      <c r="Z10" s="555"/>
      <c r="AA10" s="510" t="s">
        <v>183</v>
      </c>
      <c r="AB10" s="523" t="s">
        <v>182</v>
      </c>
      <c r="AC10" s="545" t="s">
        <v>196</v>
      </c>
      <c r="AD10" s="533"/>
      <c r="AE10" s="534"/>
      <c r="AF10" s="488"/>
      <c r="AG10" s="533"/>
      <c r="AH10" s="536"/>
      <c r="AI10" s="515"/>
      <c r="AJ10" s="481"/>
      <c r="AK10" s="481"/>
      <c r="AL10" s="518"/>
      <c r="AM10" s="518"/>
      <c r="AN10" s="481"/>
      <c r="AO10" s="481"/>
      <c r="AP10" s="518"/>
      <c r="AQ10" s="518"/>
      <c r="AR10" s="518"/>
      <c r="AS10" s="491"/>
    </row>
    <row r="11" spans="2:45" ht="38.25" customHeight="1" thickBot="1" x14ac:dyDescent="0.3">
      <c r="B11" s="498"/>
      <c r="C11" s="501"/>
      <c r="D11" s="506"/>
      <c r="E11" s="507"/>
      <c r="F11" s="509"/>
      <c r="G11" s="511"/>
      <c r="H11" s="511"/>
      <c r="I11" s="513"/>
      <c r="J11" s="513"/>
      <c r="K11" s="511"/>
      <c r="L11" s="524"/>
      <c r="M11" s="111" t="s">
        <v>166</v>
      </c>
      <c r="N11" s="112" t="s">
        <v>167</v>
      </c>
      <c r="O11" s="112" t="s">
        <v>168</v>
      </c>
      <c r="P11" s="112" t="s">
        <v>167</v>
      </c>
      <c r="Q11" s="112" t="s">
        <v>169</v>
      </c>
      <c r="R11" s="112" t="s">
        <v>167</v>
      </c>
      <c r="S11" s="112" t="s">
        <v>174</v>
      </c>
      <c r="T11" s="112" t="s">
        <v>167</v>
      </c>
      <c r="U11" s="112" t="s">
        <v>176</v>
      </c>
      <c r="V11" s="112" t="s">
        <v>167</v>
      </c>
      <c r="W11" s="112" t="s">
        <v>178</v>
      </c>
      <c r="X11" s="112" t="s">
        <v>167</v>
      </c>
      <c r="Y11" s="112" t="s">
        <v>180</v>
      </c>
      <c r="Z11" s="112" t="s">
        <v>167</v>
      </c>
      <c r="AA11" s="511"/>
      <c r="AB11" s="559"/>
      <c r="AC11" s="546"/>
      <c r="AD11" s="113" t="s">
        <v>259</v>
      </c>
      <c r="AE11" s="114" t="s">
        <v>260</v>
      </c>
      <c r="AF11" s="489"/>
      <c r="AG11" s="113" t="s">
        <v>260</v>
      </c>
      <c r="AH11" s="115" t="s">
        <v>259</v>
      </c>
      <c r="AI11" s="516"/>
      <c r="AJ11" s="481"/>
      <c r="AK11" s="481"/>
      <c r="AL11" s="519"/>
      <c r="AM11" s="519"/>
      <c r="AN11" s="481"/>
      <c r="AO11" s="481"/>
      <c r="AP11" s="519"/>
      <c r="AQ11" s="519"/>
      <c r="AR11" s="519"/>
      <c r="AS11" s="492"/>
    </row>
    <row r="12" spans="2:45" ht="77.25" customHeight="1" x14ac:dyDescent="0.25">
      <c r="B12" s="525" t="str">
        <f>'3-IDENTIFICACIÓN DEL RIESGO'!B12</f>
        <v>Direccionamiento Estratégico</v>
      </c>
      <c r="C12" s="528" t="str">
        <f>'3-IDENTIFICACIÓN DEL RIESGO'!E12</f>
        <v>1. Oficina del Planeación.
2. Dirección General.</v>
      </c>
      <c r="D12" s="495" t="str">
        <f>'3-IDENTIFICACIÓN DEL RIESGO'!G12</f>
        <v xml:space="preserve">Definición de lineamientos estratégicos para beneficiar grupos de interés contrarios a los objetivos de Reforma Rural Integral y de Ordenamiento Social de la Propiedad Rural </v>
      </c>
      <c r="E12" s="495"/>
      <c r="F12" s="623" t="s">
        <v>633</v>
      </c>
      <c r="G12" s="624" t="s">
        <v>634</v>
      </c>
      <c r="H12" s="625" t="s">
        <v>635</v>
      </c>
      <c r="I12" s="625" t="s">
        <v>636</v>
      </c>
      <c r="J12" s="625" t="s">
        <v>637</v>
      </c>
      <c r="K12" s="625" t="s">
        <v>638</v>
      </c>
      <c r="L12" s="626" t="s">
        <v>639</v>
      </c>
      <c r="M12" s="627" t="s">
        <v>186</v>
      </c>
      <c r="N12" s="169">
        <f>IF(M12="Asignado",15,IF(M12="NO asignado",0))</f>
        <v>15</v>
      </c>
      <c r="O12" s="156" t="s">
        <v>187</v>
      </c>
      <c r="P12" s="169">
        <f>IF(O12="Adecuado",15,IF(O12="Inadecuado",0))</f>
        <v>15</v>
      </c>
      <c r="Q12" s="156" t="s">
        <v>188</v>
      </c>
      <c r="R12" s="169">
        <f>IF(Q12="Oportuna",15,IF(Q12="Inoportuna",0))</f>
        <v>15</v>
      </c>
      <c r="S12" s="156" t="s">
        <v>61</v>
      </c>
      <c r="T12" s="169">
        <f>IF(S12="Prevenir",15,IF(S12="Detectar",10,IF(S12="No es un control",0)))</f>
        <v>15</v>
      </c>
      <c r="U12" s="156" t="s">
        <v>189</v>
      </c>
      <c r="V12" s="169">
        <f>IF(U12="Confiable",15,IF(U12="No confiable",0))</f>
        <v>15</v>
      </c>
      <c r="W12" s="156" t="s">
        <v>190</v>
      </c>
      <c r="X12" s="169">
        <f>IF(W12="Se investigan oportunamente",15,IF(W12="No se investigan oportunamente",0))</f>
        <v>15</v>
      </c>
      <c r="Y12" s="156" t="s">
        <v>191</v>
      </c>
      <c r="Z12" s="169">
        <f>IF(Y12="Completa",10,IF(Y12="Incompleta",5,IF(Y12="No existe",0)))</f>
        <v>10</v>
      </c>
      <c r="AA12" s="116">
        <f>N12+P12+R12+T12+V12+X12+Z12</f>
        <v>100</v>
      </c>
      <c r="AB12" s="117" t="str">
        <f>IF(AA12&lt;86,"Débil",(IF(AA12&lt;96,"Moderado","Fuerte")))</f>
        <v>Fuerte</v>
      </c>
      <c r="AC12" s="628" t="s">
        <v>64</v>
      </c>
      <c r="AD12" s="168" t="str">
        <f>IF(OR(AND(AB12="Fuerte",AC12="Moderado"),AND(AB12="Moderado",AC12="Fuerte"),AND(AB12="Moderado",AC12="Moderado")),"Moderado",IF(OR(AND(AB12="Fuerte",AC12="Débil"),AND(AB12="Moderado",AC12="Débil"),AND(AB12="Débil")),"Débil",IF(AND(AB12="Fuerte",AC12="Fuerte"),"Fuerte")))</f>
        <v>Fuerte</v>
      </c>
      <c r="AE12" s="118" t="str">
        <f>IF(AD12="Fuerte","100",IF(AD12="Moderado","50",IF(AD12="Débil","0")))</f>
        <v>100</v>
      </c>
      <c r="AF12" s="629">
        <v>1</v>
      </c>
      <c r="AG12" s="493">
        <f>(AE12+AE13)/AF12</f>
        <v>100</v>
      </c>
      <c r="AH12" s="474" t="str">
        <f>IF(AG12&lt;50,"Débil",IF(AG12&lt;=99,"Moderado",IF(AG12=100,"Fuerte",IF(AG12="","ERROR"))))</f>
        <v>Fuerte</v>
      </c>
      <c r="AI12" s="630" t="s">
        <v>92</v>
      </c>
      <c r="AJ12" s="478">
        <f>IF(AH12="Débil",0,IF(AND(AH12="Moderado",AI12="Directamente"),1,IF(AND(AH12="Moderado",AI12="No disminuye"),0,IF(AND(AH12="Fuerte",AI12="Directamente"),2,IF(AND(AH12="Fuerte",AI12="No disminuye"),0)))))</f>
        <v>2</v>
      </c>
      <c r="AK12" s="478">
        <f>('4-VALORACIÓN DEL RIESGO'!H11-AJ12)</f>
        <v>1</v>
      </c>
      <c r="AL12" s="478" t="str">
        <f>IF(AK12=5,"Casi Seguro",IF(AK12=4,"Probable",IF(AK12=3,"Posible",IF(AK12=2,"Improbable",IF(AK12=1,"Rara Vez",IF(AK12=0,"Rara Vez",IF(AK12&lt;0,"Rara Vez")))))))</f>
        <v>Rara Vez</v>
      </c>
      <c r="AM12" s="630" t="s">
        <v>94</v>
      </c>
      <c r="AN12" s="482">
        <f>IF(AH12="Débil",0,IF(AND(AH12="Moderado",AM12="Directamente"),1,IF(AND(AH12="Moderado",AM12="Indirectamente"),0,IF(AND(AH12="Moderado",AM12="No disminuye"),0,IF(AND(AH12="Fuerte",AM12="Directamente"),2,IF(AND(AH12="Fuerte",AM12="Indirectamente"),1,IF(AND(AH12="Fuerte",AM12="No disminuye"),0)))))))</f>
        <v>0</v>
      </c>
      <c r="AO12" s="482">
        <f>('4-VALORACIÓN DEL RIESGO'!AD11-AN12)</f>
        <v>5</v>
      </c>
      <c r="AP12" s="479" t="str">
        <f>IF(AO12=5,"Catastrófico",IF(AO12=4,"Mayor",IF(AO12=3,"Moderado",IF(AO12=2,"Moderado",IF(AO12=1,"Moderado")))))</f>
        <v>Catastrófico</v>
      </c>
      <c r="AQ12" s="476" t="str">
        <f>IF(OR(AND(AP12="Moderado",AL12="Rara Vez"),AND(AP12="Moderado",AL12="Improbable")),"Moderado",IF(OR(AND(AP12="Mayor",AL12="Improbable"),AND(AP12="Mayor",AL12="Rara Vez"),AND(AP12="Moderado",AL12="Probable"),AND(AP12="Moderado",AL12="Posible")),"Alto",IF(OR(AND(AP12="Moderado",AL12="Casi Seguro"),AND(AP12="Mayor",AL12="Posible"),AND(AP12="Mayor",AL12="Probable"),AND(AP12="Mayor",AL12="Casi Seguro")),"Extremo",IF(AP12="Catastrófico","Extremo"))))</f>
        <v>Extremo</v>
      </c>
      <c r="AR12" s="476"/>
      <c r="AS12" s="477" t="s">
        <v>428</v>
      </c>
    </row>
    <row r="13" spans="2:45" ht="30.75" thickBot="1" x14ac:dyDescent="0.3">
      <c r="B13" s="526"/>
      <c r="C13" s="529"/>
      <c r="D13" s="495"/>
      <c r="E13" s="495"/>
      <c r="F13" s="631"/>
      <c r="G13" s="632"/>
      <c r="H13" s="625"/>
      <c r="I13" s="625"/>
      <c r="J13" s="625"/>
      <c r="K13" s="625"/>
      <c r="L13" s="626"/>
      <c r="M13" s="627"/>
      <c r="N13" s="169" t="b">
        <f t="shared" ref="N13:N76" si="0">IF(M13="Asignado",15,IF(M13="NO asignado",0))</f>
        <v>0</v>
      </c>
      <c r="O13" s="156"/>
      <c r="P13" s="169" t="b">
        <f t="shared" ref="P13:P76" si="1">IF(O13="Adecuado",15,IF(O13="Inadecuado",0))</f>
        <v>0</v>
      </c>
      <c r="Q13" s="156"/>
      <c r="R13" s="169" t="b">
        <f t="shared" ref="R13:R76" si="2">IF(Q13="Oportuna",15,IF(Q13="Inoportuna",0))</f>
        <v>0</v>
      </c>
      <c r="S13" s="156"/>
      <c r="T13" s="169" t="b">
        <f t="shared" ref="T13:T76" si="3">IF(S13="Prevenir",15,IF(S13="Detectar",10,IF(S13="No es un control",0)))</f>
        <v>0</v>
      </c>
      <c r="U13" s="156"/>
      <c r="V13" s="169" t="b">
        <f t="shared" ref="V13:V76" si="4">IF(U13="Confiable",15,IF(U13="No confiable",0))</f>
        <v>0</v>
      </c>
      <c r="W13" s="156"/>
      <c r="X13" s="169" t="b">
        <f t="shared" ref="X13:X76" si="5">IF(W13="Se investigan oportunamente",15,IF(W13="No se investigan oportunamente",0))</f>
        <v>0</v>
      </c>
      <c r="Y13" s="156"/>
      <c r="Z13" s="169" t="b">
        <f t="shared" ref="Z13:Z76" si="6">IF(Y13="Completa",10,IF(Y13="Incompleta",5,IF(Y13="No existe",0)))</f>
        <v>0</v>
      </c>
      <c r="AA13" s="116">
        <f t="shared" ref="AA13:AA76" si="7">N13+P13+R13+T13+V13+X13+Z13</f>
        <v>0</v>
      </c>
      <c r="AB13" s="117" t="str">
        <f t="shared" ref="AB13:AB76" si="8">IF(AA13&lt;86,"Débil",(IF(AA13&lt;96,"Moderado","Fuerte")))</f>
        <v>Débil</v>
      </c>
      <c r="AC13" s="628"/>
      <c r="AD13" s="168" t="str">
        <f t="shared" ref="AD13:AD76" si="9">IF(OR(AND(AB13="Fuerte",AC13="Moderado"),AND(AB13="Moderado",AC13="Fuerte"),AND(AB13="Moderado",AC13="Moderado")),"Moderado",IF(OR(AND(AB13="Fuerte",AC13="Débil"),AND(AB13="Moderado",AC13="Débil"),AND(AB13="Débil")),"Débil",IF(AND(AB13="Fuerte",AC13="Fuerte"),"Fuerte")))</f>
        <v>Débil</v>
      </c>
      <c r="AE13" s="118" t="str">
        <f t="shared" ref="AE13:AE76" si="10">IF(AD13="Fuerte","100",IF(AD13="Moderado","50",IF(AD13="Débil","0")))</f>
        <v>0</v>
      </c>
      <c r="AF13" s="633"/>
      <c r="AG13" s="494"/>
      <c r="AH13" s="475"/>
      <c r="AI13" s="630"/>
      <c r="AJ13" s="478"/>
      <c r="AK13" s="478"/>
      <c r="AL13" s="478"/>
      <c r="AM13" s="630"/>
      <c r="AN13" s="483"/>
      <c r="AO13" s="483"/>
      <c r="AP13" s="479"/>
      <c r="AQ13" s="476"/>
      <c r="AR13" s="476"/>
      <c r="AS13" s="477"/>
    </row>
    <row r="14" spans="2:45" ht="30" customHeight="1" x14ac:dyDescent="0.25">
      <c r="B14" s="526"/>
      <c r="C14" s="529"/>
      <c r="D14" s="495" t="str">
        <f>'3-IDENTIFICACIÓN DEL RIESGO'!G14</f>
        <v>Riesgo 2</v>
      </c>
      <c r="E14" s="495"/>
      <c r="F14" s="631"/>
      <c r="G14" s="632"/>
      <c r="H14" s="625"/>
      <c r="I14" s="625"/>
      <c r="J14" s="625"/>
      <c r="K14" s="625"/>
      <c r="L14" s="626"/>
      <c r="M14" s="627"/>
      <c r="N14" s="169" t="b">
        <f t="shared" si="0"/>
        <v>0</v>
      </c>
      <c r="O14" s="156"/>
      <c r="P14" s="169" t="b">
        <f t="shared" si="1"/>
        <v>0</v>
      </c>
      <c r="Q14" s="156"/>
      <c r="R14" s="169" t="b">
        <f t="shared" si="2"/>
        <v>0</v>
      </c>
      <c r="S14" s="156"/>
      <c r="T14" s="169" t="b">
        <f t="shared" si="3"/>
        <v>0</v>
      </c>
      <c r="U14" s="156"/>
      <c r="V14" s="169" t="b">
        <f t="shared" si="4"/>
        <v>0</v>
      </c>
      <c r="W14" s="156"/>
      <c r="X14" s="169" t="b">
        <f t="shared" si="5"/>
        <v>0</v>
      </c>
      <c r="Y14" s="156"/>
      <c r="Z14" s="169" t="b">
        <f t="shared" si="6"/>
        <v>0</v>
      </c>
      <c r="AA14" s="116">
        <f t="shared" si="7"/>
        <v>0</v>
      </c>
      <c r="AB14" s="117" t="str">
        <f t="shared" si="8"/>
        <v>Débil</v>
      </c>
      <c r="AC14" s="628"/>
      <c r="AD14" s="168" t="str">
        <f t="shared" si="9"/>
        <v>Débil</v>
      </c>
      <c r="AE14" s="118" t="str">
        <f t="shared" si="10"/>
        <v>0</v>
      </c>
      <c r="AF14" s="629"/>
      <c r="AG14" s="493" t="e">
        <f t="shared" ref="AG14" si="11">(AE14+AE15)/AF14</f>
        <v>#DIV/0!</v>
      </c>
      <c r="AH14" s="474" t="e">
        <f t="shared" ref="AH14" si="12">IF(AG14&lt;50,"Débil",IF(AG14&lt;=99,"Moderado",IF(AG14=100,"Fuerte",IF(AG14="","ERROR"))))</f>
        <v>#DIV/0!</v>
      </c>
      <c r="AI14" s="630"/>
      <c r="AJ14" s="478" t="e">
        <f t="shared" ref="AJ14" si="13">IF(AH14="Débil",0,IF(AND(AH14="Moderado",AI14="Directamente"),1,IF(AND(AH14="Moderado",AI14="No disminuye"),0,IF(AND(AH14="Fuerte",AI14="Directamente"),2,IF(AND(AH14="Fuerte",AI14="No disminuye"),0)))))</f>
        <v>#DIV/0!</v>
      </c>
      <c r="AK14" s="478" t="e">
        <f>('4-VALORACIÓN DEL RIESGO'!H12-AJ14)</f>
        <v>#DIV/0!</v>
      </c>
      <c r="AL14" s="478" t="e">
        <f t="shared" ref="AL14" si="14">IF(AK14=5,"Casi Seguro",IF(AK14=4,"Probable",IF(AK14=3,"Posible",IF(AK14=2,"Improbable",IF(AK14=1,"Rara Vez",IF(AK14=0,"Rara Vez",IF(AK14&lt;0,"Rara Vez")))))))</f>
        <v>#DIV/0!</v>
      </c>
      <c r="AM14" s="630"/>
      <c r="AN14" s="482" t="e">
        <f t="shared" ref="AN14" si="15">IF(AH14="Débil",0,IF(AND(AH14="Moderado",AM14="Directamente"),1,IF(AND(AH14="Moderado",AM14="Indirectamente"),0,IF(AND(AH14="Moderado",AM14="No disminuye"),0,IF(AND(AH14="Fuerte",AM14="Directamente"),2,IF(AND(AH14="Fuerte",AM14="Indirectamente"),1,IF(AND(AH14="Fuerte",AM14="No disminuye"),0)))))))</f>
        <v>#DIV/0!</v>
      </c>
      <c r="AO14" s="482" t="e">
        <f>('4-VALORACIÓN DEL RIESGO'!AD12-AN14)</f>
        <v>#DIV/0!</v>
      </c>
      <c r="AP14" s="482" t="e">
        <f t="shared" ref="AP14" si="16">IF(AO14=5,"Catastrófico",IF(AO14=4,"Mayor",IF(AO14=3,"Moderado",IF(AO14=2,"Moderado",IF(AO14=1,"Moderado")))))</f>
        <v>#DIV/0!</v>
      </c>
      <c r="AQ14" s="476" t="e">
        <f t="shared" ref="AQ14" si="17">IF(OR(AND(AP14="Moderado",AL14="Rara Vez"),AND(AP14="Moderado",AL14="Improbable")),"Moderado",IF(OR(AND(AP14="Mayor",AL14="Improbable"),AND(AP14="Mayor",AL14="Rara Vez"),AND(AP14="Moderado",AL14="Probable"),AND(AP14="Moderado",AL14="Posible")),"Alto",IF(OR(AND(AP14="Moderado",AL14="Casi Seguro"),AND(AP14="Mayor",AL14="Posible"),AND(AP14="Mayor",AL14="Probable"),AND(AP14="Mayor",AL14="Casi Seguro")),"Extremo",IF(AP14="Catastrófico","Extremo"))))</f>
        <v>#DIV/0!</v>
      </c>
      <c r="AR14" s="476"/>
      <c r="AS14" s="477" t="s">
        <v>428</v>
      </c>
    </row>
    <row r="15" spans="2:45" ht="30" customHeight="1" thickBot="1" x14ac:dyDescent="0.3">
      <c r="B15" s="526"/>
      <c r="C15" s="529"/>
      <c r="D15" s="495"/>
      <c r="E15" s="495"/>
      <c r="F15" s="631"/>
      <c r="G15" s="632"/>
      <c r="H15" s="625"/>
      <c r="I15" s="625"/>
      <c r="J15" s="625"/>
      <c r="K15" s="625"/>
      <c r="L15" s="626"/>
      <c r="M15" s="627"/>
      <c r="N15" s="169" t="b">
        <f t="shared" si="0"/>
        <v>0</v>
      </c>
      <c r="O15" s="156"/>
      <c r="P15" s="169" t="b">
        <f t="shared" si="1"/>
        <v>0</v>
      </c>
      <c r="Q15" s="156"/>
      <c r="R15" s="169" t="b">
        <f t="shared" si="2"/>
        <v>0</v>
      </c>
      <c r="S15" s="156"/>
      <c r="T15" s="169" t="b">
        <f t="shared" si="3"/>
        <v>0</v>
      </c>
      <c r="U15" s="156"/>
      <c r="V15" s="169" t="b">
        <f t="shared" si="4"/>
        <v>0</v>
      </c>
      <c r="W15" s="156"/>
      <c r="X15" s="169" t="b">
        <f t="shared" si="5"/>
        <v>0</v>
      </c>
      <c r="Y15" s="156"/>
      <c r="Z15" s="169" t="b">
        <f t="shared" si="6"/>
        <v>0</v>
      </c>
      <c r="AA15" s="116">
        <f t="shared" si="7"/>
        <v>0</v>
      </c>
      <c r="AB15" s="117" t="str">
        <f t="shared" si="8"/>
        <v>Débil</v>
      </c>
      <c r="AC15" s="628"/>
      <c r="AD15" s="168" t="str">
        <f t="shared" si="9"/>
        <v>Débil</v>
      </c>
      <c r="AE15" s="118" t="str">
        <f t="shared" si="10"/>
        <v>0</v>
      </c>
      <c r="AF15" s="633"/>
      <c r="AG15" s="494"/>
      <c r="AH15" s="475"/>
      <c r="AI15" s="630"/>
      <c r="AJ15" s="478"/>
      <c r="AK15" s="478"/>
      <c r="AL15" s="478"/>
      <c r="AM15" s="630"/>
      <c r="AN15" s="483"/>
      <c r="AO15" s="483"/>
      <c r="AP15" s="483"/>
      <c r="AQ15" s="476"/>
      <c r="AR15" s="476"/>
      <c r="AS15" s="477"/>
    </row>
    <row r="16" spans="2:45" ht="30" customHeight="1" x14ac:dyDescent="0.25">
      <c r="B16" s="526"/>
      <c r="C16" s="529"/>
      <c r="D16" s="495" t="str">
        <f>'3-IDENTIFICACIÓN DEL RIESGO'!G16</f>
        <v>Riesgo 3</v>
      </c>
      <c r="E16" s="495"/>
      <c r="F16" s="631"/>
      <c r="G16" s="632"/>
      <c r="H16" s="625"/>
      <c r="I16" s="625"/>
      <c r="J16" s="625"/>
      <c r="K16" s="625"/>
      <c r="L16" s="626"/>
      <c r="M16" s="627"/>
      <c r="N16" s="169" t="b">
        <f t="shared" si="0"/>
        <v>0</v>
      </c>
      <c r="O16" s="156"/>
      <c r="P16" s="169" t="b">
        <f t="shared" si="1"/>
        <v>0</v>
      </c>
      <c r="Q16" s="156"/>
      <c r="R16" s="169" t="b">
        <f t="shared" si="2"/>
        <v>0</v>
      </c>
      <c r="S16" s="156"/>
      <c r="T16" s="169" t="b">
        <f t="shared" si="3"/>
        <v>0</v>
      </c>
      <c r="U16" s="156"/>
      <c r="V16" s="169" t="b">
        <f t="shared" si="4"/>
        <v>0</v>
      </c>
      <c r="W16" s="156"/>
      <c r="X16" s="169" t="b">
        <f t="shared" si="5"/>
        <v>0</v>
      </c>
      <c r="Y16" s="156"/>
      <c r="Z16" s="169" t="b">
        <f t="shared" si="6"/>
        <v>0</v>
      </c>
      <c r="AA16" s="116">
        <f t="shared" si="7"/>
        <v>0</v>
      </c>
      <c r="AB16" s="117" t="str">
        <f t="shared" si="8"/>
        <v>Débil</v>
      </c>
      <c r="AC16" s="628"/>
      <c r="AD16" s="168" t="str">
        <f t="shared" si="9"/>
        <v>Débil</v>
      </c>
      <c r="AE16" s="118" t="str">
        <f t="shared" si="10"/>
        <v>0</v>
      </c>
      <c r="AF16" s="629"/>
      <c r="AG16" s="493" t="e">
        <f t="shared" ref="AG16" si="18">(AE16+AE17)/AF16</f>
        <v>#DIV/0!</v>
      </c>
      <c r="AH16" s="474" t="e">
        <f t="shared" ref="AH16" si="19">IF(AG16&lt;50,"Débil",IF(AG16&lt;=99,"Moderado",IF(AG16=100,"Fuerte",IF(AG16="","ERROR"))))</f>
        <v>#DIV/0!</v>
      </c>
      <c r="AI16" s="630"/>
      <c r="AJ16" s="478" t="e">
        <f t="shared" ref="AJ16" si="20">IF(AH16="Débil",0,IF(AND(AH16="Moderado",AI16="Directamente"),1,IF(AND(AH16="Moderado",AI16="No disminuye"),0,IF(AND(AH16="Fuerte",AI16="Directamente"),2,IF(AND(AH16="Fuerte",AI16="No disminuye"),0)))))</f>
        <v>#DIV/0!</v>
      </c>
      <c r="AK16" s="478" t="e">
        <f>('4-VALORACIÓN DEL RIESGO'!H13-AJ16)</f>
        <v>#DIV/0!</v>
      </c>
      <c r="AL16" s="478" t="e">
        <f t="shared" ref="AL16" si="21">IF(AK16=5,"Casi Seguro",IF(AK16=4,"Probable",IF(AK16=3,"Posible",IF(AK16=2,"Improbable",IF(AK16=1,"Rara Vez",IF(AK16=0,"Rara Vez",IF(AK16&lt;0,"Rara Vez")))))))</f>
        <v>#DIV/0!</v>
      </c>
      <c r="AM16" s="630"/>
      <c r="AN16" s="482" t="e">
        <f t="shared" ref="AN16" si="22">IF(AH16="Débil",0,IF(AND(AH16="Moderado",AM16="Directamente"),1,IF(AND(AH16="Moderado",AM16="Indirectamente"),0,IF(AND(AH16="Moderado",AM16="No disminuye"),0,IF(AND(AH16="Fuerte",AM16="Directamente"),2,IF(AND(AH16="Fuerte",AM16="Indirectamente"),1,IF(AND(AH16="Fuerte",AM16="No disminuye"),0)))))))</f>
        <v>#DIV/0!</v>
      </c>
      <c r="AO16" s="482" t="e">
        <f>('4-VALORACIÓN DEL RIESGO'!AD13-AN16)</f>
        <v>#DIV/0!</v>
      </c>
      <c r="AP16" s="479" t="e">
        <f t="shared" ref="AP16" si="23">IF(AO16=5,"Catastrófico",IF(AO16=4,"Mayor",IF(AO16=3,"Moderado",IF(AO16=2,"Moderado",IF(AO16=1,"Moderado")))))</f>
        <v>#DIV/0!</v>
      </c>
      <c r="AQ16" s="476" t="e">
        <f t="shared" ref="AQ16" si="24">IF(OR(AND(AP16="Moderado",AL16="Rara Vez"),AND(AP16="Moderado",AL16="Improbable")),"Moderado",IF(OR(AND(AP16="Mayor",AL16="Improbable"),AND(AP16="Mayor",AL16="Rara Vez"),AND(AP16="Moderado",AL16="Probable"),AND(AP16="Moderado",AL16="Posible")),"Alto",IF(OR(AND(AP16="Moderado",AL16="Casi Seguro"),AND(AP16="Mayor",AL16="Posible"),AND(AP16="Mayor",AL16="Probable"),AND(AP16="Mayor",AL16="Casi Seguro")),"Extremo",IF(AP16="Catastrófico","Extremo"))))</f>
        <v>#DIV/0!</v>
      </c>
      <c r="AR16" s="476"/>
      <c r="AS16" s="477" t="s">
        <v>428</v>
      </c>
    </row>
    <row r="17" spans="2:45" ht="30" customHeight="1" thickBot="1" x14ac:dyDescent="0.3">
      <c r="B17" s="526"/>
      <c r="C17" s="529"/>
      <c r="D17" s="495"/>
      <c r="E17" s="495"/>
      <c r="F17" s="631"/>
      <c r="G17" s="632"/>
      <c r="H17" s="625"/>
      <c r="I17" s="625"/>
      <c r="J17" s="625"/>
      <c r="K17" s="625"/>
      <c r="L17" s="626"/>
      <c r="M17" s="627"/>
      <c r="N17" s="169" t="b">
        <f t="shared" si="0"/>
        <v>0</v>
      </c>
      <c r="O17" s="156"/>
      <c r="P17" s="169" t="b">
        <f t="shared" si="1"/>
        <v>0</v>
      </c>
      <c r="Q17" s="156"/>
      <c r="R17" s="169" t="b">
        <f t="shared" si="2"/>
        <v>0</v>
      </c>
      <c r="S17" s="156"/>
      <c r="T17" s="169" t="b">
        <f t="shared" si="3"/>
        <v>0</v>
      </c>
      <c r="U17" s="156"/>
      <c r="V17" s="169" t="b">
        <f t="shared" si="4"/>
        <v>0</v>
      </c>
      <c r="W17" s="156"/>
      <c r="X17" s="169" t="b">
        <f t="shared" si="5"/>
        <v>0</v>
      </c>
      <c r="Y17" s="156"/>
      <c r="Z17" s="169" t="b">
        <f t="shared" si="6"/>
        <v>0</v>
      </c>
      <c r="AA17" s="116">
        <f t="shared" si="7"/>
        <v>0</v>
      </c>
      <c r="AB17" s="117" t="str">
        <f t="shared" si="8"/>
        <v>Débil</v>
      </c>
      <c r="AC17" s="628"/>
      <c r="AD17" s="168" t="str">
        <f t="shared" si="9"/>
        <v>Débil</v>
      </c>
      <c r="AE17" s="118" t="str">
        <f t="shared" si="10"/>
        <v>0</v>
      </c>
      <c r="AF17" s="633"/>
      <c r="AG17" s="494"/>
      <c r="AH17" s="475"/>
      <c r="AI17" s="630"/>
      <c r="AJ17" s="478"/>
      <c r="AK17" s="478"/>
      <c r="AL17" s="478"/>
      <c r="AM17" s="630"/>
      <c r="AN17" s="483"/>
      <c r="AO17" s="483"/>
      <c r="AP17" s="479"/>
      <c r="AQ17" s="476"/>
      <c r="AR17" s="476"/>
      <c r="AS17" s="477"/>
    </row>
    <row r="18" spans="2:45" ht="30" customHeight="1" x14ac:dyDescent="0.25">
      <c r="B18" s="526"/>
      <c r="C18" s="529"/>
      <c r="D18" s="495" t="str">
        <f>'3-IDENTIFICACIÓN DEL RIESGO'!G18</f>
        <v>Riesgo 4</v>
      </c>
      <c r="E18" s="495"/>
      <c r="F18" s="631"/>
      <c r="G18" s="632"/>
      <c r="H18" s="625"/>
      <c r="I18" s="625"/>
      <c r="J18" s="625"/>
      <c r="K18" s="625"/>
      <c r="L18" s="626"/>
      <c r="M18" s="627"/>
      <c r="N18" s="169" t="b">
        <f t="shared" si="0"/>
        <v>0</v>
      </c>
      <c r="O18" s="156"/>
      <c r="P18" s="169" t="b">
        <f t="shared" si="1"/>
        <v>0</v>
      </c>
      <c r="Q18" s="156"/>
      <c r="R18" s="169" t="b">
        <f t="shared" si="2"/>
        <v>0</v>
      </c>
      <c r="S18" s="156"/>
      <c r="T18" s="169" t="b">
        <f t="shared" si="3"/>
        <v>0</v>
      </c>
      <c r="U18" s="156"/>
      <c r="V18" s="169" t="b">
        <f t="shared" si="4"/>
        <v>0</v>
      </c>
      <c r="W18" s="156"/>
      <c r="X18" s="169" t="b">
        <f t="shared" si="5"/>
        <v>0</v>
      </c>
      <c r="Y18" s="156"/>
      <c r="Z18" s="169" t="b">
        <f t="shared" si="6"/>
        <v>0</v>
      </c>
      <c r="AA18" s="116">
        <f t="shared" si="7"/>
        <v>0</v>
      </c>
      <c r="AB18" s="117" t="str">
        <f t="shared" si="8"/>
        <v>Débil</v>
      </c>
      <c r="AC18" s="628"/>
      <c r="AD18" s="168" t="str">
        <f t="shared" si="9"/>
        <v>Débil</v>
      </c>
      <c r="AE18" s="118" t="str">
        <f t="shared" si="10"/>
        <v>0</v>
      </c>
      <c r="AF18" s="629"/>
      <c r="AG18" s="493" t="e">
        <f t="shared" ref="AG18" si="25">(AE18+AE19)/AF18</f>
        <v>#DIV/0!</v>
      </c>
      <c r="AH18" s="474" t="e">
        <f t="shared" ref="AH18" si="26">IF(AG18&lt;50,"Débil",IF(AG18&lt;=99,"Moderado",IF(AG18=100,"Fuerte",IF(AG18="","ERROR"))))</f>
        <v>#DIV/0!</v>
      </c>
      <c r="AI18" s="630"/>
      <c r="AJ18" s="478" t="e">
        <f t="shared" ref="AJ18" si="27">IF(AH18="Débil",0,IF(AND(AH18="Moderado",AI18="Directamente"),1,IF(AND(AH18="Moderado",AI18="No disminuye"),0,IF(AND(AH18="Fuerte",AI18="Directamente"),2,IF(AND(AH18="Fuerte",AI18="No disminuye"),0)))))</f>
        <v>#DIV/0!</v>
      </c>
      <c r="AK18" s="478" t="e">
        <f>('4-VALORACIÓN DEL RIESGO'!H14-AJ18)</f>
        <v>#DIV/0!</v>
      </c>
      <c r="AL18" s="478" t="e">
        <f t="shared" ref="AL18" si="28">IF(AK18=5,"Casi Seguro",IF(AK18=4,"Probable",IF(AK18=3,"Posible",IF(AK18=2,"Improbable",IF(AK18=1,"Rara Vez",IF(AK18=0,"Rara Vez",IF(AK18&lt;0,"Rara Vez")))))))</f>
        <v>#DIV/0!</v>
      </c>
      <c r="AM18" s="630"/>
      <c r="AN18" s="482" t="e">
        <f t="shared" ref="AN18" si="29">IF(AH18="Débil",0,IF(AND(AH18="Moderado",AM18="Directamente"),1,IF(AND(AH18="Moderado",AM18="Indirectamente"),0,IF(AND(AH18="Moderado",AM18="No disminuye"),0,IF(AND(AH18="Fuerte",AM18="Directamente"),2,IF(AND(AH18="Fuerte",AM18="Indirectamente"),1,IF(AND(AH18="Fuerte",AM18="No disminuye"),0)))))))</f>
        <v>#DIV/0!</v>
      </c>
      <c r="AO18" s="482" t="e">
        <f>('4-VALORACIÓN DEL RIESGO'!AD14-AN18)</f>
        <v>#DIV/0!</v>
      </c>
      <c r="AP18" s="479" t="e">
        <f t="shared" ref="AP18" si="30">IF(AO18=5,"Catastrófico",IF(AO18=4,"Mayor",IF(AO18=3,"Moderado",IF(AO18=2,"Moderado",IF(AO18=1,"Moderado")))))</f>
        <v>#DIV/0!</v>
      </c>
      <c r="AQ18" s="476" t="e">
        <f t="shared" ref="AQ18" si="31">IF(OR(AND(AP18="Moderado",AL18="Rara Vez"),AND(AP18="Moderado",AL18="Improbable")),"Moderado",IF(OR(AND(AP18="Mayor",AL18="Improbable"),AND(AP18="Mayor",AL18="Rara Vez"),AND(AP18="Moderado",AL18="Probable"),AND(AP18="Moderado",AL18="Posible")),"Alto",IF(OR(AND(AP18="Moderado",AL18="Casi Seguro"),AND(AP18="Mayor",AL18="Posible"),AND(AP18="Mayor",AL18="Probable"),AND(AP18="Mayor",AL18="Casi Seguro")),"Extremo",IF(AP18="Catastrófico","Extremo"))))</f>
        <v>#DIV/0!</v>
      </c>
      <c r="AR18" s="476"/>
      <c r="AS18" s="477" t="s">
        <v>428</v>
      </c>
    </row>
    <row r="19" spans="2:45" ht="30" customHeight="1" thickBot="1" x14ac:dyDescent="0.3">
      <c r="B19" s="526"/>
      <c r="C19" s="529"/>
      <c r="D19" s="495"/>
      <c r="E19" s="495"/>
      <c r="F19" s="631"/>
      <c r="G19" s="632"/>
      <c r="H19" s="625"/>
      <c r="I19" s="625"/>
      <c r="J19" s="625"/>
      <c r="K19" s="625"/>
      <c r="L19" s="626"/>
      <c r="M19" s="627"/>
      <c r="N19" s="169" t="b">
        <f t="shared" si="0"/>
        <v>0</v>
      </c>
      <c r="O19" s="156"/>
      <c r="P19" s="169" t="b">
        <f t="shared" si="1"/>
        <v>0</v>
      </c>
      <c r="Q19" s="156"/>
      <c r="R19" s="169" t="b">
        <f t="shared" si="2"/>
        <v>0</v>
      </c>
      <c r="S19" s="156"/>
      <c r="T19" s="169" t="b">
        <f t="shared" si="3"/>
        <v>0</v>
      </c>
      <c r="U19" s="156"/>
      <c r="V19" s="169" t="b">
        <f t="shared" si="4"/>
        <v>0</v>
      </c>
      <c r="W19" s="156"/>
      <c r="X19" s="169" t="b">
        <f t="shared" si="5"/>
        <v>0</v>
      </c>
      <c r="Y19" s="156"/>
      <c r="Z19" s="169" t="b">
        <f t="shared" si="6"/>
        <v>0</v>
      </c>
      <c r="AA19" s="116">
        <f t="shared" si="7"/>
        <v>0</v>
      </c>
      <c r="AB19" s="117" t="str">
        <f t="shared" si="8"/>
        <v>Débil</v>
      </c>
      <c r="AC19" s="628"/>
      <c r="AD19" s="168" t="str">
        <f t="shared" si="9"/>
        <v>Débil</v>
      </c>
      <c r="AE19" s="118" t="str">
        <f t="shared" si="10"/>
        <v>0</v>
      </c>
      <c r="AF19" s="633"/>
      <c r="AG19" s="494"/>
      <c r="AH19" s="475"/>
      <c r="AI19" s="630"/>
      <c r="AJ19" s="478"/>
      <c r="AK19" s="478"/>
      <c r="AL19" s="478"/>
      <c r="AM19" s="630"/>
      <c r="AN19" s="483"/>
      <c r="AO19" s="483"/>
      <c r="AP19" s="479"/>
      <c r="AQ19" s="476"/>
      <c r="AR19" s="476"/>
      <c r="AS19" s="477"/>
    </row>
    <row r="20" spans="2:45" ht="30" customHeight="1" x14ac:dyDescent="0.25">
      <c r="B20" s="526"/>
      <c r="C20" s="529"/>
      <c r="D20" s="495" t="str">
        <f>'3-IDENTIFICACIÓN DEL RIESGO'!G20</f>
        <v>Riesgo 5</v>
      </c>
      <c r="E20" s="495"/>
      <c r="F20" s="631"/>
      <c r="G20" s="632"/>
      <c r="H20" s="625"/>
      <c r="I20" s="625"/>
      <c r="J20" s="625"/>
      <c r="K20" s="625"/>
      <c r="L20" s="626"/>
      <c r="M20" s="627"/>
      <c r="N20" s="169" t="b">
        <f t="shared" si="0"/>
        <v>0</v>
      </c>
      <c r="O20" s="156"/>
      <c r="P20" s="169" t="b">
        <f t="shared" si="1"/>
        <v>0</v>
      </c>
      <c r="Q20" s="156"/>
      <c r="R20" s="169" t="b">
        <f t="shared" si="2"/>
        <v>0</v>
      </c>
      <c r="S20" s="156"/>
      <c r="T20" s="169" t="b">
        <f t="shared" si="3"/>
        <v>0</v>
      </c>
      <c r="U20" s="156"/>
      <c r="V20" s="169" t="b">
        <f t="shared" si="4"/>
        <v>0</v>
      </c>
      <c r="W20" s="156"/>
      <c r="X20" s="169" t="b">
        <f t="shared" si="5"/>
        <v>0</v>
      </c>
      <c r="Y20" s="156"/>
      <c r="Z20" s="169" t="b">
        <f t="shared" si="6"/>
        <v>0</v>
      </c>
      <c r="AA20" s="116">
        <f t="shared" si="7"/>
        <v>0</v>
      </c>
      <c r="AB20" s="117" t="str">
        <f t="shared" si="8"/>
        <v>Débil</v>
      </c>
      <c r="AC20" s="628"/>
      <c r="AD20" s="168" t="str">
        <f t="shared" si="9"/>
        <v>Débil</v>
      </c>
      <c r="AE20" s="118" t="str">
        <f t="shared" si="10"/>
        <v>0</v>
      </c>
      <c r="AF20" s="629"/>
      <c r="AG20" s="493" t="e">
        <f t="shared" ref="AG20" si="32">(AE20+AE21)/AF20</f>
        <v>#DIV/0!</v>
      </c>
      <c r="AH20" s="474" t="e">
        <f t="shared" ref="AH20" si="33">IF(AG20&lt;50,"Débil",IF(AG20&lt;=99,"Moderado",IF(AG20=100,"Fuerte",IF(AG20="","ERROR"))))</f>
        <v>#DIV/0!</v>
      </c>
      <c r="AI20" s="630"/>
      <c r="AJ20" s="478" t="e">
        <f t="shared" ref="AJ20" si="34">IF(AH20="Débil",0,IF(AND(AH20="Moderado",AI20="Directamente"),1,IF(AND(AH20="Moderado",AI20="No disminuye"),0,IF(AND(AH20="Fuerte",AI20="Directamente"),2,IF(AND(AH20="Fuerte",AI20="No disminuye"),0)))))</f>
        <v>#DIV/0!</v>
      </c>
      <c r="AK20" s="478" t="e">
        <f>('4-VALORACIÓN DEL RIESGO'!H15-AJ20)</f>
        <v>#DIV/0!</v>
      </c>
      <c r="AL20" s="478" t="e">
        <f t="shared" ref="AL20" si="35">IF(AK20=5,"Casi Seguro",IF(AK20=4,"Probable",IF(AK20=3,"Posible",IF(AK20=2,"Improbable",IF(AK20=1,"Rara Vez",IF(AK20=0,"Rara Vez",IF(AK20&lt;0,"Rara Vez")))))))</f>
        <v>#DIV/0!</v>
      </c>
      <c r="AM20" s="630"/>
      <c r="AN20" s="482" t="e">
        <f t="shared" ref="AN20" si="36">IF(AH20="Débil",0,IF(AND(AH20="Moderado",AM20="Directamente"),1,IF(AND(AH20="Moderado",AM20="Indirectamente"),0,IF(AND(AH20="Moderado",AM20="No disminuye"),0,IF(AND(AH20="Fuerte",AM20="Directamente"),2,IF(AND(AH20="Fuerte",AM20="Indirectamente"),1,IF(AND(AH20="Fuerte",AM20="No disminuye"),0)))))))</f>
        <v>#DIV/0!</v>
      </c>
      <c r="AO20" s="482" t="e">
        <f>('4-VALORACIÓN DEL RIESGO'!AD15-AN20)</f>
        <v>#DIV/0!</v>
      </c>
      <c r="AP20" s="479" t="e">
        <f t="shared" ref="AP20" si="37">IF(AO20=5,"Catastrófico",IF(AO20=4,"Mayor",IF(AO20=3,"Moderado",IF(AO20=2,"Moderado",IF(AO20=1,"Moderado")))))</f>
        <v>#DIV/0!</v>
      </c>
      <c r="AQ20" s="476" t="e">
        <f t="shared" ref="AQ20" si="38">IF(OR(AND(AP20="Moderado",AL20="Rara Vez"),AND(AP20="Moderado",AL20="Improbable")),"Moderado",IF(OR(AND(AP20="Mayor",AL20="Improbable"),AND(AP20="Mayor",AL20="Rara Vez"),AND(AP20="Moderado",AL20="Probable"),AND(AP20="Moderado",AL20="Posible")),"Alto",IF(OR(AND(AP20="Moderado",AL20="Casi Seguro"),AND(AP20="Mayor",AL20="Posible"),AND(AP20="Mayor",AL20="Probable"),AND(AP20="Mayor",AL20="Casi Seguro")),"Extremo",IF(AP20="Catastrófico","Extremo"))))</f>
        <v>#DIV/0!</v>
      </c>
      <c r="AR20" s="476"/>
      <c r="AS20" s="477" t="s">
        <v>428</v>
      </c>
    </row>
    <row r="21" spans="2:45" ht="30" customHeight="1" thickBot="1" x14ac:dyDescent="0.3">
      <c r="B21" s="527"/>
      <c r="C21" s="530"/>
      <c r="D21" s="495"/>
      <c r="E21" s="495"/>
      <c r="F21" s="631"/>
      <c r="G21" s="632"/>
      <c r="H21" s="625"/>
      <c r="I21" s="625"/>
      <c r="J21" s="625"/>
      <c r="K21" s="625"/>
      <c r="L21" s="626"/>
      <c r="M21" s="627"/>
      <c r="N21" s="169" t="b">
        <f t="shared" si="0"/>
        <v>0</v>
      </c>
      <c r="O21" s="156"/>
      <c r="P21" s="169" t="b">
        <f t="shared" si="1"/>
        <v>0</v>
      </c>
      <c r="Q21" s="156"/>
      <c r="R21" s="169" t="b">
        <f t="shared" si="2"/>
        <v>0</v>
      </c>
      <c r="S21" s="156"/>
      <c r="T21" s="169" t="b">
        <f t="shared" si="3"/>
        <v>0</v>
      </c>
      <c r="U21" s="156"/>
      <c r="V21" s="169" t="b">
        <f t="shared" si="4"/>
        <v>0</v>
      </c>
      <c r="W21" s="156"/>
      <c r="X21" s="169" t="b">
        <f t="shared" si="5"/>
        <v>0</v>
      </c>
      <c r="Y21" s="156"/>
      <c r="Z21" s="169" t="b">
        <f t="shared" si="6"/>
        <v>0</v>
      </c>
      <c r="AA21" s="116">
        <f t="shared" si="7"/>
        <v>0</v>
      </c>
      <c r="AB21" s="117" t="str">
        <f t="shared" si="8"/>
        <v>Débil</v>
      </c>
      <c r="AC21" s="628"/>
      <c r="AD21" s="168" t="str">
        <f t="shared" si="9"/>
        <v>Débil</v>
      </c>
      <c r="AE21" s="118" t="str">
        <f t="shared" si="10"/>
        <v>0</v>
      </c>
      <c r="AF21" s="633"/>
      <c r="AG21" s="494"/>
      <c r="AH21" s="475"/>
      <c r="AI21" s="630"/>
      <c r="AJ21" s="478"/>
      <c r="AK21" s="478"/>
      <c r="AL21" s="478"/>
      <c r="AM21" s="630"/>
      <c r="AN21" s="483"/>
      <c r="AO21" s="483"/>
      <c r="AP21" s="479"/>
      <c r="AQ21" s="476"/>
      <c r="AR21" s="476"/>
      <c r="AS21" s="477"/>
    </row>
    <row r="22" spans="2:45" ht="62.25" customHeight="1" x14ac:dyDescent="0.25">
      <c r="B22" s="484" t="str">
        <f>'3-IDENTIFICACIÓN DEL RIESGO'!B22</f>
        <v>Comunicación y Gestión con Grupos de Interés.</v>
      </c>
      <c r="C22" s="560" t="str">
        <f>'3-IDENTIFICACIÓN DEL RIESGO'!E22</f>
        <v>1. Dirección General.
2. Secretaría General.
3. Oficina de Planeación.
4. Oficina Jurídica.
5. Oficina del Inspector de la Gestión de Tierras.
6. Oficina de Control Interno.</v>
      </c>
      <c r="D22" s="495" t="str">
        <f>'3-IDENTIFICACIÓN DEL RIESGO'!G22</f>
        <v>Alterar información destinada a la consolidación de los informes de gestión, para beneficio propio o favorecimiento de grupos de interés, partidos políticos o particulares.</v>
      </c>
      <c r="E22" s="495"/>
      <c r="F22" s="634" t="s">
        <v>640</v>
      </c>
      <c r="G22" s="634" t="s">
        <v>641</v>
      </c>
      <c r="H22" s="634" t="s">
        <v>642</v>
      </c>
      <c r="I22" s="635" t="s">
        <v>643</v>
      </c>
      <c r="J22" s="634" t="s">
        <v>644</v>
      </c>
      <c r="K22" s="634" t="s">
        <v>645</v>
      </c>
      <c r="L22" s="634" t="s">
        <v>646</v>
      </c>
      <c r="M22" s="627" t="s">
        <v>186</v>
      </c>
      <c r="N22" s="169">
        <f t="shared" si="0"/>
        <v>15</v>
      </c>
      <c r="O22" s="156" t="s">
        <v>187</v>
      </c>
      <c r="P22" s="169">
        <f t="shared" si="1"/>
        <v>15</v>
      </c>
      <c r="Q22" s="156" t="s">
        <v>188</v>
      </c>
      <c r="R22" s="169">
        <f t="shared" si="2"/>
        <v>15</v>
      </c>
      <c r="S22" s="156" t="s">
        <v>192</v>
      </c>
      <c r="T22" s="169">
        <f t="shared" si="3"/>
        <v>10</v>
      </c>
      <c r="U22" s="156" t="s">
        <v>189</v>
      </c>
      <c r="V22" s="169">
        <f t="shared" si="4"/>
        <v>15</v>
      </c>
      <c r="W22" s="156" t="s">
        <v>190</v>
      </c>
      <c r="X22" s="169">
        <f t="shared" si="5"/>
        <v>15</v>
      </c>
      <c r="Y22" s="156" t="s">
        <v>191</v>
      </c>
      <c r="Z22" s="169">
        <f t="shared" si="6"/>
        <v>10</v>
      </c>
      <c r="AA22" s="116">
        <f t="shared" si="7"/>
        <v>95</v>
      </c>
      <c r="AB22" s="117" t="str">
        <f t="shared" si="8"/>
        <v>Moderado</v>
      </c>
      <c r="AC22" s="628" t="s">
        <v>64</v>
      </c>
      <c r="AD22" s="168" t="str">
        <f t="shared" si="9"/>
        <v>Moderado</v>
      </c>
      <c r="AE22" s="118" t="str">
        <f t="shared" si="10"/>
        <v>50</v>
      </c>
      <c r="AF22" s="629">
        <v>1</v>
      </c>
      <c r="AG22" s="493">
        <f t="shared" ref="AG22" si="39">(AE22+AE23)/AF22</f>
        <v>50</v>
      </c>
      <c r="AH22" s="474" t="str">
        <f t="shared" ref="AH22" si="40">IF(AG22&lt;50,"Débil",IF(AG22&lt;=99,"Moderado",IF(AG22=100,"Fuerte",IF(AG22="","ERROR"))))</f>
        <v>Moderado</v>
      </c>
      <c r="AI22" s="630" t="s">
        <v>92</v>
      </c>
      <c r="AJ22" s="478">
        <f t="shared" ref="AJ22" si="41">IF(AH22="Débil",0,IF(AND(AH22="Moderado",AI22="Directamente"),1,IF(AND(AH22="Moderado",AI22="No disminuye"),0,IF(AND(AH22="Fuerte",AI22="Directamente"),2,IF(AND(AH22="Fuerte",AI22="No disminuye"),0)))))</f>
        <v>1</v>
      </c>
      <c r="AK22" s="478">
        <f>('4-VALORACIÓN DEL RIESGO'!H16-AJ22)</f>
        <v>2</v>
      </c>
      <c r="AL22" s="478" t="str">
        <f t="shared" ref="AL22" si="42">IF(AK22=5,"Casi Seguro",IF(AK22=4,"Probable",IF(AK22=3,"Posible",IF(AK22=2,"Improbable",IF(AK22=1,"Rara Vez",IF(AK22=0,"Rara Vez",IF(AK22&lt;0,"Rara Vez")))))))</f>
        <v>Improbable</v>
      </c>
      <c r="AM22" s="630" t="s">
        <v>94</v>
      </c>
      <c r="AN22" s="482">
        <f t="shared" ref="AN22" si="43">IF(AH22="Débil",0,IF(AND(AH22="Moderado",AM22="Directamente"),1,IF(AND(AH22="Moderado",AM22="Indirectamente"),0,IF(AND(AH22="Moderado",AM22="No disminuye"),0,IF(AND(AH22="Fuerte",AM22="Directamente"),2,IF(AND(AH22="Fuerte",AM22="Indirectamente"),1,IF(AND(AH22="Fuerte",AM22="No disminuye"),0)))))))</f>
        <v>0</v>
      </c>
      <c r="AO22" s="482">
        <f>('4-VALORACIÓN DEL RIESGO'!AD16-AN22)</f>
        <v>5</v>
      </c>
      <c r="AP22" s="479" t="str">
        <f t="shared" ref="AP22" si="44">IF(AO22=5,"Catastrófico",IF(AO22=4,"Mayor",IF(AO22=3,"Moderado",IF(AO22=2,"Moderado",IF(AO22=1,"Moderado")))))</f>
        <v>Catastrófico</v>
      </c>
      <c r="AQ22" s="476" t="str">
        <f t="shared" ref="AQ22" si="45">IF(OR(AND(AP22="Moderado",AL22="Rara Vez"),AND(AP22="Moderado",AL22="Improbable")),"Moderado",IF(OR(AND(AP22="Mayor",AL22="Improbable"),AND(AP22="Mayor",AL22="Rara Vez"),AND(AP22="Moderado",AL22="Probable"),AND(AP22="Moderado",AL22="Posible")),"Alto",IF(OR(AND(AP22="Moderado",AL22="Casi Seguro"),AND(AP22="Mayor",AL22="Posible"),AND(AP22="Mayor",AL22="Probable"),AND(AP22="Mayor",AL22="Casi Seguro")),"Extremo",IF(AP22="Catastrófico","Extremo"))))</f>
        <v>Extremo</v>
      </c>
      <c r="AR22" s="476"/>
      <c r="AS22" s="477" t="s">
        <v>428</v>
      </c>
    </row>
    <row r="23" spans="2:45" ht="30.75" thickBot="1" x14ac:dyDescent="0.3">
      <c r="B23" s="485"/>
      <c r="C23" s="561"/>
      <c r="D23" s="495"/>
      <c r="E23" s="495"/>
      <c r="F23" s="634"/>
      <c r="G23" s="634"/>
      <c r="H23" s="634"/>
      <c r="I23" s="634"/>
      <c r="J23" s="634"/>
      <c r="K23" s="634"/>
      <c r="L23" s="634"/>
      <c r="M23" s="627"/>
      <c r="N23" s="169" t="b">
        <f t="shared" si="0"/>
        <v>0</v>
      </c>
      <c r="O23" s="156"/>
      <c r="P23" s="169" t="b">
        <f t="shared" si="1"/>
        <v>0</v>
      </c>
      <c r="Q23" s="156"/>
      <c r="R23" s="169" t="b">
        <f t="shared" si="2"/>
        <v>0</v>
      </c>
      <c r="S23" s="156"/>
      <c r="T23" s="169" t="b">
        <f t="shared" si="3"/>
        <v>0</v>
      </c>
      <c r="U23" s="156"/>
      <c r="V23" s="169" t="b">
        <f t="shared" si="4"/>
        <v>0</v>
      </c>
      <c r="W23" s="156"/>
      <c r="X23" s="169" t="b">
        <f t="shared" si="5"/>
        <v>0</v>
      </c>
      <c r="Y23" s="156"/>
      <c r="Z23" s="169" t="b">
        <f t="shared" si="6"/>
        <v>0</v>
      </c>
      <c r="AA23" s="116">
        <f t="shared" si="7"/>
        <v>0</v>
      </c>
      <c r="AB23" s="117" t="str">
        <f t="shared" si="8"/>
        <v>Débil</v>
      </c>
      <c r="AC23" s="628"/>
      <c r="AD23" s="168" t="str">
        <f t="shared" si="9"/>
        <v>Débil</v>
      </c>
      <c r="AE23" s="118" t="str">
        <f t="shared" si="10"/>
        <v>0</v>
      </c>
      <c r="AF23" s="633"/>
      <c r="AG23" s="494"/>
      <c r="AH23" s="475"/>
      <c r="AI23" s="630"/>
      <c r="AJ23" s="478"/>
      <c r="AK23" s="478"/>
      <c r="AL23" s="478"/>
      <c r="AM23" s="630"/>
      <c r="AN23" s="483"/>
      <c r="AO23" s="483"/>
      <c r="AP23" s="479"/>
      <c r="AQ23" s="476"/>
      <c r="AR23" s="476"/>
      <c r="AS23" s="477"/>
    </row>
    <row r="24" spans="2:45" ht="30" x14ac:dyDescent="0.25">
      <c r="B24" s="485"/>
      <c r="C24" s="561"/>
      <c r="D24" s="495" t="str">
        <f>'3-IDENTIFICACIÓN DEL RIESGO'!G24</f>
        <v>Riesgo 2</v>
      </c>
      <c r="E24" s="495"/>
      <c r="F24" s="634"/>
      <c r="G24" s="634"/>
      <c r="H24" s="634"/>
      <c r="I24" s="634"/>
      <c r="J24" s="634"/>
      <c r="K24" s="634"/>
      <c r="L24" s="634"/>
      <c r="M24" s="627"/>
      <c r="N24" s="169" t="b">
        <f t="shared" si="0"/>
        <v>0</v>
      </c>
      <c r="O24" s="156"/>
      <c r="P24" s="169" t="b">
        <f t="shared" si="1"/>
        <v>0</v>
      </c>
      <c r="Q24" s="156"/>
      <c r="R24" s="169" t="b">
        <f t="shared" si="2"/>
        <v>0</v>
      </c>
      <c r="S24" s="156"/>
      <c r="T24" s="169" t="b">
        <f t="shared" si="3"/>
        <v>0</v>
      </c>
      <c r="U24" s="156"/>
      <c r="V24" s="169" t="b">
        <f t="shared" si="4"/>
        <v>0</v>
      </c>
      <c r="W24" s="156"/>
      <c r="X24" s="169" t="b">
        <f t="shared" si="5"/>
        <v>0</v>
      </c>
      <c r="Y24" s="156"/>
      <c r="Z24" s="169" t="b">
        <f t="shared" si="6"/>
        <v>0</v>
      </c>
      <c r="AA24" s="116">
        <f t="shared" si="7"/>
        <v>0</v>
      </c>
      <c r="AB24" s="117" t="str">
        <f t="shared" si="8"/>
        <v>Débil</v>
      </c>
      <c r="AC24" s="628"/>
      <c r="AD24" s="168" t="str">
        <f t="shared" si="9"/>
        <v>Débil</v>
      </c>
      <c r="AE24" s="118" t="str">
        <f t="shared" si="10"/>
        <v>0</v>
      </c>
      <c r="AF24" s="629"/>
      <c r="AG24" s="493" t="e">
        <f t="shared" ref="AG24" si="46">(AE24+AE25)/AF24</f>
        <v>#DIV/0!</v>
      </c>
      <c r="AH24" s="474" t="e">
        <f t="shared" ref="AH24" si="47">IF(AG24&lt;50,"Débil",IF(AG24&lt;=99,"Moderado",IF(AG24=100,"Fuerte",IF(AG24="","ERROR"))))</f>
        <v>#DIV/0!</v>
      </c>
      <c r="AI24" s="630"/>
      <c r="AJ24" s="478" t="e">
        <f t="shared" ref="AJ24" si="48">IF(AH24="Débil",0,IF(AND(AH24="Moderado",AI24="Directamente"),1,IF(AND(AH24="Moderado",AI24="No disminuye"),0,IF(AND(AH24="Fuerte",AI24="Directamente"),2,IF(AND(AH24="Fuerte",AI24="No disminuye"),0)))))</f>
        <v>#DIV/0!</v>
      </c>
      <c r="AK24" s="478" t="e">
        <f>('4-VALORACIÓN DEL RIESGO'!H17-AJ24)</f>
        <v>#DIV/0!</v>
      </c>
      <c r="AL24" s="478" t="e">
        <f t="shared" ref="AL24" si="49">IF(AK24=5,"Casi Seguro",IF(AK24=4,"Probable",IF(AK24=3,"Posible",IF(AK24=2,"Improbable",IF(AK24=1,"Rara Vez",IF(AK24=0,"Rara Vez",IF(AK24&lt;0,"Rara Vez")))))))</f>
        <v>#DIV/0!</v>
      </c>
      <c r="AM24" s="630"/>
      <c r="AN24" s="482" t="e">
        <f t="shared" ref="AN24" si="50">IF(AH24="Débil",0,IF(AND(AH24="Moderado",AM24="Directamente"),1,IF(AND(AH24="Moderado",AM24="Indirectamente"),0,IF(AND(AH24="Moderado",AM24="No disminuye"),0,IF(AND(AH24="Fuerte",AM24="Directamente"),2,IF(AND(AH24="Fuerte",AM24="Indirectamente"),1,IF(AND(AH24="Fuerte",AM24="No disminuye"),0)))))))</f>
        <v>#DIV/0!</v>
      </c>
      <c r="AO24" s="482" t="e">
        <f>('4-VALORACIÓN DEL RIESGO'!AD17-AN24)</f>
        <v>#DIV/0!</v>
      </c>
      <c r="AP24" s="479" t="e">
        <f t="shared" ref="AP24" si="51">IF(AO24=5,"Catastrófico",IF(AO24=4,"Mayor",IF(AO24=3,"Moderado",IF(AO24=2,"Moderado",IF(AO24=1,"Moderado")))))</f>
        <v>#DIV/0!</v>
      </c>
      <c r="AQ24" s="476" t="e">
        <f t="shared" ref="AQ24" si="52">IF(OR(AND(AP24="Moderado",AL24="Rara Vez"),AND(AP24="Moderado",AL24="Improbable")),"Moderado",IF(OR(AND(AP24="Mayor",AL24="Improbable"),AND(AP24="Mayor",AL24="Rara Vez"),AND(AP24="Moderado",AL24="Probable"),AND(AP24="Moderado",AL24="Posible")),"Alto",IF(OR(AND(AP24="Moderado",AL24="Casi Seguro"),AND(AP24="Mayor",AL24="Posible"),AND(AP24="Mayor",AL24="Probable"),AND(AP24="Mayor",AL24="Casi Seguro")),"Extremo",IF(AP24="Catastrófico","Extremo"))))</f>
        <v>#DIV/0!</v>
      </c>
      <c r="AR24" s="476"/>
      <c r="AS24" s="477" t="s">
        <v>428</v>
      </c>
    </row>
    <row r="25" spans="2:45" ht="30.75" thickBot="1" x14ac:dyDescent="0.3">
      <c r="B25" s="485"/>
      <c r="C25" s="561"/>
      <c r="D25" s="495"/>
      <c r="E25" s="495"/>
      <c r="F25" s="634"/>
      <c r="G25" s="634"/>
      <c r="H25" s="634"/>
      <c r="I25" s="634"/>
      <c r="J25" s="634"/>
      <c r="K25" s="634"/>
      <c r="L25" s="634"/>
      <c r="M25" s="627"/>
      <c r="N25" s="169" t="b">
        <f t="shared" si="0"/>
        <v>0</v>
      </c>
      <c r="O25" s="156"/>
      <c r="P25" s="169" t="b">
        <f t="shared" si="1"/>
        <v>0</v>
      </c>
      <c r="Q25" s="156"/>
      <c r="R25" s="169" t="b">
        <f t="shared" si="2"/>
        <v>0</v>
      </c>
      <c r="S25" s="156"/>
      <c r="T25" s="169" t="b">
        <f t="shared" si="3"/>
        <v>0</v>
      </c>
      <c r="U25" s="156"/>
      <c r="V25" s="169" t="b">
        <f t="shared" si="4"/>
        <v>0</v>
      </c>
      <c r="W25" s="156"/>
      <c r="X25" s="169" t="b">
        <f t="shared" si="5"/>
        <v>0</v>
      </c>
      <c r="Y25" s="156"/>
      <c r="Z25" s="169" t="b">
        <f t="shared" si="6"/>
        <v>0</v>
      </c>
      <c r="AA25" s="116">
        <f t="shared" si="7"/>
        <v>0</v>
      </c>
      <c r="AB25" s="117" t="str">
        <f t="shared" si="8"/>
        <v>Débil</v>
      </c>
      <c r="AC25" s="628"/>
      <c r="AD25" s="168" t="str">
        <f t="shared" si="9"/>
        <v>Débil</v>
      </c>
      <c r="AE25" s="118" t="str">
        <f t="shared" si="10"/>
        <v>0</v>
      </c>
      <c r="AF25" s="633"/>
      <c r="AG25" s="494"/>
      <c r="AH25" s="475"/>
      <c r="AI25" s="630"/>
      <c r="AJ25" s="478"/>
      <c r="AK25" s="478"/>
      <c r="AL25" s="478"/>
      <c r="AM25" s="630"/>
      <c r="AN25" s="483"/>
      <c r="AO25" s="483"/>
      <c r="AP25" s="479"/>
      <c r="AQ25" s="476"/>
      <c r="AR25" s="476"/>
      <c r="AS25" s="477"/>
    </row>
    <row r="26" spans="2:45" ht="30" x14ac:dyDescent="0.25">
      <c r="B26" s="485"/>
      <c r="C26" s="561"/>
      <c r="D26" s="495" t="str">
        <f>'3-IDENTIFICACIÓN DEL RIESGO'!G26</f>
        <v>Riesgo 3</v>
      </c>
      <c r="E26" s="495"/>
      <c r="F26" s="634"/>
      <c r="G26" s="634"/>
      <c r="H26" s="634"/>
      <c r="I26" s="634"/>
      <c r="J26" s="634"/>
      <c r="K26" s="634"/>
      <c r="L26" s="634"/>
      <c r="M26" s="627"/>
      <c r="N26" s="169" t="b">
        <f t="shared" si="0"/>
        <v>0</v>
      </c>
      <c r="O26" s="156"/>
      <c r="P26" s="169" t="b">
        <f t="shared" si="1"/>
        <v>0</v>
      </c>
      <c r="Q26" s="156"/>
      <c r="R26" s="169" t="b">
        <f t="shared" si="2"/>
        <v>0</v>
      </c>
      <c r="S26" s="156"/>
      <c r="T26" s="169" t="b">
        <f t="shared" si="3"/>
        <v>0</v>
      </c>
      <c r="U26" s="156"/>
      <c r="V26" s="169" t="b">
        <f t="shared" si="4"/>
        <v>0</v>
      </c>
      <c r="W26" s="156"/>
      <c r="X26" s="169" t="b">
        <f t="shared" si="5"/>
        <v>0</v>
      </c>
      <c r="Y26" s="156"/>
      <c r="Z26" s="169" t="b">
        <f t="shared" si="6"/>
        <v>0</v>
      </c>
      <c r="AA26" s="116">
        <f t="shared" si="7"/>
        <v>0</v>
      </c>
      <c r="AB26" s="117" t="str">
        <f t="shared" si="8"/>
        <v>Débil</v>
      </c>
      <c r="AC26" s="628"/>
      <c r="AD26" s="168" t="str">
        <f t="shared" si="9"/>
        <v>Débil</v>
      </c>
      <c r="AE26" s="118" t="str">
        <f t="shared" si="10"/>
        <v>0</v>
      </c>
      <c r="AF26" s="629"/>
      <c r="AG26" s="493" t="e">
        <f t="shared" ref="AG26" si="53">(AE26+AE27)/AF26</f>
        <v>#DIV/0!</v>
      </c>
      <c r="AH26" s="474" t="e">
        <f t="shared" ref="AH26" si="54">IF(AG26&lt;50,"Débil",IF(AG26&lt;=99,"Moderado",IF(AG26=100,"Fuerte",IF(AG26="","ERROR"))))</f>
        <v>#DIV/0!</v>
      </c>
      <c r="AI26" s="630"/>
      <c r="AJ26" s="478" t="e">
        <f t="shared" ref="AJ26" si="55">IF(AH26="Débil",0,IF(AND(AH26="Moderado",AI26="Directamente"),1,IF(AND(AH26="Moderado",AI26="No disminuye"),0,IF(AND(AH26="Fuerte",AI26="Directamente"),2,IF(AND(AH26="Fuerte",AI26="No disminuye"),0)))))</f>
        <v>#DIV/0!</v>
      </c>
      <c r="AK26" s="478" t="e">
        <f>('4-VALORACIÓN DEL RIESGO'!H18-AJ26)</f>
        <v>#DIV/0!</v>
      </c>
      <c r="AL26" s="478" t="e">
        <f t="shared" ref="AL26" si="56">IF(AK26=5,"Casi Seguro",IF(AK26=4,"Probable",IF(AK26=3,"Posible",IF(AK26=2,"Improbable",IF(AK26=1,"Rara Vez",IF(AK26=0,"Rara Vez",IF(AK26&lt;0,"Rara Vez")))))))</f>
        <v>#DIV/0!</v>
      </c>
      <c r="AM26" s="630"/>
      <c r="AN26" s="482" t="e">
        <f t="shared" ref="AN26" si="57">IF(AH26="Débil",0,IF(AND(AH26="Moderado",AM26="Directamente"),1,IF(AND(AH26="Moderado",AM26="Indirectamente"),0,IF(AND(AH26="Moderado",AM26="No disminuye"),0,IF(AND(AH26="Fuerte",AM26="Directamente"),2,IF(AND(AH26="Fuerte",AM26="Indirectamente"),1,IF(AND(AH26="Fuerte",AM26="No disminuye"),0)))))))</f>
        <v>#DIV/0!</v>
      </c>
      <c r="AO26" s="482" t="e">
        <f>('4-VALORACIÓN DEL RIESGO'!AD18-AN26)</f>
        <v>#DIV/0!</v>
      </c>
      <c r="AP26" s="479" t="e">
        <f t="shared" ref="AP26" si="58">IF(AO26=5,"Catastrófico",IF(AO26=4,"Mayor",IF(AO26=3,"Moderado",IF(AO26=2,"Moderado",IF(AO26=1,"Moderado")))))</f>
        <v>#DIV/0!</v>
      </c>
      <c r="AQ26" s="476" t="e">
        <f t="shared" ref="AQ26" si="59">IF(OR(AND(AP26="Moderado",AL26="Rara Vez"),AND(AP26="Moderado",AL26="Improbable")),"Moderado",IF(OR(AND(AP26="Mayor",AL26="Improbable"),AND(AP26="Mayor",AL26="Rara Vez"),AND(AP26="Moderado",AL26="Probable"),AND(AP26="Moderado",AL26="Posible")),"Alto",IF(OR(AND(AP26="Moderado",AL26="Casi Seguro"),AND(AP26="Mayor",AL26="Posible"),AND(AP26="Mayor",AL26="Probable"),AND(AP26="Mayor",AL26="Casi Seguro")),"Extremo",IF(AP26="Catastrófico","Extremo"))))</f>
        <v>#DIV/0!</v>
      </c>
      <c r="AR26" s="476"/>
      <c r="AS26" s="477" t="s">
        <v>428</v>
      </c>
    </row>
    <row r="27" spans="2:45" ht="30.75" thickBot="1" x14ac:dyDescent="0.3">
      <c r="B27" s="485"/>
      <c r="C27" s="561"/>
      <c r="D27" s="495"/>
      <c r="E27" s="495"/>
      <c r="F27" s="634"/>
      <c r="G27" s="634"/>
      <c r="H27" s="634"/>
      <c r="I27" s="634"/>
      <c r="J27" s="634"/>
      <c r="K27" s="634"/>
      <c r="L27" s="634"/>
      <c r="M27" s="627"/>
      <c r="N27" s="169" t="b">
        <f t="shared" si="0"/>
        <v>0</v>
      </c>
      <c r="O27" s="156"/>
      <c r="P27" s="169" t="b">
        <f t="shared" si="1"/>
        <v>0</v>
      </c>
      <c r="Q27" s="156"/>
      <c r="R27" s="169" t="b">
        <f t="shared" si="2"/>
        <v>0</v>
      </c>
      <c r="S27" s="156"/>
      <c r="T27" s="169" t="b">
        <f t="shared" si="3"/>
        <v>0</v>
      </c>
      <c r="U27" s="156"/>
      <c r="V27" s="169" t="b">
        <f t="shared" si="4"/>
        <v>0</v>
      </c>
      <c r="W27" s="156"/>
      <c r="X27" s="169" t="b">
        <f t="shared" si="5"/>
        <v>0</v>
      </c>
      <c r="Y27" s="156"/>
      <c r="Z27" s="169" t="b">
        <f t="shared" si="6"/>
        <v>0</v>
      </c>
      <c r="AA27" s="116">
        <f t="shared" si="7"/>
        <v>0</v>
      </c>
      <c r="AB27" s="117" t="str">
        <f t="shared" si="8"/>
        <v>Débil</v>
      </c>
      <c r="AC27" s="628"/>
      <c r="AD27" s="168" t="str">
        <f t="shared" si="9"/>
        <v>Débil</v>
      </c>
      <c r="AE27" s="118" t="str">
        <f t="shared" si="10"/>
        <v>0</v>
      </c>
      <c r="AF27" s="633"/>
      <c r="AG27" s="494"/>
      <c r="AH27" s="475"/>
      <c r="AI27" s="630"/>
      <c r="AJ27" s="478"/>
      <c r="AK27" s="478"/>
      <c r="AL27" s="478"/>
      <c r="AM27" s="630"/>
      <c r="AN27" s="483"/>
      <c r="AO27" s="483"/>
      <c r="AP27" s="479"/>
      <c r="AQ27" s="476"/>
      <c r="AR27" s="476"/>
      <c r="AS27" s="477"/>
    </row>
    <row r="28" spans="2:45" ht="30" x14ac:dyDescent="0.25">
      <c r="B28" s="485"/>
      <c r="C28" s="561"/>
      <c r="D28" s="495" t="str">
        <f>'3-IDENTIFICACIÓN DEL RIESGO'!G28</f>
        <v>Riesgo 4</v>
      </c>
      <c r="E28" s="495"/>
      <c r="F28" s="634"/>
      <c r="G28" s="634"/>
      <c r="H28" s="634"/>
      <c r="I28" s="634"/>
      <c r="J28" s="634"/>
      <c r="K28" s="634"/>
      <c r="L28" s="634"/>
      <c r="M28" s="627"/>
      <c r="N28" s="169" t="b">
        <f t="shared" si="0"/>
        <v>0</v>
      </c>
      <c r="O28" s="156"/>
      <c r="P28" s="169" t="b">
        <f t="shared" si="1"/>
        <v>0</v>
      </c>
      <c r="Q28" s="156"/>
      <c r="R28" s="169" t="b">
        <f t="shared" si="2"/>
        <v>0</v>
      </c>
      <c r="S28" s="156"/>
      <c r="T28" s="169" t="b">
        <f t="shared" si="3"/>
        <v>0</v>
      </c>
      <c r="U28" s="156"/>
      <c r="V28" s="169" t="b">
        <f t="shared" si="4"/>
        <v>0</v>
      </c>
      <c r="W28" s="156"/>
      <c r="X28" s="169" t="b">
        <f t="shared" si="5"/>
        <v>0</v>
      </c>
      <c r="Y28" s="156"/>
      <c r="Z28" s="169" t="b">
        <f t="shared" si="6"/>
        <v>0</v>
      </c>
      <c r="AA28" s="116">
        <f t="shared" si="7"/>
        <v>0</v>
      </c>
      <c r="AB28" s="117" t="str">
        <f t="shared" si="8"/>
        <v>Débil</v>
      </c>
      <c r="AC28" s="628"/>
      <c r="AD28" s="168" t="str">
        <f t="shared" si="9"/>
        <v>Débil</v>
      </c>
      <c r="AE28" s="118" t="str">
        <f t="shared" si="10"/>
        <v>0</v>
      </c>
      <c r="AF28" s="629"/>
      <c r="AG28" s="493" t="e">
        <f t="shared" ref="AG28" si="60">(AE28+AE29)/AF28</f>
        <v>#DIV/0!</v>
      </c>
      <c r="AH28" s="474" t="e">
        <f t="shared" ref="AH28" si="61">IF(AG28&lt;50,"Débil",IF(AG28&lt;=99,"Moderado",IF(AG28=100,"Fuerte",IF(AG28="","ERROR"))))</f>
        <v>#DIV/0!</v>
      </c>
      <c r="AI28" s="630"/>
      <c r="AJ28" s="478" t="e">
        <f t="shared" ref="AJ28" si="62">IF(AH28="Débil",0,IF(AND(AH28="Moderado",AI28="Directamente"),1,IF(AND(AH28="Moderado",AI28="No disminuye"),0,IF(AND(AH28="Fuerte",AI28="Directamente"),2,IF(AND(AH28="Fuerte",AI28="No disminuye"),0)))))</f>
        <v>#DIV/0!</v>
      </c>
      <c r="AK28" s="478" t="e">
        <f>('4-VALORACIÓN DEL RIESGO'!H19-AJ28)</f>
        <v>#DIV/0!</v>
      </c>
      <c r="AL28" s="478" t="e">
        <f t="shared" ref="AL28" si="63">IF(AK28=5,"Casi Seguro",IF(AK28=4,"Probable",IF(AK28=3,"Posible",IF(AK28=2,"Improbable",IF(AK28=1,"Rara Vez",IF(AK28=0,"Rara Vez",IF(AK28&lt;0,"Rara Vez")))))))</f>
        <v>#DIV/0!</v>
      </c>
      <c r="AM28" s="630"/>
      <c r="AN28" s="482" t="e">
        <f t="shared" ref="AN28" si="64">IF(AH28="Débil",0,IF(AND(AH28="Moderado",AM28="Directamente"),1,IF(AND(AH28="Moderado",AM28="Indirectamente"),0,IF(AND(AH28="Moderado",AM28="No disminuye"),0,IF(AND(AH28="Fuerte",AM28="Directamente"),2,IF(AND(AH28="Fuerte",AM28="Indirectamente"),1,IF(AND(AH28="Fuerte",AM28="No disminuye"),0)))))))</f>
        <v>#DIV/0!</v>
      </c>
      <c r="AO28" s="482" t="e">
        <f>('4-VALORACIÓN DEL RIESGO'!AD19-AN28)</f>
        <v>#DIV/0!</v>
      </c>
      <c r="AP28" s="479" t="e">
        <f t="shared" ref="AP28" si="65">IF(AO28=5,"Catastrófico",IF(AO28=4,"Mayor",IF(AO28=3,"Moderado",IF(AO28=2,"Moderado",IF(AO28=1,"Moderado")))))</f>
        <v>#DIV/0!</v>
      </c>
      <c r="AQ28" s="476" t="e">
        <f t="shared" ref="AQ28" si="66">IF(OR(AND(AP28="Moderado",AL28="Rara Vez"),AND(AP28="Moderado",AL28="Improbable")),"Moderado",IF(OR(AND(AP28="Mayor",AL28="Improbable"),AND(AP28="Mayor",AL28="Rara Vez"),AND(AP28="Moderado",AL28="Probable"),AND(AP28="Moderado",AL28="Posible")),"Alto",IF(OR(AND(AP28="Moderado",AL28="Casi Seguro"),AND(AP28="Mayor",AL28="Posible"),AND(AP28="Mayor",AL28="Probable"),AND(AP28="Mayor",AL28="Casi Seguro")),"Extremo",IF(AP28="Catastrófico","Extremo"))))</f>
        <v>#DIV/0!</v>
      </c>
      <c r="AR28" s="476"/>
      <c r="AS28" s="477" t="s">
        <v>428</v>
      </c>
    </row>
    <row r="29" spans="2:45" ht="30.75" thickBot="1" x14ac:dyDescent="0.3">
      <c r="B29" s="485"/>
      <c r="C29" s="561"/>
      <c r="D29" s="495"/>
      <c r="E29" s="495"/>
      <c r="F29" s="634"/>
      <c r="G29" s="634"/>
      <c r="H29" s="634"/>
      <c r="I29" s="634"/>
      <c r="J29" s="634"/>
      <c r="K29" s="634"/>
      <c r="L29" s="634"/>
      <c r="M29" s="627"/>
      <c r="N29" s="169" t="b">
        <f t="shared" si="0"/>
        <v>0</v>
      </c>
      <c r="O29" s="156"/>
      <c r="P29" s="169" t="b">
        <f t="shared" si="1"/>
        <v>0</v>
      </c>
      <c r="Q29" s="156"/>
      <c r="R29" s="169" t="b">
        <f t="shared" si="2"/>
        <v>0</v>
      </c>
      <c r="S29" s="156"/>
      <c r="T29" s="169" t="b">
        <f t="shared" si="3"/>
        <v>0</v>
      </c>
      <c r="U29" s="156"/>
      <c r="V29" s="169" t="b">
        <f t="shared" si="4"/>
        <v>0</v>
      </c>
      <c r="W29" s="156"/>
      <c r="X29" s="169" t="b">
        <f t="shared" si="5"/>
        <v>0</v>
      </c>
      <c r="Y29" s="156"/>
      <c r="Z29" s="169" t="b">
        <f t="shared" si="6"/>
        <v>0</v>
      </c>
      <c r="AA29" s="116">
        <f t="shared" si="7"/>
        <v>0</v>
      </c>
      <c r="AB29" s="117" t="str">
        <f t="shared" si="8"/>
        <v>Débil</v>
      </c>
      <c r="AC29" s="628"/>
      <c r="AD29" s="168" t="str">
        <f t="shared" si="9"/>
        <v>Débil</v>
      </c>
      <c r="AE29" s="118" t="str">
        <f t="shared" si="10"/>
        <v>0</v>
      </c>
      <c r="AF29" s="633"/>
      <c r="AG29" s="494"/>
      <c r="AH29" s="475"/>
      <c r="AI29" s="630"/>
      <c r="AJ29" s="478"/>
      <c r="AK29" s="478"/>
      <c r="AL29" s="478"/>
      <c r="AM29" s="630"/>
      <c r="AN29" s="483"/>
      <c r="AO29" s="483"/>
      <c r="AP29" s="479"/>
      <c r="AQ29" s="476"/>
      <c r="AR29" s="476"/>
      <c r="AS29" s="477"/>
    </row>
    <row r="30" spans="2:45" ht="30" x14ac:dyDescent="0.25">
      <c r="B30" s="485"/>
      <c r="C30" s="561"/>
      <c r="D30" s="495" t="str">
        <f>'3-IDENTIFICACIÓN DEL RIESGO'!G30</f>
        <v>Riesgo 5</v>
      </c>
      <c r="E30" s="495"/>
      <c r="F30" s="634"/>
      <c r="G30" s="634"/>
      <c r="H30" s="634"/>
      <c r="I30" s="634"/>
      <c r="J30" s="634"/>
      <c r="K30" s="634"/>
      <c r="L30" s="634"/>
      <c r="M30" s="627"/>
      <c r="N30" s="169" t="b">
        <f t="shared" si="0"/>
        <v>0</v>
      </c>
      <c r="O30" s="156"/>
      <c r="P30" s="169" t="b">
        <f t="shared" si="1"/>
        <v>0</v>
      </c>
      <c r="Q30" s="156"/>
      <c r="R30" s="169" t="b">
        <f t="shared" si="2"/>
        <v>0</v>
      </c>
      <c r="S30" s="156"/>
      <c r="T30" s="169" t="b">
        <f t="shared" si="3"/>
        <v>0</v>
      </c>
      <c r="U30" s="156"/>
      <c r="V30" s="169" t="b">
        <f t="shared" si="4"/>
        <v>0</v>
      </c>
      <c r="W30" s="156"/>
      <c r="X30" s="169" t="b">
        <f t="shared" si="5"/>
        <v>0</v>
      </c>
      <c r="Y30" s="156"/>
      <c r="Z30" s="169" t="b">
        <f t="shared" si="6"/>
        <v>0</v>
      </c>
      <c r="AA30" s="116">
        <f t="shared" si="7"/>
        <v>0</v>
      </c>
      <c r="AB30" s="117" t="str">
        <f t="shared" si="8"/>
        <v>Débil</v>
      </c>
      <c r="AC30" s="628"/>
      <c r="AD30" s="168" t="str">
        <f t="shared" si="9"/>
        <v>Débil</v>
      </c>
      <c r="AE30" s="118" t="str">
        <f t="shared" si="10"/>
        <v>0</v>
      </c>
      <c r="AF30" s="629"/>
      <c r="AG30" s="493" t="e">
        <f t="shared" ref="AG30" si="67">(AE30+AE31)/AF30</f>
        <v>#DIV/0!</v>
      </c>
      <c r="AH30" s="474" t="e">
        <f t="shared" ref="AH30" si="68">IF(AG30&lt;50,"Débil",IF(AG30&lt;=99,"Moderado",IF(AG30=100,"Fuerte",IF(AG30="","ERROR"))))</f>
        <v>#DIV/0!</v>
      </c>
      <c r="AI30" s="630"/>
      <c r="AJ30" s="478" t="e">
        <f t="shared" ref="AJ30" si="69">IF(AH30="Débil",0,IF(AND(AH30="Moderado",AI30="Directamente"),1,IF(AND(AH30="Moderado",AI30="No disminuye"),0,IF(AND(AH30="Fuerte",AI30="Directamente"),2,IF(AND(AH30="Fuerte",AI30="No disminuye"),0)))))</f>
        <v>#DIV/0!</v>
      </c>
      <c r="AK30" s="478" t="e">
        <f>('4-VALORACIÓN DEL RIESGO'!H20-AJ30)</f>
        <v>#DIV/0!</v>
      </c>
      <c r="AL30" s="478" t="e">
        <f t="shared" ref="AL30" si="70">IF(AK30=5,"Casi Seguro",IF(AK30=4,"Probable",IF(AK30=3,"Posible",IF(AK30=2,"Improbable",IF(AK30=1,"Rara Vez",IF(AK30=0,"Rara Vez",IF(AK30&lt;0,"Rara Vez")))))))</f>
        <v>#DIV/0!</v>
      </c>
      <c r="AM30" s="630"/>
      <c r="AN30" s="482" t="e">
        <f t="shared" ref="AN30" si="71">IF(AH30="Débil",0,IF(AND(AH30="Moderado",AM30="Directamente"),1,IF(AND(AH30="Moderado",AM30="Indirectamente"),0,IF(AND(AH30="Moderado",AM30="No disminuye"),0,IF(AND(AH30="Fuerte",AM30="Directamente"),2,IF(AND(AH30="Fuerte",AM30="Indirectamente"),1,IF(AND(AH30="Fuerte",AM30="No disminuye"),0)))))))</f>
        <v>#DIV/0!</v>
      </c>
      <c r="AO30" s="482" t="e">
        <f>('4-VALORACIÓN DEL RIESGO'!AD20-AN30)</f>
        <v>#DIV/0!</v>
      </c>
      <c r="AP30" s="479" t="e">
        <f t="shared" ref="AP30" si="72">IF(AO30=5,"Catastrófico",IF(AO30=4,"Mayor",IF(AO30=3,"Moderado",IF(AO30=2,"Moderado",IF(AO30=1,"Moderado")))))</f>
        <v>#DIV/0!</v>
      </c>
      <c r="AQ30" s="476" t="e">
        <f t="shared" ref="AQ30" si="73">IF(OR(AND(AP30="Moderado",AL30="Rara Vez"),AND(AP30="Moderado",AL30="Improbable")),"Moderado",IF(OR(AND(AP30="Mayor",AL30="Improbable"),AND(AP30="Mayor",AL30="Rara Vez"),AND(AP30="Moderado",AL30="Probable"),AND(AP30="Moderado",AL30="Posible")),"Alto",IF(OR(AND(AP30="Moderado",AL30="Casi Seguro"),AND(AP30="Mayor",AL30="Posible"),AND(AP30="Mayor",AL30="Probable"),AND(AP30="Mayor",AL30="Casi Seguro")),"Extremo",IF(AP30="Catastrófico","Extremo"))))</f>
        <v>#DIV/0!</v>
      </c>
      <c r="AR30" s="476"/>
      <c r="AS30" s="477" t="s">
        <v>428</v>
      </c>
    </row>
    <row r="31" spans="2:45" ht="30.75" thickBot="1" x14ac:dyDescent="0.3">
      <c r="B31" s="486"/>
      <c r="C31" s="562"/>
      <c r="D31" s="495"/>
      <c r="E31" s="495"/>
      <c r="F31" s="634"/>
      <c r="G31" s="634"/>
      <c r="H31" s="634"/>
      <c r="I31" s="634"/>
      <c r="J31" s="634"/>
      <c r="K31" s="634"/>
      <c r="L31" s="634"/>
      <c r="M31" s="627"/>
      <c r="N31" s="169" t="b">
        <f t="shared" si="0"/>
        <v>0</v>
      </c>
      <c r="O31" s="156"/>
      <c r="P31" s="169" t="b">
        <f t="shared" si="1"/>
        <v>0</v>
      </c>
      <c r="Q31" s="156"/>
      <c r="R31" s="169" t="b">
        <f t="shared" si="2"/>
        <v>0</v>
      </c>
      <c r="S31" s="156"/>
      <c r="T31" s="169" t="b">
        <f t="shared" si="3"/>
        <v>0</v>
      </c>
      <c r="U31" s="156"/>
      <c r="V31" s="169" t="b">
        <f t="shared" si="4"/>
        <v>0</v>
      </c>
      <c r="W31" s="156"/>
      <c r="X31" s="169" t="b">
        <f t="shared" si="5"/>
        <v>0</v>
      </c>
      <c r="Y31" s="156"/>
      <c r="Z31" s="169" t="b">
        <f t="shared" si="6"/>
        <v>0</v>
      </c>
      <c r="AA31" s="116">
        <f t="shared" si="7"/>
        <v>0</v>
      </c>
      <c r="AB31" s="117" t="str">
        <f t="shared" si="8"/>
        <v>Débil</v>
      </c>
      <c r="AC31" s="628"/>
      <c r="AD31" s="168" t="str">
        <f t="shared" si="9"/>
        <v>Débil</v>
      </c>
      <c r="AE31" s="118" t="str">
        <f t="shared" si="10"/>
        <v>0</v>
      </c>
      <c r="AF31" s="633"/>
      <c r="AG31" s="494"/>
      <c r="AH31" s="475"/>
      <c r="AI31" s="630"/>
      <c r="AJ31" s="478"/>
      <c r="AK31" s="478"/>
      <c r="AL31" s="478"/>
      <c r="AM31" s="630"/>
      <c r="AN31" s="483"/>
      <c r="AO31" s="483"/>
      <c r="AP31" s="479"/>
      <c r="AQ31" s="476"/>
      <c r="AR31" s="476"/>
      <c r="AS31" s="477"/>
    </row>
    <row r="32" spans="2:45" ht="74.25" customHeight="1" x14ac:dyDescent="0.25">
      <c r="B32" s="556" t="str">
        <f>'3-IDENTIFICACIÓN DEL RIESGO'!B32</f>
        <v>Inteligencia de la información.</v>
      </c>
      <c r="C32" s="391" t="str">
        <f>'3-IDENTIFICACIÓN DEL RIESGO'!E32</f>
        <v>1. Dirección de Gestión del Ordenamiento Social de la Propiedad.
2. Oficina de Planeación.</v>
      </c>
      <c r="D32" s="495" t="str">
        <f>'3-IDENTIFICACIÓN DEL RIESGO'!G32</f>
        <v>Estructurar proyectos de TI para beneficio específico de un tercero o propio.</v>
      </c>
      <c r="E32" s="495"/>
      <c r="F32" s="634" t="s">
        <v>647</v>
      </c>
      <c r="G32" s="634" t="s">
        <v>648</v>
      </c>
      <c r="H32" s="634" t="s">
        <v>649</v>
      </c>
      <c r="I32" s="634" t="s">
        <v>650</v>
      </c>
      <c r="J32" s="634" t="s">
        <v>651</v>
      </c>
      <c r="K32" s="634" t="s">
        <v>652</v>
      </c>
      <c r="L32" s="634" t="s">
        <v>653</v>
      </c>
      <c r="M32" s="627" t="s">
        <v>186</v>
      </c>
      <c r="N32" s="169">
        <f t="shared" si="0"/>
        <v>15</v>
      </c>
      <c r="O32" s="156" t="s">
        <v>187</v>
      </c>
      <c r="P32" s="169">
        <f t="shared" si="1"/>
        <v>15</v>
      </c>
      <c r="Q32" s="156" t="s">
        <v>188</v>
      </c>
      <c r="R32" s="169">
        <f t="shared" si="2"/>
        <v>15</v>
      </c>
      <c r="S32" s="156" t="s">
        <v>61</v>
      </c>
      <c r="T32" s="169">
        <f t="shared" si="3"/>
        <v>15</v>
      </c>
      <c r="U32" s="156" t="s">
        <v>189</v>
      </c>
      <c r="V32" s="169">
        <f t="shared" si="4"/>
        <v>15</v>
      </c>
      <c r="W32" s="156" t="s">
        <v>190</v>
      </c>
      <c r="X32" s="169">
        <f t="shared" si="5"/>
        <v>15</v>
      </c>
      <c r="Y32" s="156" t="s">
        <v>191</v>
      </c>
      <c r="Z32" s="169">
        <f t="shared" si="6"/>
        <v>10</v>
      </c>
      <c r="AA32" s="116">
        <f t="shared" si="7"/>
        <v>100</v>
      </c>
      <c r="AB32" s="117" t="str">
        <f t="shared" si="8"/>
        <v>Fuerte</v>
      </c>
      <c r="AC32" s="628" t="s">
        <v>64</v>
      </c>
      <c r="AD32" s="168" t="str">
        <f t="shared" si="9"/>
        <v>Fuerte</v>
      </c>
      <c r="AE32" s="118" t="str">
        <f t="shared" si="10"/>
        <v>100</v>
      </c>
      <c r="AF32" s="629">
        <v>1</v>
      </c>
      <c r="AG32" s="493">
        <f t="shared" ref="AG32" si="74">(AE32+AE33)/AF32</f>
        <v>100</v>
      </c>
      <c r="AH32" s="474" t="str">
        <f t="shared" ref="AH32" si="75">IF(AG32&lt;50,"Débil",IF(AG32&lt;=99,"Moderado",IF(AG32=100,"Fuerte",IF(AG32="","ERROR"))))</f>
        <v>Fuerte</v>
      </c>
      <c r="AI32" s="630" t="s">
        <v>92</v>
      </c>
      <c r="AJ32" s="478">
        <f t="shared" ref="AJ32" si="76">IF(AH32="Débil",0,IF(AND(AH32="Moderado",AI32="Directamente"),1,IF(AND(AH32="Moderado",AI32="No disminuye"),0,IF(AND(AH32="Fuerte",AI32="Directamente"),2,IF(AND(AH32="Fuerte",AI32="No disminuye"),0)))))</f>
        <v>2</v>
      </c>
      <c r="AK32" s="478">
        <f>('4-VALORACIÓN DEL RIESGO'!H21-AJ32)</f>
        <v>-1</v>
      </c>
      <c r="AL32" s="478" t="str">
        <f t="shared" ref="AL32" si="77">IF(AK32=5,"Casi Seguro",IF(AK32=4,"Probable",IF(AK32=3,"Posible",IF(AK32=2,"Improbable",IF(AK32=1,"Rara Vez",IF(AK32=0,"Rara Vez",IF(AK32&lt;0,"Rara Vez")))))))</f>
        <v>Rara Vez</v>
      </c>
      <c r="AM32" s="630" t="s">
        <v>92</v>
      </c>
      <c r="AN32" s="482">
        <f t="shared" ref="AN32" si="78">IF(AH32="Débil",0,IF(AND(AH32="Moderado",AM32="Directamente"),1,IF(AND(AH32="Moderado",AM32="Indirectamente"),0,IF(AND(AH32="Moderado",AM32="No disminuye"),0,IF(AND(AH32="Fuerte",AM32="Directamente"),2,IF(AND(AH32="Fuerte",AM32="Indirectamente"),1,IF(AND(AH32="Fuerte",AM32="No disminuye"),0)))))))</f>
        <v>2</v>
      </c>
      <c r="AO32" s="482">
        <f>('4-VALORACIÓN DEL RIESGO'!AD21-AN32)</f>
        <v>3</v>
      </c>
      <c r="AP32" s="479" t="str">
        <f t="shared" ref="AP32" si="79">IF(AO32=5,"Catastrófico",IF(AO32=4,"Mayor",IF(AO32=3,"Moderado",IF(AO32=2,"Moderado",IF(AO32=1,"Moderado")))))</f>
        <v>Moderado</v>
      </c>
      <c r="AQ32" s="476" t="str">
        <f t="shared" ref="AQ32" si="80">IF(OR(AND(AP32="Moderado",AL32="Rara Vez"),AND(AP32="Moderado",AL32="Improbable")),"Moderado",IF(OR(AND(AP32="Mayor",AL32="Improbable"),AND(AP32="Mayor",AL32="Rara Vez"),AND(AP32="Moderado",AL32="Probable"),AND(AP32="Moderado",AL32="Posible")),"Alto",IF(OR(AND(AP32="Moderado",AL32="Casi Seguro"),AND(AP32="Mayor",AL32="Posible"),AND(AP32="Mayor",AL32="Probable"),AND(AP32="Mayor",AL32="Casi Seguro")),"Extremo",IF(AP32="Catastrófico","Extremo"))))</f>
        <v>Moderado</v>
      </c>
      <c r="AR32" s="476"/>
      <c r="AS32" s="477" t="s">
        <v>428</v>
      </c>
    </row>
    <row r="33" spans="2:45" ht="30.75" thickBot="1" x14ac:dyDescent="0.3">
      <c r="B33" s="557"/>
      <c r="C33" s="392"/>
      <c r="D33" s="495"/>
      <c r="E33" s="495"/>
      <c r="F33" s="634"/>
      <c r="G33" s="634"/>
      <c r="H33" s="634"/>
      <c r="I33" s="634"/>
      <c r="J33" s="634"/>
      <c r="K33" s="634"/>
      <c r="L33" s="634"/>
      <c r="M33" s="627"/>
      <c r="N33" s="169" t="b">
        <f t="shared" si="0"/>
        <v>0</v>
      </c>
      <c r="O33" s="156"/>
      <c r="P33" s="169" t="b">
        <f t="shared" si="1"/>
        <v>0</v>
      </c>
      <c r="Q33" s="156"/>
      <c r="R33" s="169" t="b">
        <f t="shared" si="2"/>
        <v>0</v>
      </c>
      <c r="S33" s="156"/>
      <c r="T33" s="169" t="b">
        <f t="shared" si="3"/>
        <v>0</v>
      </c>
      <c r="U33" s="156"/>
      <c r="V33" s="169" t="b">
        <f t="shared" si="4"/>
        <v>0</v>
      </c>
      <c r="W33" s="156"/>
      <c r="X33" s="169" t="b">
        <f t="shared" si="5"/>
        <v>0</v>
      </c>
      <c r="Y33" s="156"/>
      <c r="Z33" s="169" t="b">
        <f t="shared" si="6"/>
        <v>0</v>
      </c>
      <c r="AA33" s="116">
        <f t="shared" si="7"/>
        <v>0</v>
      </c>
      <c r="AB33" s="117" t="str">
        <f t="shared" si="8"/>
        <v>Débil</v>
      </c>
      <c r="AC33" s="628"/>
      <c r="AD33" s="168" t="str">
        <f t="shared" si="9"/>
        <v>Débil</v>
      </c>
      <c r="AE33" s="118" t="str">
        <f t="shared" si="10"/>
        <v>0</v>
      </c>
      <c r="AF33" s="633"/>
      <c r="AG33" s="494"/>
      <c r="AH33" s="475"/>
      <c r="AI33" s="630"/>
      <c r="AJ33" s="478"/>
      <c r="AK33" s="478"/>
      <c r="AL33" s="478"/>
      <c r="AM33" s="630"/>
      <c r="AN33" s="483"/>
      <c r="AO33" s="483"/>
      <c r="AP33" s="479"/>
      <c r="AQ33" s="476"/>
      <c r="AR33" s="476"/>
      <c r="AS33" s="477"/>
    </row>
    <row r="34" spans="2:45" ht="30" x14ac:dyDescent="0.25">
      <c r="B34" s="557"/>
      <c r="C34" s="392"/>
      <c r="D34" s="495" t="str">
        <f>'3-IDENTIFICACIÓN DEL RIESGO'!G34</f>
        <v>Riesgo 2</v>
      </c>
      <c r="E34" s="495"/>
      <c r="F34" s="634"/>
      <c r="G34" s="634"/>
      <c r="H34" s="634"/>
      <c r="I34" s="634"/>
      <c r="J34" s="634"/>
      <c r="K34" s="634"/>
      <c r="L34" s="634"/>
      <c r="M34" s="627"/>
      <c r="N34" s="169" t="b">
        <f t="shared" si="0"/>
        <v>0</v>
      </c>
      <c r="O34" s="156"/>
      <c r="P34" s="169" t="b">
        <f t="shared" si="1"/>
        <v>0</v>
      </c>
      <c r="Q34" s="156"/>
      <c r="R34" s="169" t="b">
        <f t="shared" si="2"/>
        <v>0</v>
      </c>
      <c r="S34" s="156"/>
      <c r="T34" s="169" t="b">
        <f t="shared" si="3"/>
        <v>0</v>
      </c>
      <c r="U34" s="156"/>
      <c r="V34" s="169" t="b">
        <f t="shared" si="4"/>
        <v>0</v>
      </c>
      <c r="W34" s="156"/>
      <c r="X34" s="169" t="b">
        <f t="shared" si="5"/>
        <v>0</v>
      </c>
      <c r="Y34" s="156"/>
      <c r="Z34" s="169" t="b">
        <f t="shared" si="6"/>
        <v>0</v>
      </c>
      <c r="AA34" s="116">
        <f t="shared" si="7"/>
        <v>0</v>
      </c>
      <c r="AB34" s="117" t="str">
        <f t="shared" si="8"/>
        <v>Débil</v>
      </c>
      <c r="AC34" s="628"/>
      <c r="AD34" s="168" t="str">
        <f t="shared" si="9"/>
        <v>Débil</v>
      </c>
      <c r="AE34" s="118" t="str">
        <f t="shared" si="10"/>
        <v>0</v>
      </c>
      <c r="AF34" s="629"/>
      <c r="AG34" s="493" t="e">
        <f t="shared" ref="AG34" si="81">(AE34+AE35)/AF34</f>
        <v>#DIV/0!</v>
      </c>
      <c r="AH34" s="474" t="e">
        <f t="shared" ref="AH34" si="82">IF(AG34&lt;50,"Débil",IF(AG34&lt;=99,"Moderado",IF(AG34=100,"Fuerte",IF(AG34="","ERROR"))))</f>
        <v>#DIV/0!</v>
      </c>
      <c r="AI34" s="630"/>
      <c r="AJ34" s="478" t="e">
        <f t="shared" ref="AJ34" si="83">IF(AH34="Débil",0,IF(AND(AH34="Moderado",AI34="Directamente"),1,IF(AND(AH34="Moderado",AI34="No disminuye"),0,IF(AND(AH34="Fuerte",AI34="Directamente"),2,IF(AND(AH34="Fuerte",AI34="No disminuye"),0)))))</f>
        <v>#DIV/0!</v>
      </c>
      <c r="AK34" s="478" t="e">
        <f>('4-VALORACIÓN DEL RIESGO'!H22-AJ34)</f>
        <v>#DIV/0!</v>
      </c>
      <c r="AL34" s="478" t="e">
        <f t="shared" ref="AL34" si="84">IF(AK34=5,"Casi Seguro",IF(AK34=4,"Probable",IF(AK34=3,"Posible",IF(AK34=2,"Improbable",IF(AK34=1,"Rara Vez",IF(AK34=0,"Rara Vez",IF(AK34&lt;0,"Rara Vez")))))))</f>
        <v>#DIV/0!</v>
      </c>
      <c r="AM34" s="630"/>
      <c r="AN34" s="482" t="e">
        <f t="shared" ref="AN34" si="85">IF(AH34="Débil",0,IF(AND(AH34="Moderado",AM34="Directamente"),1,IF(AND(AH34="Moderado",AM34="Indirectamente"),0,IF(AND(AH34="Moderado",AM34="No disminuye"),0,IF(AND(AH34="Fuerte",AM34="Directamente"),2,IF(AND(AH34="Fuerte",AM34="Indirectamente"),1,IF(AND(AH34="Fuerte",AM34="No disminuye"),0)))))))</f>
        <v>#DIV/0!</v>
      </c>
      <c r="AO34" s="482" t="e">
        <f>('4-VALORACIÓN DEL RIESGO'!AD22-AN34)</f>
        <v>#DIV/0!</v>
      </c>
      <c r="AP34" s="479" t="e">
        <f t="shared" ref="AP34" si="86">IF(AO34=5,"Catastrófico",IF(AO34=4,"Mayor",IF(AO34=3,"Moderado",IF(AO34=2,"Moderado",IF(AO34=1,"Moderado")))))</f>
        <v>#DIV/0!</v>
      </c>
      <c r="AQ34" s="476" t="e">
        <f t="shared" ref="AQ34" si="87">IF(OR(AND(AP34="Moderado",AL34="Rara Vez"),AND(AP34="Moderado",AL34="Improbable")),"Moderado",IF(OR(AND(AP34="Mayor",AL34="Improbable"),AND(AP34="Mayor",AL34="Rara Vez"),AND(AP34="Moderado",AL34="Probable"),AND(AP34="Moderado",AL34="Posible")),"Alto",IF(OR(AND(AP34="Moderado",AL34="Casi Seguro"),AND(AP34="Mayor",AL34="Posible"),AND(AP34="Mayor",AL34="Probable"),AND(AP34="Mayor",AL34="Casi Seguro")),"Extremo",IF(AP34="Catastrófico","Extremo"))))</f>
        <v>#DIV/0!</v>
      </c>
      <c r="AR34" s="476"/>
      <c r="AS34" s="477" t="s">
        <v>428</v>
      </c>
    </row>
    <row r="35" spans="2:45" ht="30.75" thickBot="1" x14ac:dyDescent="0.3">
      <c r="B35" s="557"/>
      <c r="C35" s="392"/>
      <c r="D35" s="495"/>
      <c r="E35" s="495"/>
      <c r="F35" s="634"/>
      <c r="G35" s="634"/>
      <c r="H35" s="634"/>
      <c r="I35" s="634"/>
      <c r="J35" s="634"/>
      <c r="K35" s="634"/>
      <c r="L35" s="634"/>
      <c r="M35" s="627"/>
      <c r="N35" s="169" t="b">
        <f t="shared" si="0"/>
        <v>0</v>
      </c>
      <c r="O35" s="156"/>
      <c r="P35" s="169" t="b">
        <f t="shared" si="1"/>
        <v>0</v>
      </c>
      <c r="Q35" s="156"/>
      <c r="R35" s="169" t="b">
        <f t="shared" si="2"/>
        <v>0</v>
      </c>
      <c r="S35" s="156"/>
      <c r="T35" s="169" t="b">
        <f t="shared" si="3"/>
        <v>0</v>
      </c>
      <c r="U35" s="156"/>
      <c r="V35" s="169" t="b">
        <f t="shared" si="4"/>
        <v>0</v>
      </c>
      <c r="W35" s="156"/>
      <c r="X35" s="169" t="b">
        <f t="shared" si="5"/>
        <v>0</v>
      </c>
      <c r="Y35" s="156"/>
      <c r="Z35" s="169" t="b">
        <f t="shared" si="6"/>
        <v>0</v>
      </c>
      <c r="AA35" s="116">
        <f t="shared" si="7"/>
        <v>0</v>
      </c>
      <c r="AB35" s="117" t="str">
        <f t="shared" si="8"/>
        <v>Débil</v>
      </c>
      <c r="AC35" s="628"/>
      <c r="AD35" s="168" t="str">
        <f t="shared" si="9"/>
        <v>Débil</v>
      </c>
      <c r="AE35" s="118" t="str">
        <f t="shared" si="10"/>
        <v>0</v>
      </c>
      <c r="AF35" s="633"/>
      <c r="AG35" s="494"/>
      <c r="AH35" s="475"/>
      <c r="AI35" s="630"/>
      <c r="AJ35" s="478"/>
      <c r="AK35" s="478"/>
      <c r="AL35" s="478"/>
      <c r="AM35" s="630"/>
      <c r="AN35" s="483"/>
      <c r="AO35" s="483"/>
      <c r="AP35" s="479"/>
      <c r="AQ35" s="476"/>
      <c r="AR35" s="476"/>
      <c r="AS35" s="477"/>
    </row>
    <row r="36" spans="2:45" ht="30" x14ac:dyDescent="0.25">
      <c r="B36" s="557"/>
      <c r="C36" s="392"/>
      <c r="D36" s="495" t="str">
        <f>'3-IDENTIFICACIÓN DEL RIESGO'!G36</f>
        <v>Riesgo 3</v>
      </c>
      <c r="E36" s="495"/>
      <c r="F36" s="634"/>
      <c r="G36" s="634"/>
      <c r="H36" s="634"/>
      <c r="I36" s="634"/>
      <c r="J36" s="634"/>
      <c r="K36" s="634"/>
      <c r="L36" s="634"/>
      <c r="M36" s="627"/>
      <c r="N36" s="169" t="b">
        <f t="shared" si="0"/>
        <v>0</v>
      </c>
      <c r="O36" s="156"/>
      <c r="P36" s="169" t="b">
        <f t="shared" si="1"/>
        <v>0</v>
      </c>
      <c r="Q36" s="156"/>
      <c r="R36" s="169" t="b">
        <f t="shared" si="2"/>
        <v>0</v>
      </c>
      <c r="S36" s="156"/>
      <c r="T36" s="169" t="b">
        <f t="shared" si="3"/>
        <v>0</v>
      </c>
      <c r="U36" s="156"/>
      <c r="V36" s="169" t="b">
        <f t="shared" si="4"/>
        <v>0</v>
      </c>
      <c r="W36" s="156"/>
      <c r="X36" s="169" t="b">
        <f t="shared" si="5"/>
        <v>0</v>
      </c>
      <c r="Y36" s="156"/>
      <c r="Z36" s="169" t="b">
        <f t="shared" si="6"/>
        <v>0</v>
      </c>
      <c r="AA36" s="116">
        <f t="shared" si="7"/>
        <v>0</v>
      </c>
      <c r="AB36" s="117" t="str">
        <f t="shared" si="8"/>
        <v>Débil</v>
      </c>
      <c r="AC36" s="628"/>
      <c r="AD36" s="168" t="str">
        <f t="shared" si="9"/>
        <v>Débil</v>
      </c>
      <c r="AE36" s="118" t="str">
        <f t="shared" si="10"/>
        <v>0</v>
      </c>
      <c r="AF36" s="629"/>
      <c r="AG36" s="493" t="e">
        <f t="shared" ref="AG36" si="88">(AE36+AE37)/AF36</f>
        <v>#DIV/0!</v>
      </c>
      <c r="AH36" s="474" t="e">
        <f t="shared" ref="AH36" si="89">IF(AG36&lt;50,"Débil",IF(AG36&lt;=99,"Moderado",IF(AG36=100,"Fuerte",IF(AG36="","ERROR"))))</f>
        <v>#DIV/0!</v>
      </c>
      <c r="AI36" s="630"/>
      <c r="AJ36" s="478" t="e">
        <f t="shared" ref="AJ36" si="90">IF(AH36="Débil",0,IF(AND(AH36="Moderado",AI36="Directamente"),1,IF(AND(AH36="Moderado",AI36="No disminuye"),0,IF(AND(AH36="Fuerte",AI36="Directamente"),2,IF(AND(AH36="Fuerte",AI36="No disminuye"),0)))))</f>
        <v>#DIV/0!</v>
      </c>
      <c r="AK36" s="478" t="e">
        <f>('4-VALORACIÓN DEL RIESGO'!H23-AJ36)</f>
        <v>#DIV/0!</v>
      </c>
      <c r="AL36" s="478" t="e">
        <f t="shared" ref="AL36" si="91">IF(AK36=5,"Casi Seguro",IF(AK36=4,"Probable",IF(AK36=3,"Posible",IF(AK36=2,"Improbable",IF(AK36=1,"Rara Vez",IF(AK36=0,"Rara Vez",IF(AK36&lt;0,"Rara Vez")))))))</f>
        <v>#DIV/0!</v>
      </c>
      <c r="AM36" s="630"/>
      <c r="AN36" s="482" t="e">
        <f t="shared" ref="AN36" si="92">IF(AH36="Débil",0,IF(AND(AH36="Moderado",AM36="Directamente"),1,IF(AND(AH36="Moderado",AM36="Indirectamente"),0,IF(AND(AH36="Moderado",AM36="No disminuye"),0,IF(AND(AH36="Fuerte",AM36="Directamente"),2,IF(AND(AH36="Fuerte",AM36="Indirectamente"),1,IF(AND(AH36="Fuerte",AM36="No disminuye"),0)))))))</f>
        <v>#DIV/0!</v>
      </c>
      <c r="AO36" s="482" t="e">
        <f>('4-VALORACIÓN DEL RIESGO'!AD23-AN36)</f>
        <v>#DIV/0!</v>
      </c>
      <c r="AP36" s="479" t="e">
        <f t="shared" ref="AP36" si="93">IF(AO36=5,"Catastrófico",IF(AO36=4,"Mayor",IF(AO36=3,"Moderado",IF(AO36=2,"Moderado",IF(AO36=1,"Moderado")))))</f>
        <v>#DIV/0!</v>
      </c>
      <c r="AQ36" s="476" t="e">
        <f t="shared" ref="AQ36" si="94">IF(OR(AND(AP36="Moderado",AL36="Rara Vez"),AND(AP36="Moderado",AL36="Improbable")),"Moderado",IF(OR(AND(AP36="Mayor",AL36="Improbable"),AND(AP36="Mayor",AL36="Rara Vez"),AND(AP36="Moderado",AL36="Probable"),AND(AP36="Moderado",AL36="Posible")),"Alto",IF(OR(AND(AP36="Moderado",AL36="Casi Seguro"),AND(AP36="Mayor",AL36="Posible"),AND(AP36="Mayor",AL36="Probable"),AND(AP36="Mayor",AL36="Casi Seguro")),"Extremo",IF(AP36="Catastrófico","Extremo"))))</f>
        <v>#DIV/0!</v>
      </c>
      <c r="AR36" s="476"/>
      <c r="AS36" s="477" t="s">
        <v>428</v>
      </c>
    </row>
    <row r="37" spans="2:45" ht="30.75" thickBot="1" x14ac:dyDescent="0.3">
      <c r="B37" s="557"/>
      <c r="C37" s="392"/>
      <c r="D37" s="495"/>
      <c r="E37" s="495"/>
      <c r="F37" s="634"/>
      <c r="G37" s="634"/>
      <c r="H37" s="634"/>
      <c r="I37" s="634"/>
      <c r="J37" s="634"/>
      <c r="K37" s="634"/>
      <c r="L37" s="634"/>
      <c r="M37" s="627"/>
      <c r="N37" s="169" t="b">
        <f t="shared" si="0"/>
        <v>0</v>
      </c>
      <c r="O37" s="156"/>
      <c r="P37" s="169" t="b">
        <f t="shared" si="1"/>
        <v>0</v>
      </c>
      <c r="Q37" s="156"/>
      <c r="R37" s="169" t="b">
        <f t="shared" si="2"/>
        <v>0</v>
      </c>
      <c r="S37" s="156"/>
      <c r="T37" s="169" t="b">
        <f t="shared" si="3"/>
        <v>0</v>
      </c>
      <c r="U37" s="156"/>
      <c r="V37" s="169" t="b">
        <f t="shared" si="4"/>
        <v>0</v>
      </c>
      <c r="W37" s="156"/>
      <c r="X37" s="169" t="b">
        <f t="shared" si="5"/>
        <v>0</v>
      </c>
      <c r="Y37" s="156"/>
      <c r="Z37" s="169" t="b">
        <f t="shared" si="6"/>
        <v>0</v>
      </c>
      <c r="AA37" s="116">
        <f t="shared" si="7"/>
        <v>0</v>
      </c>
      <c r="AB37" s="117" t="str">
        <f t="shared" si="8"/>
        <v>Débil</v>
      </c>
      <c r="AC37" s="628"/>
      <c r="AD37" s="168" t="str">
        <f t="shared" si="9"/>
        <v>Débil</v>
      </c>
      <c r="AE37" s="118" t="str">
        <f t="shared" si="10"/>
        <v>0</v>
      </c>
      <c r="AF37" s="633"/>
      <c r="AG37" s="494"/>
      <c r="AH37" s="475"/>
      <c r="AI37" s="630"/>
      <c r="AJ37" s="478"/>
      <c r="AK37" s="478"/>
      <c r="AL37" s="478"/>
      <c r="AM37" s="630"/>
      <c r="AN37" s="483"/>
      <c r="AO37" s="483"/>
      <c r="AP37" s="479"/>
      <c r="AQ37" s="476"/>
      <c r="AR37" s="476"/>
      <c r="AS37" s="477"/>
    </row>
    <row r="38" spans="2:45" ht="30" x14ac:dyDescent="0.25">
      <c r="B38" s="557"/>
      <c r="C38" s="392"/>
      <c r="D38" s="495" t="str">
        <f>'3-IDENTIFICACIÓN DEL RIESGO'!G38</f>
        <v>Riesgo 4</v>
      </c>
      <c r="E38" s="495"/>
      <c r="F38" s="634"/>
      <c r="G38" s="634"/>
      <c r="H38" s="634"/>
      <c r="I38" s="634"/>
      <c r="J38" s="634"/>
      <c r="K38" s="634"/>
      <c r="L38" s="634"/>
      <c r="M38" s="627"/>
      <c r="N38" s="169" t="b">
        <f t="shared" si="0"/>
        <v>0</v>
      </c>
      <c r="O38" s="156"/>
      <c r="P38" s="169" t="b">
        <f t="shared" si="1"/>
        <v>0</v>
      </c>
      <c r="Q38" s="156"/>
      <c r="R38" s="169" t="b">
        <f t="shared" si="2"/>
        <v>0</v>
      </c>
      <c r="S38" s="156"/>
      <c r="T38" s="169" t="b">
        <f t="shared" si="3"/>
        <v>0</v>
      </c>
      <c r="U38" s="156"/>
      <c r="V38" s="169" t="b">
        <f t="shared" si="4"/>
        <v>0</v>
      </c>
      <c r="W38" s="156"/>
      <c r="X38" s="169" t="b">
        <f t="shared" si="5"/>
        <v>0</v>
      </c>
      <c r="Y38" s="156"/>
      <c r="Z38" s="169" t="b">
        <f t="shared" si="6"/>
        <v>0</v>
      </c>
      <c r="AA38" s="116">
        <f t="shared" si="7"/>
        <v>0</v>
      </c>
      <c r="AB38" s="117" t="str">
        <f t="shared" si="8"/>
        <v>Débil</v>
      </c>
      <c r="AC38" s="628"/>
      <c r="AD38" s="168" t="str">
        <f t="shared" si="9"/>
        <v>Débil</v>
      </c>
      <c r="AE38" s="118" t="str">
        <f t="shared" si="10"/>
        <v>0</v>
      </c>
      <c r="AF38" s="629"/>
      <c r="AG38" s="493" t="e">
        <f t="shared" ref="AG38" si="95">(AE38+AE39)/AF38</f>
        <v>#DIV/0!</v>
      </c>
      <c r="AH38" s="474" t="e">
        <f t="shared" ref="AH38" si="96">IF(AG38&lt;50,"Débil",IF(AG38&lt;=99,"Moderado",IF(AG38=100,"Fuerte",IF(AG38="","ERROR"))))</f>
        <v>#DIV/0!</v>
      </c>
      <c r="AI38" s="630"/>
      <c r="AJ38" s="478" t="e">
        <f t="shared" ref="AJ38" si="97">IF(AH38="Débil",0,IF(AND(AH38="Moderado",AI38="Directamente"),1,IF(AND(AH38="Moderado",AI38="No disminuye"),0,IF(AND(AH38="Fuerte",AI38="Directamente"),2,IF(AND(AH38="Fuerte",AI38="No disminuye"),0)))))</f>
        <v>#DIV/0!</v>
      </c>
      <c r="AK38" s="478" t="e">
        <f>('4-VALORACIÓN DEL RIESGO'!H24-AJ38)</f>
        <v>#DIV/0!</v>
      </c>
      <c r="AL38" s="478" t="e">
        <f t="shared" ref="AL38" si="98">IF(AK38=5,"Casi Seguro",IF(AK38=4,"Probable",IF(AK38=3,"Posible",IF(AK38=2,"Improbable",IF(AK38=1,"Rara Vez",IF(AK38=0,"Rara Vez",IF(AK38&lt;0,"Rara Vez")))))))</f>
        <v>#DIV/0!</v>
      </c>
      <c r="AM38" s="630"/>
      <c r="AN38" s="482" t="e">
        <f t="shared" ref="AN38" si="99">IF(AH38="Débil",0,IF(AND(AH38="Moderado",AM38="Directamente"),1,IF(AND(AH38="Moderado",AM38="Indirectamente"),0,IF(AND(AH38="Moderado",AM38="No disminuye"),0,IF(AND(AH38="Fuerte",AM38="Directamente"),2,IF(AND(AH38="Fuerte",AM38="Indirectamente"),1,IF(AND(AH38="Fuerte",AM38="No disminuye"),0)))))))</f>
        <v>#DIV/0!</v>
      </c>
      <c r="AO38" s="482" t="e">
        <f>('4-VALORACIÓN DEL RIESGO'!AD24-AN38)</f>
        <v>#DIV/0!</v>
      </c>
      <c r="AP38" s="479" t="e">
        <f t="shared" ref="AP38" si="100">IF(AO38=5,"Catastrófico",IF(AO38=4,"Mayor",IF(AO38=3,"Moderado",IF(AO38=2,"Moderado",IF(AO38=1,"Moderado")))))</f>
        <v>#DIV/0!</v>
      </c>
      <c r="AQ38" s="476" t="e">
        <f t="shared" ref="AQ38" si="101">IF(OR(AND(AP38="Moderado",AL38="Rara Vez"),AND(AP38="Moderado",AL38="Improbable")),"Moderado",IF(OR(AND(AP38="Mayor",AL38="Improbable"),AND(AP38="Mayor",AL38="Rara Vez"),AND(AP38="Moderado",AL38="Probable"),AND(AP38="Moderado",AL38="Posible")),"Alto",IF(OR(AND(AP38="Moderado",AL38="Casi Seguro"),AND(AP38="Mayor",AL38="Posible"),AND(AP38="Mayor",AL38="Probable"),AND(AP38="Mayor",AL38="Casi Seguro")),"Extremo",IF(AP38="Catastrófico","Extremo"))))</f>
        <v>#DIV/0!</v>
      </c>
      <c r="AR38" s="476"/>
      <c r="AS38" s="477" t="s">
        <v>428</v>
      </c>
    </row>
    <row r="39" spans="2:45" ht="30.75" thickBot="1" x14ac:dyDescent="0.3">
      <c r="B39" s="557"/>
      <c r="C39" s="392"/>
      <c r="D39" s="495"/>
      <c r="E39" s="495"/>
      <c r="F39" s="634"/>
      <c r="G39" s="634"/>
      <c r="H39" s="634"/>
      <c r="I39" s="634"/>
      <c r="J39" s="634"/>
      <c r="K39" s="634"/>
      <c r="L39" s="634"/>
      <c r="M39" s="627"/>
      <c r="N39" s="169" t="b">
        <f t="shared" si="0"/>
        <v>0</v>
      </c>
      <c r="O39" s="156"/>
      <c r="P39" s="169" t="b">
        <f t="shared" si="1"/>
        <v>0</v>
      </c>
      <c r="Q39" s="156"/>
      <c r="R39" s="169" t="b">
        <f t="shared" si="2"/>
        <v>0</v>
      </c>
      <c r="S39" s="156"/>
      <c r="T39" s="169" t="b">
        <f t="shared" si="3"/>
        <v>0</v>
      </c>
      <c r="U39" s="156"/>
      <c r="V39" s="169" t="b">
        <f t="shared" si="4"/>
        <v>0</v>
      </c>
      <c r="W39" s="156"/>
      <c r="X39" s="169" t="b">
        <f t="shared" si="5"/>
        <v>0</v>
      </c>
      <c r="Y39" s="156"/>
      <c r="Z39" s="169" t="b">
        <f t="shared" si="6"/>
        <v>0</v>
      </c>
      <c r="AA39" s="116">
        <f t="shared" si="7"/>
        <v>0</v>
      </c>
      <c r="AB39" s="117" t="str">
        <f t="shared" si="8"/>
        <v>Débil</v>
      </c>
      <c r="AC39" s="628"/>
      <c r="AD39" s="168" t="str">
        <f t="shared" si="9"/>
        <v>Débil</v>
      </c>
      <c r="AE39" s="118" t="str">
        <f t="shared" si="10"/>
        <v>0</v>
      </c>
      <c r="AF39" s="633"/>
      <c r="AG39" s="494"/>
      <c r="AH39" s="475"/>
      <c r="AI39" s="630"/>
      <c r="AJ39" s="478"/>
      <c r="AK39" s="478"/>
      <c r="AL39" s="478"/>
      <c r="AM39" s="630"/>
      <c r="AN39" s="483"/>
      <c r="AO39" s="483"/>
      <c r="AP39" s="479"/>
      <c r="AQ39" s="476"/>
      <c r="AR39" s="476"/>
      <c r="AS39" s="477"/>
    </row>
    <row r="40" spans="2:45" ht="30" x14ac:dyDescent="0.25">
      <c r="B40" s="557"/>
      <c r="C40" s="392"/>
      <c r="D40" s="495" t="str">
        <f>'3-IDENTIFICACIÓN DEL RIESGO'!G40</f>
        <v>Riesgo 5</v>
      </c>
      <c r="E40" s="495"/>
      <c r="F40" s="634"/>
      <c r="G40" s="634"/>
      <c r="H40" s="634"/>
      <c r="I40" s="634"/>
      <c r="J40" s="634"/>
      <c r="K40" s="634"/>
      <c r="L40" s="634"/>
      <c r="M40" s="627"/>
      <c r="N40" s="169" t="b">
        <f t="shared" si="0"/>
        <v>0</v>
      </c>
      <c r="O40" s="156"/>
      <c r="P40" s="169" t="b">
        <f t="shared" si="1"/>
        <v>0</v>
      </c>
      <c r="Q40" s="156"/>
      <c r="R40" s="169" t="b">
        <f t="shared" si="2"/>
        <v>0</v>
      </c>
      <c r="S40" s="156"/>
      <c r="T40" s="169" t="b">
        <f t="shared" si="3"/>
        <v>0</v>
      </c>
      <c r="U40" s="156"/>
      <c r="V40" s="169" t="b">
        <f t="shared" si="4"/>
        <v>0</v>
      </c>
      <c r="W40" s="156"/>
      <c r="X40" s="169" t="b">
        <f t="shared" si="5"/>
        <v>0</v>
      </c>
      <c r="Y40" s="156"/>
      <c r="Z40" s="169" t="b">
        <f t="shared" si="6"/>
        <v>0</v>
      </c>
      <c r="AA40" s="116">
        <f t="shared" si="7"/>
        <v>0</v>
      </c>
      <c r="AB40" s="117" t="str">
        <f t="shared" si="8"/>
        <v>Débil</v>
      </c>
      <c r="AC40" s="628"/>
      <c r="AD40" s="168" t="str">
        <f t="shared" si="9"/>
        <v>Débil</v>
      </c>
      <c r="AE40" s="118" t="str">
        <f t="shared" si="10"/>
        <v>0</v>
      </c>
      <c r="AF40" s="629"/>
      <c r="AG40" s="493" t="e">
        <f t="shared" ref="AG40" si="102">(AE40+AE41)/AF40</f>
        <v>#DIV/0!</v>
      </c>
      <c r="AH40" s="474" t="e">
        <f t="shared" ref="AH40" si="103">IF(AG40&lt;50,"Débil",IF(AG40&lt;=99,"Moderado",IF(AG40=100,"Fuerte",IF(AG40="","ERROR"))))</f>
        <v>#DIV/0!</v>
      </c>
      <c r="AI40" s="630"/>
      <c r="AJ40" s="478" t="e">
        <f t="shared" ref="AJ40" si="104">IF(AH40="Débil",0,IF(AND(AH40="Moderado",AI40="Directamente"),1,IF(AND(AH40="Moderado",AI40="No disminuye"),0,IF(AND(AH40="Fuerte",AI40="Directamente"),2,IF(AND(AH40="Fuerte",AI40="No disminuye"),0)))))</f>
        <v>#DIV/0!</v>
      </c>
      <c r="AK40" s="478" t="e">
        <f>('4-VALORACIÓN DEL RIESGO'!H25-AJ40)</f>
        <v>#DIV/0!</v>
      </c>
      <c r="AL40" s="478" t="e">
        <f t="shared" ref="AL40" si="105">IF(AK40=5,"Casi Seguro",IF(AK40=4,"Probable",IF(AK40=3,"Posible",IF(AK40=2,"Improbable",IF(AK40=1,"Rara Vez",IF(AK40=0,"Rara Vez",IF(AK40&lt;0,"Rara Vez")))))))</f>
        <v>#DIV/0!</v>
      </c>
      <c r="AM40" s="630"/>
      <c r="AN40" s="482" t="e">
        <f t="shared" ref="AN40" si="106">IF(AH40="Débil",0,IF(AND(AH40="Moderado",AM40="Directamente"),1,IF(AND(AH40="Moderado",AM40="Indirectamente"),0,IF(AND(AH40="Moderado",AM40="No disminuye"),0,IF(AND(AH40="Fuerte",AM40="Directamente"),2,IF(AND(AH40="Fuerte",AM40="Indirectamente"),1,IF(AND(AH40="Fuerte",AM40="No disminuye"),0)))))))</f>
        <v>#DIV/0!</v>
      </c>
      <c r="AO40" s="482" t="e">
        <f>('4-VALORACIÓN DEL RIESGO'!AD25-AN40)</f>
        <v>#DIV/0!</v>
      </c>
      <c r="AP40" s="479" t="e">
        <f t="shared" ref="AP40" si="107">IF(AO40=5,"Catastrófico",IF(AO40=4,"Mayor",IF(AO40=3,"Moderado",IF(AO40=2,"Moderado",IF(AO40=1,"Moderado")))))</f>
        <v>#DIV/0!</v>
      </c>
      <c r="AQ40" s="476" t="e">
        <f t="shared" ref="AQ40" si="108">IF(OR(AND(AP40="Moderado",AL40="Rara Vez"),AND(AP40="Moderado",AL40="Improbable")),"Moderado",IF(OR(AND(AP40="Mayor",AL40="Improbable"),AND(AP40="Mayor",AL40="Rara Vez"),AND(AP40="Moderado",AL40="Probable"),AND(AP40="Moderado",AL40="Posible")),"Alto",IF(OR(AND(AP40="Moderado",AL40="Casi Seguro"),AND(AP40="Mayor",AL40="Posible"),AND(AP40="Mayor",AL40="Probable"),AND(AP40="Mayor",AL40="Casi Seguro")),"Extremo",IF(AP40="Catastrófico","Extremo"))))</f>
        <v>#DIV/0!</v>
      </c>
      <c r="AR40" s="476"/>
      <c r="AS40" s="477" t="s">
        <v>428</v>
      </c>
    </row>
    <row r="41" spans="2:45" ht="30.75" thickBot="1" x14ac:dyDescent="0.3">
      <c r="B41" s="558"/>
      <c r="C41" s="393"/>
      <c r="D41" s="495"/>
      <c r="E41" s="495"/>
      <c r="F41" s="634"/>
      <c r="G41" s="634"/>
      <c r="H41" s="634"/>
      <c r="I41" s="634"/>
      <c r="J41" s="634"/>
      <c r="K41" s="634"/>
      <c r="L41" s="634"/>
      <c r="M41" s="627"/>
      <c r="N41" s="169" t="b">
        <f t="shared" si="0"/>
        <v>0</v>
      </c>
      <c r="O41" s="156"/>
      <c r="P41" s="169" t="b">
        <f t="shared" si="1"/>
        <v>0</v>
      </c>
      <c r="Q41" s="156"/>
      <c r="R41" s="169" t="b">
        <f t="shared" si="2"/>
        <v>0</v>
      </c>
      <c r="S41" s="156"/>
      <c r="T41" s="169" t="b">
        <f t="shared" si="3"/>
        <v>0</v>
      </c>
      <c r="U41" s="156"/>
      <c r="V41" s="169" t="b">
        <f t="shared" si="4"/>
        <v>0</v>
      </c>
      <c r="W41" s="156"/>
      <c r="X41" s="169" t="b">
        <f t="shared" si="5"/>
        <v>0</v>
      </c>
      <c r="Y41" s="156"/>
      <c r="Z41" s="169" t="b">
        <f t="shared" si="6"/>
        <v>0</v>
      </c>
      <c r="AA41" s="116">
        <f t="shared" si="7"/>
        <v>0</v>
      </c>
      <c r="AB41" s="117" t="str">
        <f t="shared" si="8"/>
        <v>Débil</v>
      </c>
      <c r="AC41" s="628"/>
      <c r="AD41" s="168" t="str">
        <f t="shared" si="9"/>
        <v>Débil</v>
      </c>
      <c r="AE41" s="118" t="str">
        <f t="shared" si="10"/>
        <v>0</v>
      </c>
      <c r="AF41" s="633"/>
      <c r="AG41" s="494"/>
      <c r="AH41" s="475"/>
      <c r="AI41" s="630"/>
      <c r="AJ41" s="478"/>
      <c r="AK41" s="478"/>
      <c r="AL41" s="478"/>
      <c r="AM41" s="630"/>
      <c r="AN41" s="483"/>
      <c r="AO41" s="483"/>
      <c r="AP41" s="479"/>
      <c r="AQ41" s="476"/>
      <c r="AR41" s="476"/>
      <c r="AS41" s="477"/>
    </row>
    <row r="42" spans="2:45" ht="75.75" customHeight="1" x14ac:dyDescent="0.25">
      <c r="B42" s="484" t="str">
        <f>'3-IDENTIFICACIÓN DEL RIESGO'!B42</f>
        <v>Gestión del Modelo de Atención.</v>
      </c>
      <c r="C42" s="391" t="str">
        <f>'3-IDENTIFICACIÓN DEL RIESGO'!E42</f>
        <v>1. Secretaría General.
2. Dirección de Gestión del Ordenamiento social de la Propiedad.
3. Dirección Acceso a Tierras.
4. Dirección Gestión Jurídica de Tierras.
5. Dirección Asuntos Étnicos.</v>
      </c>
      <c r="D42" s="495" t="str">
        <f>'3-IDENTIFICACIÓN DEL RIESGO'!G42</f>
        <v xml:space="preserve">Omitir o dilatar intencionalmente la gestión de PQRSD para beneficio propio o de terceros </v>
      </c>
      <c r="E42" s="495"/>
      <c r="F42" s="634" t="s">
        <v>654</v>
      </c>
      <c r="G42" s="634" t="s">
        <v>655</v>
      </c>
      <c r="H42" s="634" t="s">
        <v>656</v>
      </c>
      <c r="I42" s="634" t="s">
        <v>657</v>
      </c>
      <c r="J42" s="634" t="s">
        <v>658</v>
      </c>
      <c r="K42" s="634" t="s">
        <v>659</v>
      </c>
      <c r="L42" s="634" t="s">
        <v>660</v>
      </c>
      <c r="M42" s="627" t="s">
        <v>186</v>
      </c>
      <c r="N42" s="169">
        <f t="shared" si="0"/>
        <v>15</v>
      </c>
      <c r="O42" s="156" t="s">
        <v>187</v>
      </c>
      <c r="P42" s="169">
        <f t="shared" si="1"/>
        <v>15</v>
      </c>
      <c r="Q42" s="156" t="s">
        <v>188</v>
      </c>
      <c r="R42" s="169">
        <f t="shared" si="2"/>
        <v>15</v>
      </c>
      <c r="S42" s="156" t="s">
        <v>192</v>
      </c>
      <c r="T42" s="169">
        <f t="shared" si="3"/>
        <v>10</v>
      </c>
      <c r="U42" s="156" t="s">
        <v>189</v>
      </c>
      <c r="V42" s="169">
        <f t="shared" si="4"/>
        <v>15</v>
      </c>
      <c r="W42" s="156" t="s">
        <v>194</v>
      </c>
      <c r="X42" s="169">
        <f t="shared" si="5"/>
        <v>0</v>
      </c>
      <c r="Y42" s="156" t="s">
        <v>191</v>
      </c>
      <c r="Z42" s="169">
        <f t="shared" si="6"/>
        <v>10</v>
      </c>
      <c r="AA42" s="116">
        <f t="shared" si="7"/>
        <v>80</v>
      </c>
      <c r="AB42" s="117" t="str">
        <f t="shared" si="8"/>
        <v>Débil</v>
      </c>
      <c r="AC42" s="628" t="s">
        <v>64</v>
      </c>
      <c r="AD42" s="168" t="str">
        <f t="shared" si="9"/>
        <v>Débil</v>
      </c>
      <c r="AE42" s="118" t="str">
        <f t="shared" si="10"/>
        <v>0</v>
      </c>
      <c r="AF42" s="629">
        <v>1</v>
      </c>
      <c r="AG42" s="493">
        <f t="shared" ref="AG42" si="109">(AE42+AE43)/AF42</f>
        <v>0</v>
      </c>
      <c r="AH42" s="474" t="str">
        <f t="shared" ref="AH42" si="110">IF(AG42&lt;50,"Débil",IF(AG42&lt;=99,"Moderado",IF(AG42=100,"Fuerte",IF(AG42="","ERROR"))))</f>
        <v>Débil</v>
      </c>
      <c r="AI42" s="630" t="s">
        <v>94</v>
      </c>
      <c r="AJ42" s="478">
        <f t="shared" ref="AJ42" si="111">IF(AH42="Débil",0,IF(AND(AH42="Moderado",AI42="Directamente"),1,IF(AND(AH42="Moderado",AI42="No disminuye"),0,IF(AND(AH42="Fuerte",AI42="Directamente"),2,IF(AND(AH42="Fuerte",AI42="No disminuye"),0)))))</f>
        <v>0</v>
      </c>
      <c r="AK42" s="478">
        <f>('4-VALORACIÓN DEL RIESGO'!H26-AJ42)</f>
        <v>3</v>
      </c>
      <c r="AL42" s="478" t="str">
        <f t="shared" ref="AL42" si="112">IF(AK42=5,"Casi Seguro",IF(AK42=4,"Probable",IF(AK42=3,"Posible",IF(AK42=2,"Improbable",IF(AK42=1,"Rara Vez",IF(AK42=0,"Rara Vez",IF(AK42&lt;0,"Rara Vez")))))))</f>
        <v>Posible</v>
      </c>
      <c r="AM42" s="630" t="s">
        <v>93</v>
      </c>
      <c r="AN42" s="482">
        <f t="shared" ref="AN42" si="113">IF(AH42="Débil",0,IF(AND(AH42="Moderado",AM42="Directamente"),1,IF(AND(AH42="Moderado",AM42="Indirectamente"),0,IF(AND(AH42="Moderado",AM42="No disminuye"),0,IF(AND(AH42="Fuerte",AM42="Directamente"),2,IF(AND(AH42="Fuerte",AM42="Indirectamente"),1,IF(AND(AH42="Fuerte",AM42="No disminuye"),0)))))))</f>
        <v>0</v>
      </c>
      <c r="AO42" s="482">
        <f>('4-VALORACIÓN DEL RIESGO'!AD26-AN42)</f>
        <v>5</v>
      </c>
      <c r="AP42" s="479" t="str">
        <f t="shared" ref="AP42" si="114">IF(AO42=5,"Catastrófico",IF(AO42=4,"Mayor",IF(AO42=3,"Moderado",IF(AO42=2,"Moderado",IF(AO42=1,"Moderado")))))</f>
        <v>Catastrófico</v>
      </c>
      <c r="AQ42" s="476" t="str">
        <f t="shared" ref="AQ42" si="115">IF(OR(AND(AP42="Moderado",AL42="Rara Vez"),AND(AP42="Moderado",AL42="Improbable")),"Moderado",IF(OR(AND(AP42="Mayor",AL42="Improbable"),AND(AP42="Mayor",AL42="Rara Vez"),AND(AP42="Moderado",AL42="Probable"),AND(AP42="Moderado",AL42="Posible")),"Alto",IF(OR(AND(AP42="Moderado",AL42="Casi Seguro"),AND(AP42="Mayor",AL42="Posible"),AND(AP42="Mayor",AL42="Probable"),AND(AP42="Mayor",AL42="Casi Seguro")),"Extremo",IF(AP42="Catastrófico","Extremo"))))</f>
        <v>Extremo</v>
      </c>
      <c r="AR42" s="476"/>
      <c r="AS42" s="477" t="s">
        <v>428</v>
      </c>
    </row>
    <row r="43" spans="2:45" ht="30.75" thickBot="1" x14ac:dyDescent="0.3">
      <c r="B43" s="485"/>
      <c r="C43" s="392"/>
      <c r="D43" s="495"/>
      <c r="E43" s="495"/>
      <c r="F43" s="634"/>
      <c r="G43" s="634"/>
      <c r="H43" s="634"/>
      <c r="I43" s="634"/>
      <c r="J43" s="634"/>
      <c r="K43" s="634"/>
      <c r="L43" s="634"/>
      <c r="M43" s="627"/>
      <c r="N43" s="169" t="b">
        <f t="shared" si="0"/>
        <v>0</v>
      </c>
      <c r="O43" s="156"/>
      <c r="P43" s="169" t="b">
        <f t="shared" si="1"/>
        <v>0</v>
      </c>
      <c r="Q43" s="156"/>
      <c r="R43" s="169" t="b">
        <f t="shared" si="2"/>
        <v>0</v>
      </c>
      <c r="S43" s="156"/>
      <c r="T43" s="169" t="b">
        <f t="shared" si="3"/>
        <v>0</v>
      </c>
      <c r="U43" s="156"/>
      <c r="V43" s="169" t="b">
        <f t="shared" si="4"/>
        <v>0</v>
      </c>
      <c r="W43" s="156"/>
      <c r="X43" s="169" t="b">
        <f t="shared" si="5"/>
        <v>0</v>
      </c>
      <c r="Y43" s="156"/>
      <c r="Z43" s="169" t="b">
        <f t="shared" si="6"/>
        <v>0</v>
      </c>
      <c r="AA43" s="116">
        <f t="shared" si="7"/>
        <v>0</v>
      </c>
      <c r="AB43" s="117" t="str">
        <f t="shared" si="8"/>
        <v>Débil</v>
      </c>
      <c r="AC43" s="628"/>
      <c r="AD43" s="168" t="str">
        <f t="shared" si="9"/>
        <v>Débil</v>
      </c>
      <c r="AE43" s="118" t="str">
        <f t="shared" si="10"/>
        <v>0</v>
      </c>
      <c r="AF43" s="633"/>
      <c r="AG43" s="494"/>
      <c r="AH43" s="475"/>
      <c r="AI43" s="630"/>
      <c r="AJ43" s="478"/>
      <c r="AK43" s="478"/>
      <c r="AL43" s="478"/>
      <c r="AM43" s="630"/>
      <c r="AN43" s="483"/>
      <c r="AO43" s="483"/>
      <c r="AP43" s="479"/>
      <c r="AQ43" s="476"/>
      <c r="AR43" s="476"/>
      <c r="AS43" s="477"/>
    </row>
    <row r="44" spans="2:45" ht="77.25" customHeight="1" x14ac:dyDescent="0.25">
      <c r="B44" s="485"/>
      <c r="C44" s="392"/>
      <c r="D44" s="495" t="str">
        <f>'3-IDENTIFICACIÓN DEL RIESGO'!G44</f>
        <v>Solicitar y/o recibir dinero o cualquier otro beneficio personal a cambio de la promesa de éxito en la realización o priorización de un trámite</v>
      </c>
      <c r="E44" s="495"/>
      <c r="F44" s="634" t="s">
        <v>654</v>
      </c>
      <c r="G44" s="634" t="s">
        <v>661</v>
      </c>
      <c r="H44" s="634" t="s">
        <v>662</v>
      </c>
      <c r="I44" s="634" t="s">
        <v>663</v>
      </c>
      <c r="J44" s="634" t="s">
        <v>664</v>
      </c>
      <c r="K44" s="634" t="s">
        <v>665</v>
      </c>
      <c r="L44" s="634" t="s">
        <v>666</v>
      </c>
      <c r="M44" s="627" t="s">
        <v>186</v>
      </c>
      <c r="N44" s="169">
        <f t="shared" si="0"/>
        <v>15</v>
      </c>
      <c r="O44" s="156" t="s">
        <v>187</v>
      </c>
      <c r="P44" s="169">
        <f t="shared" si="1"/>
        <v>15</v>
      </c>
      <c r="Q44" s="156" t="s">
        <v>188</v>
      </c>
      <c r="R44" s="169">
        <f t="shared" si="2"/>
        <v>15</v>
      </c>
      <c r="S44" s="156" t="s">
        <v>61</v>
      </c>
      <c r="T44" s="169">
        <f t="shared" si="3"/>
        <v>15</v>
      </c>
      <c r="U44" s="156" t="s">
        <v>234</v>
      </c>
      <c r="V44" s="169">
        <f t="shared" si="4"/>
        <v>0</v>
      </c>
      <c r="W44" s="156" t="s">
        <v>190</v>
      </c>
      <c r="X44" s="169">
        <f t="shared" si="5"/>
        <v>15</v>
      </c>
      <c r="Y44" s="156" t="s">
        <v>191</v>
      </c>
      <c r="Z44" s="169">
        <f t="shared" si="6"/>
        <v>10</v>
      </c>
      <c r="AA44" s="116">
        <f t="shared" si="7"/>
        <v>85</v>
      </c>
      <c r="AB44" s="117" t="str">
        <f t="shared" si="8"/>
        <v>Débil</v>
      </c>
      <c r="AC44" s="628" t="s">
        <v>64</v>
      </c>
      <c r="AD44" s="168" t="str">
        <f t="shared" si="9"/>
        <v>Débil</v>
      </c>
      <c r="AE44" s="118" t="str">
        <f t="shared" si="10"/>
        <v>0</v>
      </c>
      <c r="AF44" s="629">
        <v>2</v>
      </c>
      <c r="AG44" s="493">
        <f t="shared" ref="AG44" si="116">(AE44+AE45)/AF44</f>
        <v>50</v>
      </c>
      <c r="AH44" s="474" t="str">
        <f t="shared" ref="AH44" si="117">IF(AG44&lt;50,"Débil",IF(AG44&lt;=99,"Moderado",IF(AG44=100,"Fuerte",IF(AG44="","ERROR"))))</f>
        <v>Moderado</v>
      </c>
      <c r="AI44" s="630" t="s">
        <v>92</v>
      </c>
      <c r="AJ44" s="478">
        <f t="shared" ref="AJ44" si="118">IF(AH44="Débil",0,IF(AND(AH44="Moderado",AI44="Directamente"),1,IF(AND(AH44="Moderado",AI44="No disminuye"),0,IF(AND(AH44="Fuerte",AI44="Directamente"),2,IF(AND(AH44="Fuerte",AI44="No disminuye"),0)))))</f>
        <v>1</v>
      </c>
      <c r="AK44" s="478">
        <f>('4-VALORACIÓN DEL RIESGO'!H27-AJ44)</f>
        <v>2</v>
      </c>
      <c r="AL44" s="478" t="str">
        <f t="shared" ref="AL44" si="119">IF(AK44=5,"Casi Seguro",IF(AK44=4,"Probable",IF(AK44=3,"Posible",IF(AK44=2,"Improbable",IF(AK44=1,"Rara Vez",IF(AK44=0,"Rara Vez",IF(AK44&lt;0,"Rara Vez")))))))</f>
        <v>Improbable</v>
      </c>
      <c r="AM44" s="630" t="s">
        <v>92</v>
      </c>
      <c r="AN44" s="482">
        <f t="shared" ref="AN44" si="120">IF(AH44="Débil",0,IF(AND(AH44="Moderado",AM44="Directamente"),1,IF(AND(AH44="Moderado",AM44="Indirectamente"),0,IF(AND(AH44="Moderado",AM44="No disminuye"),0,IF(AND(AH44="Fuerte",AM44="Directamente"),2,IF(AND(AH44="Fuerte",AM44="Indirectamente"),1,IF(AND(AH44="Fuerte",AM44="No disminuye"),0)))))))</f>
        <v>1</v>
      </c>
      <c r="AO44" s="482">
        <f>('4-VALORACIÓN DEL RIESGO'!AD27-AN44)</f>
        <v>4</v>
      </c>
      <c r="AP44" s="479" t="str">
        <f t="shared" ref="AP44" si="121">IF(AO44=5,"Catastrófico",IF(AO44=4,"Mayor",IF(AO44=3,"Moderado",IF(AO44=2,"Moderado",IF(AO44=1,"Moderado")))))</f>
        <v>Mayor</v>
      </c>
      <c r="AQ44" s="476" t="str">
        <f t="shared" ref="AQ44" si="122">IF(OR(AND(AP44="Moderado",AL44="Rara Vez"),AND(AP44="Moderado",AL44="Improbable")),"Moderado",IF(OR(AND(AP44="Mayor",AL44="Improbable"),AND(AP44="Mayor",AL44="Rara Vez"),AND(AP44="Moderado",AL44="Probable"),AND(AP44="Moderado",AL44="Posible")),"Alto",IF(OR(AND(AP44="Moderado",AL44="Casi Seguro"),AND(AP44="Mayor",AL44="Posible"),AND(AP44="Mayor",AL44="Probable"),AND(AP44="Mayor",AL44="Casi Seguro")),"Extremo",IF(AP44="Catastrófico","Extremo"))))</f>
        <v>Alto</v>
      </c>
      <c r="AR44" s="476"/>
      <c r="AS44" s="477" t="s">
        <v>428</v>
      </c>
    </row>
    <row r="45" spans="2:45" ht="79.5" customHeight="1" thickBot="1" x14ac:dyDescent="0.3">
      <c r="B45" s="485"/>
      <c r="C45" s="392"/>
      <c r="D45" s="495"/>
      <c r="E45" s="495"/>
      <c r="F45" s="634" t="s">
        <v>654</v>
      </c>
      <c r="G45" s="634" t="s">
        <v>655</v>
      </c>
      <c r="H45" s="634" t="s">
        <v>662</v>
      </c>
      <c r="I45" s="634" t="s">
        <v>667</v>
      </c>
      <c r="J45" s="634" t="s">
        <v>664</v>
      </c>
      <c r="K45" s="634" t="s">
        <v>668</v>
      </c>
      <c r="L45" s="634" t="s">
        <v>669</v>
      </c>
      <c r="M45" s="627" t="s">
        <v>186</v>
      </c>
      <c r="N45" s="169">
        <f t="shared" si="0"/>
        <v>15</v>
      </c>
      <c r="O45" s="156" t="s">
        <v>187</v>
      </c>
      <c r="P45" s="169">
        <f t="shared" si="1"/>
        <v>15</v>
      </c>
      <c r="Q45" s="156" t="s">
        <v>188</v>
      </c>
      <c r="R45" s="169">
        <f t="shared" si="2"/>
        <v>15</v>
      </c>
      <c r="S45" s="156" t="s">
        <v>61</v>
      </c>
      <c r="T45" s="169">
        <f t="shared" si="3"/>
        <v>15</v>
      </c>
      <c r="U45" s="156" t="s">
        <v>189</v>
      </c>
      <c r="V45" s="169">
        <f t="shared" si="4"/>
        <v>15</v>
      </c>
      <c r="W45" s="156" t="s">
        <v>190</v>
      </c>
      <c r="X45" s="169">
        <f t="shared" si="5"/>
        <v>15</v>
      </c>
      <c r="Y45" s="156" t="s">
        <v>191</v>
      </c>
      <c r="Z45" s="169">
        <f t="shared" si="6"/>
        <v>10</v>
      </c>
      <c r="AA45" s="116">
        <f t="shared" si="7"/>
        <v>100</v>
      </c>
      <c r="AB45" s="117" t="str">
        <f t="shared" si="8"/>
        <v>Fuerte</v>
      </c>
      <c r="AC45" s="628" t="s">
        <v>64</v>
      </c>
      <c r="AD45" s="168" t="str">
        <f t="shared" si="9"/>
        <v>Fuerte</v>
      </c>
      <c r="AE45" s="118" t="str">
        <f t="shared" si="10"/>
        <v>100</v>
      </c>
      <c r="AF45" s="633"/>
      <c r="AG45" s="494"/>
      <c r="AH45" s="475"/>
      <c r="AI45" s="630"/>
      <c r="AJ45" s="478"/>
      <c r="AK45" s="478"/>
      <c r="AL45" s="478"/>
      <c r="AM45" s="630"/>
      <c r="AN45" s="483"/>
      <c r="AO45" s="483"/>
      <c r="AP45" s="479"/>
      <c r="AQ45" s="476"/>
      <c r="AR45" s="476"/>
      <c r="AS45" s="477"/>
    </row>
    <row r="46" spans="2:45" ht="30" x14ac:dyDescent="0.25">
      <c r="B46" s="485"/>
      <c r="C46" s="392"/>
      <c r="D46" s="495" t="str">
        <f>'3-IDENTIFICACIÓN DEL RIESGO'!G46</f>
        <v>Riesgo 3</v>
      </c>
      <c r="E46" s="495"/>
      <c r="F46" s="634"/>
      <c r="G46" s="634"/>
      <c r="H46" s="634"/>
      <c r="I46" s="634"/>
      <c r="J46" s="634"/>
      <c r="K46" s="634"/>
      <c r="L46" s="634"/>
      <c r="M46" s="627"/>
      <c r="N46" s="169" t="b">
        <f t="shared" si="0"/>
        <v>0</v>
      </c>
      <c r="O46" s="156"/>
      <c r="P46" s="169" t="b">
        <f t="shared" si="1"/>
        <v>0</v>
      </c>
      <c r="Q46" s="156"/>
      <c r="R46" s="169" t="b">
        <f t="shared" si="2"/>
        <v>0</v>
      </c>
      <c r="S46" s="156"/>
      <c r="T46" s="169" t="b">
        <f t="shared" si="3"/>
        <v>0</v>
      </c>
      <c r="U46" s="156"/>
      <c r="V46" s="169" t="b">
        <f t="shared" si="4"/>
        <v>0</v>
      </c>
      <c r="W46" s="156"/>
      <c r="X46" s="169" t="b">
        <f t="shared" si="5"/>
        <v>0</v>
      </c>
      <c r="Y46" s="156"/>
      <c r="Z46" s="169" t="b">
        <f t="shared" si="6"/>
        <v>0</v>
      </c>
      <c r="AA46" s="116">
        <f t="shared" si="7"/>
        <v>0</v>
      </c>
      <c r="AB46" s="117" t="str">
        <f t="shared" si="8"/>
        <v>Débil</v>
      </c>
      <c r="AC46" s="628"/>
      <c r="AD46" s="168" t="str">
        <f t="shared" si="9"/>
        <v>Débil</v>
      </c>
      <c r="AE46" s="118" t="str">
        <f t="shared" si="10"/>
        <v>0</v>
      </c>
      <c r="AF46" s="629"/>
      <c r="AG46" s="493" t="e">
        <f t="shared" ref="AG46" si="123">(AE46+AE47)/AF46</f>
        <v>#DIV/0!</v>
      </c>
      <c r="AH46" s="474" t="e">
        <f t="shared" ref="AH46" si="124">IF(AG46&lt;50,"Débil",IF(AG46&lt;=99,"Moderado",IF(AG46=100,"Fuerte",IF(AG46="","ERROR"))))</f>
        <v>#DIV/0!</v>
      </c>
      <c r="AI46" s="630"/>
      <c r="AJ46" s="478" t="e">
        <f t="shared" ref="AJ46" si="125">IF(AH46="Débil",0,IF(AND(AH46="Moderado",AI46="Directamente"),1,IF(AND(AH46="Moderado",AI46="No disminuye"),0,IF(AND(AH46="Fuerte",AI46="Directamente"),2,IF(AND(AH46="Fuerte",AI46="No disminuye"),0)))))</f>
        <v>#DIV/0!</v>
      </c>
      <c r="AK46" s="478" t="e">
        <f>('4-VALORACIÓN DEL RIESGO'!H28-AJ46)</f>
        <v>#DIV/0!</v>
      </c>
      <c r="AL46" s="478" t="e">
        <f t="shared" ref="AL46" si="126">IF(AK46=5,"Casi Seguro",IF(AK46=4,"Probable",IF(AK46=3,"Posible",IF(AK46=2,"Improbable",IF(AK46=1,"Rara Vez",IF(AK46=0,"Rara Vez",IF(AK46&lt;0,"Rara Vez")))))))</f>
        <v>#DIV/0!</v>
      </c>
      <c r="AM46" s="630"/>
      <c r="AN46" s="482" t="e">
        <f t="shared" ref="AN46" si="127">IF(AH46="Débil",0,IF(AND(AH46="Moderado",AM46="Directamente"),1,IF(AND(AH46="Moderado",AM46="Indirectamente"),0,IF(AND(AH46="Moderado",AM46="No disminuye"),0,IF(AND(AH46="Fuerte",AM46="Directamente"),2,IF(AND(AH46="Fuerte",AM46="Indirectamente"),1,IF(AND(AH46="Fuerte",AM46="No disminuye"),0)))))))</f>
        <v>#DIV/0!</v>
      </c>
      <c r="AO46" s="482" t="e">
        <f>('4-VALORACIÓN DEL RIESGO'!AD28-AN46)</f>
        <v>#DIV/0!</v>
      </c>
      <c r="AP46" s="479" t="e">
        <f t="shared" ref="AP46" si="128">IF(AO46=5,"Catastrófico",IF(AO46=4,"Mayor",IF(AO46=3,"Moderado",IF(AO46=2,"Moderado",IF(AO46=1,"Moderado")))))</f>
        <v>#DIV/0!</v>
      </c>
      <c r="AQ46" s="476" t="e">
        <f t="shared" ref="AQ46" si="129">IF(OR(AND(AP46="Moderado",AL46="Rara Vez"),AND(AP46="Moderado",AL46="Improbable")),"Moderado",IF(OR(AND(AP46="Mayor",AL46="Improbable"),AND(AP46="Mayor",AL46="Rara Vez"),AND(AP46="Moderado",AL46="Probable"),AND(AP46="Moderado",AL46="Posible")),"Alto",IF(OR(AND(AP46="Moderado",AL46="Casi Seguro"),AND(AP46="Mayor",AL46="Posible"),AND(AP46="Mayor",AL46="Probable"),AND(AP46="Mayor",AL46="Casi Seguro")),"Extremo",IF(AP46="Catastrófico","Extremo"))))</f>
        <v>#DIV/0!</v>
      </c>
      <c r="AR46" s="476"/>
      <c r="AS46" s="477" t="s">
        <v>428</v>
      </c>
    </row>
    <row r="47" spans="2:45" ht="30.75" thickBot="1" x14ac:dyDescent="0.3">
      <c r="B47" s="485"/>
      <c r="C47" s="392"/>
      <c r="D47" s="495"/>
      <c r="E47" s="495"/>
      <c r="F47" s="634"/>
      <c r="G47" s="634"/>
      <c r="H47" s="634"/>
      <c r="I47" s="634"/>
      <c r="J47" s="634"/>
      <c r="K47" s="634"/>
      <c r="L47" s="634"/>
      <c r="M47" s="627"/>
      <c r="N47" s="169" t="b">
        <f t="shared" si="0"/>
        <v>0</v>
      </c>
      <c r="O47" s="156"/>
      <c r="P47" s="169" t="b">
        <f t="shared" si="1"/>
        <v>0</v>
      </c>
      <c r="Q47" s="156"/>
      <c r="R47" s="169" t="b">
        <f t="shared" si="2"/>
        <v>0</v>
      </c>
      <c r="S47" s="156"/>
      <c r="T47" s="169" t="b">
        <f t="shared" si="3"/>
        <v>0</v>
      </c>
      <c r="U47" s="156"/>
      <c r="V47" s="169" t="b">
        <f t="shared" si="4"/>
        <v>0</v>
      </c>
      <c r="W47" s="156"/>
      <c r="X47" s="169" t="b">
        <f t="shared" si="5"/>
        <v>0</v>
      </c>
      <c r="Y47" s="156"/>
      <c r="Z47" s="169" t="b">
        <f t="shared" si="6"/>
        <v>0</v>
      </c>
      <c r="AA47" s="116">
        <f t="shared" si="7"/>
        <v>0</v>
      </c>
      <c r="AB47" s="117" t="str">
        <f t="shared" si="8"/>
        <v>Débil</v>
      </c>
      <c r="AC47" s="628"/>
      <c r="AD47" s="168" t="str">
        <f t="shared" si="9"/>
        <v>Débil</v>
      </c>
      <c r="AE47" s="118" t="str">
        <f t="shared" si="10"/>
        <v>0</v>
      </c>
      <c r="AF47" s="633"/>
      <c r="AG47" s="494"/>
      <c r="AH47" s="475"/>
      <c r="AI47" s="630"/>
      <c r="AJ47" s="478"/>
      <c r="AK47" s="478"/>
      <c r="AL47" s="478"/>
      <c r="AM47" s="630"/>
      <c r="AN47" s="483"/>
      <c r="AO47" s="483"/>
      <c r="AP47" s="479"/>
      <c r="AQ47" s="476"/>
      <c r="AR47" s="476"/>
      <c r="AS47" s="477"/>
    </row>
    <row r="48" spans="2:45" ht="30" x14ac:dyDescent="0.25">
      <c r="B48" s="485"/>
      <c r="C48" s="392"/>
      <c r="D48" s="495" t="str">
        <f>'3-IDENTIFICACIÓN DEL RIESGO'!G48</f>
        <v>Riesgo 4</v>
      </c>
      <c r="E48" s="495"/>
      <c r="F48" s="634"/>
      <c r="G48" s="634"/>
      <c r="H48" s="634"/>
      <c r="I48" s="634"/>
      <c r="J48" s="634"/>
      <c r="K48" s="634"/>
      <c r="L48" s="634"/>
      <c r="M48" s="627"/>
      <c r="N48" s="169" t="b">
        <f t="shared" si="0"/>
        <v>0</v>
      </c>
      <c r="O48" s="156"/>
      <c r="P48" s="169" t="b">
        <f t="shared" si="1"/>
        <v>0</v>
      </c>
      <c r="Q48" s="156"/>
      <c r="R48" s="169" t="b">
        <f t="shared" si="2"/>
        <v>0</v>
      </c>
      <c r="S48" s="156"/>
      <c r="T48" s="169" t="b">
        <f t="shared" si="3"/>
        <v>0</v>
      </c>
      <c r="U48" s="156"/>
      <c r="V48" s="169" t="b">
        <f t="shared" si="4"/>
        <v>0</v>
      </c>
      <c r="W48" s="156"/>
      <c r="X48" s="169" t="b">
        <f t="shared" si="5"/>
        <v>0</v>
      </c>
      <c r="Y48" s="156"/>
      <c r="Z48" s="169" t="b">
        <f t="shared" si="6"/>
        <v>0</v>
      </c>
      <c r="AA48" s="116">
        <f t="shared" si="7"/>
        <v>0</v>
      </c>
      <c r="AB48" s="117" t="str">
        <f t="shared" si="8"/>
        <v>Débil</v>
      </c>
      <c r="AC48" s="628"/>
      <c r="AD48" s="168" t="str">
        <f t="shared" si="9"/>
        <v>Débil</v>
      </c>
      <c r="AE48" s="118" t="str">
        <f t="shared" si="10"/>
        <v>0</v>
      </c>
      <c r="AF48" s="629"/>
      <c r="AG48" s="493" t="e">
        <f t="shared" ref="AG48" si="130">(AE48+AE49)/AF48</f>
        <v>#DIV/0!</v>
      </c>
      <c r="AH48" s="474" t="e">
        <f t="shared" ref="AH48" si="131">IF(AG48&lt;50,"Débil",IF(AG48&lt;=99,"Moderado",IF(AG48=100,"Fuerte",IF(AG48="","ERROR"))))</f>
        <v>#DIV/0!</v>
      </c>
      <c r="AI48" s="630"/>
      <c r="AJ48" s="478" t="e">
        <f t="shared" ref="AJ48" si="132">IF(AH48="Débil",0,IF(AND(AH48="Moderado",AI48="Directamente"),1,IF(AND(AH48="Moderado",AI48="No disminuye"),0,IF(AND(AH48="Fuerte",AI48="Directamente"),2,IF(AND(AH48="Fuerte",AI48="No disminuye"),0)))))</f>
        <v>#DIV/0!</v>
      </c>
      <c r="AK48" s="478" t="e">
        <f>('4-VALORACIÓN DEL RIESGO'!H29-AJ48)</f>
        <v>#DIV/0!</v>
      </c>
      <c r="AL48" s="478" t="e">
        <f t="shared" ref="AL48" si="133">IF(AK48=5,"Casi Seguro",IF(AK48=4,"Probable",IF(AK48=3,"Posible",IF(AK48=2,"Improbable",IF(AK48=1,"Rara Vez",IF(AK48=0,"Rara Vez",IF(AK48&lt;0,"Rara Vez")))))))</f>
        <v>#DIV/0!</v>
      </c>
      <c r="AM48" s="630"/>
      <c r="AN48" s="482" t="e">
        <f t="shared" ref="AN48" si="134">IF(AH48="Débil",0,IF(AND(AH48="Moderado",AM48="Directamente"),1,IF(AND(AH48="Moderado",AM48="Indirectamente"),0,IF(AND(AH48="Moderado",AM48="No disminuye"),0,IF(AND(AH48="Fuerte",AM48="Directamente"),2,IF(AND(AH48="Fuerte",AM48="Indirectamente"),1,IF(AND(AH48="Fuerte",AM48="No disminuye"),0)))))))</f>
        <v>#DIV/0!</v>
      </c>
      <c r="AO48" s="482" t="e">
        <f>('4-VALORACIÓN DEL RIESGO'!AD29-AN48)</f>
        <v>#DIV/0!</v>
      </c>
      <c r="AP48" s="479" t="e">
        <f t="shared" ref="AP48" si="135">IF(AO48=5,"Catastrófico",IF(AO48=4,"Mayor",IF(AO48=3,"Moderado",IF(AO48=2,"Moderado",IF(AO48=1,"Moderado")))))</f>
        <v>#DIV/0!</v>
      </c>
      <c r="AQ48" s="476" t="e">
        <f t="shared" ref="AQ48" si="136">IF(OR(AND(AP48="Moderado",AL48="Rara Vez"),AND(AP48="Moderado",AL48="Improbable")),"Moderado",IF(OR(AND(AP48="Mayor",AL48="Improbable"),AND(AP48="Mayor",AL48="Rara Vez"),AND(AP48="Moderado",AL48="Probable"),AND(AP48="Moderado",AL48="Posible")),"Alto",IF(OR(AND(AP48="Moderado",AL48="Casi Seguro"),AND(AP48="Mayor",AL48="Posible"),AND(AP48="Mayor",AL48="Probable"),AND(AP48="Mayor",AL48="Casi Seguro")),"Extremo",IF(AP48="Catastrófico","Extremo"))))</f>
        <v>#DIV/0!</v>
      </c>
      <c r="AR48" s="476"/>
      <c r="AS48" s="477" t="s">
        <v>428</v>
      </c>
    </row>
    <row r="49" spans="2:45" ht="30.75" thickBot="1" x14ac:dyDescent="0.3">
      <c r="B49" s="485"/>
      <c r="C49" s="392"/>
      <c r="D49" s="495"/>
      <c r="E49" s="495"/>
      <c r="F49" s="634"/>
      <c r="G49" s="634"/>
      <c r="H49" s="634"/>
      <c r="I49" s="634"/>
      <c r="J49" s="634"/>
      <c r="K49" s="634"/>
      <c r="L49" s="634"/>
      <c r="M49" s="627"/>
      <c r="N49" s="169" t="b">
        <f t="shared" si="0"/>
        <v>0</v>
      </c>
      <c r="O49" s="156"/>
      <c r="P49" s="169" t="b">
        <f t="shared" si="1"/>
        <v>0</v>
      </c>
      <c r="Q49" s="156"/>
      <c r="R49" s="169" t="b">
        <f t="shared" si="2"/>
        <v>0</v>
      </c>
      <c r="S49" s="156"/>
      <c r="T49" s="169" t="b">
        <f t="shared" si="3"/>
        <v>0</v>
      </c>
      <c r="U49" s="156"/>
      <c r="V49" s="169" t="b">
        <f t="shared" si="4"/>
        <v>0</v>
      </c>
      <c r="W49" s="156"/>
      <c r="X49" s="169" t="b">
        <f t="shared" si="5"/>
        <v>0</v>
      </c>
      <c r="Y49" s="156"/>
      <c r="Z49" s="169" t="b">
        <f t="shared" si="6"/>
        <v>0</v>
      </c>
      <c r="AA49" s="116">
        <f t="shared" si="7"/>
        <v>0</v>
      </c>
      <c r="AB49" s="117" t="str">
        <f t="shared" si="8"/>
        <v>Débil</v>
      </c>
      <c r="AC49" s="628"/>
      <c r="AD49" s="168" t="str">
        <f t="shared" si="9"/>
        <v>Débil</v>
      </c>
      <c r="AE49" s="118" t="str">
        <f t="shared" si="10"/>
        <v>0</v>
      </c>
      <c r="AF49" s="633"/>
      <c r="AG49" s="494"/>
      <c r="AH49" s="475"/>
      <c r="AI49" s="630"/>
      <c r="AJ49" s="478"/>
      <c r="AK49" s="478"/>
      <c r="AL49" s="478"/>
      <c r="AM49" s="630"/>
      <c r="AN49" s="483"/>
      <c r="AO49" s="483"/>
      <c r="AP49" s="479"/>
      <c r="AQ49" s="476"/>
      <c r="AR49" s="476"/>
      <c r="AS49" s="477"/>
    </row>
    <row r="50" spans="2:45" ht="30" x14ac:dyDescent="0.25">
      <c r="B50" s="485"/>
      <c r="C50" s="392"/>
      <c r="D50" s="495" t="str">
        <f>'3-IDENTIFICACIÓN DEL RIESGO'!G50</f>
        <v>Riesgo 5</v>
      </c>
      <c r="E50" s="495"/>
      <c r="F50" s="634"/>
      <c r="G50" s="634"/>
      <c r="H50" s="634"/>
      <c r="I50" s="634"/>
      <c r="J50" s="634"/>
      <c r="K50" s="634"/>
      <c r="L50" s="634"/>
      <c r="M50" s="627"/>
      <c r="N50" s="169" t="b">
        <f t="shared" si="0"/>
        <v>0</v>
      </c>
      <c r="O50" s="156"/>
      <c r="P50" s="169" t="b">
        <f t="shared" si="1"/>
        <v>0</v>
      </c>
      <c r="Q50" s="156"/>
      <c r="R50" s="169" t="b">
        <f t="shared" si="2"/>
        <v>0</v>
      </c>
      <c r="S50" s="156"/>
      <c r="T50" s="169" t="b">
        <f t="shared" si="3"/>
        <v>0</v>
      </c>
      <c r="U50" s="156"/>
      <c r="V50" s="169" t="b">
        <f t="shared" si="4"/>
        <v>0</v>
      </c>
      <c r="W50" s="156"/>
      <c r="X50" s="169" t="b">
        <f t="shared" si="5"/>
        <v>0</v>
      </c>
      <c r="Y50" s="156"/>
      <c r="Z50" s="169" t="b">
        <f t="shared" si="6"/>
        <v>0</v>
      </c>
      <c r="AA50" s="116">
        <f t="shared" si="7"/>
        <v>0</v>
      </c>
      <c r="AB50" s="117" t="str">
        <f t="shared" si="8"/>
        <v>Débil</v>
      </c>
      <c r="AC50" s="628"/>
      <c r="AD50" s="168" t="str">
        <f t="shared" si="9"/>
        <v>Débil</v>
      </c>
      <c r="AE50" s="118" t="str">
        <f t="shared" si="10"/>
        <v>0</v>
      </c>
      <c r="AF50" s="629"/>
      <c r="AG50" s="493" t="e">
        <f t="shared" ref="AG50" si="137">(AE50+AE51)/AF50</f>
        <v>#DIV/0!</v>
      </c>
      <c r="AH50" s="474" t="e">
        <f t="shared" ref="AH50" si="138">IF(AG50&lt;50,"Débil",IF(AG50&lt;=99,"Moderado",IF(AG50=100,"Fuerte",IF(AG50="","ERROR"))))</f>
        <v>#DIV/0!</v>
      </c>
      <c r="AI50" s="630"/>
      <c r="AJ50" s="478" t="e">
        <f t="shared" ref="AJ50" si="139">IF(AH50="Débil",0,IF(AND(AH50="Moderado",AI50="Directamente"),1,IF(AND(AH50="Moderado",AI50="No disminuye"),0,IF(AND(AH50="Fuerte",AI50="Directamente"),2,IF(AND(AH50="Fuerte",AI50="No disminuye"),0)))))</f>
        <v>#DIV/0!</v>
      </c>
      <c r="AK50" s="478" t="e">
        <f>('4-VALORACIÓN DEL RIESGO'!H30-AJ50)</f>
        <v>#DIV/0!</v>
      </c>
      <c r="AL50" s="478" t="e">
        <f t="shared" ref="AL50" si="140">IF(AK50=5,"Casi Seguro",IF(AK50=4,"Probable",IF(AK50=3,"Posible",IF(AK50=2,"Improbable",IF(AK50=1,"Rara Vez",IF(AK50=0,"Rara Vez",IF(AK50&lt;0,"Rara Vez")))))))</f>
        <v>#DIV/0!</v>
      </c>
      <c r="AM50" s="630"/>
      <c r="AN50" s="482" t="e">
        <f t="shared" ref="AN50" si="141">IF(AH50="Débil",0,IF(AND(AH50="Moderado",AM50="Directamente"),1,IF(AND(AH50="Moderado",AM50="Indirectamente"),0,IF(AND(AH50="Moderado",AM50="No disminuye"),0,IF(AND(AH50="Fuerte",AM50="Directamente"),2,IF(AND(AH50="Fuerte",AM50="Indirectamente"),1,IF(AND(AH50="Fuerte",AM50="No disminuye"),0)))))))</f>
        <v>#DIV/0!</v>
      </c>
      <c r="AO50" s="482" t="e">
        <f>('4-VALORACIÓN DEL RIESGO'!AD30-AN50)</f>
        <v>#DIV/0!</v>
      </c>
      <c r="AP50" s="479" t="e">
        <f t="shared" ref="AP50" si="142">IF(AO50=5,"Catastrófico",IF(AO50=4,"Mayor",IF(AO50=3,"Moderado",IF(AO50=2,"Moderado",IF(AO50=1,"Moderado")))))</f>
        <v>#DIV/0!</v>
      </c>
      <c r="AQ50" s="476" t="e">
        <f t="shared" ref="AQ50" si="143">IF(OR(AND(AP50="Moderado",AL50="Rara Vez"),AND(AP50="Moderado",AL50="Improbable")),"Moderado",IF(OR(AND(AP50="Mayor",AL50="Improbable"),AND(AP50="Mayor",AL50="Rara Vez"),AND(AP50="Moderado",AL50="Probable"),AND(AP50="Moderado",AL50="Posible")),"Alto",IF(OR(AND(AP50="Moderado",AL50="Casi Seguro"),AND(AP50="Mayor",AL50="Posible"),AND(AP50="Mayor",AL50="Probable"),AND(AP50="Mayor",AL50="Casi Seguro")),"Extremo",IF(AP50="Catastrófico","Extremo"))))</f>
        <v>#DIV/0!</v>
      </c>
      <c r="AR50" s="476"/>
      <c r="AS50" s="477" t="s">
        <v>428</v>
      </c>
    </row>
    <row r="51" spans="2:45" ht="30.75" thickBot="1" x14ac:dyDescent="0.3">
      <c r="B51" s="485"/>
      <c r="C51" s="392"/>
      <c r="D51" s="495"/>
      <c r="E51" s="495"/>
      <c r="F51" s="634"/>
      <c r="G51" s="634"/>
      <c r="H51" s="634"/>
      <c r="I51" s="634"/>
      <c r="J51" s="634"/>
      <c r="K51" s="634"/>
      <c r="L51" s="634"/>
      <c r="M51" s="627"/>
      <c r="N51" s="169" t="b">
        <f t="shared" si="0"/>
        <v>0</v>
      </c>
      <c r="O51" s="156"/>
      <c r="P51" s="169" t="b">
        <f t="shared" si="1"/>
        <v>0</v>
      </c>
      <c r="Q51" s="156"/>
      <c r="R51" s="169" t="b">
        <f t="shared" si="2"/>
        <v>0</v>
      </c>
      <c r="S51" s="156"/>
      <c r="T51" s="169" t="b">
        <f t="shared" si="3"/>
        <v>0</v>
      </c>
      <c r="U51" s="156"/>
      <c r="V51" s="169" t="b">
        <f t="shared" si="4"/>
        <v>0</v>
      </c>
      <c r="W51" s="156"/>
      <c r="X51" s="169" t="b">
        <f t="shared" si="5"/>
        <v>0</v>
      </c>
      <c r="Y51" s="156"/>
      <c r="Z51" s="169" t="b">
        <f t="shared" si="6"/>
        <v>0</v>
      </c>
      <c r="AA51" s="116">
        <f t="shared" si="7"/>
        <v>0</v>
      </c>
      <c r="AB51" s="117" t="str">
        <f t="shared" si="8"/>
        <v>Débil</v>
      </c>
      <c r="AC51" s="628"/>
      <c r="AD51" s="168" t="str">
        <f t="shared" si="9"/>
        <v>Débil</v>
      </c>
      <c r="AE51" s="118" t="str">
        <f t="shared" si="10"/>
        <v>0</v>
      </c>
      <c r="AF51" s="633"/>
      <c r="AG51" s="494"/>
      <c r="AH51" s="475"/>
      <c r="AI51" s="630"/>
      <c r="AJ51" s="478"/>
      <c r="AK51" s="478"/>
      <c r="AL51" s="478"/>
      <c r="AM51" s="630"/>
      <c r="AN51" s="483"/>
      <c r="AO51" s="483"/>
      <c r="AP51" s="479"/>
      <c r="AQ51" s="476"/>
      <c r="AR51" s="476"/>
      <c r="AS51" s="477"/>
    </row>
    <row r="52" spans="2:45" ht="75.75" customHeight="1" x14ac:dyDescent="0.25">
      <c r="B52" s="484" t="str">
        <f>'3-IDENTIFICACIÓN DEL RIESGO'!B52</f>
        <v>Planificación del Ordenamiento Social de la Propiedad</v>
      </c>
      <c r="C52" s="391"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D52" s="495" t="str">
        <f>'3-IDENTIFICACIÓN DEL RIESGO'!G52</f>
        <v>Alterar u omitir la información física o jurídica de los predios durante la Formulación e implementación de Planes de Ordenamiento Social de la Propiedad, para favorecer a terceros.</v>
      </c>
      <c r="E52" s="495"/>
      <c r="F52" s="634" t="s">
        <v>670</v>
      </c>
      <c r="G52" s="634" t="s">
        <v>671</v>
      </c>
      <c r="H52" s="634" t="s">
        <v>672</v>
      </c>
      <c r="I52" s="634" t="s">
        <v>673</v>
      </c>
      <c r="J52" s="634" t="s">
        <v>674</v>
      </c>
      <c r="K52" s="634" t="s">
        <v>675</v>
      </c>
      <c r="L52" s="634" t="s">
        <v>676</v>
      </c>
      <c r="M52" s="627" t="s">
        <v>186</v>
      </c>
      <c r="N52" s="169">
        <f t="shared" si="0"/>
        <v>15</v>
      </c>
      <c r="O52" s="156" t="s">
        <v>187</v>
      </c>
      <c r="P52" s="169">
        <f t="shared" si="1"/>
        <v>15</v>
      </c>
      <c r="Q52" s="156" t="s">
        <v>188</v>
      </c>
      <c r="R52" s="169">
        <f t="shared" si="2"/>
        <v>15</v>
      </c>
      <c r="S52" s="156" t="s">
        <v>61</v>
      </c>
      <c r="T52" s="169">
        <f t="shared" si="3"/>
        <v>15</v>
      </c>
      <c r="U52" s="156" t="s">
        <v>189</v>
      </c>
      <c r="V52" s="169">
        <f t="shared" si="4"/>
        <v>15</v>
      </c>
      <c r="W52" s="156" t="s">
        <v>190</v>
      </c>
      <c r="X52" s="169">
        <f t="shared" si="5"/>
        <v>15</v>
      </c>
      <c r="Y52" s="156" t="s">
        <v>191</v>
      </c>
      <c r="Z52" s="169">
        <f t="shared" si="6"/>
        <v>10</v>
      </c>
      <c r="AA52" s="116">
        <f t="shared" si="7"/>
        <v>100</v>
      </c>
      <c r="AB52" s="117" t="str">
        <f t="shared" si="8"/>
        <v>Fuerte</v>
      </c>
      <c r="AC52" s="628" t="s">
        <v>64</v>
      </c>
      <c r="AD52" s="168" t="str">
        <f t="shared" si="9"/>
        <v>Fuerte</v>
      </c>
      <c r="AE52" s="118" t="str">
        <f t="shared" si="10"/>
        <v>100</v>
      </c>
      <c r="AF52" s="629">
        <v>2</v>
      </c>
      <c r="AG52" s="493">
        <f t="shared" ref="AG52" si="144">(AE52+AE53)/AF52</f>
        <v>75</v>
      </c>
      <c r="AH52" s="474" t="str">
        <f t="shared" ref="AH52" si="145">IF(AG52&lt;50,"Débil",IF(AG52&lt;=99,"Moderado",IF(AG52=100,"Fuerte",IF(AG52="","ERROR"))))</f>
        <v>Moderado</v>
      </c>
      <c r="AI52" s="630" t="s">
        <v>92</v>
      </c>
      <c r="AJ52" s="478">
        <f t="shared" ref="AJ52" si="146">IF(AH52="Débil",0,IF(AND(AH52="Moderado",AI52="Directamente"),1,IF(AND(AH52="Moderado",AI52="No disminuye"),0,IF(AND(AH52="Fuerte",AI52="Directamente"),2,IF(AND(AH52="Fuerte",AI52="No disminuye"),0)))))</f>
        <v>1</v>
      </c>
      <c r="AK52" s="478">
        <f>('4-VALORACIÓN DEL RIESGO'!H31-AJ52)</f>
        <v>2</v>
      </c>
      <c r="AL52" s="478" t="str">
        <f t="shared" ref="AL52" si="147">IF(AK52=5,"Casi Seguro",IF(AK52=4,"Probable",IF(AK52=3,"Posible",IF(AK52=2,"Improbable",IF(AK52=1,"Rara Vez",IF(AK52=0,"Rara Vez",IF(AK52&lt;0,"Rara Vez")))))))</f>
        <v>Improbable</v>
      </c>
      <c r="AM52" s="630" t="s">
        <v>92</v>
      </c>
      <c r="AN52" s="482">
        <f t="shared" ref="AN52" si="148">IF(AH52="Débil",0,IF(AND(AH52="Moderado",AM52="Directamente"),1,IF(AND(AH52="Moderado",AM52="Indirectamente"),0,IF(AND(AH52="Moderado",AM52="No disminuye"),0,IF(AND(AH52="Fuerte",AM52="Directamente"),2,IF(AND(AH52="Fuerte",AM52="Indirectamente"),1,IF(AND(AH52="Fuerte",AM52="No disminuye"),0)))))))</f>
        <v>1</v>
      </c>
      <c r="AO52" s="482">
        <f>('4-VALORACIÓN DEL RIESGO'!AD31-AN52)</f>
        <v>4</v>
      </c>
      <c r="AP52" s="479" t="str">
        <f t="shared" ref="AP52" si="149">IF(AO52=5,"Catastrófico",IF(AO52=4,"Mayor",IF(AO52=3,"Moderado",IF(AO52=2,"Moderado",IF(AO52=1,"Moderado")))))</f>
        <v>Mayor</v>
      </c>
      <c r="AQ52" s="476" t="str">
        <f t="shared" ref="AQ52" si="150">IF(OR(AND(AP52="Moderado",AL52="Rara Vez"),AND(AP52="Moderado",AL52="Improbable")),"Moderado",IF(OR(AND(AP52="Mayor",AL52="Improbable"),AND(AP52="Mayor",AL52="Rara Vez"),AND(AP52="Moderado",AL52="Probable"),AND(AP52="Moderado",AL52="Posible")),"Alto",IF(OR(AND(AP52="Moderado",AL52="Casi Seguro"),AND(AP52="Mayor",AL52="Posible"),AND(AP52="Mayor",AL52="Probable"),AND(AP52="Mayor",AL52="Casi Seguro")),"Extremo",IF(AP52="Catastrófico","Extremo"))))</f>
        <v>Alto</v>
      </c>
      <c r="AR52" s="476"/>
      <c r="AS52" s="477" t="s">
        <v>428</v>
      </c>
    </row>
    <row r="53" spans="2:45" ht="60.75" customHeight="1" thickBot="1" x14ac:dyDescent="0.3">
      <c r="B53" s="485"/>
      <c r="C53" s="392"/>
      <c r="D53" s="495"/>
      <c r="E53" s="495"/>
      <c r="F53" s="634" t="s">
        <v>670</v>
      </c>
      <c r="G53" s="634" t="s">
        <v>655</v>
      </c>
      <c r="H53" s="634" t="s">
        <v>677</v>
      </c>
      <c r="I53" s="634" t="s">
        <v>678</v>
      </c>
      <c r="J53" s="634" t="s">
        <v>679</v>
      </c>
      <c r="K53" s="634" t="s">
        <v>680</v>
      </c>
      <c r="L53" s="634" t="s">
        <v>681</v>
      </c>
      <c r="M53" s="627" t="s">
        <v>186</v>
      </c>
      <c r="N53" s="169">
        <f t="shared" si="0"/>
        <v>15</v>
      </c>
      <c r="O53" s="156" t="s">
        <v>187</v>
      </c>
      <c r="P53" s="169">
        <f t="shared" si="1"/>
        <v>15</v>
      </c>
      <c r="Q53" s="156" t="s">
        <v>188</v>
      </c>
      <c r="R53" s="169">
        <f t="shared" si="2"/>
        <v>15</v>
      </c>
      <c r="S53" s="156" t="s">
        <v>192</v>
      </c>
      <c r="T53" s="169">
        <f t="shared" si="3"/>
        <v>10</v>
      </c>
      <c r="U53" s="156" t="s">
        <v>189</v>
      </c>
      <c r="V53" s="169">
        <f t="shared" si="4"/>
        <v>15</v>
      </c>
      <c r="W53" s="156" t="s">
        <v>190</v>
      </c>
      <c r="X53" s="169">
        <f t="shared" si="5"/>
        <v>15</v>
      </c>
      <c r="Y53" s="156" t="s">
        <v>191</v>
      </c>
      <c r="Z53" s="169">
        <f t="shared" si="6"/>
        <v>10</v>
      </c>
      <c r="AA53" s="116">
        <f t="shared" si="7"/>
        <v>95</v>
      </c>
      <c r="AB53" s="117" t="str">
        <f t="shared" si="8"/>
        <v>Moderado</v>
      </c>
      <c r="AC53" s="628" t="s">
        <v>64</v>
      </c>
      <c r="AD53" s="168" t="str">
        <f t="shared" si="9"/>
        <v>Moderado</v>
      </c>
      <c r="AE53" s="118" t="str">
        <f t="shared" si="10"/>
        <v>50</v>
      </c>
      <c r="AF53" s="633"/>
      <c r="AG53" s="494"/>
      <c r="AH53" s="475"/>
      <c r="AI53" s="630"/>
      <c r="AJ53" s="478"/>
      <c r="AK53" s="478"/>
      <c r="AL53" s="478"/>
      <c r="AM53" s="630"/>
      <c r="AN53" s="483"/>
      <c r="AO53" s="483"/>
      <c r="AP53" s="479"/>
      <c r="AQ53" s="476"/>
      <c r="AR53" s="476"/>
      <c r="AS53" s="477"/>
    </row>
    <row r="54" spans="2:45" ht="58.5" customHeight="1" x14ac:dyDescent="0.25">
      <c r="B54" s="485"/>
      <c r="C54" s="392"/>
      <c r="D54" s="495" t="str">
        <f>'3-IDENTIFICACIÓN DEL RIESGO'!G54</f>
        <v>Solicitar o recibir dadivas por inscripción en el Registro de Sujetos de Ordenamiento</v>
      </c>
      <c r="E54" s="495"/>
      <c r="F54" s="634" t="s">
        <v>647</v>
      </c>
      <c r="G54" s="634" t="s">
        <v>648</v>
      </c>
      <c r="H54" s="634" t="s">
        <v>682</v>
      </c>
      <c r="I54" s="634" t="s">
        <v>683</v>
      </c>
      <c r="J54" s="634" t="s">
        <v>684</v>
      </c>
      <c r="K54" s="634" t="s">
        <v>685</v>
      </c>
      <c r="L54" s="634" t="s">
        <v>686</v>
      </c>
      <c r="M54" s="627" t="s">
        <v>186</v>
      </c>
      <c r="N54" s="169">
        <f t="shared" si="0"/>
        <v>15</v>
      </c>
      <c r="O54" s="156" t="s">
        <v>187</v>
      </c>
      <c r="P54" s="169">
        <f t="shared" si="1"/>
        <v>15</v>
      </c>
      <c r="Q54" s="156" t="s">
        <v>188</v>
      </c>
      <c r="R54" s="169">
        <f t="shared" si="2"/>
        <v>15</v>
      </c>
      <c r="S54" s="156" t="s">
        <v>61</v>
      </c>
      <c r="T54" s="169">
        <f t="shared" si="3"/>
        <v>15</v>
      </c>
      <c r="U54" s="156" t="s">
        <v>189</v>
      </c>
      <c r="V54" s="169">
        <f t="shared" si="4"/>
        <v>15</v>
      </c>
      <c r="W54" s="156" t="s">
        <v>190</v>
      </c>
      <c r="X54" s="169">
        <f t="shared" si="5"/>
        <v>15</v>
      </c>
      <c r="Y54" s="156" t="s">
        <v>191</v>
      </c>
      <c r="Z54" s="169">
        <f t="shared" si="6"/>
        <v>10</v>
      </c>
      <c r="AA54" s="116">
        <f t="shared" si="7"/>
        <v>100</v>
      </c>
      <c r="AB54" s="117" t="str">
        <f t="shared" si="8"/>
        <v>Fuerte</v>
      </c>
      <c r="AC54" s="628" t="s">
        <v>64</v>
      </c>
      <c r="AD54" s="168" t="str">
        <f t="shared" si="9"/>
        <v>Fuerte</v>
      </c>
      <c r="AE54" s="118" t="str">
        <f t="shared" si="10"/>
        <v>100</v>
      </c>
      <c r="AF54" s="629">
        <v>1</v>
      </c>
      <c r="AG54" s="493">
        <f t="shared" ref="AG54" si="151">(AE54+AE55)/AF54</f>
        <v>100</v>
      </c>
      <c r="AH54" s="474" t="str">
        <f t="shared" ref="AH54" si="152">IF(AG54&lt;50,"Débil",IF(AG54&lt;=99,"Moderado",IF(AG54=100,"Fuerte",IF(AG54="","ERROR"))))</f>
        <v>Fuerte</v>
      </c>
      <c r="AI54" s="630" t="s">
        <v>92</v>
      </c>
      <c r="AJ54" s="478">
        <f t="shared" ref="AJ54" si="153">IF(AH54="Débil",0,IF(AND(AH54="Moderado",AI54="Directamente"),1,IF(AND(AH54="Moderado",AI54="No disminuye"),0,IF(AND(AH54="Fuerte",AI54="Directamente"),2,IF(AND(AH54="Fuerte",AI54="No disminuye"),0)))))</f>
        <v>2</v>
      </c>
      <c r="AK54" s="478">
        <f>('4-VALORACIÓN DEL RIESGO'!H32-AJ54)</f>
        <v>1</v>
      </c>
      <c r="AL54" s="478" t="str">
        <f t="shared" ref="AL54" si="154">IF(AK54=5,"Casi Seguro",IF(AK54=4,"Probable",IF(AK54=3,"Posible",IF(AK54=2,"Improbable",IF(AK54=1,"Rara Vez",IF(AK54=0,"Rara Vez",IF(AK54&lt;0,"Rara Vez")))))))</f>
        <v>Rara Vez</v>
      </c>
      <c r="AM54" s="630" t="s">
        <v>93</v>
      </c>
      <c r="AN54" s="482">
        <f t="shared" ref="AN54" si="155">IF(AH54="Débil",0,IF(AND(AH54="Moderado",AM54="Directamente"),1,IF(AND(AH54="Moderado",AM54="Indirectamente"),0,IF(AND(AH54="Moderado",AM54="No disminuye"),0,IF(AND(AH54="Fuerte",AM54="Directamente"),2,IF(AND(AH54="Fuerte",AM54="Indirectamente"),1,IF(AND(AH54="Fuerte",AM54="No disminuye"),0)))))))</f>
        <v>1</v>
      </c>
      <c r="AO54" s="482">
        <f>('4-VALORACIÓN DEL RIESGO'!AD32-AN54)</f>
        <v>4</v>
      </c>
      <c r="AP54" s="479" t="str">
        <f t="shared" ref="AP54" si="156">IF(AO54=5,"Catastrófico",IF(AO54=4,"Mayor",IF(AO54=3,"Moderado",IF(AO54=2,"Moderado",IF(AO54=1,"Moderado")))))</f>
        <v>Mayor</v>
      </c>
      <c r="AQ54" s="476" t="str">
        <f t="shared" ref="AQ54" si="157">IF(OR(AND(AP54="Moderado",AL54="Rara Vez"),AND(AP54="Moderado",AL54="Improbable")),"Moderado",IF(OR(AND(AP54="Mayor",AL54="Improbable"),AND(AP54="Mayor",AL54="Rara Vez"),AND(AP54="Moderado",AL54="Probable"),AND(AP54="Moderado",AL54="Posible")),"Alto",IF(OR(AND(AP54="Moderado",AL54="Casi Seguro"),AND(AP54="Mayor",AL54="Posible"),AND(AP54="Mayor",AL54="Probable"),AND(AP54="Mayor",AL54="Casi Seguro")),"Extremo",IF(AP54="Catastrófico","Extremo"))))</f>
        <v>Alto</v>
      </c>
      <c r="AR54" s="476"/>
      <c r="AS54" s="477" t="s">
        <v>428</v>
      </c>
    </row>
    <row r="55" spans="2:45" ht="30.75" thickBot="1" x14ac:dyDescent="0.3">
      <c r="B55" s="485"/>
      <c r="C55" s="392"/>
      <c r="D55" s="495"/>
      <c r="E55" s="495"/>
      <c r="F55" s="634"/>
      <c r="G55" s="634"/>
      <c r="H55" s="634"/>
      <c r="I55" s="634"/>
      <c r="J55" s="634"/>
      <c r="K55" s="634"/>
      <c r="L55" s="634"/>
      <c r="M55" s="627"/>
      <c r="N55" s="169" t="b">
        <f t="shared" si="0"/>
        <v>0</v>
      </c>
      <c r="O55" s="156"/>
      <c r="P55" s="169" t="b">
        <f t="shared" si="1"/>
        <v>0</v>
      </c>
      <c r="Q55" s="156"/>
      <c r="R55" s="169" t="b">
        <f t="shared" si="2"/>
        <v>0</v>
      </c>
      <c r="S55" s="156"/>
      <c r="T55" s="169" t="b">
        <f t="shared" si="3"/>
        <v>0</v>
      </c>
      <c r="U55" s="156"/>
      <c r="V55" s="169" t="b">
        <f t="shared" si="4"/>
        <v>0</v>
      </c>
      <c r="W55" s="156"/>
      <c r="X55" s="169" t="b">
        <f t="shared" si="5"/>
        <v>0</v>
      </c>
      <c r="Y55" s="156"/>
      <c r="Z55" s="169" t="b">
        <f t="shared" si="6"/>
        <v>0</v>
      </c>
      <c r="AA55" s="116">
        <f t="shared" si="7"/>
        <v>0</v>
      </c>
      <c r="AB55" s="117" t="str">
        <f t="shared" si="8"/>
        <v>Débil</v>
      </c>
      <c r="AC55" s="628"/>
      <c r="AD55" s="168" t="str">
        <f t="shared" si="9"/>
        <v>Débil</v>
      </c>
      <c r="AE55" s="118" t="str">
        <f t="shared" si="10"/>
        <v>0</v>
      </c>
      <c r="AF55" s="633"/>
      <c r="AG55" s="494"/>
      <c r="AH55" s="475"/>
      <c r="AI55" s="630"/>
      <c r="AJ55" s="478"/>
      <c r="AK55" s="478"/>
      <c r="AL55" s="478"/>
      <c r="AM55" s="630"/>
      <c r="AN55" s="483"/>
      <c r="AO55" s="483"/>
      <c r="AP55" s="479"/>
      <c r="AQ55" s="476"/>
      <c r="AR55" s="476"/>
      <c r="AS55" s="477"/>
    </row>
    <row r="56" spans="2:45" ht="77.25" customHeight="1" x14ac:dyDescent="0.25">
      <c r="B56" s="485"/>
      <c r="C56" s="392"/>
      <c r="D56" s="495" t="str">
        <f>'3-IDENTIFICACIÓN DEL RIESGO'!G56</f>
        <v>Alterar u omitir información en desarrollo del procedimiento de Registro de Sujetos de Ordenamiento, para favorecer a terceros.</v>
      </c>
      <c r="E56" s="495"/>
      <c r="F56" s="634" t="s">
        <v>647</v>
      </c>
      <c r="G56" s="634" t="s">
        <v>655</v>
      </c>
      <c r="H56" s="634" t="s">
        <v>687</v>
      </c>
      <c r="I56" s="634" t="s">
        <v>688</v>
      </c>
      <c r="J56" s="634" t="s">
        <v>689</v>
      </c>
      <c r="K56" s="634" t="s">
        <v>690</v>
      </c>
      <c r="L56" s="634" t="s">
        <v>691</v>
      </c>
      <c r="M56" s="627" t="s">
        <v>186</v>
      </c>
      <c r="N56" s="169">
        <f t="shared" si="0"/>
        <v>15</v>
      </c>
      <c r="O56" s="156" t="s">
        <v>187</v>
      </c>
      <c r="P56" s="169">
        <f t="shared" si="1"/>
        <v>15</v>
      </c>
      <c r="Q56" s="156" t="s">
        <v>188</v>
      </c>
      <c r="R56" s="169">
        <f t="shared" si="2"/>
        <v>15</v>
      </c>
      <c r="S56" s="156" t="s">
        <v>61</v>
      </c>
      <c r="T56" s="169">
        <f t="shared" si="3"/>
        <v>15</v>
      </c>
      <c r="U56" s="156" t="s">
        <v>189</v>
      </c>
      <c r="V56" s="169">
        <f t="shared" si="4"/>
        <v>15</v>
      </c>
      <c r="W56" s="156" t="s">
        <v>190</v>
      </c>
      <c r="X56" s="169">
        <f t="shared" si="5"/>
        <v>15</v>
      </c>
      <c r="Y56" s="156" t="s">
        <v>191</v>
      </c>
      <c r="Z56" s="169">
        <f t="shared" si="6"/>
        <v>10</v>
      </c>
      <c r="AA56" s="116">
        <f t="shared" si="7"/>
        <v>100</v>
      </c>
      <c r="AB56" s="117" t="str">
        <f t="shared" si="8"/>
        <v>Fuerte</v>
      </c>
      <c r="AC56" s="628" t="s">
        <v>64</v>
      </c>
      <c r="AD56" s="168" t="str">
        <f t="shared" si="9"/>
        <v>Fuerte</v>
      </c>
      <c r="AE56" s="118" t="str">
        <f t="shared" si="10"/>
        <v>100</v>
      </c>
      <c r="AF56" s="629">
        <v>1</v>
      </c>
      <c r="AG56" s="493">
        <f t="shared" ref="AG56" si="158">(AE56+AE57)/AF56</f>
        <v>100</v>
      </c>
      <c r="AH56" s="474" t="str">
        <f t="shared" ref="AH56" si="159">IF(AG56&lt;50,"Débil",IF(AG56&lt;=99,"Moderado",IF(AG56=100,"Fuerte",IF(AG56="","ERROR"))))</f>
        <v>Fuerte</v>
      </c>
      <c r="AI56" s="630" t="s">
        <v>92</v>
      </c>
      <c r="AJ56" s="478">
        <f t="shared" ref="AJ56" si="160">IF(AH56="Débil",0,IF(AND(AH56="Moderado",AI56="Directamente"),1,IF(AND(AH56="Moderado",AI56="No disminuye"),0,IF(AND(AH56="Fuerte",AI56="Directamente"),2,IF(AND(AH56="Fuerte",AI56="No disminuye"),0)))))</f>
        <v>2</v>
      </c>
      <c r="AK56" s="478">
        <f>('4-VALORACIÓN DEL RIESGO'!H33-AJ56)</f>
        <v>1</v>
      </c>
      <c r="AL56" s="478" t="str">
        <f t="shared" ref="AL56" si="161">IF(AK56=5,"Casi Seguro",IF(AK56=4,"Probable",IF(AK56=3,"Posible",IF(AK56=2,"Improbable",IF(AK56=1,"Rara Vez",IF(AK56=0,"Rara Vez",IF(AK56&lt;0,"Rara Vez")))))))</f>
        <v>Rara Vez</v>
      </c>
      <c r="AM56" s="630" t="s">
        <v>92</v>
      </c>
      <c r="AN56" s="482">
        <f t="shared" ref="AN56" si="162">IF(AH56="Débil",0,IF(AND(AH56="Moderado",AM56="Directamente"),1,IF(AND(AH56="Moderado",AM56="Indirectamente"),0,IF(AND(AH56="Moderado",AM56="No disminuye"),0,IF(AND(AH56="Fuerte",AM56="Directamente"),2,IF(AND(AH56="Fuerte",AM56="Indirectamente"),1,IF(AND(AH56="Fuerte",AM56="No disminuye"),0)))))))</f>
        <v>2</v>
      </c>
      <c r="AO56" s="482">
        <f>('4-VALORACIÓN DEL RIESGO'!AD33-AN56)</f>
        <v>3</v>
      </c>
      <c r="AP56" s="479" t="str">
        <f t="shared" ref="AP56" si="163">IF(AO56=5,"Catastrófico",IF(AO56=4,"Mayor",IF(AO56=3,"Moderado",IF(AO56=2,"Moderado",IF(AO56=1,"Moderado")))))</f>
        <v>Moderado</v>
      </c>
      <c r="AQ56" s="476" t="str">
        <f t="shared" ref="AQ56" si="164">IF(OR(AND(AP56="Moderado",AL56="Rara Vez"),AND(AP56="Moderado",AL56="Improbable")),"Moderado",IF(OR(AND(AP56="Mayor",AL56="Improbable"),AND(AP56="Mayor",AL56="Rara Vez"),AND(AP56="Moderado",AL56="Probable"),AND(AP56="Moderado",AL56="Posible")),"Alto",IF(OR(AND(AP56="Moderado",AL56="Casi Seguro"),AND(AP56="Mayor",AL56="Posible"),AND(AP56="Mayor",AL56="Probable"),AND(AP56="Mayor",AL56="Casi Seguro")),"Extremo",IF(AP56="Catastrófico","Extremo"))))</f>
        <v>Moderado</v>
      </c>
      <c r="AR56" s="476"/>
      <c r="AS56" s="477" t="s">
        <v>428</v>
      </c>
    </row>
    <row r="57" spans="2:45" ht="30.75" thickBot="1" x14ac:dyDescent="0.3">
      <c r="B57" s="485"/>
      <c r="C57" s="392"/>
      <c r="D57" s="495"/>
      <c r="E57" s="495"/>
      <c r="F57" s="634"/>
      <c r="G57" s="634"/>
      <c r="H57" s="634"/>
      <c r="I57" s="634"/>
      <c r="J57" s="634"/>
      <c r="K57" s="634"/>
      <c r="L57" s="634"/>
      <c r="M57" s="627"/>
      <c r="N57" s="169" t="b">
        <f t="shared" si="0"/>
        <v>0</v>
      </c>
      <c r="O57" s="156"/>
      <c r="P57" s="169" t="b">
        <f t="shared" si="1"/>
        <v>0</v>
      </c>
      <c r="Q57" s="156"/>
      <c r="R57" s="169" t="b">
        <f t="shared" si="2"/>
        <v>0</v>
      </c>
      <c r="S57" s="156"/>
      <c r="T57" s="169" t="b">
        <f t="shared" si="3"/>
        <v>0</v>
      </c>
      <c r="U57" s="156"/>
      <c r="V57" s="169" t="b">
        <f t="shared" si="4"/>
        <v>0</v>
      </c>
      <c r="W57" s="156"/>
      <c r="X57" s="169" t="b">
        <f t="shared" si="5"/>
        <v>0</v>
      </c>
      <c r="Y57" s="156"/>
      <c r="Z57" s="169" t="b">
        <f t="shared" si="6"/>
        <v>0</v>
      </c>
      <c r="AA57" s="116">
        <f t="shared" si="7"/>
        <v>0</v>
      </c>
      <c r="AB57" s="117" t="str">
        <f t="shared" si="8"/>
        <v>Débil</v>
      </c>
      <c r="AC57" s="628"/>
      <c r="AD57" s="168" t="str">
        <f t="shared" si="9"/>
        <v>Débil</v>
      </c>
      <c r="AE57" s="118" t="str">
        <f t="shared" si="10"/>
        <v>0</v>
      </c>
      <c r="AF57" s="633"/>
      <c r="AG57" s="494"/>
      <c r="AH57" s="475"/>
      <c r="AI57" s="630"/>
      <c r="AJ57" s="478"/>
      <c r="AK57" s="478"/>
      <c r="AL57" s="478"/>
      <c r="AM57" s="630"/>
      <c r="AN57" s="483"/>
      <c r="AO57" s="483"/>
      <c r="AP57" s="479"/>
      <c r="AQ57" s="476"/>
      <c r="AR57" s="476"/>
      <c r="AS57" s="477"/>
    </row>
    <row r="58" spans="2:45" ht="69.75" customHeight="1" x14ac:dyDescent="0.25">
      <c r="B58" s="485"/>
      <c r="C58" s="392"/>
      <c r="D58" s="495" t="str">
        <f>'3-IDENTIFICACIÓN DEL RIESGO'!G58</f>
        <v>Alterar u omitir información en la expedición de actos administrativos sobre la implementación de los POSPR</v>
      </c>
      <c r="E58" s="495"/>
      <c r="F58" s="634" t="s">
        <v>692</v>
      </c>
      <c r="G58" s="634" t="s">
        <v>693</v>
      </c>
      <c r="H58" s="634" t="s">
        <v>694</v>
      </c>
      <c r="I58" s="634" t="s">
        <v>695</v>
      </c>
      <c r="J58" s="634" t="s">
        <v>696</v>
      </c>
      <c r="K58" s="634" t="s">
        <v>697</v>
      </c>
      <c r="L58" s="634" t="s">
        <v>698</v>
      </c>
      <c r="M58" s="627" t="s">
        <v>186</v>
      </c>
      <c r="N58" s="169">
        <f t="shared" si="0"/>
        <v>15</v>
      </c>
      <c r="O58" s="156" t="s">
        <v>187</v>
      </c>
      <c r="P58" s="169">
        <f t="shared" si="1"/>
        <v>15</v>
      </c>
      <c r="Q58" s="156" t="s">
        <v>188</v>
      </c>
      <c r="R58" s="169">
        <f t="shared" si="2"/>
        <v>15</v>
      </c>
      <c r="S58" s="156" t="s">
        <v>61</v>
      </c>
      <c r="T58" s="169">
        <f t="shared" si="3"/>
        <v>15</v>
      </c>
      <c r="U58" s="156" t="s">
        <v>189</v>
      </c>
      <c r="V58" s="169">
        <f t="shared" si="4"/>
        <v>15</v>
      </c>
      <c r="W58" s="156" t="s">
        <v>190</v>
      </c>
      <c r="X58" s="169">
        <f t="shared" si="5"/>
        <v>15</v>
      </c>
      <c r="Y58" s="156" t="s">
        <v>191</v>
      </c>
      <c r="Z58" s="169">
        <f t="shared" si="6"/>
        <v>10</v>
      </c>
      <c r="AA58" s="116">
        <f t="shared" si="7"/>
        <v>100</v>
      </c>
      <c r="AB58" s="117" t="str">
        <f t="shared" si="8"/>
        <v>Fuerte</v>
      </c>
      <c r="AC58" s="628" t="s">
        <v>64</v>
      </c>
      <c r="AD58" s="168" t="str">
        <f t="shared" si="9"/>
        <v>Fuerte</v>
      </c>
      <c r="AE58" s="118" t="str">
        <f t="shared" si="10"/>
        <v>100</v>
      </c>
      <c r="AF58" s="629">
        <v>1</v>
      </c>
      <c r="AG58" s="493">
        <f t="shared" ref="AG58" si="165">(AE58+AE59)/AF58</f>
        <v>100</v>
      </c>
      <c r="AH58" s="474" t="str">
        <f t="shared" ref="AH58" si="166">IF(AG58&lt;50,"Débil",IF(AG58&lt;=99,"Moderado",IF(AG58=100,"Fuerte",IF(AG58="","ERROR"))))</f>
        <v>Fuerte</v>
      </c>
      <c r="AI58" s="630" t="s">
        <v>92</v>
      </c>
      <c r="AJ58" s="478">
        <f t="shared" ref="AJ58" si="167">IF(AH58="Débil",0,IF(AND(AH58="Moderado",AI58="Directamente"),1,IF(AND(AH58="Moderado",AI58="No disminuye"),0,IF(AND(AH58="Fuerte",AI58="Directamente"),2,IF(AND(AH58="Fuerte",AI58="No disminuye"),0)))))</f>
        <v>2</v>
      </c>
      <c r="AK58" s="478">
        <f>('4-VALORACIÓN DEL RIESGO'!H34-AJ58)</f>
        <v>1</v>
      </c>
      <c r="AL58" s="478" t="str">
        <f t="shared" ref="AL58" si="168">IF(AK58=5,"Casi Seguro",IF(AK58=4,"Probable",IF(AK58=3,"Posible",IF(AK58=2,"Improbable",IF(AK58=1,"Rara Vez",IF(AK58=0,"Rara Vez",IF(AK58&lt;0,"Rara Vez")))))))</f>
        <v>Rara Vez</v>
      </c>
      <c r="AM58" s="630" t="s">
        <v>92</v>
      </c>
      <c r="AN58" s="482">
        <f t="shared" ref="AN58" si="169">IF(AH58="Débil",0,IF(AND(AH58="Moderado",AM58="Directamente"),1,IF(AND(AH58="Moderado",AM58="Indirectamente"),0,IF(AND(AH58="Moderado",AM58="No disminuye"),0,IF(AND(AH58="Fuerte",AM58="Directamente"),2,IF(AND(AH58="Fuerte",AM58="Indirectamente"),1,IF(AND(AH58="Fuerte",AM58="No disminuye"),0)))))))</f>
        <v>2</v>
      </c>
      <c r="AO58" s="482">
        <f>('4-VALORACIÓN DEL RIESGO'!AD34-AN58)</f>
        <v>3</v>
      </c>
      <c r="AP58" s="479" t="str">
        <f t="shared" ref="AP58" si="170">IF(AO58=5,"Catastrófico",IF(AO58=4,"Mayor",IF(AO58=3,"Moderado",IF(AO58=2,"Moderado",IF(AO58=1,"Moderado")))))</f>
        <v>Moderado</v>
      </c>
      <c r="AQ58" s="476" t="str">
        <f t="shared" ref="AQ58" si="171">IF(OR(AND(AP58="Moderado",AL58="Rara Vez"),AND(AP58="Moderado",AL58="Improbable")),"Moderado",IF(OR(AND(AP58="Mayor",AL58="Improbable"),AND(AP58="Mayor",AL58="Rara Vez"),AND(AP58="Moderado",AL58="Probable"),AND(AP58="Moderado",AL58="Posible")),"Alto",IF(OR(AND(AP58="Moderado",AL58="Casi Seguro"),AND(AP58="Mayor",AL58="Posible"),AND(AP58="Mayor",AL58="Probable"),AND(AP58="Mayor",AL58="Casi Seguro")),"Extremo",IF(AP58="Catastrófico","Extremo"))))</f>
        <v>Moderado</v>
      </c>
      <c r="AR58" s="476"/>
      <c r="AS58" s="477" t="s">
        <v>428</v>
      </c>
    </row>
    <row r="59" spans="2:45" ht="30.75" thickBot="1" x14ac:dyDescent="0.3">
      <c r="B59" s="485"/>
      <c r="C59" s="392"/>
      <c r="D59" s="495"/>
      <c r="E59" s="495"/>
      <c r="F59" s="634"/>
      <c r="G59" s="634"/>
      <c r="H59" s="634"/>
      <c r="I59" s="634"/>
      <c r="J59" s="634"/>
      <c r="K59" s="634"/>
      <c r="L59" s="634"/>
      <c r="M59" s="627"/>
      <c r="N59" s="169" t="b">
        <f t="shared" si="0"/>
        <v>0</v>
      </c>
      <c r="O59" s="156"/>
      <c r="P59" s="169" t="b">
        <f t="shared" si="1"/>
        <v>0</v>
      </c>
      <c r="Q59" s="156"/>
      <c r="R59" s="169" t="b">
        <f t="shared" si="2"/>
        <v>0</v>
      </c>
      <c r="S59" s="156"/>
      <c r="T59" s="169" t="b">
        <f t="shared" si="3"/>
        <v>0</v>
      </c>
      <c r="U59" s="156"/>
      <c r="V59" s="169" t="b">
        <f t="shared" si="4"/>
        <v>0</v>
      </c>
      <c r="W59" s="156"/>
      <c r="X59" s="169" t="b">
        <f t="shared" si="5"/>
        <v>0</v>
      </c>
      <c r="Y59" s="156"/>
      <c r="Z59" s="169" t="b">
        <f t="shared" si="6"/>
        <v>0</v>
      </c>
      <c r="AA59" s="116">
        <f t="shared" si="7"/>
        <v>0</v>
      </c>
      <c r="AB59" s="117" t="str">
        <f t="shared" si="8"/>
        <v>Débil</v>
      </c>
      <c r="AC59" s="628"/>
      <c r="AD59" s="168" t="str">
        <f t="shared" si="9"/>
        <v>Débil</v>
      </c>
      <c r="AE59" s="118" t="str">
        <f t="shared" si="10"/>
        <v>0</v>
      </c>
      <c r="AF59" s="633"/>
      <c r="AG59" s="494"/>
      <c r="AH59" s="475"/>
      <c r="AI59" s="630"/>
      <c r="AJ59" s="478"/>
      <c r="AK59" s="478"/>
      <c r="AL59" s="478"/>
      <c r="AM59" s="630"/>
      <c r="AN59" s="483"/>
      <c r="AO59" s="483"/>
      <c r="AP59" s="479"/>
      <c r="AQ59" s="476"/>
      <c r="AR59" s="476"/>
      <c r="AS59" s="477"/>
    </row>
    <row r="60" spans="2:45" ht="64.5" customHeight="1" x14ac:dyDescent="0.25">
      <c r="B60" s="485"/>
      <c r="C60" s="392"/>
      <c r="D60" s="495" t="str">
        <f>'3-IDENTIFICACIÓN DEL RIESGO'!G60</f>
        <v>Los servidores públicos y/o colaboradores de las UGT, solicitan o reciben dadivas  por diligenciamiento o entrega del Formulario de Inscripción de Sujetos de Ordenamiento - FISO</v>
      </c>
      <c r="E60" s="495"/>
      <c r="F60" s="634" t="s">
        <v>699</v>
      </c>
      <c r="G60" s="634" t="s">
        <v>700</v>
      </c>
      <c r="H60" s="634" t="s">
        <v>701</v>
      </c>
      <c r="I60" s="634" t="s">
        <v>702</v>
      </c>
      <c r="J60" s="634" t="s">
        <v>703</v>
      </c>
      <c r="K60" s="634" t="s">
        <v>704</v>
      </c>
      <c r="L60" s="634" t="s">
        <v>705</v>
      </c>
      <c r="M60" s="627" t="s">
        <v>186</v>
      </c>
      <c r="N60" s="169">
        <f t="shared" si="0"/>
        <v>15</v>
      </c>
      <c r="O60" s="156" t="s">
        <v>187</v>
      </c>
      <c r="P60" s="169">
        <f t="shared" si="1"/>
        <v>15</v>
      </c>
      <c r="Q60" s="156" t="s">
        <v>188</v>
      </c>
      <c r="R60" s="169">
        <f t="shared" si="2"/>
        <v>15</v>
      </c>
      <c r="S60" s="156" t="s">
        <v>61</v>
      </c>
      <c r="T60" s="169">
        <f t="shared" si="3"/>
        <v>15</v>
      </c>
      <c r="U60" s="156" t="s">
        <v>189</v>
      </c>
      <c r="V60" s="169">
        <f t="shared" si="4"/>
        <v>15</v>
      </c>
      <c r="W60" s="156" t="s">
        <v>190</v>
      </c>
      <c r="X60" s="169">
        <f t="shared" si="5"/>
        <v>15</v>
      </c>
      <c r="Y60" s="156" t="s">
        <v>191</v>
      </c>
      <c r="Z60" s="169">
        <f t="shared" si="6"/>
        <v>10</v>
      </c>
      <c r="AA60" s="116">
        <f t="shared" si="7"/>
        <v>100</v>
      </c>
      <c r="AB60" s="117" t="str">
        <f t="shared" si="8"/>
        <v>Fuerte</v>
      </c>
      <c r="AC60" s="628" t="s">
        <v>64</v>
      </c>
      <c r="AD60" s="168" t="str">
        <f t="shared" si="9"/>
        <v>Fuerte</v>
      </c>
      <c r="AE60" s="118" t="str">
        <f t="shared" si="10"/>
        <v>100</v>
      </c>
      <c r="AF60" s="629">
        <v>1</v>
      </c>
      <c r="AG60" s="493">
        <f t="shared" ref="AG60" si="172">(AE60+AE61)/AF60</f>
        <v>100</v>
      </c>
      <c r="AH60" s="474" t="str">
        <f t="shared" ref="AH60" si="173">IF(AG60&lt;50,"Débil",IF(AG60&lt;=99,"Moderado",IF(AG60=100,"Fuerte",IF(AG60="","ERROR"))))</f>
        <v>Fuerte</v>
      </c>
      <c r="AI60" s="630" t="s">
        <v>92</v>
      </c>
      <c r="AJ60" s="478">
        <f t="shared" ref="AJ60" si="174">IF(AH60="Débil",0,IF(AND(AH60="Moderado",AI60="Directamente"),1,IF(AND(AH60="Moderado",AI60="No disminuye"),0,IF(AND(AH60="Fuerte",AI60="Directamente"),2,IF(AND(AH60="Fuerte",AI60="No disminuye"),0)))))</f>
        <v>2</v>
      </c>
      <c r="AK60" s="478">
        <f>('4-VALORACIÓN DEL RIESGO'!H35-AJ60)</f>
        <v>2</v>
      </c>
      <c r="AL60" s="478" t="str">
        <f t="shared" ref="AL60" si="175">IF(AK60=5,"Casi Seguro",IF(AK60=4,"Probable",IF(AK60=3,"Posible",IF(AK60=2,"Improbable",IF(AK60=1,"Rara Vez",IF(AK60=0,"Rara Vez",IF(AK60&lt;0,"Rara Vez")))))))</f>
        <v>Improbable</v>
      </c>
      <c r="AM60" s="630" t="s">
        <v>93</v>
      </c>
      <c r="AN60" s="482">
        <f t="shared" ref="AN60" si="176">IF(AH60="Débil",0,IF(AND(AH60="Moderado",AM60="Directamente"),1,IF(AND(AH60="Moderado",AM60="Indirectamente"),0,IF(AND(AH60="Moderado",AM60="No disminuye"),0,IF(AND(AH60="Fuerte",AM60="Directamente"),2,IF(AND(AH60="Fuerte",AM60="Indirectamente"),1,IF(AND(AH60="Fuerte",AM60="No disminuye"),0)))))))</f>
        <v>1</v>
      </c>
      <c r="AO60" s="482">
        <f>('4-VALORACIÓN DEL RIESGO'!AD35-AN60)</f>
        <v>4</v>
      </c>
      <c r="AP60" s="479" t="str">
        <f t="shared" ref="AP60" si="177">IF(AO60=5,"Catastrófico",IF(AO60=4,"Mayor",IF(AO60=3,"Moderado",IF(AO60=2,"Moderado",IF(AO60=1,"Moderado")))))</f>
        <v>Mayor</v>
      </c>
      <c r="AQ60" s="476" t="str">
        <f t="shared" ref="AQ60" si="178">IF(OR(AND(AP60="Moderado",AL60="Rara Vez"),AND(AP60="Moderado",AL60="Improbable")),"Moderado",IF(OR(AND(AP60="Mayor",AL60="Improbable"),AND(AP60="Mayor",AL60="Rara Vez"),AND(AP60="Moderado",AL60="Probable"),AND(AP60="Moderado",AL60="Posible")),"Alto",IF(OR(AND(AP60="Moderado",AL60="Casi Seguro"),AND(AP60="Mayor",AL60="Posible"),AND(AP60="Mayor",AL60="Probable"),AND(AP60="Mayor",AL60="Casi Seguro")),"Extremo",IF(AP60="Catastrófico","Extremo"))))</f>
        <v>Alto</v>
      </c>
      <c r="AR60" s="476"/>
      <c r="AS60" s="477" t="s">
        <v>428</v>
      </c>
    </row>
    <row r="61" spans="2:45" ht="30.75" thickBot="1" x14ac:dyDescent="0.3">
      <c r="B61" s="486"/>
      <c r="C61" s="393"/>
      <c r="D61" s="495"/>
      <c r="E61" s="495"/>
      <c r="F61" s="634"/>
      <c r="G61" s="634"/>
      <c r="H61" s="634"/>
      <c r="I61" s="634"/>
      <c r="J61" s="634"/>
      <c r="K61" s="634"/>
      <c r="L61" s="634"/>
      <c r="M61" s="627"/>
      <c r="N61" s="169" t="b">
        <f t="shared" si="0"/>
        <v>0</v>
      </c>
      <c r="O61" s="156"/>
      <c r="P61" s="169" t="b">
        <f t="shared" si="1"/>
        <v>0</v>
      </c>
      <c r="Q61" s="156"/>
      <c r="R61" s="169" t="b">
        <f t="shared" si="2"/>
        <v>0</v>
      </c>
      <c r="S61" s="156"/>
      <c r="T61" s="169" t="b">
        <f t="shared" si="3"/>
        <v>0</v>
      </c>
      <c r="U61" s="156"/>
      <c r="V61" s="169" t="b">
        <f t="shared" si="4"/>
        <v>0</v>
      </c>
      <c r="W61" s="156"/>
      <c r="X61" s="169" t="b">
        <f t="shared" si="5"/>
        <v>0</v>
      </c>
      <c r="Y61" s="156"/>
      <c r="Z61" s="169" t="b">
        <f t="shared" si="6"/>
        <v>0</v>
      </c>
      <c r="AA61" s="116">
        <f t="shared" si="7"/>
        <v>0</v>
      </c>
      <c r="AB61" s="117" t="str">
        <f t="shared" si="8"/>
        <v>Débil</v>
      </c>
      <c r="AC61" s="628"/>
      <c r="AD61" s="168" t="str">
        <f t="shared" si="9"/>
        <v>Débil</v>
      </c>
      <c r="AE61" s="118" t="str">
        <f t="shared" si="10"/>
        <v>0</v>
      </c>
      <c r="AF61" s="633"/>
      <c r="AG61" s="494"/>
      <c r="AH61" s="475"/>
      <c r="AI61" s="630"/>
      <c r="AJ61" s="478"/>
      <c r="AK61" s="478"/>
      <c r="AL61" s="478"/>
      <c r="AM61" s="630"/>
      <c r="AN61" s="483"/>
      <c r="AO61" s="483"/>
      <c r="AP61" s="479"/>
      <c r="AQ61" s="476"/>
      <c r="AR61" s="476"/>
      <c r="AS61" s="477"/>
    </row>
    <row r="62" spans="2:45" ht="107.25" customHeight="1" x14ac:dyDescent="0.25">
      <c r="B62" s="484" t="str">
        <f>'3-IDENTIFICACIÓN DEL RIESGO'!B62</f>
        <v>Seguridad Jurídica sobre la Titularidad de la Tierra y los Territorios</v>
      </c>
      <c r="C62" s="391" t="str">
        <f>'3-IDENTIFICACIÓN DEL RIESGO'!E62</f>
        <v>1. Dirección de Gestión Jurídica de Tierras.
2. Subdirección de procesos Agrarios y Gestión Jurídica.
3. Subdirección de seguridad Jurídica.
4. Dirección Asuntos Étnicos.
5. Subdirección Asuntos Étnicos.</v>
      </c>
      <c r="D62" s="495" t="str">
        <f>'3-IDENTIFICACIÓN DEL RIESGO'!G62</f>
        <v xml:space="preserve">Servidores públicos o colaboradores de la ANT, que en beneficio propio o de un tercero dilaten, omitan o incidan indebidamente en trámites o actuaciones administrativas de procesos agrarios o formalización de la propiedad privada rural. </v>
      </c>
      <c r="E62" s="495"/>
      <c r="F62" s="634" t="s">
        <v>706</v>
      </c>
      <c r="G62" s="634" t="s">
        <v>707</v>
      </c>
      <c r="H62" s="634" t="s">
        <v>708</v>
      </c>
      <c r="I62" s="634" t="s">
        <v>709</v>
      </c>
      <c r="J62" s="634" t="s">
        <v>710</v>
      </c>
      <c r="K62" s="634" t="s">
        <v>711</v>
      </c>
      <c r="L62" s="634" t="s">
        <v>712</v>
      </c>
      <c r="M62" s="627" t="s">
        <v>186</v>
      </c>
      <c r="N62" s="169">
        <f t="shared" si="0"/>
        <v>15</v>
      </c>
      <c r="O62" s="156" t="s">
        <v>187</v>
      </c>
      <c r="P62" s="169">
        <f t="shared" si="1"/>
        <v>15</v>
      </c>
      <c r="Q62" s="156" t="s">
        <v>188</v>
      </c>
      <c r="R62" s="169">
        <f t="shared" si="2"/>
        <v>15</v>
      </c>
      <c r="S62" s="156" t="s">
        <v>61</v>
      </c>
      <c r="T62" s="169">
        <f t="shared" si="3"/>
        <v>15</v>
      </c>
      <c r="U62" s="156" t="s">
        <v>189</v>
      </c>
      <c r="V62" s="169">
        <f t="shared" si="4"/>
        <v>15</v>
      </c>
      <c r="W62" s="156" t="s">
        <v>190</v>
      </c>
      <c r="X62" s="169">
        <f t="shared" si="5"/>
        <v>15</v>
      </c>
      <c r="Y62" s="156" t="s">
        <v>191</v>
      </c>
      <c r="Z62" s="169">
        <f t="shared" si="6"/>
        <v>10</v>
      </c>
      <c r="AA62" s="116">
        <f t="shared" si="7"/>
        <v>100</v>
      </c>
      <c r="AB62" s="117" t="str">
        <f t="shared" si="8"/>
        <v>Fuerte</v>
      </c>
      <c r="AC62" s="628" t="s">
        <v>64</v>
      </c>
      <c r="AD62" s="168" t="str">
        <f t="shared" si="9"/>
        <v>Fuerte</v>
      </c>
      <c r="AE62" s="118" t="str">
        <f t="shared" si="10"/>
        <v>100</v>
      </c>
      <c r="AF62" s="629">
        <v>1</v>
      </c>
      <c r="AG62" s="493">
        <f t="shared" ref="AG62" si="179">(AE62+AE63)/AF62</f>
        <v>100</v>
      </c>
      <c r="AH62" s="474" t="str">
        <f t="shared" ref="AH62" si="180">IF(AG62&lt;50,"Débil",IF(AG62&lt;=99,"Moderado",IF(AG62=100,"Fuerte",IF(AG62="","ERROR"))))</f>
        <v>Fuerte</v>
      </c>
      <c r="AI62" s="630" t="s">
        <v>92</v>
      </c>
      <c r="AJ62" s="478">
        <f t="shared" ref="AJ62" si="181">IF(AH62="Débil",0,IF(AND(AH62="Moderado",AI62="Directamente"),1,IF(AND(AH62="Moderado",AI62="No disminuye"),0,IF(AND(AH62="Fuerte",AI62="Directamente"),2,IF(AND(AH62="Fuerte",AI62="No disminuye"),0)))))</f>
        <v>2</v>
      </c>
      <c r="AK62" s="478">
        <f>('4-VALORACIÓN DEL RIESGO'!H36-AJ62)</f>
        <v>-1</v>
      </c>
      <c r="AL62" s="478" t="str">
        <f t="shared" ref="AL62" si="182">IF(AK62=5,"Casi Seguro",IF(AK62=4,"Probable",IF(AK62=3,"Posible",IF(AK62=2,"Improbable",IF(AK62=1,"Rara Vez",IF(AK62=0,"Rara Vez",IF(AK62&lt;0,"Rara Vez")))))))</f>
        <v>Rara Vez</v>
      </c>
      <c r="AM62" s="630" t="s">
        <v>94</v>
      </c>
      <c r="AN62" s="482">
        <f t="shared" ref="AN62" si="183">IF(AH62="Débil",0,IF(AND(AH62="Moderado",AM62="Directamente"),1,IF(AND(AH62="Moderado",AM62="Indirectamente"),0,IF(AND(AH62="Moderado",AM62="No disminuye"),0,IF(AND(AH62="Fuerte",AM62="Directamente"),2,IF(AND(AH62="Fuerte",AM62="Indirectamente"),1,IF(AND(AH62="Fuerte",AM62="No disminuye"),0)))))))</f>
        <v>0</v>
      </c>
      <c r="AO62" s="482">
        <f>('4-VALORACIÓN DEL RIESGO'!AD36-AN62)</f>
        <v>5</v>
      </c>
      <c r="AP62" s="479" t="str">
        <f t="shared" ref="AP62" si="184">IF(AO62=5,"Catastrófico",IF(AO62=4,"Mayor",IF(AO62=3,"Moderado",IF(AO62=2,"Moderado",IF(AO62=1,"Moderado")))))</f>
        <v>Catastrófico</v>
      </c>
      <c r="AQ62" s="476" t="str">
        <f t="shared" ref="AQ62" si="185">IF(OR(AND(AP62="Moderado",AL62="Rara Vez"),AND(AP62="Moderado",AL62="Improbable")),"Moderado",IF(OR(AND(AP62="Mayor",AL62="Improbable"),AND(AP62="Mayor",AL62="Rara Vez"),AND(AP62="Moderado",AL62="Probable"),AND(AP62="Moderado",AL62="Posible")),"Alto",IF(OR(AND(AP62="Moderado",AL62="Casi Seguro"),AND(AP62="Mayor",AL62="Posible"),AND(AP62="Mayor",AL62="Probable"),AND(AP62="Mayor",AL62="Casi Seguro")),"Extremo",IF(AP62="Catastrófico","Extremo"))))</f>
        <v>Extremo</v>
      </c>
      <c r="AR62" s="476"/>
      <c r="AS62" s="477" t="s">
        <v>428</v>
      </c>
    </row>
    <row r="63" spans="2:45" ht="30.75" thickBot="1" x14ac:dyDescent="0.3">
      <c r="B63" s="485"/>
      <c r="C63" s="392"/>
      <c r="D63" s="495"/>
      <c r="E63" s="495"/>
      <c r="F63" s="634"/>
      <c r="G63" s="634"/>
      <c r="H63" s="634"/>
      <c r="I63" s="634"/>
      <c r="J63" s="634"/>
      <c r="K63" s="634"/>
      <c r="L63" s="634"/>
      <c r="M63" s="627"/>
      <c r="N63" s="169" t="b">
        <f t="shared" si="0"/>
        <v>0</v>
      </c>
      <c r="O63" s="156"/>
      <c r="P63" s="169" t="b">
        <f t="shared" si="1"/>
        <v>0</v>
      </c>
      <c r="Q63" s="156"/>
      <c r="R63" s="169" t="b">
        <f t="shared" si="2"/>
        <v>0</v>
      </c>
      <c r="S63" s="156"/>
      <c r="T63" s="169" t="b">
        <f t="shared" si="3"/>
        <v>0</v>
      </c>
      <c r="U63" s="156"/>
      <c r="V63" s="169" t="b">
        <f t="shared" si="4"/>
        <v>0</v>
      </c>
      <c r="W63" s="156"/>
      <c r="X63" s="169" t="b">
        <f t="shared" si="5"/>
        <v>0</v>
      </c>
      <c r="Y63" s="156"/>
      <c r="Z63" s="169" t="b">
        <f t="shared" si="6"/>
        <v>0</v>
      </c>
      <c r="AA63" s="116">
        <f t="shared" si="7"/>
        <v>0</v>
      </c>
      <c r="AB63" s="117" t="str">
        <f t="shared" si="8"/>
        <v>Débil</v>
      </c>
      <c r="AC63" s="628"/>
      <c r="AD63" s="168" t="str">
        <f t="shared" si="9"/>
        <v>Débil</v>
      </c>
      <c r="AE63" s="118" t="str">
        <f t="shared" si="10"/>
        <v>0</v>
      </c>
      <c r="AF63" s="633"/>
      <c r="AG63" s="494"/>
      <c r="AH63" s="475"/>
      <c r="AI63" s="630"/>
      <c r="AJ63" s="478"/>
      <c r="AK63" s="478"/>
      <c r="AL63" s="478"/>
      <c r="AM63" s="630"/>
      <c r="AN63" s="483"/>
      <c r="AO63" s="483"/>
      <c r="AP63" s="479"/>
      <c r="AQ63" s="476"/>
      <c r="AR63" s="476"/>
      <c r="AS63" s="477"/>
    </row>
    <row r="64" spans="2:45" ht="30" x14ac:dyDescent="0.25">
      <c r="B64" s="485"/>
      <c r="C64" s="392"/>
      <c r="D64" s="495">
        <f>'3-IDENTIFICACIÓN DEL RIESGO'!G64</f>
        <v>0</v>
      </c>
      <c r="E64" s="495"/>
      <c r="F64" s="634"/>
      <c r="G64" s="634"/>
      <c r="H64" s="634"/>
      <c r="I64" s="634"/>
      <c r="J64" s="634"/>
      <c r="K64" s="634"/>
      <c r="L64" s="634"/>
      <c r="M64" s="627"/>
      <c r="N64" s="169" t="b">
        <f t="shared" si="0"/>
        <v>0</v>
      </c>
      <c r="O64" s="156"/>
      <c r="P64" s="169" t="b">
        <f t="shared" si="1"/>
        <v>0</v>
      </c>
      <c r="Q64" s="156"/>
      <c r="R64" s="169" t="b">
        <f t="shared" si="2"/>
        <v>0</v>
      </c>
      <c r="S64" s="156"/>
      <c r="T64" s="169" t="b">
        <f t="shared" si="3"/>
        <v>0</v>
      </c>
      <c r="U64" s="156"/>
      <c r="V64" s="169" t="b">
        <f t="shared" si="4"/>
        <v>0</v>
      </c>
      <c r="W64" s="156"/>
      <c r="X64" s="169" t="b">
        <f t="shared" si="5"/>
        <v>0</v>
      </c>
      <c r="Y64" s="156"/>
      <c r="Z64" s="169" t="b">
        <f t="shared" si="6"/>
        <v>0</v>
      </c>
      <c r="AA64" s="116">
        <f t="shared" si="7"/>
        <v>0</v>
      </c>
      <c r="AB64" s="117" t="str">
        <f t="shared" si="8"/>
        <v>Débil</v>
      </c>
      <c r="AC64" s="628"/>
      <c r="AD64" s="168" t="str">
        <f t="shared" si="9"/>
        <v>Débil</v>
      </c>
      <c r="AE64" s="118" t="str">
        <f t="shared" si="10"/>
        <v>0</v>
      </c>
      <c r="AF64" s="629"/>
      <c r="AG64" s="493" t="e">
        <f t="shared" ref="AG64" si="186">(AE64+AE65)/AF64</f>
        <v>#DIV/0!</v>
      </c>
      <c r="AH64" s="474" t="e">
        <f t="shared" ref="AH64" si="187">IF(AG64&lt;50,"Débil",IF(AG64&lt;=99,"Moderado",IF(AG64=100,"Fuerte",IF(AG64="","ERROR"))))</f>
        <v>#DIV/0!</v>
      </c>
      <c r="AI64" s="630"/>
      <c r="AJ64" s="478" t="e">
        <f t="shared" ref="AJ64" si="188">IF(AH64="Débil",0,IF(AND(AH64="Moderado",AI64="Directamente"),1,IF(AND(AH64="Moderado",AI64="No disminuye"),0,IF(AND(AH64="Fuerte",AI64="Directamente"),2,IF(AND(AH64="Fuerte",AI64="No disminuye"),0)))))</f>
        <v>#DIV/0!</v>
      </c>
      <c r="AK64" s="478" t="e">
        <f>('4-VALORACIÓN DEL RIESGO'!H37-AJ64)</f>
        <v>#DIV/0!</v>
      </c>
      <c r="AL64" s="478" t="e">
        <f t="shared" ref="AL64" si="189">IF(AK64=5,"Casi Seguro",IF(AK64=4,"Probable",IF(AK64=3,"Posible",IF(AK64=2,"Improbable",IF(AK64=1,"Rara Vez",IF(AK64=0,"Rara Vez",IF(AK64&lt;0,"Rara Vez")))))))</f>
        <v>#DIV/0!</v>
      </c>
      <c r="AM64" s="630"/>
      <c r="AN64" s="482" t="e">
        <f t="shared" ref="AN64" si="190">IF(AH64="Débil",0,IF(AND(AH64="Moderado",AM64="Directamente"),1,IF(AND(AH64="Moderado",AM64="Indirectamente"),0,IF(AND(AH64="Moderado",AM64="No disminuye"),0,IF(AND(AH64="Fuerte",AM64="Directamente"),2,IF(AND(AH64="Fuerte",AM64="Indirectamente"),1,IF(AND(AH64="Fuerte",AM64="No disminuye"),0)))))))</f>
        <v>#DIV/0!</v>
      </c>
      <c r="AO64" s="482" t="e">
        <f>('4-VALORACIÓN DEL RIESGO'!AD37-AN64)</f>
        <v>#DIV/0!</v>
      </c>
      <c r="AP64" s="479" t="e">
        <f t="shared" ref="AP64" si="191">IF(AO64=5,"Catastrófico",IF(AO64=4,"Mayor",IF(AO64=3,"Moderado",IF(AO64=2,"Moderado",IF(AO64=1,"Moderado")))))</f>
        <v>#DIV/0!</v>
      </c>
      <c r="AQ64" s="476" t="e">
        <f t="shared" ref="AQ64" si="192">IF(OR(AND(AP64="Moderado",AL64="Rara Vez"),AND(AP64="Moderado",AL64="Improbable")),"Moderado",IF(OR(AND(AP64="Mayor",AL64="Improbable"),AND(AP64="Mayor",AL64="Rara Vez"),AND(AP64="Moderado",AL64="Probable"),AND(AP64="Moderado",AL64="Posible")),"Alto",IF(OR(AND(AP64="Moderado",AL64="Casi Seguro"),AND(AP64="Mayor",AL64="Posible"),AND(AP64="Mayor",AL64="Probable"),AND(AP64="Mayor",AL64="Casi Seguro")),"Extremo",IF(AP64="Catastrófico","Extremo"))))</f>
        <v>#DIV/0!</v>
      </c>
      <c r="AR64" s="476"/>
      <c r="AS64" s="477" t="s">
        <v>428</v>
      </c>
    </row>
    <row r="65" spans="2:45" ht="30.75" thickBot="1" x14ac:dyDescent="0.3">
      <c r="B65" s="485"/>
      <c r="C65" s="392"/>
      <c r="D65" s="495"/>
      <c r="E65" s="495"/>
      <c r="F65" s="634"/>
      <c r="G65" s="634"/>
      <c r="H65" s="634"/>
      <c r="I65" s="634"/>
      <c r="J65" s="634"/>
      <c r="K65" s="634"/>
      <c r="L65" s="634"/>
      <c r="M65" s="627"/>
      <c r="N65" s="169" t="b">
        <f t="shared" si="0"/>
        <v>0</v>
      </c>
      <c r="O65" s="156"/>
      <c r="P65" s="169" t="b">
        <f t="shared" si="1"/>
        <v>0</v>
      </c>
      <c r="Q65" s="156"/>
      <c r="R65" s="169" t="b">
        <f t="shared" si="2"/>
        <v>0</v>
      </c>
      <c r="S65" s="156"/>
      <c r="T65" s="169" t="b">
        <f t="shared" si="3"/>
        <v>0</v>
      </c>
      <c r="U65" s="156"/>
      <c r="V65" s="169" t="b">
        <f t="shared" si="4"/>
        <v>0</v>
      </c>
      <c r="W65" s="156"/>
      <c r="X65" s="169" t="b">
        <f t="shared" si="5"/>
        <v>0</v>
      </c>
      <c r="Y65" s="156"/>
      <c r="Z65" s="169" t="b">
        <f t="shared" si="6"/>
        <v>0</v>
      </c>
      <c r="AA65" s="116">
        <f t="shared" si="7"/>
        <v>0</v>
      </c>
      <c r="AB65" s="117" t="str">
        <f t="shared" si="8"/>
        <v>Débil</v>
      </c>
      <c r="AC65" s="628"/>
      <c r="AD65" s="168" t="str">
        <f t="shared" si="9"/>
        <v>Débil</v>
      </c>
      <c r="AE65" s="118" t="str">
        <f t="shared" si="10"/>
        <v>0</v>
      </c>
      <c r="AF65" s="633"/>
      <c r="AG65" s="494"/>
      <c r="AH65" s="475"/>
      <c r="AI65" s="630"/>
      <c r="AJ65" s="478"/>
      <c r="AK65" s="478"/>
      <c r="AL65" s="478"/>
      <c r="AM65" s="630"/>
      <c r="AN65" s="483"/>
      <c r="AO65" s="483"/>
      <c r="AP65" s="479"/>
      <c r="AQ65" s="476"/>
      <c r="AR65" s="476"/>
      <c r="AS65" s="477"/>
    </row>
    <row r="66" spans="2:45" ht="30" x14ac:dyDescent="0.25">
      <c r="B66" s="485"/>
      <c r="C66" s="392"/>
      <c r="D66" s="495">
        <f>'3-IDENTIFICACIÓN DEL RIESGO'!G66</f>
        <v>0</v>
      </c>
      <c r="E66" s="495"/>
      <c r="F66" s="634"/>
      <c r="G66" s="634"/>
      <c r="H66" s="634"/>
      <c r="I66" s="634"/>
      <c r="J66" s="634"/>
      <c r="K66" s="634"/>
      <c r="L66" s="634"/>
      <c r="M66" s="627"/>
      <c r="N66" s="169" t="b">
        <f t="shared" si="0"/>
        <v>0</v>
      </c>
      <c r="O66" s="156"/>
      <c r="P66" s="169" t="b">
        <f t="shared" si="1"/>
        <v>0</v>
      </c>
      <c r="Q66" s="156"/>
      <c r="R66" s="169" t="b">
        <f t="shared" si="2"/>
        <v>0</v>
      </c>
      <c r="S66" s="156"/>
      <c r="T66" s="169" t="b">
        <f t="shared" si="3"/>
        <v>0</v>
      </c>
      <c r="U66" s="156"/>
      <c r="V66" s="169" t="b">
        <f t="shared" si="4"/>
        <v>0</v>
      </c>
      <c r="W66" s="156"/>
      <c r="X66" s="169" t="b">
        <f t="shared" si="5"/>
        <v>0</v>
      </c>
      <c r="Y66" s="156"/>
      <c r="Z66" s="169" t="b">
        <f t="shared" si="6"/>
        <v>0</v>
      </c>
      <c r="AA66" s="116">
        <f t="shared" si="7"/>
        <v>0</v>
      </c>
      <c r="AB66" s="117" t="str">
        <f t="shared" si="8"/>
        <v>Débil</v>
      </c>
      <c r="AC66" s="628"/>
      <c r="AD66" s="168" t="str">
        <f t="shared" si="9"/>
        <v>Débil</v>
      </c>
      <c r="AE66" s="118" t="str">
        <f t="shared" si="10"/>
        <v>0</v>
      </c>
      <c r="AF66" s="629"/>
      <c r="AG66" s="493" t="e">
        <f t="shared" ref="AG66" si="193">(AE66+AE67)/AF66</f>
        <v>#DIV/0!</v>
      </c>
      <c r="AH66" s="474" t="e">
        <f t="shared" ref="AH66" si="194">IF(AG66&lt;50,"Débil",IF(AG66&lt;=99,"Moderado",IF(AG66=100,"Fuerte",IF(AG66="","ERROR"))))</f>
        <v>#DIV/0!</v>
      </c>
      <c r="AI66" s="630"/>
      <c r="AJ66" s="478" t="e">
        <f t="shared" ref="AJ66" si="195">IF(AH66="Débil",0,IF(AND(AH66="Moderado",AI66="Directamente"),1,IF(AND(AH66="Moderado",AI66="No disminuye"),0,IF(AND(AH66="Fuerte",AI66="Directamente"),2,IF(AND(AH66="Fuerte",AI66="No disminuye"),0)))))</f>
        <v>#DIV/0!</v>
      </c>
      <c r="AK66" s="478" t="e">
        <f>('4-VALORACIÓN DEL RIESGO'!H38-AJ66)</f>
        <v>#DIV/0!</v>
      </c>
      <c r="AL66" s="478" t="e">
        <f t="shared" ref="AL66" si="196">IF(AK66=5,"Casi Seguro",IF(AK66=4,"Probable",IF(AK66=3,"Posible",IF(AK66=2,"Improbable",IF(AK66=1,"Rara Vez",IF(AK66=0,"Rara Vez",IF(AK66&lt;0,"Rara Vez")))))))</f>
        <v>#DIV/0!</v>
      </c>
      <c r="AM66" s="630"/>
      <c r="AN66" s="482" t="e">
        <f t="shared" ref="AN66" si="197">IF(AH66="Débil",0,IF(AND(AH66="Moderado",AM66="Directamente"),1,IF(AND(AH66="Moderado",AM66="Indirectamente"),0,IF(AND(AH66="Moderado",AM66="No disminuye"),0,IF(AND(AH66="Fuerte",AM66="Directamente"),2,IF(AND(AH66="Fuerte",AM66="Indirectamente"),1,IF(AND(AH66="Fuerte",AM66="No disminuye"),0)))))))</f>
        <v>#DIV/0!</v>
      </c>
      <c r="AO66" s="482" t="e">
        <f>('4-VALORACIÓN DEL RIESGO'!AD38-AN66)</f>
        <v>#DIV/0!</v>
      </c>
      <c r="AP66" s="479" t="e">
        <f t="shared" ref="AP66" si="198">IF(AO66=5,"Catastrófico",IF(AO66=4,"Mayor",IF(AO66=3,"Moderado",IF(AO66=2,"Moderado",IF(AO66=1,"Moderado")))))</f>
        <v>#DIV/0!</v>
      </c>
      <c r="AQ66" s="476" t="e">
        <f t="shared" ref="AQ66" si="199">IF(OR(AND(AP66="Moderado",AL66="Rara Vez"),AND(AP66="Moderado",AL66="Improbable")),"Moderado",IF(OR(AND(AP66="Mayor",AL66="Improbable"),AND(AP66="Mayor",AL66="Rara Vez"),AND(AP66="Moderado",AL66="Probable"),AND(AP66="Moderado",AL66="Posible")),"Alto",IF(OR(AND(AP66="Moderado",AL66="Casi Seguro"),AND(AP66="Mayor",AL66="Posible"),AND(AP66="Mayor",AL66="Probable"),AND(AP66="Mayor",AL66="Casi Seguro")),"Extremo",IF(AP66="Catastrófico","Extremo"))))</f>
        <v>#DIV/0!</v>
      </c>
      <c r="AR66" s="476"/>
      <c r="AS66" s="477" t="s">
        <v>428</v>
      </c>
    </row>
    <row r="67" spans="2:45" ht="30.75" thickBot="1" x14ac:dyDescent="0.3">
      <c r="B67" s="485"/>
      <c r="C67" s="392"/>
      <c r="D67" s="495"/>
      <c r="E67" s="495"/>
      <c r="F67" s="634"/>
      <c r="G67" s="634"/>
      <c r="H67" s="634"/>
      <c r="I67" s="634"/>
      <c r="J67" s="634"/>
      <c r="K67" s="634"/>
      <c r="L67" s="634"/>
      <c r="M67" s="627"/>
      <c r="N67" s="169" t="b">
        <f t="shared" si="0"/>
        <v>0</v>
      </c>
      <c r="O67" s="156"/>
      <c r="P67" s="169" t="b">
        <f t="shared" si="1"/>
        <v>0</v>
      </c>
      <c r="Q67" s="156"/>
      <c r="R67" s="169" t="b">
        <f t="shared" si="2"/>
        <v>0</v>
      </c>
      <c r="S67" s="156"/>
      <c r="T67" s="169" t="b">
        <f t="shared" si="3"/>
        <v>0</v>
      </c>
      <c r="U67" s="156"/>
      <c r="V67" s="169" t="b">
        <f t="shared" si="4"/>
        <v>0</v>
      </c>
      <c r="W67" s="156"/>
      <c r="X67" s="169" t="b">
        <f t="shared" si="5"/>
        <v>0</v>
      </c>
      <c r="Y67" s="156"/>
      <c r="Z67" s="169" t="b">
        <f t="shared" si="6"/>
        <v>0</v>
      </c>
      <c r="AA67" s="116">
        <f t="shared" si="7"/>
        <v>0</v>
      </c>
      <c r="AB67" s="117" t="str">
        <f t="shared" si="8"/>
        <v>Débil</v>
      </c>
      <c r="AC67" s="628"/>
      <c r="AD67" s="168" t="str">
        <f t="shared" si="9"/>
        <v>Débil</v>
      </c>
      <c r="AE67" s="118" t="str">
        <f t="shared" si="10"/>
        <v>0</v>
      </c>
      <c r="AF67" s="633"/>
      <c r="AG67" s="494"/>
      <c r="AH67" s="475"/>
      <c r="AI67" s="630"/>
      <c r="AJ67" s="478"/>
      <c r="AK67" s="478"/>
      <c r="AL67" s="478"/>
      <c r="AM67" s="630"/>
      <c r="AN67" s="483"/>
      <c r="AO67" s="483"/>
      <c r="AP67" s="479"/>
      <c r="AQ67" s="476"/>
      <c r="AR67" s="476"/>
      <c r="AS67" s="477"/>
    </row>
    <row r="68" spans="2:45" ht="74.25" customHeight="1" x14ac:dyDescent="0.25">
      <c r="B68" s="485"/>
      <c r="C68" s="392"/>
      <c r="D68" s="495" t="str">
        <f>'3-IDENTIFICACIÓN DEL RIESGO'!G68</f>
        <v>Servidores públicos y/o colaboradores de las UGT reciben dádivas por agilizar, omitir o dilatar trámites para el desarrollo de procesos agrarios</v>
      </c>
      <c r="E68" s="495"/>
      <c r="F68" s="634" t="s">
        <v>699</v>
      </c>
      <c r="G68" s="634" t="s">
        <v>700</v>
      </c>
      <c r="H68" s="634" t="s">
        <v>713</v>
      </c>
      <c r="I68" s="634" t="s">
        <v>714</v>
      </c>
      <c r="J68" s="634" t="s">
        <v>703</v>
      </c>
      <c r="K68" s="634" t="s">
        <v>715</v>
      </c>
      <c r="L68" s="634" t="s">
        <v>716</v>
      </c>
      <c r="M68" s="627" t="s">
        <v>186</v>
      </c>
      <c r="N68" s="169">
        <f t="shared" si="0"/>
        <v>15</v>
      </c>
      <c r="O68" s="156" t="s">
        <v>187</v>
      </c>
      <c r="P68" s="169">
        <f t="shared" si="1"/>
        <v>15</v>
      </c>
      <c r="Q68" s="156" t="s">
        <v>188</v>
      </c>
      <c r="R68" s="169">
        <f t="shared" si="2"/>
        <v>15</v>
      </c>
      <c r="S68" s="156" t="s">
        <v>61</v>
      </c>
      <c r="T68" s="169">
        <f t="shared" si="3"/>
        <v>15</v>
      </c>
      <c r="U68" s="156" t="s">
        <v>189</v>
      </c>
      <c r="V68" s="169">
        <f t="shared" si="4"/>
        <v>15</v>
      </c>
      <c r="W68" s="156" t="s">
        <v>190</v>
      </c>
      <c r="X68" s="169">
        <f t="shared" si="5"/>
        <v>15</v>
      </c>
      <c r="Y68" s="156" t="s">
        <v>191</v>
      </c>
      <c r="Z68" s="169">
        <f t="shared" si="6"/>
        <v>10</v>
      </c>
      <c r="AA68" s="116">
        <f t="shared" si="7"/>
        <v>100</v>
      </c>
      <c r="AB68" s="117" t="str">
        <f t="shared" si="8"/>
        <v>Fuerte</v>
      </c>
      <c r="AC68" s="628" t="s">
        <v>58</v>
      </c>
      <c r="AD68" s="168" t="str">
        <f t="shared" si="9"/>
        <v>Moderado</v>
      </c>
      <c r="AE68" s="118" t="str">
        <f t="shared" si="10"/>
        <v>50</v>
      </c>
      <c r="AF68" s="629">
        <v>1</v>
      </c>
      <c r="AG68" s="493">
        <f t="shared" ref="AG68" si="200">(AE68+AE69)/AF68</f>
        <v>50</v>
      </c>
      <c r="AH68" s="474" t="str">
        <f t="shared" ref="AH68" si="201">IF(AG68&lt;50,"Débil",IF(AG68&lt;=99,"Moderado",IF(AG68=100,"Fuerte",IF(AG68="","ERROR"))))</f>
        <v>Moderado</v>
      </c>
      <c r="AI68" s="630" t="s">
        <v>92</v>
      </c>
      <c r="AJ68" s="478">
        <f t="shared" ref="AJ68" si="202">IF(AH68="Débil",0,IF(AND(AH68="Moderado",AI68="Directamente"),1,IF(AND(AH68="Moderado",AI68="No disminuye"),0,IF(AND(AH68="Fuerte",AI68="Directamente"),2,IF(AND(AH68="Fuerte",AI68="No disminuye"),0)))))</f>
        <v>1</v>
      </c>
      <c r="AK68" s="478">
        <f>('4-VALORACIÓN DEL RIESGO'!H39-AJ68)</f>
        <v>3</v>
      </c>
      <c r="AL68" s="478" t="str">
        <f t="shared" ref="AL68" si="203">IF(AK68=5,"Casi Seguro",IF(AK68=4,"Probable",IF(AK68=3,"Posible",IF(AK68=2,"Improbable",IF(AK68=1,"Rara Vez",IF(AK68=0,"Rara Vez",IF(AK68&lt;0,"Rara Vez")))))))</f>
        <v>Posible</v>
      </c>
      <c r="AM68" s="630" t="s">
        <v>94</v>
      </c>
      <c r="AN68" s="482">
        <f t="shared" ref="AN68" si="204">IF(AH68="Débil",0,IF(AND(AH68="Moderado",AM68="Directamente"),1,IF(AND(AH68="Moderado",AM68="Indirectamente"),0,IF(AND(AH68="Moderado",AM68="No disminuye"),0,IF(AND(AH68="Fuerte",AM68="Directamente"),2,IF(AND(AH68="Fuerte",AM68="Indirectamente"),1,IF(AND(AH68="Fuerte",AM68="No disminuye"),0)))))))</f>
        <v>0</v>
      </c>
      <c r="AO68" s="482">
        <f>('4-VALORACIÓN DEL RIESGO'!AD39-AN68)</f>
        <v>5</v>
      </c>
      <c r="AP68" s="479" t="str">
        <f t="shared" ref="AP68" si="205">IF(AO68=5,"Catastrófico",IF(AO68=4,"Mayor",IF(AO68=3,"Moderado",IF(AO68=2,"Moderado",IF(AO68=1,"Moderado")))))</f>
        <v>Catastrófico</v>
      </c>
      <c r="AQ68" s="476" t="str">
        <f t="shared" ref="AQ68" si="206">IF(OR(AND(AP68="Moderado",AL68="Rara Vez"),AND(AP68="Moderado",AL68="Improbable")),"Moderado",IF(OR(AND(AP68="Mayor",AL68="Improbable"),AND(AP68="Mayor",AL68="Rara Vez"),AND(AP68="Moderado",AL68="Probable"),AND(AP68="Moderado",AL68="Posible")),"Alto",IF(OR(AND(AP68="Moderado",AL68="Casi Seguro"),AND(AP68="Mayor",AL68="Posible"),AND(AP68="Mayor",AL68="Probable"),AND(AP68="Mayor",AL68="Casi Seguro")),"Extremo",IF(AP68="Catastrófico","Extremo"))))</f>
        <v>Extremo</v>
      </c>
      <c r="AR68" s="476"/>
      <c r="AS68" s="477" t="s">
        <v>428</v>
      </c>
    </row>
    <row r="69" spans="2:45" ht="30.75" thickBot="1" x14ac:dyDescent="0.3">
      <c r="B69" s="485"/>
      <c r="C69" s="392"/>
      <c r="D69" s="495"/>
      <c r="E69" s="495"/>
      <c r="F69" s="634"/>
      <c r="G69" s="634"/>
      <c r="H69" s="634"/>
      <c r="I69" s="634"/>
      <c r="J69" s="634"/>
      <c r="K69" s="634"/>
      <c r="L69" s="634"/>
      <c r="M69" s="627"/>
      <c r="N69" s="169" t="b">
        <f t="shared" si="0"/>
        <v>0</v>
      </c>
      <c r="O69" s="156"/>
      <c r="P69" s="169" t="b">
        <f t="shared" si="1"/>
        <v>0</v>
      </c>
      <c r="Q69" s="156"/>
      <c r="R69" s="169" t="b">
        <f t="shared" si="2"/>
        <v>0</v>
      </c>
      <c r="S69" s="156"/>
      <c r="T69" s="169" t="b">
        <f t="shared" si="3"/>
        <v>0</v>
      </c>
      <c r="U69" s="156"/>
      <c r="V69" s="169" t="b">
        <f t="shared" si="4"/>
        <v>0</v>
      </c>
      <c r="W69" s="156"/>
      <c r="X69" s="169" t="b">
        <f t="shared" si="5"/>
        <v>0</v>
      </c>
      <c r="Y69" s="156"/>
      <c r="Z69" s="169" t="b">
        <f t="shared" si="6"/>
        <v>0</v>
      </c>
      <c r="AA69" s="116">
        <f t="shared" si="7"/>
        <v>0</v>
      </c>
      <c r="AB69" s="117" t="str">
        <f t="shared" si="8"/>
        <v>Débil</v>
      </c>
      <c r="AC69" s="628"/>
      <c r="AD69" s="168" t="str">
        <f t="shared" si="9"/>
        <v>Débil</v>
      </c>
      <c r="AE69" s="118" t="str">
        <f t="shared" si="10"/>
        <v>0</v>
      </c>
      <c r="AF69" s="633"/>
      <c r="AG69" s="494"/>
      <c r="AH69" s="475"/>
      <c r="AI69" s="630"/>
      <c r="AJ69" s="478"/>
      <c r="AK69" s="478"/>
      <c r="AL69" s="478"/>
      <c r="AM69" s="630"/>
      <c r="AN69" s="483"/>
      <c r="AO69" s="483"/>
      <c r="AP69" s="479"/>
      <c r="AQ69" s="476"/>
      <c r="AR69" s="476"/>
      <c r="AS69" s="477"/>
    </row>
    <row r="70" spans="2:45" ht="30" x14ac:dyDescent="0.25">
      <c r="B70" s="485"/>
      <c r="C70" s="392"/>
      <c r="D70" s="495" t="str">
        <f>'3-IDENTIFICACIÓN DEL RIESGO'!G70</f>
        <v>Riesgo 5</v>
      </c>
      <c r="E70" s="495"/>
      <c r="F70" s="634"/>
      <c r="G70" s="634"/>
      <c r="H70" s="634"/>
      <c r="I70" s="634"/>
      <c r="J70" s="634"/>
      <c r="K70" s="634"/>
      <c r="L70" s="634"/>
      <c r="M70" s="627"/>
      <c r="N70" s="169" t="b">
        <f t="shared" si="0"/>
        <v>0</v>
      </c>
      <c r="O70" s="156"/>
      <c r="P70" s="169" t="b">
        <f t="shared" si="1"/>
        <v>0</v>
      </c>
      <c r="Q70" s="156"/>
      <c r="R70" s="169" t="b">
        <f t="shared" si="2"/>
        <v>0</v>
      </c>
      <c r="S70" s="156"/>
      <c r="T70" s="169" t="b">
        <f t="shared" si="3"/>
        <v>0</v>
      </c>
      <c r="U70" s="156"/>
      <c r="V70" s="169" t="b">
        <f t="shared" si="4"/>
        <v>0</v>
      </c>
      <c r="W70" s="156"/>
      <c r="X70" s="169" t="b">
        <f t="shared" si="5"/>
        <v>0</v>
      </c>
      <c r="Y70" s="156"/>
      <c r="Z70" s="169" t="b">
        <f t="shared" si="6"/>
        <v>0</v>
      </c>
      <c r="AA70" s="116">
        <f t="shared" si="7"/>
        <v>0</v>
      </c>
      <c r="AB70" s="117" t="str">
        <f t="shared" si="8"/>
        <v>Débil</v>
      </c>
      <c r="AC70" s="628"/>
      <c r="AD70" s="168" t="str">
        <f t="shared" si="9"/>
        <v>Débil</v>
      </c>
      <c r="AE70" s="118" t="str">
        <f t="shared" si="10"/>
        <v>0</v>
      </c>
      <c r="AF70" s="629"/>
      <c r="AG70" s="493" t="e">
        <f t="shared" ref="AG70" si="207">(AE70+AE71)/AF70</f>
        <v>#DIV/0!</v>
      </c>
      <c r="AH70" s="474" t="e">
        <f t="shared" ref="AH70" si="208">IF(AG70&lt;50,"Débil",IF(AG70&lt;=99,"Moderado",IF(AG70=100,"Fuerte",IF(AG70="","ERROR"))))</f>
        <v>#DIV/0!</v>
      </c>
      <c r="AI70" s="630"/>
      <c r="AJ70" s="478" t="e">
        <f t="shared" ref="AJ70" si="209">IF(AH70="Débil",0,IF(AND(AH70="Moderado",AI70="Directamente"),1,IF(AND(AH70="Moderado",AI70="No disminuye"),0,IF(AND(AH70="Fuerte",AI70="Directamente"),2,IF(AND(AH70="Fuerte",AI70="No disminuye"),0)))))</f>
        <v>#DIV/0!</v>
      </c>
      <c r="AK70" s="478" t="e">
        <f>('4-VALORACIÓN DEL RIESGO'!H40-AJ70)</f>
        <v>#DIV/0!</v>
      </c>
      <c r="AL70" s="478" t="e">
        <f t="shared" ref="AL70" si="210">IF(AK70=5,"Casi Seguro",IF(AK70=4,"Probable",IF(AK70=3,"Posible",IF(AK70=2,"Improbable",IF(AK70=1,"Rara Vez",IF(AK70=0,"Rara Vez",IF(AK70&lt;0,"Rara Vez")))))))</f>
        <v>#DIV/0!</v>
      </c>
      <c r="AM70" s="630"/>
      <c r="AN70" s="482" t="e">
        <f t="shared" ref="AN70" si="211">IF(AH70="Débil",0,IF(AND(AH70="Moderado",AM70="Directamente"),1,IF(AND(AH70="Moderado",AM70="Indirectamente"),0,IF(AND(AH70="Moderado",AM70="No disminuye"),0,IF(AND(AH70="Fuerte",AM70="Directamente"),2,IF(AND(AH70="Fuerte",AM70="Indirectamente"),1,IF(AND(AH70="Fuerte",AM70="No disminuye"),0)))))))</f>
        <v>#DIV/0!</v>
      </c>
      <c r="AO70" s="482" t="e">
        <f>('4-VALORACIÓN DEL RIESGO'!AD40-AN70)</f>
        <v>#DIV/0!</v>
      </c>
      <c r="AP70" s="479" t="e">
        <f t="shared" ref="AP70" si="212">IF(AO70=5,"Catastrófico",IF(AO70=4,"Mayor",IF(AO70=3,"Moderado",IF(AO70=2,"Moderado",IF(AO70=1,"Moderado")))))</f>
        <v>#DIV/0!</v>
      </c>
      <c r="AQ70" s="476" t="e">
        <f t="shared" ref="AQ70" si="213">IF(OR(AND(AP70="Moderado",AL70="Rara Vez"),AND(AP70="Moderado",AL70="Improbable")),"Moderado",IF(OR(AND(AP70="Mayor",AL70="Improbable"),AND(AP70="Mayor",AL70="Rara Vez"),AND(AP70="Moderado",AL70="Probable"),AND(AP70="Moderado",AL70="Posible")),"Alto",IF(OR(AND(AP70="Moderado",AL70="Casi Seguro"),AND(AP70="Mayor",AL70="Posible"),AND(AP70="Mayor",AL70="Probable"),AND(AP70="Mayor",AL70="Casi Seguro")),"Extremo",IF(AP70="Catastrófico","Extremo"))))</f>
        <v>#DIV/0!</v>
      </c>
      <c r="AR70" s="476"/>
      <c r="AS70" s="477" t="s">
        <v>428</v>
      </c>
    </row>
    <row r="71" spans="2:45" ht="30.75" thickBot="1" x14ac:dyDescent="0.3">
      <c r="B71" s="486"/>
      <c r="C71" s="393"/>
      <c r="D71" s="495"/>
      <c r="E71" s="495"/>
      <c r="F71" s="634"/>
      <c r="G71" s="634"/>
      <c r="H71" s="634"/>
      <c r="I71" s="634"/>
      <c r="J71" s="634"/>
      <c r="K71" s="634"/>
      <c r="L71" s="634"/>
      <c r="M71" s="627"/>
      <c r="N71" s="169" t="b">
        <f t="shared" si="0"/>
        <v>0</v>
      </c>
      <c r="O71" s="156"/>
      <c r="P71" s="169" t="b">
        <f t="shared" si="1"/>
        <v>0</v>
      </c>
      <c r="Q71" s="156"/>
      <c r="R71" s="169" t="b">
        <f t="shared" si="2"/>
        <v>0</v>
      </c>
      <c r="S71" s="156"/>
      <c r="T71" s="169" t="b">
        <f t="shared" si="3"/>
        <v>0</v>
      </c>
      <c r="U71" s="156"/>
      <c r="V71" s="169" t="b">
        <f t="shared" si="4"/>
        <v>0</v>
      </c>
      <c r="W71" s="156"/>
      <c r="X71" s="169" t="b">
        <f t="shared" si="5"/>
        <v>0</v>
      </c>
      <c r="Y71" s="156"/>
      <c r="Z71" s="169" t="b">
        <f t="shared" si="6"/>
        <v>0</v>
      </c>
      <c r="AA71" s="116">
        <f t="shared" si="7"/>
        <v>0</v>
      </c>
      <c r="AB71" s="117" t="str">
        <f t="shared" si="8"/>
        <v>Débil</v>
      </c>
      <c r="AC71" s="628"/>
      <c r="AD71" s="168" t="str">
        <f t="shared" si="9"/>
        <v>Débil</v>
      </c>
      <c r="AE71" s="118" t="str">
        <f t="shared" si="10"/>
        <v>0</v>
      </c>
      <c r="AF71" s="633"/>
      <c r="AG71" s="494"/>
      <c r="AH71" s="475"/>
      <c r="AI71" s="630"/>
      <c r="AJ71" s="478"/>
      <c r="AK71" s="478"/>
      <c r="AL71" s="478"/>
      <c r="AM71" s="630"/>
      <c r="AN71" s="483"/>
      <c r="AO71" s="483"/>
      <c r="AP71" s="479"/>
      <c r="AQ71" s="476"/>
      <c r="AR71" s="476"/>
      <c r="AS71" s="477"/>
    </row>
    <row r="72" spans="2:45" ht="94.5" customHeight="1" x14ac:dyDescent="0.25">
      <c r="B72" s="556" t="str">
        <f>'3-IDENTIFICACIÓN DEL RIESGO'!B72</f>
        <v>Acceso a la Propiedad de la Tierra y los Territorios</v>
      </c>
      <c r="C72" s="391"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D72" s="495" t="str">
        <f>'3-IDENTIFICACIÓN DEL RIESGO'!G72</f>
        <v>Manipulación y/u omisión de la información obtenida en la visita agronómica o estudio preliminar y complementario de títulos  de expedientes de Compra Directa de la DAT para  beneficio propio o de particulares.</v>
      </c>
      <c r="E72" s="495"/>
      <c r="F72" s="634" t="s">
        <v>717</v>
      </c>
      <c r="G72" s="634" t="s">
        <v>661</v>
      </c>
      <c r="H72" s="634" t="s">
        <v>718</v>
      </c>
      <c r="I72" s="634" t="s">
        <v>719</v>
      </c>
      <c r="J72" s="634" t="s">
        <v>720</v>
      </c>
      <c r="K72" s="634" t="s">
        <v>721</v>
      </c>
      <c r="L72" s="634" t="s">
        <v>722</v>
      </c>
      <c r="M72" s="627" t="s">
        <v>186</v>
      </c>
      <c r="N72" s="169">
        <f t="shared" si="0"/>
        <v>15</v>
      </c>
      <c r="O72" s="156" t="s">
        <v>187</v>
      </c>
      <c r="P72" s="169">
        <f t="shared" si="1"/>
        <v>15</v>
      </c>
      <c r="Q72" s="156" t="s">
        <v>188</v>
      </c>
      <c r="R72" s="169">
        <f t="shared" si="2"/>
        <v>15</v>
      </c>
      <c r="S72" s="156" t="s">
        <v>61</v>
      </c>
      <c r="T72" s="169">
        <f t="shared" si="3"/>
        <v>15</v>
      </c>
      <c r="U72" s="156" t="s">
        <v>189</v>
      </c>
      <c r="V72" s="169">
        <f t="shared" si="4"/>
        <v>15</v>
      </c>
      <c r="W72" s="156" t="s">
        <v>190</v>
      </c>
      <c r="X72" s="169">
        <f t="shared" si="5"/>
        <v>15</v>
      </c>
      <c r="Y72" s="156" t="s">
        <v>191</v>
      </c>
      <c r="Z72" s="169">
        <f t="shared" si="6"/>
        <v>10</v>
      </c>
      <c r="AA72" s="116">
        <f t="shared" si="7"/>
        <v>100</v>
      </c>
      <c r="AB72" s="117" t="str">
        <f t="shared" si="8"/>
        <v>Fuerte</v>
      </c>
      <c r="AC72" s="628" t="s">
        <v>64</v>
      </c>
      <c r="AD72" s="168" t="str">
        <f t="shared" si="9"/>
        <v>Fuerte</v>
      </c>
      <c r="AE72" s="118" t="str">
        <f t="shared" si="10"/>
        <v>100</v>
      </c>
      <c r="AF72" s="629">
        <v>2</v>
      </c>
      <c r="AG72" s="493">
        <f t="shared" ref="AG72" si="214">(AE72+AE73)/AF72</f>
        <v>100</v>
      </c>
      <c r="AH72" s="474" t="str">
        <f t="shared" ref="AH72" si="215">IF(AG72&lt;50,"Débil",IF(AG72&lt;=99,"Moderado",IF(AG72=100,"Fuerte",IF(AG72="","ERROR"))))</f>
        <v>Fuerte</v>
      </c>
      <c r="AI72" s="630" t="s">
        <v>92</v>
      </c>
      <c r="AJ72" s="478">
        <f t="shared" ref="AJ72" si="216">IF(AH72="Débil",0,IF(AND(AH72="Moderado",AI72="Directamente"),1,IF(AND(AH72="Moderado",AI72="No disminuye"),0,IF(AND(AH72="Fuerte",AI72="Directamente"),2,IF(AND(AH72="Fuerte",AI72="No disminuye"),0)))))</f>
        <v>2</v>
      </c>
      <c r="AK72" s="478">
        <f>('4-VALORACIÓN DEL RIESGO'!H41-AJ72)</f>
        <v>2</v>
      </c>
      <c r="AL72" s="478" t="str">
        <f t="shared" ref="AL72" si="217">IF(AK72=5,"Casi Seguro",IF(AK72=4,"Probable",IF(AK72=3,"Posible",IF(AK72=2,"Improbable",IF(AK72=1,"Rara Vez",IF(AK72=0,"Rara Vez",IF(AK72&lt;0,"Rara Vez")))))))</f>
        <v>Improbable</v>
      </c>
      <c r="AM72" s="630" t="s">
        <v>94</v>
      </c>
      <c r="AN72" s="482">
        <f t="shared" ref="AN72" si="218">IF(AH72="Débil",0,IF(AND(AH72="Moderado",AM72="Directamente"),1,IF(AND(AH72="Moderado",AM72="Indirectamente"),0,IF(AND(AH72="Moderado",AM72="No disminuye"),0,IF(AND(AH72="Fuerte",AM72="Directamente"),2,IF(AND(AH72="Fuerte",AM72="Indirectamente"),1,IF(AND(AH72="Fuerte",AM72="No disminuye"),0)))))))</f>
        <v>0</v>
      </c>
      <c r="AO72" s="482">
        <f>('4-VALORACIÓN DEL RIESGO'!AD41-AN72)</f>
        <v>5</v>
      </c>
      <c r="AP72" s="479" t="str">
        <f t="shared" ref="AP72" si="219">IF(AO72=5,"Catastrófico",IF(AO72=4,"Mayor",IF(AO72=3,"Moderado",IF(AO72=2,"Moderado",IF(AO72=1,"Moderado")))))</f>
        <v>Catastrófico</v>
      </c>
      <c r="AQ72" s="476" t="str">
        <f t="shared" ref="AQ72" si="220">IF(OR(AND(AP72="Moderado",AL72="Rara Vez"),AND(AP72="Moderado",AL72="Improbable")),"Moderado",IF(OR(AND(AP72="Mayor",AL72="Improbable"),AND(AP72="Mayor",AL72="Rara Vez"),AND(AP72="Moderado",AL72="Probable"),AND(AP72="Moderado",AL72="Posible")),"Alto",IF(OR(AND(AP72="Moderado",AL72="Casi Seguro"),AND(AP72="Mayor",AL72="Posible"),AND(AP72="Mayor",AL72="Probable"),AND(AP72="Mayor",AL72="Casi Seguro")),"Extremo",IF(AP72="Catastrófico","Extremo"))))</f>
        <v>Extremo</v>
      </c>
      <c r="AR72" s="476"/>
      <c r="AS72" s="477" t="s">
        <v>428</v>
      </c>
    </row>
    <row r="73" spans="2:45" ht="81.75" customHeight="1" thickBot="1" x14ac:dyDescent="0.3">
      <c r="B73" s="557"/>
      <c r="C73" s="392"/>
      <c r="D73" s="495"/>
      <c r="E73" s="495"/>
      <c r="F73" s="634" t="s">
        <v>717</v>
      </c>
      <c r="G73" s="634" t="s">
        <v>634</v>
      </c>
      <c r="H73" s="634" t="s">
        <v>718</v>
      </c>
      <c r="I73" s="634" t="s">
        <v>723</v>
      </c>
      <c r="J73" s="634" t="s">
        <v>724</v>
      </c>
      <c r="K73" s="634" t="s">
        <v>725</v>
      </c>
      <c r="L73" s="634" t="s">
        <v>726</v>
      </c>
      <c r="M73" s="627" t="s">
        <v>186</v>
      </c>
      <c r="N73" s="169">
        <f t="shared" si="0"/>
        <v>15</v>
      </c>
      <c r="O73" s="156" t="s">
        <v>187</v>
      </c>
      <c r="P73" s="169">
        <f t="shared" si="1"/>
        <v>15</v>
      </c>
      <c r="Q73" s="156" t="s">
        <v>188</v>
      </c>
      <c r="R73" s="169">
        <f t="shared" si="2"/>
        <v>15</v>
      </c>
      <c r="S73" s="156" t="s">
        <v>61</v>
      </c>
      <c r="T73" s="169">
        <f t="shared" si="3"/>
        <v>15</v>
      </c>
      <c r="U73" s="156" t="s">
        <v>189</v>
      </c>
      <c r="V73" s="169">
        <f t="shared" si="4"/>
        <v>15</v>
      </c>
      <c r="W73" s="156" t="s">
        <v>190</v>
      </c>
      <c r="X73" s="169">
        <f t="shared" si="5"/>
        <v>15</v>
      </c>
      <c r="Y73" s="156" t="s">
        <v>191</v>
      </c>
      <c r="Z73" s="169">
        <f t="shared" si="6"/>
        <v>10</v>
      </c>
      <c r="AA73" s="116">
        <f t="shared" si="7"/>
        <v>100</v>
      </c>
      <c r="AB73" s="117" t="str">
        <f t="shared" si="8"/>
        <v>Fuerte</v>
      </c>
      <c r="AC73" s="628" t="s">
        <v>64</v>
      </c>
      <c r="AD73" s="168" t="str">
        <f t="shared" si="9"/>
        <v>Fuerte</v>
      </c>
      <c r="AE73" s="118" t="str">
        <f t="shared" si="10"/>
        <v>100</v>
      </c>
      <c r="AF73" s="633"/>
      <c r="AG73" s="494"/>
      <c r="AH73" s="475"/>
      <c r="AI73" s="630"/>
      <c r="AJ73" s="478"/>
      <c r="AK73" s="478"/>
      <c r="AL73" s="478"/>
      <c r="AM73" s="630"/>
      <c r="AN73" s="483"/>
      <c r="AO73" s="483"/>
      <c r="AP73" s="479"/>
      <c r="AQ73" s="476"/>
      <c r="AR73" s="476"/>
      <c r="AS73" s="477"/>
    </row>
    <row r="74" spans="2:45" ht="114.75" x14ac:dyDescent="0.25">
      <c r="B74" s="557"/>
      <c r="C74" s="392"/>
      <c r="D74" s="495" t="str">
        <f>'3-IDENTIFICACIÓN DEL RIESGO'!G74</f>
        <v xml:space="preserve">Manipulación de la información durante las actividades de verificación de requisitos mínimos del predio de tipo jurídico, técnico o ambiental  bajo el cual se materialice un subsidio, para beneficio propio o de un tercero </v>
      </c>
      <c r="E74" s="495"/>
      <c r="F74" s="634" t="s">
        <v>727</v>
      </c>
      <c r="G74" s="634" t="s">
        <v>655</v>
      </c>
      <c r="H74" s="634" t="s">
        <v>728</v>
      </c>
      <c r="I74" s="634" t="s">
        <v>729</v>
      </c>
      <c r="J74" s="634" t="s">
        <v>730</v>
      </c>
      <c r="K74" s="634" t="s">
        <v>731</v>
      </c>
      <c r="L74" s="634" t="s">
        <v>732</v>
      </c>
      <c r="M74" s="627" t="s">
        <v>186</v>
      </c>
      <c r="N74" s="169">
        <f t="shared" si="0"/>
        <v>15</v>
      </c>
      <c r="O74" s="156" t="s">
        <v>187</v>
      </c>
      <c r="P74" s="169">
        <f t="shared" si="1"/>
        <v>15</v>
      </c>
      <c r="Q74" s="156" t="s">
        <v>188</v>
      </c>
      <c r="R74" s="169">
        <f t="shared" si="2"/>
        <v>15</v>
      </c>
      <c r="S74" s="156" t="s">
        <v>61</v>
      </c>
      <c r="T74" s="169">
        <f t="shared" si="3"/>
        <v>15</v>
      </c>
      <c r="U74" s="156" t="s">
        <v>189</v>
      </c>
      <c r="V74" s="169">
        <f t="shared" si="4"/>
        <v>15</v>
      </c>
      <c r="W74" s="156" t="s">
        <v>190</v>
      </c>
      <c r="X74" s="169">
        <f t="shared" si="5"/>
        <v>15</v>
      </c>
      <c r="Y74" s="156" t="s">
        <v>191</v>
      </c>
      <c r="Z74" s="169">
        <f t="shared" si="6"/>
        <v>10</v>
      </c>
      <c r="AA74" s="116">
        <f t="shared" si="7"/>
        <v>100</v>
      </c>
      <c r="AB74" s="117" t="str">
        <f t="shared" si="8"/>
        <v>Fuerte</v>
      </c>
      <c r="AC74" s="628" t="s">
        <v>64</v>
      </c>
      <c r="AD74" s="168" t="str">
        <f t="shared" si="9"/>
        <v>Fuerte</v>
      </c>
      <c r="AE74" s="118" t="str">
        <f t="shared" si="10"/>
        <v>100</v>
      </c>
      <c r="AF74" s="629">
        <v>2</v>
      </c>
      <c r="AG74" s="493">
        <f t="shared" ref="AG74" si="221">(AE74+AE75)/AF74</f>
        <v>100</v>
      </c>
      <c r="AH74" s="474" t="str">
        <f t="shared" ref="AH74" si="222">IF(AG74&lt;50,"Débil",IF(AG74&lt;=99,"Moderado",IF(AG74=100,"Fuerte",IF(AG74="","ERROR"))))</f>
        <v>Fuerte</v>
      </c>
      <c r="AI74" s="630" t="s">
        <v>92</v>
      </c>
      <c r="AJ74" s="478">
        <f t="shared" ref="AJ74" si="223">IF(AH74="Débil",0,IF(AND(AH74="Moderado",AI74="Directamente"),1,IF(AND(AH74="Moderado",AI74="No disminuye"),0,IF(AND(AH74="Fuerte",AI74="Directamente"),2,IF(AND(AH74="Fuerte",AI74="No disminuye"),0)))))</f>
        <v>2</v>
      </c>
      <c r="AK74" s="478">
        <f>('4-VALORACIÓN DEL RIESGO'!H42-AJ74)</f>
        <v>2</v>
      </c>
      <c r="AL74" s="478" t="str">
        <f t="shared" ref="AL74" si="224">IF(AK74=5,"Casi Seguro",IF(AK74=4,"Probable",IF(AK74=3,"Posible",IF(AK74=2,"Improbable",IF(AK74=1,"Rara Vez",IF(AK74=0,"Rara Vez",IF(AK74&lt;0,"Rara Vez")))))))</f>
        <v>Improbable</v>
      </c>
      <c r="AM74" s="630" t="s">
        <v>94</v>
      </c>
      <c r="AN74" s="482">
        <f t="shared" ref="AN74" si="225">IF(AH74="Débil",0,IF(AND(AH74="Moderado",AM74="Directamente"),1,IF(AND(AH74="Moderado",AM74="Indirectamente"),0,IF(AND(AH74="Moderado",AM74="No disminuye"),0,IF(AND(AH74="Fuerte",AM74="Directamente"),2,IF(AND(AH74="Fuerte",AM74="Indirectamente"),1,IF(AND(AH74="Fuerte",AM74="No disminuye"),0)))))))</f>
        <v>0</v>
      </c>
      <c r="AO74" s="482">
        <f>('4-VALORACIÓN DEL RIESGO'!AD42-AN74)</f>
        <v>5</v>
      </c>
      <c r="AP74" s="479" t="str">
        <f t="shared" ref="AP74" si="226">IF(AO74=5,"Catastrófico",IF(AO74=4,"Mayor",IF(AO74=3,"Moderado",IF(AO74=2,"Moderado",IF(AO74=1,"Moderado")))))</f>
        <v>Catastrófico</v>
      </c>
      <c r="AQ74" s="476" t="str">
        <f t="shared" ref="AQ74" si="227">IF(OR(AND(AP74="Moderado",AL74="Rara Vez"),AND(AP74="Moderado",AL74="Improbable")),"Moderado",IF(OR(AND(AP74="Mayor",AL74="Improbable"),AND(AP74="Mayor",AL74="Rara Vez"),AND(AP74="Moderado",AL74="Probable"),AND(AP74="Moderado",AL74="Posible")),"Alto",IF(OR(AND(AP74="Moderado",AL74="Casi Seguro"),AND(AP74="Mayor",AL74="Posible"),AND(AP74="Mayor",AL74="Probable"),AND(AP74="Mayor",AL74="Casi Seguro")),"Extremo",IF(AP74="Catastrófico","Extremo"))))</f>
        <v>Extremo</v>
      </c>
      <c r="AR74" s="476"/>
      <c r="AS74" s="477" t="s">
        <v>428</v>
      </c>
    </row>
    <row r="75" spans="2:45" ht="102.75" thickBot="1" x14ac:dyDescent="0.3">
      <c r="B75" s="557"/>
      <c r="C75" s="392"/>
      <c r="D75" s="495"/>
      <c r="E75" s="495"/>
      <c r="F75" s="634" t="s">
        <v>727</v>
      </c>
      <c r="G75" s="634" t="s">
        <v>655</v>
      </c>
      <c r="H75" s="634" t="s">
        <v>733</v>
      </c>
      <c r="I75" s="634" t="s">
        <v>734</v>
      </c>
      <c r="J75" s="634" t="s">
        <v>730</v>
      </c>
      <c r="K75" s="634" t="s">
        <v>735</v>
      </c>
      <c r="L75" s="634" t="s">
        <v>736</v>
      </c>
      <c r="M75" s="627" t="s">
        <v>186</v>
      </c>
      <c r="N75" s="169">
        <f t="shared" si="0"/>
        <v>15</v>
      </c>
      <c r="O75" s="156" t="s">
        <v>187</v>
      </c>
      <c r="P75" s="169">
        <f t="shared" si="1"/>
        <v>15</v>
      </c>
      <c r="Q75" s="156" t="s">
        <v>188</v>
      </c>
      <c r="R75" s="169">
        <f t="shared" si="2"/>
        <v>15</v>
      </c>
      <c r="S75" s="156" t="s">
        <v>61</v>
      </c>
      <c r="T75" s="169">
        <f t="shared" si="3"/>
        <v>15</v>
      </c>
      <c r="U75" s="156" t="s">
        <v>189</v>
      </c>
      <c r="V75" s="169">
        <f t="shared" si="4"/>
        <v>15</v>
      </c>
      <c r="W75" s="156" t="s">
        <v>190</v>
      </c>
      <c r="X75" s="169">
        <f t="shared" si="5"/>
        <v>15</v>
      </c>
      <c r="Y75" s="156" t="s">
        <v>191</v>
      </c>
      <c r="Z75" s="169">
        <f t="shared" si="6"/>
        <v>10</v>
      </c>
      <c r="AA75" s="116">
        <f t="shared" si="7"/>
        <v>100</v>
      </c>
      <c r="AB75" s="117" t="str">
        <f t="shared" si="8"/>
        <v>Fuerte</v>
      </c>
      <c r="AC75" s="628" t="s">
        <v>64</v>
      </c>
      <c r="AD75" s="168" t="str">
        <f t="shared" si="9"/>
        <v>Fuerte</v>
      </c>
      <c r="AE75" s="118" t="str">
        <f t="shared" si="10"/>
        <v>100</v>
      </c>
      <c r="AF75" s="633"/>
      <c r="AG75" s="494"/>
      <c r="AH75" s="475"/>
      <c r="AI75" s="630"/>
      <c r="AJ75" s="478"/>
      <c r="AK75" s="478"/>
      <c r="AL75" s="478"/>
      <c r="AM75" s="630"/>
      <c r="AN75" s="483"/>
      <c r="AO75" s="483"/>
      <c r="AP75" s="479"/>
      <c r="AQ75" s="476"/>
      <c r="AR75" s="476"/>
      <c r="AS75" s="477"/>
    </row>
    <row r="76" spans="2:45" ht="63.75" x14ac:dyDescent="0.25">
      <c r="B76" s="557"/>
      <c r="C76" s="392"/>
      <c r="D76" s="495" t="str">
        <f>'3-IDENTIFICACIÓN DEL RIESGO'!G76</f>
        <v xml:space="preserve">Manipulación de la información en las diferentes etapas del procedimiento de Revocatoria Directa de la DAT para beneficio propio y/o de particulares </v>
      </c>
      <c r="E76" s="495"/>
      <c r="F76" s="634" t="s">
        <v>737</v>
      </c>
      <c r="G76" s="634" t="s">
        <v>655</v>
      </c>
      <c r="H76" s="634" t="s">
        <v>738</v>
      </c>
      <c r="I76" s="634" t="s">
        <v>739</v>
      </c>
      <c r="J76" s="634" t="s">
        <v>740</v>
      </c>
      <c r="K76" s="634" t="s">
        <v>741</v>
      </c>
      <c r="L76" s="634" t="s">
        <v>742</v>
      </c>
      <c r="M76" s="627" t="s">
        <v>186</v>
      </c>
      <c r="N76" s="169">
        <f t="shared" si="0"/>
        <v>15</v>
      </c>
      <c r="O76" s="156" t="s">
        <v>187</v>
      </c>
      <c r="P76" s="169">
        <f t="shared" si="1"/>
        <v>15</v>
      </c>
      <c r="Q76" s="156" t="s">
        <v>188</v>
      </c>
      <c r="R76" s="169">
        <f t="shared" si="2"/>
        <v>15</v>
      </c>
      <c r="S76" s="156" t="s">
        <v>61</v>
      </c>
      <c r="T76" s="169">
        <f t="shared" si="3"/>
        <v>15</v>
      </c>
      <c r="U76" s="156" t="s">
        <v>189</v>
      </c>
      <c r="V76" s="169">
        <f t="shared" si="4"/>
        <v>15</v>
      </c>
      <c r="W76" s="156" t="s">
        <v>190</v>
      </c>
      <c r="X76" s="169">
        <f t="shared" si="5"/>
        <v>15</v>
      </c>
      <c r="Y76" s="156" t="s">
        <v>191</v>
      </c>
      <c r="Z76" s="169">
        <f t="shared" si="6"/>
        <v>10</v>
      </c>
      <c r="AA76" s="116">
        <f t="shared" si="7"/>
        <v>100</v>
      </c>
      <c r="AB76" s="117" t="str">
        <f t="shared" si="8"/>
        <v>Fuerte</v>
      </c>
      <c r="AC76" s="628" t="s">
        <v>64</v>
      </c>
      <c r="AD76" s="168" t="str">
        <f t="shared" si="9"/>
        <v>Fuerte</v>
      </c>
      <c r="AE76" s="118" t="str">
        <f t="shared" si="10"/>
        <v>100</v>
      </c>
      <c r="AF76" s="629">
        <v>2</v>
      </c>
      <c r="AG76" s="493">
        <f t="shared" ref="AG76" si="228">(AE76+AE77)/AF76</f>
        <v>100</v>
      </c>
      <c r="AH76" s="474" t="str">
        <f t="shared" ref="AH76" si="229">IF(AG76&lt;50,"Débil",IF(AG76&lt;=99,"Moderado",IF(AG76=100,"Fuerte",IF(AG76="","ERROR"))))</f>
        <v>Fuerte</v>
      </c>
      <c r="AI76" s="630" t="s">
        <v>92</v>
      </c>
      <c r="AJ76" s="478">
        <f t="shared" ref="AJ76" si="230">IF(AH76="Débil",0,IF(AND(AH76="Moderado",AI76="Directamente"),1,IF(AND(AH76="Moderado",AI76="No disminuye"),0,IF(AND(AH76="Fuerte",AI76="Directamente"),2,IF(AND(AH76="Fuerte",AI76="No disminuye"),0)))))</f>
        <v>2</v>
      </c>
      <c r="AK76" s="478">
        <f>('4-VALORACIÓN DEL RIESGO'!H43-AJ76)</f>
        <v>2</v>
      </c>
      <c r="AL76" s="478" t="str">
        <f t="shared" ref="AL76" si="231">IF(AK76=5,"Casi Seguro",IF(AK76=4,"Probable",IF(AK76=3,"Posible",IF(AK76=2,"Improbable",IF(AK76=1,"Rara Vez",IF(AK76=0,"Rara Vez",IF(AK76&lt;0,"Rara Vez")))))))</f>
        <v>Improbable</v>
      </c>
      <c r="AM76" s="630" t="s">
        <v>94</v>
      </c>
      <c r="AN76" s="482">
        <f t="shared" ref="AN76" si="232">IF(AH76="Débil",0,IF(AND(AH76="Moderado",AM76="Directamente"),1,IF(AND(AH76="Moderado",AM76="Indirectamente"),0,IF(AND(AH76="Moderado",AM76="No disminuye"),0,IF(AND(AH76="Fuerte",AM76="Directamente"),2,IF(AND(AH76="Fuerte",AM76="Indirectamente"),1,IF(AND(AH76="Fuerte",AM76="No disminuye"),0)))))))</f>
        <v>0</v>
      </c>
      <c r="AO76" s="482">
        <f>('4-VALORACIÓN DEL RIESGO'!AD43-AN76)</f>
        <v>5</v>
      </c>
      <c r="AP76" s="479" t="str">
        <f t="shared" ref="AP76" si="233">IF(AO76=5,"Catastrófico",IF(AO76=4,"Mayor",IF(AO76=3,"Moderado",IF(AO76=2,"Moderado",IF(AO76=1,"Moderado")))))</f>
        <v>Catastrófico</v>
      </c>
      <c r="AQ76" s="476" t="str">
        <f t="shared" ref="AQ76" si="234">IF(OR(AND(AP76="Moderado",AL76="Rara Vez"),AND(AP76="Moderado",AL76="Improbable")),"Moderado",IF(OR(AND(AP76="Mayor",AL76="Improbable"),AND(AP76="Mayor",AL76="Rara Vez"),AND(AP76="Moderado",AL76="Probable"),AND(AP76="Moderado",AL76="Posible")),"Alto",IF(OR(AND(AP76="Moderado",AL76="Casi Seguro"),AND(AP76="Mayor",AL76="Posible"),AND(AP76="Mayor",AL76="Probable"),AND(AP76="Mayor",AL76="Casi Seguro")),"Extremo",IF(AP76="Catastrófico","Extremo"))))</f>
        <v>Extremo</v>
      </c>
      <c r="AR76" s="476"/>
      <c r="AS76" s="477" t="s">
        <v>428</v>
      </c>
    </row>
    <row r="77" spans="2:45" ht="89.25" customHeight="1" thickBot="1" x14ac:dyDescent="0.3">
      <c r="B77" s="557"/>
      <c r="C77" s="392"/>
      <c r="D77" s="495"/>
      <c r="E77" s="495"/>
      <c r="F77" s="634" t="s">
        <v>737</v>
      </c>
      <c r="G77" s="634" t="s">
        <v>655</v>
      </c>
      <c r="H77" s="634" t="s">
        <v>743</v>
      </c>
      <c r="I77" s="634" t="s">
        <v>744</v>
      </c>
      <c r="J77" s="634" t="s">
        <v>745</v>
      </c>
      <c r="K77" s="634" t="s">
        <v>746</v>
      </c>
      <c r="L77" s="634" t="s">
        <v>747</v>
      </c>
      <c r="M77" s="627" t="s">
        <v>186</v>
      </c>
      <c r="N77" s="169">
        <f t="shared" ref="N77:N140" si="235">IF(M77="Asignado",15,IF(M77="NO asignado",0))</f>
        <v>15</v>
      </c>
      <c r="O77" s="156" t="s">
        <v>187</v>
      </c>
      <c r="P77" s="169">
        <f t="shared" ref="P77:P140" si="236">IF(O77="Adecuado",15,IF(O77="Inadecuado",0))</f>
        <v>15</v>
      </c>
      <c r="Q77" s="156" t="s">
        <v>188</v>
      </c>
      <c r="R77" s="169">
        <f t="shared" ref="R77:R140" si="237">IF(Q77="Oportuna",15,IF(Q77="Inoportuna",0))</f>
        <v>15</v>
      </c>
      <c r="S77" s="156" t="s">
        <v>61</v>
      </c>
      <c r="T77" s="169">
        <f t="shared" ref="T77:T140" si="238">IF(S77="Prevenir",15,IF(S77="Detectar",10,IF(S77="No es un control",0)))</f>
        <v>15</v>
      </c>
      <c r="U77" s="156" t="s">
        <v>189</v>
      </c>
      <c r="V77" s="169">
        <f t="shared" ref="V77:V140" si="239">IF(U77="Confiable",15,IF(U77="No confiable",0))</f>
        <v>15</v>
      </c>
      <c r="W77" s="156" t="s">
        <v>190</v>
      </c>
      <c r="X77" s="169">
        <f t="shared" ref="X77:X140" si="240">IF(W77="Se investigan oportunamente",15,IF(W77="No se investigan oportunamente",0))</f>
        <v>15</v>
      </c>
      <c r="Y77" s="156" t="s">
        <v>191</v>
      </c>
      <c r="Z77" s="169">
        <f t="shared" ref="Z77:Z140" si="241">IF(Y77="Completa",10,IF(Y77="Incompleta",5,IF(Y77="No existe",0)))</f>
        <v>10</v>
      </c>
      <c r="AA77" s="116">
        <f t="shared" ref="AA77:AA140" si="242">N77+P77+R77+T77+V77+X77+Z77</f>
        <v>100</v>
      </c>
      <c r="AB77" s="117" t="str">
        <f t="shared" ref="AB77:AB140" si="243">IF(AA77&lt;86,"Débil",(IF(AA77&lt;96,"Moderado","Fuerte")))</f>
        <v>Fuerte</v>
      </c>
      <c r="AC77" s="628" t="s">
        <v>64</v>
      </c>
      <c r="AD77" s="168" t="str">
        <f t="shared" ref="AD77:AD140" si="244">IF(OR(AND(AB77="Fuerte",AC77="Moderado"),AND(AB77="Moderado",AC77="Fuerte"),AND(AB77="Moderado",AC77="Moderado")),"Moderado",IF(OR(AND(AB77="Fuerte",AC77="Débil"),AND(AB77="Moderado",AC77="Débil"),AND(AB77="Débil")),"Débil",IF(AND(AB77="Fuerte",AC77="Fuerte"),"Fuerte")))</f>
        <v>Fuerte</v>
      </c>
      <c r="AE77" s="118" t="str">
        <f t="shared" ref="AE77:AE140" si="245">IF(AD77="Fuerte","100",IF(AD77="Moderado","50",IF(AD77="Débil","0")))</f>
        <v>100</v>
      </c>
      <c r="AF77" s="633"/>
      <c r="AG77" s="494"/>
      <c r="AH77" s="475"/>
      <c r="AI77" s="630"/>
      <c r="AJ77" s="478"/>
      <c r="AK77" s="478"/>
      <c r="AL77" s="478"/>
      <c r="AM77" s="630"/>
      <c r="AN77" s="483"/>
      <c r="AO77" s="483"/>
      <c r="AP77" s="479"/>
      <c r="AQ77" s="476"/>
      <c r="AR77" s="476"/>
      <c r="AS77" s="477"/>
    </row>
    <row r="78" spans="2:45" ht="73.5" customHeight="1" x14ac:dyDescent="0.25">
      <c r="B78" s="557"/>
      <c r="C78" s="392"/>
      <c r="D78" s="495" t="str">
        <f>'3-IDENTIFICACIÓN DEL RIESGO'!G78</f>
        <v>Manipulación de la información entregada a las  subdirecciones misionales según el  POSPR-P-006 P Procedimiento Único de Ordenamiento Social de la Propiedad,  para beneficio propio o de terceros</v>
      </c>
      <c r="E78" s="495"/>
      <c r="F78" s="634" t="s">
        <v>727</v>
      </c>
      <c r="G78" s="634" t="s">
        <v>661</v>
      </c>
      <c r="H78" s="634" t="s">
        <v>748</v>
      </c>
      <c r="I78" s="634" t="s">
        <v>749</v>
      </c>
      <c r="J78" s="634" t="s">
        <v>750</v>
      </c>
      <c r="K78" s="634" t="s">
        <v>751</v>
      </c>
      <c r="L78" s="634" t="s">
        <v>752</v>
      </c>
      <c r="M78" s="627" t="s">
        <v>186</v>
      </c>
      <c r="N78" s="169">
        <f t="shared" si="235"/>
        <v>15</v>
      </c>
      <c r="O78" s="156" t="s">
        <v>187</v>
      </c>
      <c r="P78" s="169">
        <f t="shared" si="236"/>
        <v>15</v>
      </c>
      <c r="Q78" s="156" t="s">
        <v>188</v>
      </c>
      <c r="R78" s="169">
        <f t="shared" si="237"/>
        <v>15</v>
      </c>
      <c r="S78" s="156" t="s">
        <v>61</v>
      </c>
      <c r="T78" s="169">
        <f t="shared" si="238"/>
        <v>15</v>
      </c>
      <c r="U78" s="156" t="s">
        <v>189</v>
      </c>
      <c r="V78" s="169">
        <f t="shared" si="239"/>
        <v>15</v>
      </c>
      <c r="W78" s="156" t="s">
        <v>190</v>
      </c>
      <c r="X78" s="169">
        <f t="shared" si="240"/>
        <v>15</v>
      </c>
      <c r="Y78" s="156" t="s">
        <v>191</v>
      </c>
      <c r="Z78" s="169">
        <f t="shared" si="241"/>
        <v>10</v>
      </c>
      <c r="AA78" s="116">
        <f t="shared" si="242"/>
        <v>100</v>
      </c>
      <c r="AB78" s="117" t="str">
        <f t="shared" si="243"/>
        <v>Fuerte</v>
      </c>
      <c r="AC78" s="628" t="s">
        <v>64</v>
      </c>
      <c r="AD78" s="168" t="str">
        <f t="shared" si="244"/>
        <v>Fuerte</v>
      </c>
      <c r="AE78" s="118" t="str">
        <f t="shared" si="245"/>
        <v>100</v>
      </c>
      <c r="AF78" s="629">
        <v>2</v>
      </c>
      <c r="AG78" s="493">
        <f t="shared" ref="AG78" si="246">(AE78+AE79)/AF78</f>
        <v>100</v>
      </c>
      <c r="AH78" s="474" t="str">
        <f t="shared" ref="AH78" si="247">IF(AG78&lt;50,"Débil",IF(AG78&lt;=99,"Moderado",IF(AG78=100,"Fuerte",IF(AG78="","ERROR"))))</f>
        <v>Fuerte</v>
      </c>
      <c r="AI78" s="630" t="s">
        <v>92</v>
      </c>
      <c r="AJ78" s="478">
        <f t="shared" ref="AJ78" si="248">IF(AH78="Débil",0,IF(AND(AH78="Moderado",AI78="Directamente"),1,IF(AND(AH78="Moderado",AI78="No disminuye"),0,IF(AND(AH78="Fuerte",AI78="Directamente"),2,IF(AND(AH78="Fuerte",AI78="No disminuye"),0)))))</f>
        <v>2</v>
      </c>
      <c r="AK78" s="478">
        <f>('4-VALORACIÓN DEL RIESGO'!H44-AJ78)</f>
        <v>2</v>
      </c>
      <c r="AL78" s="478" t="str">
        <f t="shared" ref="AL78" si="249">IF(AK78=5,"Casi Seguro",IF(AK78=4,"Probable",IF(AK78=3,"Posible",IF(AK78=2,"Improbable",IF(AK78=1,"Rara Vez",IF(AK78=0,"Rara Vez",IF(AK78&lt;0,"Rara Vez")))))))</f>
        <v>Improbable</v>
      </c>
      <c r="AM78" s="630" t="s">
        <v>94</v>
      </c>
      <c r="AN78" s="482">
        <f t="shared" ref="AN78" si="250">IF(AH78="Débil",0,IF(AND(AH78="Moderado",AM78="Directamente"),1,IF(AND(AH78="Moderado",AM78="Indirectamente"),0,IF(AND(AH78="Moderado",AM78="No disminuye"),0,IF(AND(AH78="Fuerte",AM78="Directamente"),2,IF(AND(AH78="Fuerte",AM78="Indirectamente"),1,IF(AND(AH78="Fuerte",AM78="No disminuye"),0)))))))</f>
        <v>0</v>
      </c>
      <c r="AO78" s="482">
        <f>('4-VALORACIÓN DEL RIESGO'!AD44-AN78)</f>
        <v>5</v>
      </c>
      <c r="AP78" s="479" t="str">
        <f t="shared" ref="AP78" si="251">IF(AO78=5,"Catastrófico",IF(AO78=4,"Mayor",IF(AO78=3,"Moderado",IF(AO78=2,"Moderado",IF(AO78=1,"Moderado")))))</f>
        <v>Catastrófico</v>
      </c>
      <c r="AQ78" s="476" t="str">
        <f t="shared" ref="AQ78" si="252">IF(OR(AND(AP78="Moderado",AL78="Rara Vez"),AND(AP78="Moderado",AL78="Improbable")),"Moderado",IF(OR(AND(AP78="Mayor",AL78="Improbable"),AND(AP78="Mayor",AL78="Rara Vez"),AND(AP78="Moderado",AL78="Probable"),AND(AP78="Moderado",AL78="Posible")),"Alto",IF(OR(AND(AP78="Moderado",AL78="Casi Seguro"),AND(AP78="Mayor",AL78="Posible"),AND(AP78="Mayor",AL78="Probable"),AND(AP78="Mayor",AL78="Casi Seguro")),"Extremo",IF(AP78="Catastrófico","Extremo"))))</f>
        <v>Extremo</v>
      </c>
      <c r="AR78" s="476"/>
      <c r="AS78" s="477" t="s">
        <v>428</v>
      </c>
    </row>
    <row r="79" spans="2:45" ht="64.5" thickBot="1" x14ac:dyDescent="0.3">
      <c r="B79" s="557"/>
      <c r="C79" s="392"/>
      <c r="D79" s="495"/>
      <c r="E79" s="495"/>
      <c r="F79" s="634" t="s">
        <v>727</v>
      </c>
      <c r="G79" s="634" t="s">
        <v>661</v>
      </c>
      <c r="H79" s="634" t="s">
        <v>753</v>
      </c>
      <c r="I79" s="634" t="s">
        <v>754</v>
      </c>
      <c r="J79" s="634" t="s">
        <v>750</v>
      </c>
      <c r="K79" s="634" t="s">
        <v>755</v>
      </c>
      <c r="L79" s="634" t="s">
        <v>756</v>
      </c>
      <c r="M79" s="627" t="s">
        <v>186</v>
      </c>
      <c r="N79" s="169">
        <f t="shared" si="235"/>
        <v>15</v>
      </c>
      <c r="O79" s="156" t="s">
        <v>187</v>
      </c>
      <c r="P79" s="169">
        <f t="shared" si="236"/>
        <v>15</v>
      </c>
      <c r="Q79" s="156" t="s">
        <v>188</v>
      </c>
      <c r="R79" s="169">
        <f t="shared" si="237"/>
        <v>15</v>
      </c>
      <c r="S79" s="156" t="s">
        <v>61</v>
      </c>
      <c r="T79" s="169">
        <f t="shared" si="238"/>
        <v>15</v>
      </c>
      <c r="U79" s="156" t="s">
        <v>189</v>
      </c>
      <c r="V79" s="169">
        <f t="shared" si="239"/>
        <v>15</v>
      </c>
      <c r="W79" s="156" t="s">
        <v>190</v>
      </c>
      <c r="X79" s="169">
        <f t="shared" si="240"/>
        <v>15</v>
      </c>
      <c r="Y79" s="156" t="s">
        <v>191</v>
      </c>
      <c r="Z79" s="169">
        <f t="shared" si="241"/>
        <v>10</v>
      </c>
      <c r="AA79" s="116">
        <f t="shared" si="242"/>
        <v>100</v>
      </c>
      <c r="AB79" s="117" t="str">
        <f t="shared" si="243"/>
        <v>Fuerte</v>
      </c>
      <c r="AC79" s="628" t="s">
        <v>64</v>
      </c>
      <c r="AD79" s="168" t="str">
        <f t="shared" si="244"/>
        <v>Fuerte</v>
      </c>
      <c r="AE79" s="118" t="str">
        <f t="shared" si="245"/>
        <v>100</v>
      </c>
      <c r="AF79" s="633"/>
      <c r="AG79" s="494"/>
      <c r="AH79" s="475"/>
      <c r="AI79" s="630"/>
      <c r="AJ79" s="478"/>
      <c r="AK79" s="478"/>
      <c r="AL79" s="478"/>
      <c r="AM79" s="630"/>
      <c r="AN79" s="483"/>
      <c r="AO79" s="483"/>
      <c r="AP79" s="479"/>
      <c r="AQ79" s="476"/>
      <c r="AR79" s="476"/>
      <c r="AS79" s="477"/>
    </row>
    <row r="80" spans="2:45" ht="89.25" x14ac:dyDescent="0.25">
      <c r="B80" s="557"/>
      <c r="C80" s="392"/>
      <c r="D80" s="495" t="str">
        <f>'3-IDENTIFICACIÓN DEL RIESGO'!G80</f>
        <v>Adquisición de predios para enfoque diferencial étnico sin pleno cumplimiento de requisitos o por fuera de las necesidades y prioridades establecidos por la ANT, para beneficio de particulares</v>
      </c>
      <c r="E80" s="495"/>
      <c r="F80" s="634" t="s">
        <v>757</v>
      </c>
      <c r="G80" s="634" t="s">
        <v>758</v>
      </c>
      <c r="H80" s="634" t="s">
        <v>759</v>
      </c>
      <c r="I80" s="634" t="s">
        <v>760</v>
      </c>
      <c r="J80" s="634" t="s">
        <v>761</v>
      </c>
      <c r="K80" s="634" t="s">
        <v>762</v>
      </c>
      <c r="L80" s="634" t="s">
        <v>763</v>
      </c>
      <c r="M80" s="627" t="s">
        <v>186</v>
      </c>
      <c r="N80" s="169">
        <f t="shared" si="235"/>
        <v>15</v>
      </c>
      <c r="O80" s="156" t="s">
        <v>187</v>
      </c>
      <c r="P80" s="169">
        <f t="shared" si="236"/>
        <v>15</v>
      </c>
      <c r="Q80" s="156" t="s">
        <v>188</v>
      </c>
      <c r="R80" s="169">
        <f t="shared" si="237"/>
        <v>15</v>
      </c>
      <c r="S80" s="156" t="s">
        <v>61</v>
      </c>
      <c r="T80" s="169">
        <f t="shared" si="238"/>
        <v>15</v>
      </c>
      <c r="U80" s="156" t="s">
        <v>189</v>
      </c>
      <c r="V80" s="169">
        <f t="shared" si="239"/>
        <v>15</v>
      </c>
      <c r="W80" s="156" t="s">
        <v>190</v>
      </c>
      <c r="X80" s="169">
        <f t="shared" si="240"/>
        <v>15</v>
      </c>
      <c r="Y80" s="156" t="s">
        <v>191</v>
      </c>
      <c r="Z80" s="169">
        <f t="shared" si="241"/>
        <v>10</v>
      </c>
      <c r="AA80" s="116">
        <f t="shared" si="242"/>
        <v>100</v>
      </c>
      <c r="AB80" s="117" t="str">
        <f t="shared" si="243"/>
        <v>Fuerte</v>
      </c>
      <c r="AC80" s="628" t="s">
        <v>64</v>
      </c>
      <c r="AD80" s="168" t="str">
        <f t="shared" si="244"/>
        <v>Fuerte</v>
      </c>
      <c r="AE80" s="118" t="str">
        <f t="shared" si="245"/>
        <v>100</v>
      </c>
      <c r="AF80" s="629">
        <v>1</v>
      </c>
      <c r="AG80" s="493">
        <f t="shared" ref="AG80" si="253">(AE80+AE81)/AF80</f>
        <v>100</v>
      </c>
      <c r="AH80" s="474" t="str">
        <f t="shared" ref="AH80" si="254">IF(AG80&lt;50,"Débil",IF(AG80&lt;=99,"Moderado",IF(AG80=100,"Fuerte",IF(AG80="","ERROR"))))</f>
        <v>Fuerte</v>
      </c>
      <c r="AI80" s="630" t="s">
        <v>92</v>
      </c>
      <c r="AJ80" s="478">
        <f t="shared" ref="AJ80" si="255">IF(AH80="Débil",0,IF(AND(AH80="Moderado",AI80="Directamente"),1,IF(AND(AH80="Moderado",AI80="No disminuye"),0,IF(AND(AH80="Fuerte",AI80="Directamente"),2,IF(AND(AH80="Fuerte",AI80="No disminuye"),0)))))</f>
        <v>2</v>
      </c>
      <c r="AK80" s="478">
        <f>('4-VALORACIÓN DEL RIESGO'!H45-AJ80)</f>
        <v>2</v>
      </c>
      <c r="AL80" s="478" t="str">
        <f t="shared" ref="AL80" si="256">IF(AK80=5,"Casi Seguro",IF(AK80=4,"Probable",IF(AK80=3,"Posible",IF(AK80=2,"Improbable",IF(AK80=1,"Rara Vez",IF(AK80=0,"Rara Vez",IF(AK80&lt;0,"Rara Vez")))))))</f>
        <v>Improbable</v>
      </c>
      <c r="AM80" s="630" t="s">
        <v>92</v>
      </c>
      <c r="AN80" s="482">
        <f t="shared" ref="AN80" si="257">IF(AH80="Débil",0,IF(AND(AH80="Moderado",AM80="Directamente"),1,IF(AND(AH80="Moderado",AM80="Indirectamente"),0,IF(AND(AH80="Moderado",AM80="No disminuye"),0,IF(AND(AH80="Fuerte",AM80="Directamente"),2,IF(AND(AH80="Fuerte",AM80="Indirectamente"),1,IF(AND(AH80="Fuerte",AM80="No disminuye"),0)))))))</f>
        <v>2</v>
      </c>
      <c r="AO80" s="482">
        <f>('4-VALORACIÓN DEL RIESGO'!AD45-AN80)</f>
        <v>3</v>
      </c>
      <c r="AP80" s="479" t="str">
        <f t="shared" ref="AP80" si="258">IF(AO80=5,"Catastrófico",IF(AO80=4,"Mayor",IF(AO80=3,"Moderado",IF(AO80=2,"Moderado",IF(AO80=1,"Moderado")))))</f>
        <v>Moderado</v>
      </c>
      <c r="AQ80" s="476" t="str">
        <f t="shared" ref="AQ80" si="259">IF(OR(AND(AP80="Moderado",AL80="Rara Vez"),AND(AP80="Moderado",AL80="Improbable")),"Moderado",IF(OR(AND(AP80="Mayor",AL80="Improbable"),AND(AP80="Mayor",AL80="Rara Vez"),AND(AP80="Moderado",AL80="Probable"),AND(AP80="Moderado",AL80="Posible")),"Alto",IF(OR(AND(AP80="Moderado",AL80="Casi Seguro"),AND(AP80="Mayor",AL80="Posible"),AND(AP80="Mayor",AL80="Probable"),AND(AP80="Mayor",AL80="Casi Seguro")),"Extremo",IF(AP80="Catastrófico","Extremo"))))</f>
        <v>Moderado</v>
      </c>
      <c r="AR80" s="476"/>
      <c r="AS80" s="477" t="s">
        <v>428</v>
      </c>
    </row>
    <row r="81" spans="2:45" ht="30.75" thickBot="1" x14ac:dyDescent="0.3">
      <c r="B81" s="557"/>
      <c r="C81" s="392"/>
      <c r="D81" s="495"/>
      <c r="E81" s="495"/>
      <c r="F81" s="634"/>
      <c r="G81" s="634"/>
      <c r="H81" s="634"/>
      <c r="I81" s="634"/>
      <c r="J81" s="634"/>
      <c r="K81" s="634"/>
      <c r="L81" s="634"/>
      <c r="M81" s="627"/>
      <c r="N81" s="169" t="b">
        <f t="shared" si="235"/>
        <v>0</v>
      </c>
      <c r="O81" s="156"/>
      <c r="P81" s="169" t="b">
        <f t="shared" si="236"/>
        <v>0</v>
      </c>
      <c r="Q81" s="156"/>
      <c r="R81" s="169" t="b">
        <f t="shared" si="237"/>
        <v>0</v>
      </c>
      <c r="S81" s="156"/>
      <c r="T81" s="169" t="b">
        <f t="shared" si="238"/>
        <v>0</v>
      </c>
      <c r="U81" s="156"/>
      <c r="V81" s="169" t="b">
        <f t="shared" si="239"/>
        <v>0</v>
      </c>
      <c r="W81" s="156"/>
      <c r="X81" s="169" t="b">
        <f t="shared" si="240"/>
        <v>0</v>
      </c>
      <c r="Y81" s="156"/>
      <c r="Z81" s="169" t="b">
        <f t="shared" si="241"/>
        <v>0</v>
      </c>
      <c r="AA81" s="116">
        <f t="shared" si="242"/>
        <v>0</v>
      </c>
      <c r="AB81" s="117" t="str">
        <f t="shared" si="243"/>
        <v>Débil</v>
      </c>
      <c r="AC81" s="628"/>
      <c r="AD81" s="168" t="str">
        <f t="shared" si="244"/>
        <v>Débil</v>
      </c>
      <c r="AE81" s="118" t="str">
        <f t="shared" si="245"/>
        <v>0</v>
      </c>
      <c r="AF81" s="633"/>
      <c r="AG81" s="494"/>
      <c r="AH81" s="475"/>
      <c r="AI81" s="630"/>
      <c r="AJ81" s="478"/>
      <c r="AK81" s="478"/>
      <c r="AL81" s="478"/>
      <c r="AM81" s="630"/>
      <c r="AN81" s="483"/>
      <c r="AO81" s="483"/>
      <c r="AP81" s="479"/>
      <c r="AQ81" s="476"/>
      <c r="AR81" s="476"/>
      <c r="AS81" s="477"/>
    </row>
    <row r="82" spans="2:45" ht="89.25" x14ac:dyDescent="0.25">
      <c r="B82" s="557"/>
      <c r="C82" s="392"/>
      <c r="D82" s="495" t="str">
        <f>'3-IDENTIFICACIÓN DEL RIESGO'!G82</f>
        <v>Desviación de recursos en el desarrollo del proceso de la iniciativa Comunitaria con enfoque diferencial étnico y enfoque de genero, para beneficio de un contratista o funcionario o un tercero.</v>
      </c>
      <c r="E82" s="495"/>
      <c r="F82" s="634" t="s">
        <v>764</v>
      </c>
      <c r="G82" s="634" t="s">
        <v>765</v>
      </c>
      <c r="H82" s="634" t="s">
        <v>766</v>
      </c>
      <c r="I82" s="634" t="s">
        <v>767</v>
      </c>
      <c r="J82" s="634" t="s">
        <v>768</v>
      </c>
      <c r="K82" s="634" t="s">
        <v>769</v>
      </c>
      <c r="L82" s="634" t="s">
        <v>770</v>
      </c>
      <c r="M82" s="627" t="s">
        <v>186</v>
      </c>
      <c r="N82" s="169">
        <f t="shared" si="235"/>
        <v>15</v>
      </c>
      <c r="O82" s="156" t="s">
        <v>187</v>
      </c>
      <c r="P82" s="169">
        <f t="shared" si="236"/>
        <v>15</v>
      </c>
      <c r="Q82" s="156" t="s">
        <v>188</v>
      </c>
      <c r="R82" s="169">
        <f t="shared" si="237"/>
        <v>15</v>
      </c>
      <c r="S82" s="156" t="s">
        <v>192</v>
      </c>
      <c r="T82" s="169">
        <f t="shared" si="238"/>
        <v>10</v>
      </c>
      <c r="U82" s="156" t="s">
        <v>189</v>
      </c>
      <c r="V82" s="169">
        <f t="shared" si="239"/>
        <v>15</v>
      </c>
      <c r="W82" s="156" t="s">
        <v>190</v>
      </c>
      <c r="X82" s="169">
        <f t="shared" si="240"/>
        <v>15</v>
      </c>
      <c r="Y82" s="156" t="s">
        <v>191</v>
      </c>
      <c r="Z82" s="169">
        <f t="shared" si="241"/>
        <v>10</v>
      </c>
      <c r="AA82" s="116">
        <f t="shared" si="242"/>
        <v>95</v>
      </c>
      <c r="AB82" s="117" t="str">
        <f t="shared" si="243"/>
        <v>Moderado</v>
      </c>
      <c r="AC82" s="628" t="s">
        <v>64</v>
      </c>
      <c r="AD82" s="168" t="str">
        <f t="shared" si="244"/>
        <v>Moderado</v>
      </c>
      <c r="AE82" s="118" t="str">
        <f t="shared" si="245"/>
        <v>50</v>
      </c>
      <c r="AF82" s="629">
        <v>2</v>
      </c>
      <c r="AG82" s="493">
        <f t="shared" ref="AG82" si="260">(AE82+AE83)/AF82</f>
        <v>50</v>
      </c>
      <c r="AH82" s="474" t="str">
        <f t="shared" ref="AH82" si="261">IF(AG82&lt;50,"Débil",IF(AG82&lt;=99,"Moderado",IF(AG82=100,"Fuerte",IF(AG82="","ERROR"))))</f>
        <v>Moderado</v>
      </c>
      <c r="AI82" s="630" t="s">
        <v>92</v>
      </c>
      <c r="AJ82" s="478">
        <f t="shared" ref="AJ82" si="262">IF(AH82="Débil",0,IF(AND(AH82="Moderado",AI82="Directamente"),1,IF(AND(AH82="Moderado",AI82="No disminuye"),0,IF(AND(AH82="Fuerte",AI82="Directamente"),2,IF(AND(AH82="Fuerte",AI82="No disminuye"),0)))))</f>
        <v>1</v>
      </c>
      <c r="AK82" s="478">
        <f>('4-VALORACIÓN DEL RIESGO'!H46-AJ82)</f>
        <v>2</v>
      </c>
      <c r="AL82" s="478" t="str">
        <f t="shared" ref="AL82" si="263">IF(AK82=5,"Casi Seguro",IF(AK82=4,"Probable",IF(AK82=3,"Posible",IF(AK82=2,"Improbable",IF(AK82=1,"Rara Vez",IF(AK82=0,"Rara Vez",IF(AK82&lt;0,"Rara Vez")))))))</f>
        <v>Improbable</v>
      </c>
      <c r="AM82" s="630" t="s">
        <v>92</v>
      </c>
      <c r="AN82" s="482">
        <f t="shared" ref="AN82" si="264">IF(AH82="Débil",0,IF(AND(AH82="Moderado",AM82="Directamente"),1,IF(AND(AH82="Moderado",AM82="Indirectamente"),0,IF(AND(AH82="Moderado",AM82="No disminuye"),0,IF(AND(AH82="Fuerte",AM82="Directamente"),2,IF(AND(AH82="Fuerte",AM82="Indirectamente"),1,IF(AND(AH82="Fuerte",AM82="No disminuye"),0)))))))</f>
        <v>1</v>
      </c>
      <c r="AO82" s="482">
        <f>('4-VALORACIÓN DEL RIESGO'!AD46-AN82)</f>
        <v>4</v>
      </c>
      <c r="AP82" s="479" t="str">
        <f t="shared" ref="AP82" si="265">IF(AO82=5,"Catastrófico",IF(AO82=4,"Mayor",IF(AO82=3,"Moderado",IF(AO82=2,"Moderado",IF(AO82=1,"Moderado")))))</f>
        <v>Mayor</v>
      </c>
      <c r="AQ82" s="476" t="str">
        <f t="shared" ref="AQ82" si="266">IF(OR(AND(AP82="Moderado",AL82="Rara Vez"),AND(AP82="Moderado",AL82="Improbable")),"Moderado",IF(OR(AND(AP82="Mayor",AL82="Improbable"),AND(AP82="Mayor",AL82="Rara Vez"),AND(AP82="Moderado",AL82="Probable"),AND(AP82="Moderado",AL82="Posible")),"Alto",IF(OR(AND(AP82="Moderado",AL82="Casi Seguro"),AND(AP82="Mayor",AL82="Posible"),AND(AP82="Mayor",AL82="Probable"),AND(AP82="Mayor",AL82="Casi Seguro")),"Extremo",IF(AP82="Catastrófico","Extremo"))))</f>
        <v>Alto</v>
      </c>
      <c r="AR82" s="476"/>
      <c r="AS82" s="477" t="s">
        <v>428</v>
      </c>
    </row>
    <row r="83" spans="2:45" ht="85.5" customHeight="1" thickBot="1" x14ac:dyDescent="0.3">
      <c r="B83" s="557"/>
      <c r="C83" s="392"/>
      <c r="D83" s="495"/>
      <c r="E83" s="495"/>
      <c r="F83" s="634" t="s">
        <v>764</v>
      </c>
      <c r="G83" s="634" t="s">
        <v>771</v>
      </c>
      <c r="H83" s="634" t="s">
        <v>766</v>
      </c>
      <c r="I83" s="634" t="s">
        <v>772</v>
      </c>
      <c r="J83" s="634" t="s">
        <v>773</v>
      </c>
      <c r="K83" s="634" t="s">
        <v>774</v>
      </c>
      <c r="L83" s="634" t="s">
        <v>775</v>
      </c>
      <c r="M83" s="627" t="s">
        <v>186</v>
      </c>
      <c r="N83" s="169">
        <f t="shared" si="235"/>
        <v>15</v>
      </c>
      <c r="O83" s="156" t="s">
        <v>187</v>
      </c>
      <c r="P83" s="169">
        <f t="shared" si="236"/>
        <v>15</v>
      </c>
      <c r="Q83" s="156" t="s">
        <v>188</v>
      </c>
      <c r="R83" s="169">
        <f t="shared" si="237"/>
        <v>15</v>
      </c>
      <c r="S83" s="156" t="s">
        <v>192</v>
      </c>
      <c r="T83" s="169">
        <f t="shared" si="238"/>
        <v>10</v>
      </c>
      <c r="U83" s="156" t="s">
        <v>189</v>
      </c>
      <c r="V83" s="169">
        <f t="shared" si="239"/>
        <v>15</v>
      </c>
      <c r="W83" s="156" t="s">
        <v>190</v>
      </c>
      <c r="X83" s="169">
        <f t="shared" si="240"/>
        <v>15</v>
      </c>
      <c r="Y83" s="156" t="s">
        <v>191</v>
      </c>
      <c r="Z83" s="169">
        <f t="shared" si="241"/>
        <v>10</v>
      </c>
      <c r="AA83" s="116">
        <f t="shared" si="242"/>
        <v>95</v>
      </c>
      <c r="AB83" s="117" t="str">
        <f t="shared" si="243"/>
        <v>Moderado</v>
      </c>
      <c r="AC83" s="628" t="s">
        <v>64</v>
      </c>
      <c r="AD83" s="168" t="str">
        <f t="shared" si="244"/>
        <v>Moderado</v>
      </c>
      <c r="AE83" s="118" t="str">
        <f t="shared" si="245"/>
        <v>50</v>
      </c>
      <c r="AF83" s="633"/>
      <c r="AG83" s="494"/>
      <c r="AH83" s="475"/>
      <c r="AI83" s="630"/>
      <c r="AJ83" s="478"/>
      <c r="AK83" s="478"/>
      <c r="AL83" s="478"/>
      <c r="AM83" s="630"/>
      <c r="AN83" s="483"/>
      <c r="AO83" s="483"/>
      <c r="AP83" s="479"/>
      <c r="AQ83" s="476"/>
      <c r="AR83" s="476"/>
      <c r="AS83" s="477"/>
    </row>
    <row r="84" spans="2:45" ht="87" customHeight="1" x14ac:dyDescent="0.25">
      <c r="B84" s="557"/>
      <c r="C84" s="392"/>
      <c r="D84" s="495" t="str">
        <f>'3-IDENTIFICACIÓN DEL RIESGO'!G84</f>
        <v>Dilación en la atención a las solicitudes de comunidades étnicas favoreciendo intereses particulares.</v>
      </c>
      <c r="E84" s="495"/>
      <c r="F84" s="634" t="s">
        <v>776</v>
      </c>
      <c r="G84" s="634" t="s">
        <v>777</v>
      </c>
      <c r="H84" s="634" t="s">
        <v>766</v>
      </c>
      <c r="I84" s="634" t="s">
        <v>778</v>
      </c>
      <c r="J84" s="634" t="s">
        <v>779</v>
      </c>
      <c r="K84" s="634" t="s">
        <v>780</v>
      </c>
      <c r="L84" s="634" t="s">
        <v>781</v>
      </c>
      <c r="M84" s="627" t="s">
        <v>186</v>
      </c>
      <c r="N84" s="169">
        <f t="shared" si="235"/>
        <v>15</v>
      </c>
      <c r="O84" s="156" t="s">
        <v>187</v>
      </c>
      <c r="P84" s="169">
        <f t="shared" si="236"/>
        <v>15</v>
      </c>
      <c r="Q84" s="156" t="s">
        <v>188</v>
      </c>
      <c r="R84" s="169">
        <f t="shared" si="237"/>
        <v>15</v>
      </c>
      <c r="S84" s="156" t="s">
        <v>192</v>
      </c>
      <c r="T84" s="169">
        <f t="shared" si="238"/>
        <v>10</v>
      </c>
      <c r="U84" s="156" t="s">
        <v>189</v>
      </c>
      <c r="V84" s="169">
        <f t="shared" si="239"/>
        <v>15</v>
      </c>
      <c r="W84" s="156" t="s">
        <v>190</v>
      </c>
      <c r="X84" s="169">
        <f t="shared" si="240"/>
        <v>15</v>
      </c>
      <c r="Y84" s="156" t="s">
        <v>191</v>
      </c>
      <c r="Z84" s="169">
        <f t="shared" si="241"/>
        <v>10</v>
      </c>
      <c r="AA84" s="116">
        <f t="shared" si="242"/>
        <v>95</v>
      </c>
      <c r="AB84" s="117" t="str">
        <f t="shared" si="243"/>
        <v>Moderado</v>
      </c>
      <c r="AC84" s="628" t="s">
        <v>64</v>
      </c>
      <c r="AD84" s="168" t="str">
        <f t="shared" si="244"/>
        <v>Moderado</v>
      </c>
      <c r="AE84" s="118" t="str">
        <f t="shared" si="245"/>
        <v>50</v>
      </c>
      <c r="AF84" s="629">
        <v>1</v>
      </c>
      <c r="AG84" s="493">
        <f t="shared" ref="AG84" si="267">(AE84+AE85)/AF84</f>
        <v>50</v>
      </c>
      <c r="AH84" s="474" t="str">
        <f t="shared" ref="AH84" si="268">IF(AG84&lt;50,"Débil",IF(AG84&lt;=99,"Moderado",IF(AG84=100,"Fuerte",IF(AG84="","ERROR"))))</f>
        <v>Moderado</v>
      </c>
      <c r="AI84" s="630" t="s">
        <v>92</v>
      </c>
      <c r="AJ84" s="478">
        <f t="shared" ref="AJ84" si="269">IF(AH84="Débil",0,IF(AND(AH84="Moderado",AI84="Directamente"),1,IF(AND(AH84="Moderado",AI84="No disminuye"),0,IF(AND(AH84="Fuerte",AI84="Directamente"),2,IF(AND(AH84="Fuerte",AI84="No disminuye"),0)))))</f>
        <v>1</v>
      </c>
      <c r="AK84" s="478">
        <f>('4-VALORACIÓN DEL RIESGO'!H47-AJ84)</f>
        <v>0</v>
      </c>
      <c r="AL84" s="478" t="str">
        <f t="shared" ref="AL84" si="270">IF(AK84=5,"Casi Seguro",IF(AK84=4,"Probable",IF(AK84=3,"Posible",IF(AK84=2,"Improbable",IF(AK84=1,"Rara Vez",IF(AK84=0,"Rara Vez",IF(AK84&lt;0,"Rara Vez")))))))</f>
        <v>Rara Vez</v>
      </c>
      <c r="AM84" s="630" t="s">
        <v>94</v>
      </c>
      <c r="AN84" s="482">
        <f t="shared" ref="AN84" si="271">IF(AH84="Débil",0,IF(AND(AH84="Moderado",AM84="Directamente"),1,IF(AND(AH84="Moderado",AM84="Indirectamente"),0,IF(AND(AH84="Moderado",AM84="No disminuye"),0,IF(AND(AH84="Fuerte",AM84="Directamente"),2,IF(AND(AH84="Fuerte",AM84="Indirectamente"),1,IF(AND(AH84="Fuerte",AM84="No disminuye"),0)))))))</f>
        <v>0</v>
      </c>
      <c r="AO84" s="482">
        <f>('4-VALORACIÓN DEL RIESGO'!AD47-AN84)</f>
        <v>4</v>
      </c>
      <c r="AP84" s="479" t="str">
        <f t="shared" ref="AP84" si="272">IF(AO84=5,"Catastrófico",IF(AO84=4,"Mayor",IF(AO84=3,"Moderado",IF(AO84=2,"Moderado",IF(AO84=1,"Moderado")))))</f>
        <v>Mayor</v>
      </c>
      <c r="AQ84" s="476" t="str">
        <f t="shared" ref="AQ84" si="273">IF(OR(AND(AP84="Moderado",AL84="Rara Vez"),AND(AP84="Moderado",AL84="Improbable")),"Moderado",IF(OR(AND(AP84="Mayor",AL84="Improbable"),AND(AP84="Mayor",AL84="Rara Vez"),AND(AP84="Moderado",AL84="Probable"),AND(AP84="Moderado",AL84="Posible")),"Alto",IF(OR(AND(AP84="Moderado",AL84="Casi Seguro"),AND(AP84="Mayor",AL84="Posible"),AND(AP84="Mayor",AL84="Probable"),AND(AP84="Mayor",AL84="Casi Seguro")),"Extremo",IF(AP84="Catastrófico","Extremo"))))</f>
        <v>Alto</v>
      </c>
      <c r="AR84" s="476"/>
      <c r="AS84" s="477" t="s">
        <v>428</v>
      </c>
    </row>
    <row r="85" spans="2:45" ht="30.75" thickBot="1" x14ac:dyDescent="0.3">
      <c r="B85" s="557"/>
      <c r="C85" s="392"/>
      <c r="D85" s="495"/>
      <c r="E85" s="495"/>
      <c r="F85" s="634"/>
      <c r="G85" s="634"/>
      <c r="H85" s="634"/>
      <c r="I85" s="634"/>
      <c r="J85" s="634"/>
      <c r="K85" s="634"/>
      <c r="L85" s="634"/>
      <c r="M85" s="627"/>
      <c r="N85" s="169" t="b">
        <f t="shared" si="235"/>
        <v>0</v>
      </c>
      <c r="O85" s="156"/>
      <c r="P85" s="169" t="b">
        <f t="shared" si="236"/>
        <v>0</v>
      </c>
      <c r="Q85" s="156"/>
      <c r="R85" s="169" t="b">
        <f t="shared" si="237"/>
        <v>0</v>
      </c>
      <c r="S85" s="156"/>
      <c r="T85" s="169" t="b">
        <f t="shared" si="238"/>
        <v>0</v>
      </c>
      <c r="U85" s="156"/>
      <c r="V85" s="169" t="b">
        <f t="shared" si="239"/>
        <v>0</v>
      </c>
      <c r="W85" s="156"/>
      <c r="X85" s="169" t="b">
        <f t="shared" si="240"/>
        <v>0</v>
      </c>
      <c r="Y85" s="156"/>
      <c r="Z85" s="169" t="b">
        <f t="shared" si="241"/>
        <v>0</v>
      </c>
      <c r="AA85" s="116">
        <f t="shared" si="242"/>
        <v>0</v>
      </c>
      <c r="AB85" s="117" t="str">
        <f t="shared" si="243"/>
        <v>Débil</v>
      </c>
      <c r="AC85" s="628"/>
      <c r="AD85" s="168" t="str">
        <f t="shared" si="244"/>
        <v>Débil</v>
      </c>
      <c r="AE85" s="118" t="str">
        <f t="shared" si="245"/>
        <v>0</v>
      </c>
      <c r="AF85" s="633"/>
      <c r="AG85" s="494"/>
      <c r="AH85" s="475"/>
      <c r="AI85" s="630"/>
      <c r="AJ85" s="478"/>
      <c r="AK85" s="478"/>
      <c r="AL85" s="478"/>
      <c r="AM85" s="630"/>
      <c r="AN85" s="483"/>
      <c r="AO85" s="483"/>
      <c r="AP85" s="479"/>
      <c r="AQ85" s="476"/>
      <c r="AR85" s="476"/>
      <c r="AS85" s="477"/>
    </row>
    <row r="86" spans="2:45" ht="93.75" customHeight="1" x14ac:dyDescent="0.25">
      <c r="B86" s="557"/>
      <c r="C86" s="392"/>
      <c r="D86" s="495" t="str">
        <f>'3-IDENTIFICACIÓN DEL RIESGO'!G86</f>
        <v>Favorecimiento en la atención de solicitudes de formalización de territorios colectivos a comunidades étnicas específicas por parte de la Subdirección de Asuntos Étnicos, desconociendo el principio de equidad.</v>
      </c>
      <c r="E86" s="495"/>
      <c r="F86" s="634" t="s">
        <v>776</v>
      </c>
      <c r="G86" s="634" t="s">
        <v>782</v>
      </c>
      <c r="H86" s="634" t="s">
        <v>783</v>
      </c>
      <c r="I86" s="634" t="s">
        <v>784</v>
      </c>
      <c r="J86" s="634" t="s">
        <v>785</v>
      </c>
      <c r="K86" s="634" t="s">
        <v>786</v>
      </c>
      <c r="L86" s="634" t="s">
        <v>787</v>
      </c>
      <c r="M86" s="627" t="s">
        <v>186</v>
      </c>
      <c r="N86" s="169">
        <f t="shared" si="235"/>
        <v>15</v>
      </c>
      <c r="O86" s="156" t="s">
        <v>187</v>
      </c>
      <c r="P86" s="169">
        <f t="shared" si="236"/>
        <v>15</v>
      </c>
      <c r="Q86" s="156" t="s">
        <v>188</v>
      </c>
      <c r="R86" s="169">
        <f t="shared" si="237"/>
        <v>15</v>
      </c>
      <c r="S86" s="156" t="s">
        <v>61</v>
      </c>
      <c r="T86" s="169">
        <f t="shared" si="238"/>
        <v>15</v>
      </c>
      <c r="U86" s="156" t="s">
        <v>189</v>
      </c>
      <c r="V86" s="169">
        <f t="shared" si="239"/>
        <v>15</v>
      </c>
      <c r="W86" s="156" t="s">
        <v>190</v>
      </c>
      <c r="X86" s="169">
        <f t="shared" si="240"/>
        <v>15</v>
      </c>
      <c r="Y86" s="156" t="s">
        <v>191</v>
      </c>
      <c r="Z86" s="169">
        <f t="shared" si="241"/>
        <v>10</v>
      </c>
      <c r="AA86" s="116">
        <f t="shared" si="242"/>
        <v>100</v>
      </c>
      <c r="AB86" s="117" t="str">
        <f t="shared" si="243"/>
        <v>Fuerte</v>
      </c>
      <c r="AC86" s="628" t="s">
        <v>64</v>
      </c>
      <c r="AD86" s="168" t="str">
        <f t="shared" si="244"/>
        <v>Fuerte</v>
      </c>
      <c r="AE86" s="118" t="str">
        <f t="shared" si="245"/>
        <v>100</v>
      </c>
      <c r="AF86" s="629">
        <v>1</v>
      </c>
      <c r="AG86" s="493">
        <f t="shared" ref="AG86" si="274">(AE86+AE87)/AF86</f>
        <v>100</v>
      </c>
      <c r="AH86" s="474" t="str">
        <f t="shared" ref="AH86" si="275">IF(AG86&lt;50,"Débil",IF(AG86&lt;=99,"Moderado",IF(AG86=100,"Fuerte",IF(AG86="","ERROR"))))</f>
        <v>Fuerte</v>
      </c>
      <c r="AI86" s="630" t="s">
        <v>92</v>
      </c>
      <c r="AJ86" s="478">
        <f t="shared" ref="AJ86" si="276">IF(AH86="Débil",0,IF(AND(AH86="Moderado",AI86="Directamente"),1,IF(AND(AH86="Moderado",AI86="No disminuye"),0,IF(AND(AH86="Fuerte",AI86="Directamente"),2,IF(AND(AH86="Fuerte",AI86="No disminuye"),0)))))</f>
        <v>2</v>
      </c>
      <c r="AK86" s="478">
        <f>('4-VALORACIÓN DEL RIESGO'!H48-AJ86)</f>
        <v>0</v>
      </c>
      <c r="AL86" s="478" t="str">
        <f t="shared" ref="AL86" si="277">IF(AK86=5,"Casi Seguro",IF(AK86=4,"Probable",IF(AK86=3,"Posible",IF(AK86=2,"Improbable",IF(AK86=1,"Rara Vez",IF(AK86=0,"Rara Vez",IF(AK86&lt;0,"Rara Vez")))))))</f>
        <v>Rara Vez</v>
      </c>
      <c r="AM86" s="630" t="s">
        <v>94</v>
      </c>
      <c r="AN86" s="482">
        <f t="shared" ref="AN86" si="278">IF(AH86="Débil",0,IF(AND(AH86="Moderado",AM86="Directamente"),1,IF(AND(AH86="Moderado",AM86="Indirectamente"),0,IF(AND(AH86="Moderado",AM86="No disminuye"),0,IF(AND(AH86="Fuerte",AM86="Directamente"),2,IF(AND(AH86="Fuerte",AM86="Indirectamente"),1,IF(AND(AH86="Fuerte",AM86="No disminuye"),0)))))))</f>
        <v>0</v>
      </c>
      <c r="AO86" s="482">
        <f>('4-VALORACIÓN DEL RIESGO'!AD48-AN86)</f>
        <v>5</v>
      </c>
      <c r="AP86" s="479" t="str">
        <f t="shared" ref="AP86" si="279">IF(AO86=5,"Catastrófico",IF(AO86=4,"Mayor",IF(AO86=3,"Moderado",IF(AO86=2,"Moderado",IF(AO86=1,"Moderado")))))</f>
        <v>Catastrófico</v>
      </c>
      <c r="AQ86" s="476" t="str">
        <f t="shared" ref="AQ86" si="280">IF(OR(AND(AP86="Moderado",AL86="Rara Vez"),AND(AP86="Moderado",AL86="Improbable")),"Moderado",IF(OR(AND(AP86="Mayor",AL86="Improbable"),AND(AP86="Mayor",AL86="Rara Vez"),AND(AP86="Moderado",AL86="Probable"),AND(AP86="Moderado",AL86="Posible")),"Alto",IF(OR(AND(AP86="Moderado",AL86="Casi Seguro"),AND(AP86="Mayor",AL86="Posible"),AND(AP86="Mayor",AL86="Probable"),AND(AP86="Mayor",AL86="Casi Seguro")),"Extremo",IF(AP86="Catastrófico","Extremo"))))</f>
        <v>Extremo</v>
      </c>
      <c r="AR86" s="476"/>
      <c r="AS86" s="477" t="s">
        <v>428</v>
      </c>
    </row>
    <row r="87" spans="2:45" ht="30.75" thickBot="1" x14ac:dyDescent="0.3">
      <c r="B87" s="557"/>
      <c r="C87" s="392"/>
      <c r="D87" s="495"/>
      <c r="E87" s="495"/>
      <c r="F87" s="634"/>
      <c r="G87" s="634"/>
      <c r="H87" s="634"/>
      <c r="I87" s="634"/>
      <c r="J87" s="634"/>
      <c r="K87" s="634"/>
      <c r="L87" s="634"/>
      <c r="M87" s="627"/>
      <c r="N87" s="169" t="b">
        <f t="shared" si="235"/>
        <v>0</v>
      </c>
      <c r="O87" s="156"/>
      <c r="P87" s="169" t="b">
        <f t="shared" si="236"/>
        <v>0</v>
      </c>
      <c r="Q87" s="156"/>
      <c r="R87" s="169" t="b">
        <f t="shared" si="237"/>
        <v>0</v>
      </c>
      <c r="S87" s="156"/>
      <c r="T87" s="169" t="b">
        <f t="shared" si="238"/>
        <v>0</v>
      </c>
      <c r="U87" s="156"/>
      <c r="V87" s="169" t="b">
        <f t="shared" si="239"/>
        <v>0</v>
      </c>
      <c r="W87" s="156"/>
      <c r="X87" s="169" t="b">
        <f t="shared" si="240"/>
        <v>0</v>
      </c>
      <c r="Y87" s="156"/>
      <c r="Z87" s="169" t="b">
        <f t="shared" si="241"/>
        <v>0</v>
      </c>
      <c r="AA87" s="116">
        <f t="shared" si="242"/>
        <v>0</v>
      </c>
      <c r="AB87" s="117" t="str">
        <f t="shared" si="243"/>
        <v>Débil</v>
      </c>
      <c r="AC87" s="628"/>
      <c r="AD87" s="168" t="str">
        <f t="shared" si="244"/>
        <v>Débil</v>
      </c>
      <c r="AE87" s="118" t="str">
        <f t="shared" si="245"/>
        <v>0</v>
      </c>
      <c r="AF87" s="633"/>
      <c r="AG87" s="494"/>
      <c r="AH87" s="475"/>
      <c r="AI87" s="630"/>
      <c r="AJ87" s="478"/>
      <c r="AK87" s="478"/>
      <c r="AL87" s="478"/>
      <c r="AM87" s="630"/>
      <c r="AN87" s="483"/>
      <c r="AO87" s="483"/>
      <c r="AP87" s="479"/>
      <c r="AQ87" s="476"/>
      <c r="AR87" s="476"/>
      <c r="AS87" s="477"/>
    </row>
    <row r="88" spans="2:45" ht="99.75" customHeight="1" x14ac:dyDescent="0.25">
      <c r="B88" s="557"/>
      <c r="C88" s="392"/>
      <c r="D88" s="495" t="str">
        <f>'3-IDENTIFICACIÓN DEL RIESGO'!G88</f>
        <v>Solicitud y/o aceptación de dádivas en UGT por agilizar trámites o proferir decisiones administrativas en beneficio de un particular y/o tercero para la adjudicación de bienes</v>
      </c>
      <c r="E88" s="495"/>
      <c r="F88" s="634" t="s">
        <v>699</v>
      </c>
      <c r="G88" s="634" t="s">
        <v>700</v>
      </c>
      <c r="H88" s="634" t="s">
        <v>713</v>
      </c>
      <c r="I88" s="634" t="s">
        <v>714</v>
      </c>
      <c r="J88" s="634" t="s">
        <v>703</v>
      </c>
      <c r="K88" s="634" t="s">
        <v>715</v>
      </c>
      <c r="L88" s="634" t="s">
        <v>716</v>
      </c>
      <c r="M88" s="627" t="s">
        <v>186</v>
      </c>
      <c r="N88" s="169">
        <f t="shared" si="235"/>
        <v>15</v>
      </c>
      <c r="O88" s="156" t="s">
        <v>187</v>
      </c>
      <c r="P88" s="169">
        <f t="shared" si="236"/>
        <v>15</v>
      </c>
      <c r="Q88" s="156" t="s">
        <v>188</v>
      </c>
      <c r="R88" s="169">
        <f t="shared" si="237"/>
        <v>15</v>
      </c>
      <c r="S88" s="156" t="s">
        <v>61</v>
      </c>
      <c r="T88" s="169">
        <f t="shared" si="238"/>
        <v>15</v>
      </c>
      <c r="U88" s="156" t="s">
        <v>189</v>
      </c>
      <c r="V88" s="169">
        <f t="shared" si="239"/>
        <v>15</v>
      </c>
      <c r="W88" s="156" t="s">
        <v>190</v>
      </c>
      <c r="X88" s="169">
        <f t="shared" si="240"/>
        <v>15</v>
      </c>
      <c r="Y88" s="156" t="s">
        <v>191</v>
      </c>
      <c r="Z88" s="169">
        <f t="shared" si="241"/>
        <v>10</v>
      </c>
      <c r="AA88" s="116">
        <f t="shared" si="242"/>
        <v>100</v>
      </c>
      <c r="AB88" s="117" t="str">
        <f t="shared" si="243"/>
        <v>Fuerte</v>
      </c>
      <c r="AC88" s="628" t="s">
        <v>58</v>
      </c>
      <c r="AD88" s="168" t="str">
        <f t="shared" si="244"/>
        <v>Moderado</v>
      </c>
      <c r="AE88" s="118" t="str">
        <f t="shared" si="245"/>
        <v>50</v>
      </c>
      <c r="AF88" s="629">
        <v>1</v>
      </c>
      <c r="AG88" s="493">
        <f t="shared" ref="AG88" si="281">(AE88+AE89)/AF88</f>
        <v>50</v>
      </c>
      <c r="AH88" s="474" t="str">
        <f t="shared" ref="AH88" si="282">IF(AG88&lt;50,"Débil",IF(AG88&lt;=99,"Moderado",IF(AG88=100,"Fuerte",IF(AG88="","ERROR"))))</f>
        <v>Moderado</v>
      </c>
      <c r="AI88" s="630" t="s">
        <v>92</v>
      </c>
      <c r="AJ88" s="478">
        <f t="shared" ref="AJ88" si="283">IF(AH88="Débil",0,IF(AND(AH88="Moderado",AI88="Directamente"),1,IF(AND(AH88="Moderado",AI88="No disminuye"),0,IF(AND(AH88="Fuerte",AI88="Directamente"),2,IF(AND(AH88="Fuerte",AI88="No disminuye"),0)))))</f>
        <v>1</v>
      </c>
      <c r="AK88" s="478">
        <f>('4-VALORACIÓN DEL RIESGO'!H49-AJ88)</f>
        <v>3</v>
      </c>
      <c r="AL88" s="478" t="str">
        <f t="shared" ref="AL88" si="284">IF(AK88=5,"Casi Seguro",IF(AK88=4,"Probable",IF(AK88=3,"Posible",IF(AK88=2,"Improbable",IF(AK88=1,"Rara Vez",IF(AK88=0,"Rara Vez",IF(AK88&lt;0,"Rara Vez")))))))</f>
        <v>Posible</v>
      </c>
      <c r="AM88" s="630" t="s">
        <v>94</v>
      </c>
      <c r="AN88" s="482">
        <f t="shared" ref="AN88" si="285">IF(AH88="Débil",0,IF(AND(AH88="Moderado",AM88="Directamente"),1,IF(AND(AH88="Moderado",AM88="Indirectamente"),0,IF(AND(AH88="Moderado",AM88="No disminuye"),0,IF(AND(AH88="Fuerte",AM88="Directamente"),2,IF(AND(AH88="Fuerte",AM88="Indirectamente"),1,IF(AND(AH88="Fuerte",AM88="No disminuye"),0)))))))</f>
        <v>0</v>
      </c>
      <c r="AO88" s="482">
        <f>('4-VALORACIÓN DEL RIESGO'!AD49-AN88)</f>
        <v>5</v>
      </c>
      <c r="AP88" s="479" t="str">
        <f t="shared" ref="AP88" si="286">IF(AO88=5,"Catastrófico",IF(AO88=4,"Mayor",IF(AO88=3,"Moderado",IF(AO88=2,"Moderado",IF(AO88=1,"Moderado")))))</f>
        <v>Catastrófico</v>
      </c>
      <c r="AQ88" s="476" t="str">
        <f t="shared" ref="AQ88" si="287">IF(OR(AND(AP88="Moderado",AL88="Rara Vez"),AND(AP88="Moderado",AL88="Improbable")),"Moderado",IF(OR(AND(AP88="Mayor",AL88="Improbable"),AND(AP88="Mayor",AL88="Rara Vez"),AND(AP88="Moderado",AL88="Probable"),AND(AP88="Moderado",AL88="Posible")),"Alto",IF(OR(AND(AP88="Moderado",AL88="Casi Seguro"),AND(AP88="Mayor",AL88="Posible"),AND(AP88="Mayor",AL88="Probable"),AND(AP88="Mayor",AL88="Casi Seguro")),"Extremo",IF(AP88="Catastrófico","Extremo"))))</f>
        <v>Extremo</v>
      </c>
      <c r="AR88" s="476"/>
      <c r="AS88" s="477" t="s">
        <v>428</v>
      </c>
    </row>
    <row r="89" spans="2:45" ht="30.75" thickBot="1" x14ac:dyDescent="0.3">
      <c r="B89" s="558"/>
      <c r="C89" s="393"/>
      <c r="D89" s="495"/>
      <c r="E89" s="495"/>
      <c r="F89" s="634"/>
      <c r="G89" s="634"/>
      <c r="H89" s="634"/>
      <c r="I89" s="634"/>
      <c r="J89" s="634"/>
      <c r="K89" s="634"/>
      <c r="L89" s="634"/>
      <c r="M89" s="627"/>
      <c r="N89" s="169" t="b">
        <f t="shared" si="235"/>
        <v>0</v>
      </c>
      <c r="O89" s="156"/>
      <c r="P89" s="169" t="b">
        <f t="shared" si="236"/>
        <v>0</v>
      </c>
      <c r="Q89" s="156"/>
      <c r="R89" s="169" t="b">
        <f t="shared" si="237"/>
        <v>0</v>
      </c>
      <c r="S89" s="156"/>
      <c r="T89" s="169" t="b">
        <f t="shared" si="238"/>
        <v>0</v>
      </c>
      <c r="U89" s="156"/>
      <c r="V89" s="169" t="b">
        <f t="shared" si="239"/>
        <v>0</v>
      </c>
      <c r="W89" s="156"/>
      <c r="X89" s="169" t="b">
        <f t="shared" si="240"/>
        <v>0</v>
      </c>
      <c r="Y89" s="156"/>
      <c r="Z89" s="169" t="b">
        <f t="shared" si="241"/>
        <v>0</v>
      </c>
      <c r="AA89" s="116">
        <f t="shared" si="242"/>
        <v>0</v>
      </c>
      <c r="AB89" s="117" t="str">
        <f t="shared" si="243"/>
        <v>Débil</v>
      </c>
      <c r="AC89" s="628"/>
      <c r="AD89" s="168" t="str">
        <f t="shared" si="244"/>
        <v>Débil</v>
      </c>
      <c r="AE89" s="118" t="str">
        <f t="shared" si="245"/>
        <v>0</v>
      </c>
      <c r="AF89" s="633"/>
      <c r="AG89" s="494"/>
      <c r="AH89" s="475"/>
      <c r="AI89" s="630"/>
      <c r="AJ89" s="478"/>
      <c r="AK89" s="478"/>
      <c r="AL89" s="478"/>
      <c r="AM89" s="630"/>
      <c r="AN89" s="483"/>
      <c r="AO89" s="483"/>
      <c r="AP89" s="479"/>
      <c r="AQ89" s="476"/>
      <c r="AR89" s="476"/>
      <c r="AS89" s="477"/>
    </row>
    <row r="90" spans="2:45" ht="99.75" customHeight="1" x14ac:dyDescent="0.25">
      <c r="B90" s="381" t="str">
        <f>'3-IDENTIFICACIÓN DEL RIESGO'!B90</f>
        <v>Administración de Tierras.</v>
      </c>
      <c r="C90" s="382" t="str">
        <f>'3-IDENTIFICACIÓN DEL RIESGO'!E90</f>
        <v>1. Dirección de Acceso a Tierras.
2. Subdirección de Administración de Tierras de la Nación.
3. Dirección de Asuntos Étnicos.
4. Subdirección de Asuntos Étnicos.
5. UGT's.</v>
      </c>
      <c r="D90" s="495" t="str">
        <f>'3-IDENTIFICACIÓN DEL RIESGO'!G90</f>
        <v>Solicitud o aceptación de dádivas por agilizar trámites o proferir decisiones administrativas relacionadas con solicitudes de limitación a la propiedad para beneficio de un particular y/o tercero</v>
      </c>
      <c r="E90" s="495"/>
      <c r="F90" s="634" t="s">
        <v>788</v>
      </c>
      <c r="G90" s="634" t="s">
        <v>655</v>
      </c>
      <c r="H90" s="634" t="s">
        <v>789</v>
      </c>
      <c r="I90" s="634" t="s">
        <v>790</v>
      </c>
      <c r="J90" s="634" t="s">
        <v>791</v>
      </c>
      <c r="K90" s="634" t="s">
        <v>792</v>
      </c>
      <c r="L90" s="634" t="s">
        <v>793</v>
      </c>
      <c r="M90" s="627" t="s">
        <v>186</v>
      </c>
      <c r="N90" s="169">
        <f t="shared" si="235"/>
        <v>15</v>
      </c>
      <c r="O90" s="156" t="s">
        <v>187</v>
      </c>
      <c r="P90" s="169">
        <f t="shared" si="236"/>
        <v>15</v>
      </c>
      <c r="Q90" s="156" t="s">
        <v>188</v>
      </c>
      <c r="R90" s="169">
        <f t="shared" si="237"/>
        <v>15</v>
      </c>
      <c r="S90" s="156" t="s">
        <v>61</v>
      </c>
      <c r="T90" s="169">
        <f t="shared" si="238"/>
        <v>15</v>
      </c>
      <c r="U90" s="156" t="s">
        <v>189</v>
      </c>
      <c r="V90" s="169">
        <f t="shared" si="239"/>
        <v>15</v>
      </c>
      <c r="W90" s="156" t="s">
        <v>190</v>
      </c>
      <c r="X90" s="169">
        <f t="shared" si="240"/>
        <v>15</v>
      </c>
      <c r="Y90" s="156" t="s">
        <v>191</v>
      </c>
      <c r="Z90" s="169">
        <f t="shared" si="241"/>
        <v>10</v>
      </c>
      <c r="AA90" s="116">
        <f t="shared" si="242"/>
        <v>100</v>
      </c>
      <c r="AB90" s="117" t="str">
        <f t="shared" si="243"/>
        <v>Fuerte</v>
      </c>
      <c r="AC90" s="628" t="s">
        <v>64</v>
      </c>
      <c r="AD90" s="168" t="str">
        <f t="shared" si="244"/>
        <v>Fuerte</v>
      </c>
      <c r="AE90" s="118" t="str">
        <f t="shared" si="245"/>
        <v>100</v>
      </c>
      <c r="AF90" s="629">
        <v>2</v>
      </c>
      <c r="AG90" s="493">
        <f t="shared" ref="AG90" si="288">(AE90+AE91)/AF90</f>
        <v>100</v>
      </c>
      <c r="AH90" s="474" t="str">
        <f t="shared" ref="AH90" si="289">IF(AG90&lt;50,"Débil",IF(AG90&lt;=99,"Moderado",IF(AG90=100,"Fuerte",IF(AG90="","ERROR"))))</f>
        <v>Fuerte</v>
      </c>
      <c r="AI90" s="630" t="s">
        <v>92</v>
      </c>
      <c r="AJ90" s="478">
        <f t="shared" ref="AJ90" si="290">IF(AH90="Débil",0,IF(AND(AH90="Moderado",AI90="Directamente"),1,IF(AND(AH90="Moderado",AI90="No disminuye"),0,IF(AND(AH90="Fuerte",AI90="Directamente"),2,IF(AND(AH90="Fuerte",AI90="No disminuye"),0)))))</f>
        <v>2</v>
      </c>
      <c r="AK90" s="478">
        <f>('4-VALORACIÓN DEL RIESGO'!H50-AJ90)</f>
        <v>2</v>
      </c>
      <c r="AL90" s="478" t="str">
        <f t="shared" ref="AL90" si="291">IF(AK90=5,"Casi Seguro",IF(AK90=4,"Probable",IF(AK90=3,"Posible",IF(AK90=2,"Improbable",IF(AK90=1,"Rara Vez",IF(AK90=0,"Rara Vez",IF(AK90&lt;0,"Rara Vez")))))))</f>
        <v>Improbable</v>
      </c>
      <c r="AM90" s="630" t="s">
        <v>92</v>
      </c>
      <c r="AN90" s="482">
        <f t="shared" ref="AN90" si="292">IF(AH90="Débil",0,IF(AND(AH90="Moderado",AM90="Directamente"),1,IF(AND(AH90="Moderado",AM90="Indirectamente"),0,IF(AND(AH90="Moderado",AM90="No disminuye"),0,IF(AND(AH90="Fuerte",AM90="Directamente"),2,IF(AND(AH90="Fuerte",AM90="Indirectamente"),1,IF(AND(AH90="Fuerte",AM90="No disminuye"),0)))))))</f>
        <v>2</v>
      </c>
      <c r="AO90" s="482">
        <f>('4-VALORACIÓN DEL RIESGO'!AD50-AN90)</f>
        <v>3</v>
      </c>
      <c r="AP90" s="479" t="str">
        <f t="shared" ref="AP90" si="293">IF(AO90=5,"Catastrófico",IF(AO90=4,"Mayor",IF(AO90=3,"Moderado",IF(AO90=2,"Moderado",IF(AO90=1,"Moderado")))))</f>
        <v>Moderado</v>
      </c>
      <c r="AQ90" s="476" t="str">
        <f t="shared" ref="AQ90" si="294">IF(OR(AND(AP90="Moderado",AL90="Rara Vez"),AND(AP90="Moderado",AL90="Improbable")),"Moderado",IF(OR(AND(AP90="Mayor",AL90="Improbable"),AND(AP90="Mayor",AL90="Rara Vez"),AND(AP90="Moderado",AL90="Probable"),AND(AP90="Moderado",AL90="Posible")),"Alto",IF(OR(AND(AP90="Moderado",AL90="Casi Seguro"),AND(AP90="Mayor",AL90="Posible"),AND(AP90="Mayor",AL90="Probable"),AND(AP90="Mayor",AL90="Casi Seguro")),"Extremo",IF(AP90="Catastrófico","Extremo"))))</f>
        <v>Moderado</v>
      </c>
      <c r="AR90" s="476"/>
      <c r="AS90" s="477" t="s">
        <v>428</v>
      </c>
    </row>
    <row r="91" spans="2:45" ht="79.5" customHeight="1" thickBot="1" x14ac:dyDescent="0.3">
      <c r="B91" s="381"/>
      <c r="C91" s="382"/>
      <c r="D91" s="495"/>
      <c r="E91" s="495"/>
      <c r="F91" s="634" t="s">
        <v>788</v>
      </c>
      <c r="G91" s="634" t="s">
        <v>648</v>
      </c>
      <c r="H91" s="634" t="s">
        <v>794</v>
      </c>
      <c r="I91" s="634" t="s">
        <v>795</v>
      </c>
      <c r="J91" s="634" t="s">
        <v>796</v>
      </c>
      <c r="K91" s="634" t="s">
        <v>797</v>
      </c>
      <c r="L91" s="634" t="s">
        <v>798</v>
      </c>
      <c r="M91" s="627" t="s">
        <v>186</v>
      </c>
      <c r="N91" s="169">
        <f t="shared" si="235"/>
        <v>15</v>
      </c>
      <c r="O91" s="156" t="s">
        <v>187</v>
      </c>
      <c r="P91" s="169">
        <f t="shared" si="236"/>
        <v>15</v>
      </c>
      <c r="Q91" s="156" t="s">
        <v>188</v>
      </c>
      <c r="R91" s="169">
        <f t="shared" si="237"/>
        <v>15</v>
      </c>
      <c r="S91" s="156" t="s">
        <v>61</v>
      </c>
      <c r="T91" s="169">
        <f t="shared" si="238"/>
        <v>15</v>
      </c>
      <c r="U91" s="156" t="s">
        <v>189</v>
      </c>
      <c r="V91" s="169">
        <f t="shared" si="239"/>
        <v>15</v>
      </c>
      <c r="W91" s="156" t="s">
        <v>190</v>
      </c>
      <c r="X91" s="169">
        <f t="shared" si="240"/>
        <v>15</v>
      </c>
      <c r="Y91" s="156" t="s">
        <v>191</v>
      </c>
      <c r="Z91" s="169">
        <f t="shared" si="241"/>
        <v>10</v>
      </c>
      <c r="AA91" s="116">
        <f t="shared" si="242"/>
        <v>100</v>
      </c>
      <c r="AB91" s="117" t="str">
        <f t="shared" si="243"/>
        <v>Fuerte</v>
      </c>
      <c r="AC91" s="628" t="s">
        <v>64</v>
      </c>
      <c r="AD91" s="168" t="str">
        <f t="shared" si="244"/>
        <v>Fuerte</v>
      </c>
      <c r="AE91" s="118" t="str">
        <f t="shared" si="245"/>
        <v>100</v>
      </c>
      <c r="AF91" s="633"/>
      <c r="AG91" s="494"/>
      <c r="AH91" s="475"/>
      <c r="AI91" s="630"/>
      <c r="AJ91" s="478"/>
      <c r="AK91" s="478"/>
      <c r="AL91" s="478"/>
      <c r="AM91" s="630"/>
      <c r="AN91" s="483"/>
      <c r="AO91" s="483"/>
      <c r="AP91" s="479"/>
      <c r="AQ91" s="476"/>
      <c r="AR91" s="476"/>
      <c r="AS91" s="477"/>
    </row>
    <row r="92" spans="2:45" ht="81" customHeight="1" x14ac:dyDescent="0.25">
      <c r="B92" s="381"/>
      <c r="C92" s="382"/>
      <c r="D92" s="495" t="str">
        <f>'3-IDENTIFICACIÓN DEL RIESGO'!G92</f>
        <v>Uso de la  información sobre adjudicación  de baldíos a Entidades de Derecho Público para beneficio particular o de terceros</v>
      </c>
      <c r="E92" s="495"/>
      <c r="F92" s="634" t="s">
        <v>788</v>
      </c>
      <c r="G92" s="634" t="s">
        <v>648</v>
      </c>
      <c r="H92" s="634" t="s">
        <v>799</v>
      </c>
      <c r="I92" s="634" t="s">
        <v>800</v>
      </c>
      <c r="J92" s="634" t="s">
        <v>801</v>
      </c>
      <c r="K92" s="634" t="s">
        <v>802</v>
      </c>
      <c r="L92" s="634" t="s">
        <v>803</v>
      </c>
      <c r="M92" s="627" t="s">
        <v>186</v>
      </c>
      <c r="N92" s="169">
        <f t="shared" si="235"/>
        <v>15</v>
      </c>
      <c r="O92" s="156" t="s">
        <v>187</v>
      </c>
      <c r="P92" s="169">
        <f t="shared" si="236"/>
        <v>15</v>
      </c>
      <c r="Q92" s="156" t="s">
        <v>188</v>
      </c>
      <c r="R92" s="169">
        <f t="shared" si="237"/>
        <v>15</v>
      </c>
      <c r="S92" s="156" t="s">
        <v>61</v>
      </c>
      <c r="T92" s="169">
        <f t="shared" si="238"/>
        <v>15</v>
      </c>
      <c r="U92" s="156" t="s">
        <v>189</v>
      </c>
      <c r="V92" s="169">
        <f t="shared" si="239"/>
        <v>15</v>
      </c>
      <c r="W92" s="156" t="s">
        <v>190</v>
      </c>
      <c r="X92" s="169">
        <f t="shared" si="240"/>
        <v>15</v>
      </c>
      <c r="Y92" s="156" t="s">
        <v>191</v>
      </c>
      <c r="Z92" s="169">
        <f t="shared" si="241"/>
        <v>10</v>
      </c>
      <c r="AA92" s="116">
        <f t="shared" si="242"/>
        <v>100</v>
      </c>
      <c r="AB92" s="117" t="str">
        <f t="shared" si="243"/>
        <v>Fuerte</v>
      </c>
      <c r="AC92" s="628" t="s">
        <v>64</v>
      </c>
      <c r="AD92" s="168" t="str">
        <f t="shared" si="244"/>
        <v>Fuerte</v>
      </c>
      <c r="AE92" s="118" t="str">
        <f t="shared" si="245"/>
        <v>100</v>
      </c>
      <c r="AF92" s="629">
        <v>2</v>
      </c>
      <c r="AG92" s="493">
        <f t="shared" ref="AG92" si="295">(AE92+AE93)/AF92</f>
        <v>100</v>
      </c>
      <c r="AH92" s="474" t="str">
        <f t="shared" ref="AH92" si="296">IF(AG92&lt;50,"Débil",IF(AG92&lt;=99,"Moderado",IF(AG92=100,"Fuerte",IF(AG92="","ERROR"))))</f>
        <v>Fuerte</v>
      </c>
      <c r="AI92" s="630" t="s">
        <v>92</v>
      </c>
      <c r="AJ92" s="478">
        <f t="shared" ref="AJ92" si="297">IF(AH92="Débil",0,IF(AND(AH92="Moderado",AI92="Directamente"),1,IF(AND(AH92="Moderado",AI92="No disminuye"),0,IF(AND(AH92="Fuerte",AI92="Directamente"),2,IF(AND(AH92="Fuerte",AI92="No disminuye"),0)))))</f>
        <v>2</v>
      </c>
      <c r="AK92" s="478">
        <f>('4-VALORACIÓN DEL RIESGO'!H51-AJ92)</f>
        <v>1</v>
      </c>
      <c r="AL92" s="478" t="str">
        <f t="shared" ref="AL92" si="298">IF(AK92=5,"Casi Seguro",IF(AK92=4,"Probable",IF(AK92=3,"Posible",IF(AK92=2,"Improbable",IF(AK92=1,"Rara Vez",IF(AK92=0,"Rara Vez",IF(AK92&lt;0,"Rara Vez")))))))</f>
        <v>Rara Vez</v>
      </c>
      <c r="AM92" s="630" t="s">
        <v>92</v>
      </c>
      <c r="AN92" s="482">
        <f t="shared" ref="AN92" si="299">IF(AH92="Débil",0,IF(AND(AH92="Moderado",AM92="Directamente"),1,IF(AND(AH92="Moderado",AM92="Indirectamente"),0,IF(AND(AH92="Moderado",AM92="No disminuye"),0,IF(AND(AH92="Fuerte",AM92="Directamente"),2,IF(AND(AH92="Fuerte",AM92="Indirectamente"),1,IF(AND(AH92="Fuerte",AM92="No disminuye"),0)))))))</f>
        <v>2</v>
      </c>
      <c r="AO92" s="482">
        <f>('4-VALORACIÓN DEL RIESGO'!AD51-AN92)</f>
        <v>3</v>
      </c>
      <c r="AP92" s="479" t="str">
        <f t="shared" ref="AP92" si="300">IF(AO92=5,"Catastrófico",IF(AO92=4,"Mayor",IF(AO92=3,"Moderado",IF(AO92=2,"Moderado",IF(AO92=1,"Moderado")))))</f>
        <v>Moderado</v>
      </c>
      <c r="AQ92" s="476" t="str">
        <f t="shared" ref="AQ92" si="301">IF(OR(AND(AP92="Moderado",AL92="Rara Vez"),AND(AP92="Moderado",AL92="Improbable")),"Moderado",IF(OR(AND(AP92="Mayor",AL92="Improbable"),AND(AP92="Mayor",AL92="Rara Vez"),AND(AP92="Moderado",AL92="Probable"),AND(AP92="Moderado",AL92="Posible")),"Alto",IF(OR(AND(AP92="Moderado",AL92="Casi Seguro"),AND(AP92="Mayor",AL92="Posible"),AND(AP92="Mayor",AL92="Probable"),AND(AP92="Mayor",AL92="Casi Seguro")),"Extremo",IF(AP92="Catastrófico","Extremo"))))</f>
        <v>Moderado</v>
      </c>
      <c r="AR92" s="476"/>
      <c r="AS92" s="477" t="s">
        <v>428</v>
      </c>
    </row>
    <row r="93" spans="2:45" ht="66.75" customHeight="1" thickBot="1" x14ac:dyDescent="0.3">
      <c r="B93" s="381"/>
      <c r="C93" s="382"/>
      <c r="D93" s="495"/>
      <c r="E93" s="495"/>
      <c r="F93" s="634" t="s">
        <v>788</v>
      </c>
      <c r="G93" s="634" t="s">
        <v>648</v>
      </c>
      <c r="H93" s="634" t="s">
        <v>804</v>
      </c>
      <c r="I93" s="634" t="s">
        <v>805</v>
      </c>
      <c r="J93" s="634" t="s">
        <v>806</v>
      </c>
      <c r="K93" s="634" t="s">
        <v>807</v>
      </c>
      <c r="L93" s="634" t="s">
        <v>808</v>
      </c>
      <c r="M93" s="627" t="s">
        <v>186</v>
      </c>
      <c r="N93" s="169">
        <f t="shared" si="235"/>
        <v>15</v>
      </c>
      <c r="O93" s="156" t="s">
        <v>187</v>
      </c>
      <c r="P93" s="169">
        <f t="shared" si="236"/>
        <v>15</v>
      </c>
      <c r="Q93" s="156" t="s">
        <v>188</v>
      </c>
      <c r="R93" s="169">
        <f t="shared" si="237"/>
        <v>15</v>
      </c>
      <c r="S93" s="156" t="s">
        <v>61</v>
      </c>
      <c r="T93" s="169">
        <f t="shared" si="238"/>
        <v>15</v>
      </c>
      <c r="U93" s="156" t="s">
        <v>189</v>
      </c>
      <c r="V93" s="169">
        <f t="shared" si="239"/>
        <v>15</v>
      </c>
      <c r="W93" s="156" t="s">
        <v>190</v>
      </c>
      <c r="X93" s="169">
        <f t="shared" si="240"/>
        <v>15</v>
      </c>
      <c r="Y93" s="156" t="s">
        <v>191</v>
      </c>
      <c r="Z93" s="169">
        <f t="shared" si="241"/>
        <v>10</v>
      </c>
      <c r="AA93" s="116">
        <f t="shared" si="242"/>
        <v>100</v>
      </c>
      <c r="AB93" s="117" t="str">
        <f t="shared" si="243"/>
        <v>Fuerte</v>
      </c>
      <c r="AC93" s="628" t="s">
        <v>64</v>
      </c>
      <c r="AD93" s="168" t="str">
        <f t="shared" si="244"/>
        <v>Fuerte</v>
      </c>
      <c r="AE93" s="118" t="str">
        <f t="shared" si="245"/>
        <v>100</v>
      </c>
      <c r="AF93" s="633"/>
      <c r="AG93" s="494"/>
      <c r="AH93" s="475"/>
      <c r="AI93" s="630"/>
      <c r="AJ93" s="478"/>
      <c r="AK93" s="478"/>
      <c r="AL93" s="478"/>
      <c r="AM93" s="630"/>
      <c r="AN93" s="483"/>
      <c r="AO93" s="483"/>
      <c r="AP93" s="479"/>
      <c r="AQ93" s="476"/>
      <c r="AR93" s="476"/>
      <c r="AS93" s="477"/>
    </row>
    <row r="94" spans="2:45" ht="64.5" customHeight="1" x14ac:dyDescent="0.25">
      <c r="B94" s="381"/>
      <c r="C94" s="382"/>
      <c r="D94" s="495" t="str">
        <f>'3-IDENTIFICACIÓN DEL RIESGO'!G94</f>
        <v>Ofrecer en la UGT promesa de éxito en la realización o priorización de un trámite a cambio de un beneficio personal</v>
      </c>
      <c r="E94" s="495"/>
      <c r="F94" s="634" t="s">
        <v>699</v>
      </c>
      <c r="G94" s="634" t="s">
        <v>700</v>
      </c>
      <c r="H94" s="634" t="s">
        <v>713</v>
      </c>
      <c r="I94" s="634" t="s">
        <v>714</v>
      </c>
      <c r="J94" s="634" t="s">
        <v>703</v>
      </c>
      <c r="K94" s="634" t="s">
        <v>715</v>
      </c>
      <c r="L94" s="634" t="s">
        <v>716</v>
      </c>
      <c r="M94" s="627" t="s">
        <v>186</v>
      </c>
      <c r="N94" s="169">
        <f t="shared" si="235"/>
        <v>15</v>
      </c>
      <c r="O94" s="156" t="s">
        <v>187</v>
      </c>
      <c r="P94" s="169">
        <f t="shared" si="236"/>
        <v>15</v>
      </c>
      <c r="Q94" s="156" t="s">
        <v>188</v>
      </c>
      <c r="R94" s="169">
        <f t="shared" si="237"/>
        <v>15</v>
      </c>
      <c r="S94" s="156" t="s">
        <v>61</v>
      </c>
      <c r="T94" s="169">
        <f t="shared" si="238"/>
        <v>15</v>
      </c>
      <c r="U94" s="156" t="s">
        <v>189</v>
      </c>
      <c r="V94" s="169">
        <f t="shared" si="239"/>
        <v>15</v>
      </c>
      <c r="W94" s="156" t="s">
        <v>190</v>
      </c>
      <c r="X94" s="169">
        <f t="shared" si="240"/>
        <v>15</v>
      </c>
      <c r="Y94" s="156" t="s">
        <v>191</v>
      </c>
      <c r="Z94" s="169">
        <f t="shared" si="241"/>
        <v>10</v>
      </c>
      <c r="AA94" s="116">
        <f t="shared" si="242"/>
        <v>100</v>
      </c>
      <c r="AB94" s="117" t="str">
        <f t="shared" si="243"/>
        <v>Fuerte</v>
      </c>
      <c r="AC94" s="628" t="s">
        <v>58</v>
      </c>
      <c r="AD94" s="168" t="str">
        <f t="shared" si="244"/>
        <v>Moderado</v>
      </c>
      <c r="AE94" s="118" t="str">
        <f t="shared" si="245"/>
        <v>50</v>
      </c>
      <c r="AF94" s="629">
        <v>1</v>
      </c>
      <c r="AG94" s="493">
        <f t="shared" ref="AG94" si="302">(AE94+AE95)/AF94</f>
        <v>50</v>
      </c>
      <c r="AH94" s="474" t="str">
        <f t="shared" ref="AH94" si="303">IF(AG94&lt;50,"Débil",IF(AG94&lt;=99,"Moderado",IF(AG94=100,"Fuerte",IF(AG94="","ERROR"))))</f>
        <v>Moderado</v>
      </c>
      <c r="AI94" s="630" t="s">
        <v>92</v>
      </c>
      <c r="AJ94" s="478">
        <f t="shared" ref="AJ94" si="304">IF(AH94="Débil",0,IF(AND(AH94="Moderado",AI94="Directamente"),1,IF(AND(AH94="Moderado",AI94="No disminuye"),0,IF(AND(AH94="Fuerte",AI94="Directamente"),2,IF(AND(AH94="Fuerte",AI94="No disminuye"),0)))))</f>
        <v>1</v>
      </c>
      <c r="AK94" s="478">
        <f>('4-VALORACIÓN DEL RIESGO'!H52-AJ94)</f>
        <v>3</v>
      </c>
      <c r="AL94" s="478" t="str">
        <f t="shared" ref="AL94" si="305">IF(AK94=5,"Casi Seguro",IF(AK94=4,"Probable",IF(AK94=3,"Posible",IF(AK94=2,"Improbable",IF(AK94=1,"Rara Vez",IF(AK94=0,"Rara Vez",IF(AK94&lt;0,"Rara Vez")))))))</f>
        <v>Posible</v>
      </c>
      <c r="AM94" s="630" t="s">
        <v>94</v>
      </c>
      <c r="AN94" s="482">
        <f t="shared" ref="AN94" si="306">IF(AH94="Débil",0,IF(AND(AH94="Moderado",AM94="Directamente"),1,IF(AND(AH94="Moderado",AM94="Indirectamente"),0,IF(AND(AH94="Moderado",AM94="No disminuye"),0,IF(AND(AH94="Fuerte",AM94="Directamente"),2,IF(AND(AH94="Fuerte",AM94="Indirectamente"),1,IF(AND(AH94="Fuerte",AM94="No disminuye"),0)))))))</f>
        <v>0</v>
      </c>
      <c r="AO94" s="482">
        <f>('4-VALORACIÓN DEL RIESGO'!AD52-AN94)</f>
        <v>5</v>
      </c>
      <c r="AP94" s="479" t="str">
        <f t="shared" ref="AP94" si="307">IF(AO94=5,"Catastrófico",IF(AO94=4,"Mayor",IF(AO94=3,"Moderado",IF(AO94=2,"Moderado",IF(AO94=1,"Moderado")))))</f>
        <v>Catastrófico</v>
      </c>
      <c r="AQ94" s="476" t="str">
        <f t="shared" ref="AQ94" si="308">IF(OR(AND(AP94="Moderado",AL94="Rara Vez"),AND(AP94="Moderado",AL94="Improbable")),"Moderado",IF(OR(AND(AP94="Mayor",AL94="Improbable"),AND(AP94="Mayor",AL94="Rara Vez"),AND(AP94="Moderado",AL94="Probable"),AND(AP94="Moderado",AL94="Posible")),"Alto",IF(OR(AND(AP94="Moderado",AL94="Casi Seguro"),AND(AP94="Mayor",AL94="Posible"),AND(AP94="Mayor",AL94="Probable"),AND(AP94="Mayor",AL94="Casi Seguro")),"Extremo",IF(AP94="Catastrófico","Extremo"))))</f>
        <v>Extremo</v>
      </c>
      <c r="AR94" s="476"/>
      <c r="AS94" s="477" t="s">
        <v>428</v>
      </c>
    </row>
    <row r="95" spans="2:45" ht="30.75" thickBot="1" x14ac:dyDescent="0.3">
      <c r="B95" s="381"/>
      <c r="C95" s="382"/>
      <c r="D95" s="495"/>
      <c r="E95" s="495"/>
      <c r="F95" s="634"/>
      <c r="G95" s="634"/>
      <c r="H95" s="634"/>
      <c r="I95" s="634"/>
      <c r="J95" s="634"/>
      <c r="K95" s="634"/>
      <c r="L95" s="634"/>
      <c r="M95" s="627"/>
      <c r="N95" s="169" t="b">
        <f t="shared" si="235"/>
        <v>0</v>
      </c>
      <c r="O95" s="156"/>
      <c r="P95" s="169" t="b">
        <f t="shared" si="236"/>
        <v>0</v>
      </c>
      <c r="Q95" s="156"/>
      <c r="R95" s="169" t="b">
        <f t="shared" si="237"/>
        <v>0</v>
      </c>
      <c r="S95" s="156"/>
      <c r="T95" s="169" t="b">
        <f t="shared" si="238"/>
        <v>0</v>
      </c>
      <c r="U95" s="156"/>
      <c r="V95" s="169" t="b">
        <f t="shared" si="239"/>
        <v>0</v>
      </c>
      <c r="W95" s="156"/>
      <c r="X95" s="169" t="b">
        <f t="shared" si="240"/>
        <v>0</v>
      </c>
      <c r="Y95" s="156"/>
      <c r="Z95" s="169" t="b">
        <f t="shared" si="241"/>
        <v>0</v>
      </c>
      <c r="AA95" s="116">
        <f t="shared" si="242"/>
        <v>0</v>
      </c>
      <c r="AB95" s="117" t="str">
        <f t="shared" si="243"/>
        <v>Débil</v>
      </c>
      <c r="AC95" s="628"/>
      <c r="AD95" s="168" t="str">
        <f t="shared" si="244"/>
        <v>Débil</v>
      </c>
      <c r="AE95" s="118" t="str">
        <f t="shared" si="245"/>
        <v>0</v>
      </c>
      <c r="AF95" s="633"/>
      <c r="AG95" s="494"/>
      <c r="AH95" s="475"/>
      <c r="AI95" s="630"/>
      <c r="AJ95" s="478"/>
      <c r="AK95" s="478"/>
      <c r="AL95" s="478"/>
      <c r="AM95" s="630"/>
      <c r="AN95" s="483"/>
      <c r="AO95" s="483"/>
      <c r="AP95" s="479"/>
      <c r="AQ95" s="476"/>
      <c r="AR95" s="476"/>
      <c r="AS95" s="477"/>
    </row>
    <row r="96" spans="2:45" ht="30" x14ac:dyDescent="0.25">
      <c r="B96" s="381"/>
      <c r="C96" s="382"/>
      <c r="D96" s="495" t="str">
        <f>'3-IDENTIFICACIÓN DEL RIESGO'!G96</f>
        <v>Riesgo 4</v>
      </c>
      <c r="E96" s="495"/>
      <c r="F96" s="634"/>
      <c r="G96" s="634"/>
      <c r="H96" s="634"/>
      <c r="I96" s="634"/>
      <c r="J96" s="634"/>
      <c r="K96" s="634"/>
      <c r="L96" s="634"/>
      <c r="M96" s="627"/>
      <c r="N96" s="169" t="b">
        <f t="shared" si="235"/>
        <v>0</v>
      </c>
      <c r="O96" s="156"/>
      <c r="P96" s="169" t="b">
        <f t="shared" si="236"/>
        <v>0</v>
      </c>
      <c r="Q96" s="156"/>
      <c r="R96" s="169" t="b">
        <f t="shared" si="237"/>
        <v>0</v>
      </c>
      <c r="S96" s="156"/>
      <c r="T96" s="169" t="b">
        <f t="shared" si="238"/>
        <v>0</v>
      </c>
      <c r="U96" s="156"/>
      <c r="V96" s="169" t="b">
        <f t="shared" si="239"/>
        <v>0</v>
      </c>
      <c r="W96" s="156"/>
      <c r="X96" s="169" t="b">
        <f t="shared" si="240"/>
        <v>0</v>
      </c>
      <c r="Y96" s="156"/>
      <c r="Z96" s="169" t="b">
        <f t="shared" si="241"/>
        <v>0</v>
      </c>
      <c r="AA96" s="116">
        <f t="shared" si="242"/>
        <v>0</v>
      </c>
      <c r="AB96" s="117" t="str">
        <f t="shared" si="243"/>
        <v>Débil</v>
      </c>
      <c r="AC96" s="628"/>
      <c r="AD96" s="168" t="str">
        <f t="shared" si="244"/>
        <v>Débil</v>
      </c>
      <c r="AE96" s="118" t="str">
        <f t="shared" si="245"/>
        <v>0</v>
      </c>
      <c r="AF96" s="629"/>
      <c r="AG96" s="493" t="e">
        <f t="shared" ref="AG96" si="309">(AE96+AE97)/AF96</f>
        <v>#DIV/0!</v>
      </c>
      <c r="AH96" s="474" t="e">
        <f t="shared" ref="AH96" si="310">IF(AG96&lt;50,"Débil",IF(AG96&lt;=99,"Moderado",IF(AG96=100,"Fuerte",IF(AG96="","ERROR"))))</f>
        <v>#DIV/0!</v>
      </c>
      <c r="AI96" s="630"/>
      <c r="AJ96" s="478" t="e">
        <f t="shared" ref="AJ96" si="311">IF(AH96="Débil",0,IF(AND(AH96="Moderado",AI96="Directamente"),1,IF(AND(AH96="Moderado",AI96="No disminuye"),0,IF(AND(AH96="Fuerte",AI96="Directamente"),2,IF(AND(AH96="Fuerte",AI96="No disminuye"),0)))))</f>
        <v>#DIV/0!</v>
      </c>
      <c r="AK96" s="478" t="e">
        <f>('4-VALORACIÓN DEL RIESGO'!H53-AJ96)</f>
        <v>#DIV/0!</v>
      </c>
      <c r="AL96" s="478" t="e">
        <f t="shared" ref="AL96" si="312">IF(AK96=5,"Casi Seguro",IF(AK96=4,"Probable",IF(AK96=3,"Posible",IF(AK96=2,"Improbable",IF(AK96=1,"Rara Vez",IF(AK96=0,"Rara Vez",IF(AK96&lt;0,"Rara Vez")))))))</f>
        <v>#DIV/0!</v>
      </c>
      <c r="AM96" s="630"/>
      <c r="AN96" s="482" t="e">
        <f t="shared" ref="AN96" si="313">IF(AH96="Débil",0,IF(AND(AH96="Moderado",AM96="Directamente"),1,IF(AND(AH96="Moderado",AM96="Indirectamente"),0,IF(AND(AH96="Moderado",AM96="No disminuye"),0,IF(AND(AH96="Fuerte",AM96="Directamente"),2,IF(AND(AH96="Fuerte",AM96="Indirectamente"),1,IF(AND(AH96="Fuerte",AM96="No disminuye"),0)))))))</f>
        <v>#DIV/0!</v>
      </c>
      <c r="AO96" s="482" t="e">
        <f>('4-VALORACIÓN DEL RIESGO'!AD53-AN96)</f>
        <v>#DIV/0!</v>
      </c>
      <c r="AP96" s="479" t="e">
        <f t="shared" ref="AP96" si="314">IF(AO96=5,"Catastrófico",IF(AO96=4,"Mayor",IF(AO96=3,"Moderado",IF(AO96=2,"Moderado",IF(AO96=1,"Moderado")))))</f>
        <v>#DIV/0!</v>
      </c>
      <c r="AQ96" s="476" t="e">
        <f t="shared" ref="AQ96" si="315">IF(OR(AND(AP96="Moderado",AL96="Rara Vez"),AND(AP96="Moderado",AL96="Improbable")),"Moderado",IF(OR(AND(AP96="Mayor",AL96="Improbable"),AND(AP96="Mayor",AL96="Rara Vez"),AND(AP96="Moderado",AL96="Probable"),AND(AP96="Moderado",AL96="Posible")),"Alto",IF(OR(AND(AP96="Moderado",AL96="Casi Seguro"),AND(AP96="Mayor",AL96="Posible"),AND(AP96="Mayor",AL96="Probable"),AND(AP96="Mayor",AL96="Casi Seguro")),"Extremo",IF(AP96="Catastrófico","Extremo"))))</f>
        <v>#DIV/0!</v>
      </c>
      <c r="AR96" s="476"/>
      <c r="AS96" s="477" t="s">
        <v>428</v>
      </c>
    </row>
    <row r="97" spans="2:45" ht="30.75" thickBot="1" x14ac:dyDescent="0.3">
      <c r="B97" s="381"/>
      <c r="C97" s="382"/>
      <c r="D97" s="495"/>
      <c r="E97" s="495"/>
      <c r="F97" s="634"/>
      <c r="G97" s="634"/>
      <c r="H97" s="634"/>
      <c r="I97" s="634"/>
      <c r="J97" s="634"/>
      <c r="K97" s="634"/>
      <c r="L97" s="634"/>
      <c r="M97" s="627"/>
      <c r="N97" s="169" t="b">
        <f t="shared" si="235"/>
        <v>0</v>
      </c>
      <c r="O97" s="156"/>
      <c r="P97" s="169" t="b">
        <f t="shared" si="236"/>
        <v>0</v>
      </c>
      <c r="Q97" s="156"/>
      <c r="R97" s="169" t="b">
        <f t="shared" si="237"/>
        <v>0</v>
      </c>
      <c r="S97" s="156"/>
      <c r="T97" s="169" t="b">
        <f t="shared" si="238"/>
        <v>0</v>
      </c>
      <c r="U97" s="156"/>
      <c r="V97" s="169" t="b">
        <f t="shared" si="239"/>
        <v>0</v>
      </c>
      <c r="W97" s="156"/>
      <c r="X97" s="169" t="b">
        <f t="shared" si="240"/>
        <v>0</v>
      </c>
      <c r="Y97" s="156"/>
      <c r="Z97" s="169" t="b">
        <f t="shared" si="241"/>
        <v>0</v>
      </c>
      <c r="AA97" s="116">
        <f t="shared" si="242"/>
        <v>0</v>
      </c>
      <c r="AB97" s="117" t="str">
        <f t="shared" si="243"/>
        <v>Débil</v>
      </c>
      <c r="AC97" s="628"/>
      <c r="AD97" s="168" t="str">
        <f t="shared" si="244"/>
        <v>Débil</v>
      </c>
      <c r="AE97" s="118" t="str">
        <f t="shared" si="245"/>
        <v>0</v>
      </c>
      <c r="AF97" s="633"/>
      <c r="AG97" s="494"/>
      <c r="AH97" s="475"/>
      <c r="AI97" s="630"/>
      <c r="AJ97" s="478"/>
      <c r="AK97" s="478"/>
      <c r="AL97" s="478"/>
      <c r="AM97" s="630"/>
      <c r="AN97" s="483"/>
      <c r="AO97" s="483"/>
      <c r="AP97" s="479"/>
      <c r="AQ97" s="476"/>
      <c r="AR97" s="476"/>
      <c r="AS97" s="477"/>
    </row>
    <row r="98" spans="2:45" ht="30" x14ac:dyDescent="0.25">
      <c r="B98" s="381"/>
      <c r="C98" s="382"/>
      <c r="D98" s="495" t="str">
        <f>'3-IDENTIFICACIÓN DEL RIESGO'!G98</f>
        <v>Riesgo 5</v>
      </c>
      <c r="E98" s="495"/>
      <c r="F98" s="634"/>
      <c r="G98" s="634"/>
      <c r="H98" s="634"/>
      <c r="I98" s="634"/>
      <c r="J98" s="634"/>
      <c r="K98" s="634"/>
      <c r="L98" s="634"/>
      <c r="M98" s="627"/>
      <c r="N98" s="169" t="b">
        <f t="shared" si="235"/>
        <v>0</v>
      </c>
      <c r="O98" s="156"/>
      <c r="P98" s="169" t="b">
        <f t="shared" si="236"/>
        <v>0</v>
      </c>
      <c r="Q98" s="156"/>
      <c r="R98" s="169" t="b">
        <f t="shared" si="237"/>
        <v>0</v>
      </c>
      <c r="S98" s="156"/>
      <c r="T98" s="169" t="b">
        <f t="shared" si="238"/>
        <v>0</v>
      </c>
      <c r="U98" s="156"/>
      <c r="V98" s="169" t="b">
        <f t="shared" si="239"/>
        <v>0</v>
      </c>
      <c r="W98" s="156"/>
      <c r="X98" s="169" t="b">
        <f t="shared" si="240"/>
        <v>0</v>
      </c>
      <c r="Y98" s="156"/>
      <c r="Z98" s="169" t="b">
        <f t="shared" si="241"/>
        <v>0</v>
      </c>
      <c r="AA98" s="116">
        <f t="shared" si="242"/>
        <v>0</v>
      </c>
      <c r="AB98" s="117" t="str">
        <f t="shared" si="243"/>
        <v>Débil</v>
      </c>
      <c r="AC98" s="628"/>
      <c r="AD98" s="168" t="str">
        <f t="shared" si="244"/>
        <v>Débil</v>
      </c>
      <c r="AE98" s="118" t="str">
        <f t="shared" si="245"/>
        <v>0</v>
      </c>
      <c r="AF98" s="629"/>
      <c r="AG98" s="493" t="e">
        <f t="shared" ref="AG98" si="316">(AE98+AE99)/AF98</f>
        <v>#DIV/0!</v>
      </c>
      <c r="AH98" s="474" t="e">
        <f t="shared" ref="AH98" si="317">IF(AG98&lt;50,"Débil",IF(AG98&lt;=99,"Moderado",IF(AG98=100,"Fuerte",IF(AG98="","ERROR"))))</f>
        <v>#DIV/0!</v>
      </c>
      <c r="AI98" s="630"/>
      <c r="AJ98" s="478" t="e">
        <f t="shared" ref="AJ98" si="318">IF(AH98="Débil",0,IF(AND(AH98="Moderado",AI98="Directamente"),1,IF(AND(AH98="Moderado",AI98="No disminuye"),0,IF(AND(AH98="Fuerte",AI98="Directamente"),2,IF(AND(AH98="Fuerte",AI98="No disminuye"),0)))))</f>
        <v>#DIV/0!</v>
      </c>
      <c r="AK98" s="478" t="e">
        <f>('4-VALORACIÓN DEL RIESGO'!H54-AJ98)</f>
        <v>#DIV/0!</v>
      </c>
      <c r="AL98" s="478" t="e">
        <f t="shared" ref="AL98" si="319">IF(AK98=5,"Casi Seguro",IF(AK98=4,"Probable",IF(AK98=3,"Posible",IF(AK98=2,"Improbable",IF(AK98=1,"Rara Vez",IF(AK98=0,"Rara Vez",IF(AK98&lt;0,"Rara Vez")))))))</f>
        <v>#DIV/0!</v>
      </c>
      <c r="AM98" s="630"/>
      <c r="AN98" s="482" t="e">
        <f t="shared" ref="AN98" si="320">IF(AH98="Débil",0,IF(AND(AH98="Moderado",AM98="Directamente"),1,IF(AND(AH98="Moderado",AM98="Indirectamente"),0,IF(AND(AH98="Moderado",AM98="No disminuye"),0,IF(AND(AH98="Fuerte",AM98="Directamente"),2,IF(AND(AH98="Fuerte",AM98="Indirectamente"),1,IF(AND(AH98="Fuerte",AM98="No disminuye"),0)))))))</f>
        <v>#DIV/0!</v>
      </c>
      <c r="AO98" s="482" t="e">
        <f>('4-VALORACIÓN DEL RIESGO'!AD54-AN98)</f>
        <v>#DIV/0!</v>
      </c>
      <c r="AP98" s="479" t="e">
        <f t="shared" ref="AP98" si="321">IF(AO98=5,"Catastrófico",IF(AO98=4,"Mayor",IF(AO98=3,"Moderado",IF(AO98=2,"Moderado",IF(AO98=1,"Moderado")))))</f>
        <v>#DIV/0!</v>
      </c>
      <c r="AQ98" s="476" t="e">
        <f t="shared" ref="AQ98" si="322">IF(OR(AND(AP98="Moderado",AL98="Rara Vez"),AND(AP98="Moderado",AL98="Improbable")),"Moderado",IF(OR(AND(AP98="Mayor",AL98="Improbable"),AND(AP98="Mayor",AL98="Rara Vez"),AND(AP98="Moderado",AL98="Probable"),AND(AP98="Moderado",AL98="Posible")),"Alto",IF(OR(AND(AP98="Moderado",AL98="Casi Seguro"),AND(AP98="Mayor",AL98="Posible"),AND(AP98="Mayor",AL98="Probable"),AND(AP98="Mayor",AL98="Casi Seguro")),"Extremo",IF(AP98="Catastrófico","Extremo"))))</f>
        <v>#DIV/0!</v>
      </c>
      <c r="AR98" s="476"/>
      <c r="AS98" s="477" t="s">
        <v>428</v>
      </c>
    </row>
    <row r="99" spans="2:45" ht="30.75" thickBot="1" x14ac:dyDescent="0.3">
      <c r="B99" s="381"/>
      <c r="C99" s="382"/>
      <c r="D99" s="495"/>
      <c r="E99" s="495"/>
      <c r="F99" s="634"/>
      <c r="G99" s="634"/>
      <c r="H99" s="634"/>
      <c r="I99" s="634"/>
      <c r="J99" s="634"/>
      <c r="K99" s="634"/>
      <c r="L99" s="634"/>
      <c r="M99" s="627"/>
      <c r="N99" s="169" t="b">
        <f t="shared" si="235"/>
        <v>0</v>
      </c>
      <c r="O99" s="156"/>
      <c r="P99" s="169" t="b">
        <f t="shared" si="236"/>
        <v>0</v>
      </c>
      <c r="Q99" s="156"/>
      <c r="R99" s="169" t="b">
        <f t="shared" si="237"/>
        <v>0</v>
      </c>
      <c r="S99" s="156"/>
      <c r="T99" s="169" t="b">
        <f t="shared" si="238"/>
        <v>0</v>
      </c>
      <c r="U99" s="156"/>
      <c r="V99" s="169" t="b">
        <f t="shared" si="239"/>
        <v>0</v>
      </c>
      <c r="W99" s="156"/>
      <c r="X99" s="169" t="b">
        <f t="shared" si="240"/>
        <v>0</v>
      </c>
      <c r="Y99" s="156"/>
      <c r="Z99" s="169" t="b">
        <f t="shared" si="241"/>
        <v>0</v>
      </c>
      <c r="AA99" s="116">
        <f t="shared" si="242"/>
        <v>0</v>
      </c>
      <c r="AB99" s="117" t="str">
        <f t="shared" si="243"/>
        <v>Débil</v>
      </c>
      <c r="AC99" s="628"/>
      <c r="AD99" s="168" t="str">
        <f t="shared" si="244"/>
        <v>Débil</v>
      </c>
      <c r="AE99" s="118" t="str">
        <f t="shared" si="245"/>
        <v>0</v>
      </c>
      <c r="AF99" s="633"/>
      <c r="AG99" s="494"/>
      <c r="AH99" s="475"/>
      <c r="AI99" s="630"/>
      <c r="AJ99" s="478"/>
      <c r="AK99" s="478"/>
      <c r="AL99" s="478"/>
      <c r="AM99" s="630"/>
      <c r="AN99" s="483"/>
      <c r="AO99" s="483"/>
      <c r="AP99" s="479"/>
      <c r="AQ99" s="476"/>
      <c r="AR99" s="476"/>
      <c r="AS99" s="477"/>
    </row>
    <row r="100" spans="2:45" ht="30" x14ac:dyDescent="0.25">
      <c r="B100" s="381" t="str">
        <f>'3-IDENTIFICACIÓN DEL RIESGO'!B100</f>
        <v>Evaluación del Impacto del Ordenamiento Social de la Propiedad Rural</v>
      </c>
      <c r="C100" s="382" t="str">
        <f>'3-IDENTIFICACIÓN DEL RIESGO'!E100</f>
        <v>1. Oficina del Planeación.</v>
      </c>
      <c r="D100" s="495" t="str">
        <f>'3-IDENTIFICACIÓN DEL RIESGO'!G100</f>
        <v>Riesgo 1</v>
      </c>
      <c r="E100" s="495"/>
      <c r="F100" s="634"/>
      <c r="G100" s="634"/>
      <c r="H100" s="634"/>
      <c r="I100" s="634"/>
      <c r="J100" s="634"/>
      <c r="K100" s="634"/>
      <c r="L100" s="634"/>
      <c r="M100" s="627"/>
      <c r="N100" s="169" t="b">
        <f t="shared" si="235"/>
        <v>0</v>
      </c>
      <c r="O100" s="156"/>
      <c r="P100" s="169" t="b">
        <f t="shared" si="236"/>
        <v>0</v>
      </c>
      <c r="Q100" s="156"/>
      <c r="R100" s="169" t="b">
        <f t="shared" si="237"/>
        <v>0</v>
      </c>
      <c r="S100" s="156"/>
      <c r="T100" s="169" t="b">
        <f t="shared" si="238"/>
        <v>0</v>
      </c>
      <c r="U100" s="156"/>
      <c r="V100" s="169" t="b">
        <f t="shared" si="239"/>
        <v>0</v>
      </c>
      <c r="W100" s="156"/>
      <c r="X100" s="169" t="b">
        <f t="shared" si="240"/>
        <v>0</v>
      </c>
      <c r="Y100" s="156"/>
      <c r="Z100" s="169" t="b">
        <f t="shared" si="241"/>
        <v>0</v>
      </c>
      <c r="AA100" s="116">
        <f t="shared" si="242"/>
        <v>0</v>
      </c>
      <c r="AB100" s="117" t="str">
        <f t="shared" si="243"/>
        <v>Débil</v>
      </c>
      <c r="AC100" s="628"/>
      <c r="AD100" s="168" t="str">
        <f t="shared" si="244"/>
        <v>Débil</v>
      </c>
      <c r="AE100" s="118" t="str">
        <f t="shared" si="245"/>
        <v>0</v>
      </c>
      <c r="AF100" s="629"/>
      <c r="AG100" s="493" t="e">
        <f t="shared" ref="AG100" si="323">(AE100+AE101)/AF100</f>
        <v>#DIV/0!</v>
      </c>
      <c r="AH100" s="474" t="e">
        <f t="shared" ref="AH100" si="324">IF(AG100&lt;50,"Débil",IF(AG100&lt;=99,"Moderado",IF(AG100=100,"Fuerte",IF(AG100="","ERROR"))))</f>
        <v>#DIV/0!</v>
      </c>
      <c r="AI100" s="630"/>
      <c r="AJ100" s="478" t="e">
        <f t="shared" ref="AJ100" si="325">IF(AH100="Débil",0,IF(AND(AH100="Moderado",AI100="Directamente"),1,IF(AND(AH100="Moderado",AI100="No disminuye"),0,IF(AND(AH100="Fuerte",AI100="Directamente"),2,IF(AND(AH100="Fuerte",AI100="No disminuye"),0)))))</f>
        <v>#DIV/0!</v>
      </c>
      <c r="AK100" s="478" t="e">
        <f>('4-VALORACIÓN DEL RIESGO'!H55-AJ100)</f>
        <v>#DIV/0!</v>
      </c>
      <c r="AL100" s="478" t="e">
        <f t="shared" ref="AL100" si="326">IF(AK100=5,"Casi Seguro",IF(AK100=4,"Probable",IF(AK100=3,"Posible",IF(AK100=2,"Improbable",IF(AK100=1,"Rara Vez",IF(AK100=0,"Rara Vez",IF(AK100&lt;0,"Rara Vez")))))))</f>
        <v>#DIV/0!</v>
      </c>
      <c r="AM100" s="630"/>
      <c r="AN100" s="482" t="e">
        <f t="shared" ref="AN100" si="327">IF(AH100="Débil",0,IF(AND(AH100="Moderado",AM100="Directamente"),1,IF(AND(AH100="Moderado",AM100="Indirectamente"),0,IF(AND(AH100="Moderado",AM100="No disminuye"),0,IF(AND(AH100="Fuerte",AM100="Directamente"),2,IF(AND(AH100="Fuerte",AM100="Indirectamente"),1,IF(AND(AH100="Fuerte",AM100="No disminuye"),0)))))))</f>
        <v>#DIV/0!</v>
      </c>
      <c r="AO100" s="482" t="e">
        <f>('4-VALORACIÓN DEL RIESGO'!AD55-AN100)</f>
        <v>#DIV/0!</v>
      </c>
      <c r="AP100" s="479" t="e">
        <f t="shared" ref="AP100" si="328">IF(AO100=5,"Catastrófico",IF(AO100=4,"Mayor",IF(AO100=3,"Moderado",IF(AO100=2,"Moderado",IF(AO100=1,"Moderado")))))</f>
        <v>#DIV/0!</v>
      </c>
      <c r="AQ100" s="476" t="e">
        <f t="shared" ref="AQ100" si="329">IF(OR(AND(AP100="Moderado",AL100="Rara Vez"),AND(AP100="Moderado",AL100="Improbable")),"Moderado",IF(OR(AND(AP100="Mayor",AL100="Improbable"),AND(AP100="Mayor",AL100="Rara Vez"),AND(AP100="Moderado",AL100="Probable"),AND(AP100="Moderado",AL100="Posible")),"Alto",IF(OR(AND(AP100="Moderado",AL100="Casi Seguro"),AND(AP100="Mayor",AL100="Posible"),AND(AP100="Mayor",AL100="Probable"),AND(AP100="Mayor",AL100="Casi Seguro")),"Extremo",IF(AP100="Catastrófico","Extremo"))))</f>
        <v>#DIV/0!</v>
      </c>
      <c r="AR100" s="476"/>
      <c r="AS100" s="477" t="s">
        <v>428</v>
      </c>
    </row>
    <row r="101" spans="2:45" ht="30.75" thickBot="1" x14ac:dyDescent="0.3">
      <c r="B101" s="381"/>
      <c r="C101" s="382"/>
      <c r="D101" s="495"/>
      <c r="E101" s="495"/>
      <c r="F101" s="634"/>
      <c r="G101" s="634"/>
      <c r="H101" s="634"/>
      <c r="I101" s="634"/>
      <c r="J101" s="634"/>
      <c r="K101" s="634"/>
      <c r="L101" s="634"/>
      <c r="M101" s="627"/>
      <c r="N101" s="169" t="b">
        <f t="shared" si="235"/>
        <v>0</v>
      </c>
      <c r="O101" s="156"/>
      <c r="P101" s="169" t="b">
        <f t="shared" si="236"/>
        <v>0</v>
      </c>
      <c r="Q101" s="156"/>
      <c r="R101" s="169" t="b">
        <f t="shared" si="237"/>
        <v>0</v>
      </c>
      <c r="S101" s="156"/>
      <c r="T101" s="169" t="b">
        <f t="shared" si="238"/>
        <v>0</v>
      </c>
      <c r="U101" s="156"/>
      <c r="V101" s="169" t="b">
        <f t="shared" si="239"/>
        <v>0</v>
      </c>
      <c r="W101" s="156"/>
      <c r="X101" s="169" t="b">
        <f t="shared" si="240"/>
        <v>0</v>
      </c>
      <c r="Y101" s="156"/>
      <c r="Z101" s="169" t="b">
        <f t="shared" si="241"/>
        <v>0</v>
      </c>
      <c r="AA101" s="116">
        <f t="shared" si="242"/>
        <v>0</v>
      </c>
      <c r="AB101" s="117" t="str">
        <f t="shared" si="243"/>
        <v>Débil</v>
      </c>
      <c r="AC101" s="628"/>
      <c r="AD101" s="168" t="str">
        <f t="shared" si="244"/>
        <v>Débil</v>
      </c>
      <c r="AE101" s="118" t="str">
        <f t="shared" si="245"/>
        <v>0</v>
      </c>
      <c r="AF101" s="633"/>
      <c r="AG101" s="494"/>
      <c r="AH101" s="475"/>
      <c r="AI101" s="630"/>
      <c r="AJ101" s="478"/>
      <c r="AK101" s="478"/>
      <c r="AL101" s="478"/>
      <c r="AM101" s="630"/>
      <c r="AN101" s="483"/>
      <c r="AO101" s="483"/>
      <c r="AP101" s="479"/>
      <c r="AQ101" s="476"/>
      <c r="AR101" s="476"/>
      <c r="AS101" s="477"/>
    </row>
    <row r="102" spans="2:45" ht="30" x14ac:dyDescent="0.25">
      <c r="B102" s="381"/>
      <c r="C102" s="382"/>
      <c r="D102" s="495" t="str">
        <f>'3-IDENTIFICACIÓN DEL RIESGO'!G102</f>
        <v>Riesgo 2</v>
      </c>
      <c r="E102" s="495"/>
      <c r="F102" s="634"/>
      <c r="G102" s="634"/>
      <c r="H102" s="634"/>
      <c r="I102" s="634"/>
      <c r="J102" s="634"/>
      <c r="K102" s="634"/>
      <c r="L102" s="634"/>
      <c r="M102" s="627"/>
      <c r="N102" s="169" t="b">
        <f t="shared" si="235"/>
        <v>0</v>
      </c>
      <c r="O102" s="156"/>
      <c r="P102" s="169" t="b">
        <f t="shared" si="236"/>
        <v>0</v>
      </c>
      <c r="Q102" s="156"/>
      <c r="R102" s="169" t="b">
        <f t="shared" si="237"/>
        <v>0</v>
      </c>
      <c r="S102" s="156"/>
      <c r="T102" s="169" t="b">
        <f t="shared" si="238"/>
        <v>0</v>
      </c>
      <c r="U102" s="156"/>
      <c r="V102" s="169" t="b">
        <f t="shared" si="239"/>
        <v>0</v>
      </c>
      <c r="W102" s="156"/>
      <c r="X102" s="169" t="b">
        <f t="shared" si="240"/>
        <v>0</v>
      </c>
      <c r="Y102" s="156"/>
      <c r="Z102" s="169" t="b">
        <f t="shared" si="241"/>
        <v>0</v>
      </c>
      <c r="AA102" s="116">
        <f t="shared" si="242"/>
        <v>0</v>
      </c>
      <c r="AB102" s="117" t="str">
        <f t="shared" si="243"/>
        <v>Débil</v>
      </c>
      <c r="AC102" s="628"/>
      <c r="AD102" s="168" t="str">
        <f t="shared" si="244"/>
        <v>Débil</v>
      </c>
      <c r="AE102" s="118" t="str">
        <f t="shared" si="245"/>
        <v>0</v>
      </c>
      <c r="AF102" s="629"/>
      <c r="AG102" s="493" t="e">
        <f t="shared" ref="AG102" si="330">(AE102+AE103)/AF102</f>
        <v>#DIV/0!</v>
      </c>
      <c r="AH102" s="474" t="e">
        <f t="shared" ref="AH102" si="331">IF(AG102&lt;50,"Débil",IF(AG102&lt;=99,"Moderado",IF(AG102=100,"Fuerte",IF(AG102="","ERROR"))))</f>
        <v>#DIV/0!</v>
      </c>
      <c r="AI102" s="630"/>
      <c r="AJ102" s="478" t="e">
        <f t="shared" ref="AJ102" si="332">IF(AH102="Débil",0,IF(AND(AH102="Moderado",AI102="Directamente"),1,IF(AND(AH102="Moderado",AI102="No disminuye"),0,IF(AND(AH102="Fuerte",AI102="Directamente"),2,IF(AND(AH102="Fuerte",AI102="No disminuye"),0)))))</f>
        <v>#DIV/0!</v>
      </c>
      <c r="AK102" s="478" t="e">
        <f>('4-VALORACIÓN DEL RIESGO'!H56-AJ102)</f>
        <v>#DIV/0!</v>
      </c>
      <c r="AL102" s="478" t="e">
        <f t="shared" ref="AL102" si="333">IF(AK102=5,"Casi Seguro",IF(AK102=4,"Probable",IF(AK102=3,"Posible",IF(AK102=2,"Improbable",IF(AK102=1,"Rara Vez",IF(AK102=0,"Rara Vez",IF(AK102&lt;0,"Rara Vez")))))))</f>
        <v>#DIV/0!</v>
      </c>
      <c r="AM102" s="630"/>
      <c r="AN102" s="482" t="e">
        <f t="shared" ref="AN102" si="334">IF(AH102="Débil",0,IF(AND(AH102="Moderado",AM102="Directamente"),1,IF(AND(AH102="Moderado",AM102="Indirectamente"),0,IF(AND(AH102="Moderado",AM102="No disminuye"),0,IF(AND(AH102="Fuerte",AM102="Directamente"),2,IF(AND(AH102="Fuerte",AM102="Indirectamente"),1,IF(AND(AH102="Fuerte",AM102="No disminuye"),0)))))))</f>
        <v>#DIV/0!</v>
      </c>
      <c r="AO102" s="482" t="e">
        <f>('4-VALORACIÓN DEL RIESGO'!AD56-AN102)</f>
        <v>#DIV/0!</v>
      </c>
      <c r="AP102" s="479" t="e">
        <f t="shared" ref="AP102" si="335">IF(AO102=5,"Catastrófico",IF(AO102=4,"Mayor",IF(AO102=3,"Moderado",IF(AO102=2,"Moderado",IF(AO102=1,"Moderado")))))</f>
        <v>#DIV/0!</v>
      </c>
      <c r="AQ102" s="476" t="e">
        <f t="shared" ref="AQ102" si="336">IF(OR(AND(AP102="Moderado",AL102="Rara Vez"),AND(AP102="Moderado",AL102="Improbable")),"Moderado",IF(OR(AND(AP102="Mayor",AL102="Improbable"),AND(AP102="Mayor",AL102="Rara Vez"),AND(AP102="Moderado",AL102="Probable"),AND(AP102="Moderado",AL102="Posible")),"Alto",IF(OR(AND(AP102="Moderado",AL102="Casi Seguro"),AND(AP102="Mayor",AL102="Posible"),AND(AP102="Mayor",AL102="Probable"),AND(AP102="Mayor",AL102="Casi Seguro")),"Extremo",IF(AP102="Catastrófico","Extremo"))))</f>
        <v>#DIV/0!</v>
      </c>
      <c r="AR102" s="476"/>
      <c r="AS102" s="477" t="s">
        <v>428</v>
      </c>
    </row>
    <row r="103" spans="2:45" ht="30.75" thickBot="1" x14ac:dyDescent="0.3">
      <c r="B103" s="381"/>
      <c r="C103" s="382"/>
      <c r="D103" s="495"/>
      <c r="E103" s="495"/>
      <c r="F103" s="634"/>
      <c r="G103" s="634"/>
      <c r="H103" s="634"/>
      <c r="I103" s="634"/>
      <c r="J103" s="634"/>
      <c r="K103" s="634"/>
      <c r="L103" s="634"/>
      <c r="M103" s="627"/>
      <c r="N103" s="169" t="b">
        <f t="shared" si="235"/>
        <v>0</v>
      </c>
      <c r="O103" s="156"/>
      <c r="P103" s="169" t="b">
        <f t="shared" si="236"/>
        <v>0</v>
      </c>
      <c r="Q103" s="156"/>
      <c r="R103" s="169" t="b">
        <f t="shared" si="237"/>
        <v>0</v>
      </c>
      <c r="S103" s="156"/>
      <c r="T103" s="169" t="b">
        <f t="shared" si="238"/>
        <v>0</v>
      </c>
      <c r="U103" s="156"/>
      <c r="V103" s="169" t="b">
        <f t="shared" si="239"/>
        <v>0</v>
      </c>
      <c r="W103" s="156"/>
      <c r="X103" s="169" t="b">
        <f t="shared" si="240"/>
        <v>0</v>
      </c>
      <c r="Y103" s="156"/>
      <c r="Z103" s="169" t="b">
        <f t="shared" si="241"/>
        <v>0</v>
      </c>
      <c r="AA103" s="116">
        <f t="shared" si="242"/>
        <v>0</v>
      </c>
      <c r="AB103" s="117" t="str">
        <f t="shared" si="243"/>
        <v>Débil</v>
      </c>
      <c r="AC103" s="628"/>
      <c r="AD103" s="168" t="str">
        <f t="shared" si="244"/>
        <v>Débil</v>
      </c>
      <c r="AE103" s="118" t="str">
        <f t="shared" si="245"/>
        <v>0</v>
      </c>
      <c r="AF103" s="633"/>
      <c r="AG103" s="494"/>
      <c r="AH103" s="475"/>
      <c r="AI103" s="630"/>
      <c r="AJ103" s="478"/>
      <c r="AK103" s="478"/>
      <c r="AL103" s="478"/>
      <c r="AM103" s="630"/>
      <c r="AN103" s="483"/>
      <c r="AO103" s="483"/>
      <c r="AP103" s="479"/>
      <c r="AQ103" s="476"/>
      <c r="AR103" s="476"/>
      <c r="AS103" s="477"/>
    </row>
    <row r="104" spans="2:45" ht="30" x14ac:dyDescent="0.25">
      <c r="B104" s="381"/>
      <c r="C104" s="382"/>
      <c r="D104" s="495" t="str">
        <f>'3-IDENTIFICACIÓN DEL RIESGO'!G104</f>
        <v>Riesgo 3</v>
      </c>
      <c r="E104" s="495"/>
      <c r="F104" s="634"/>
      <c r="G104" s="634"/>
      <c r="H104" s="634"/>
      <c r="I104" s="634"/>
      <c r="J104" s="634"/>
      <c r="K104" s="634"/>
      <c r="L104" s="634"/>
      <c r="M104" s="627"/>
      <c r="N104" s="169" t="b">
        <f t="shared" si="235"/>
        <v>0</v>
      </c>
      <c r="O104" s="156"/>
      <c r="P104" s="169" t="b">
        <f t="shared" si="236"/>
        <v>0</v>
      </c>
      <c r="Q104" s="156"/>
      <c r="R104" s="169" t="b">
        <f t="shared" si="237"/>
        <v>0</v>
      </c>
      <c r="S104" s="156"/>
      <c r="T104" s="169" t="b">
        <f t="shared" si="238"/>
        <v>0</v>
      </c>
      <c r="U104" s="156"/>
      <c r="V104" s="169" t="b">
        <f t="shared" si="239"/>
        <v>0</v>
      </c>
      <c r="W104" s="156"/>
      <c r="X104" s="169" t="b">
        <f t="shared" si="240"/>
        <v>0</v>
      </c>
      <c r="Y104" s="156"/>
      <c r="Z104" s="169" t="b">
        <f t="shared" si="241"/>
        <v>0</v>
      </c>
      <c r="AA104" s="116">
        <f t="shared" si="242"/>
        <v>0</v>
      </c>
      <c r="AB104" s="117" t="str">
        <f t="shared" si="243"/>
        <v>Débil</v>
      </c>
      <c r="AC104" s="628"/>
      <c r="AD104" s="168" t="str">
        <f t="shared" si="244"/>
        <v>Débil</v>
      </c>
      <c r="AE104" s="118" t="str">
        <f t="shared" si="245"/>
        <v>0</v>
      </c>
      <c r="AF104" s="629"/>
      <c r="AG104" s="493" t="e">
        <f t="shared" ref="AG104" si="337">(AE104+AE105)/AF104</f>
        <v>#DIV/0!</v>
      </c>
      <c r="AH104" s="474" t="e">
        <f t="shared" ref="AH104" si="338">IF(AG104&lt;50,"Débil",IF(AG104&lt;=99,"Moderado",IF(AG104=100,"Fuerte",IF(AG104="","ERROR"))))</f>
        <v>#DIV/0!</v>
      </c>
      <c r="AI104" s="630"/>
      <c r="AJ104" s="478" t="e">
        <f t="shared" ref="AJ104" si="339">IF(AH104="Débil",0,IF(AND(AH104="Moderado",AI104="Directamente"),1,IF(AND(AH104="Moderado",AI104="No disminuye"),0,IF(AND(AH104="Fuerte",AI104="Directamente"),2,IF(AND(AH104="Fuerte",AI104="No disminuye"),0)))))</f>
        <v>#DIV/0!</v>
      </c>
      <c r="AK104" s="478" t="e">
        <f>('4-VALORACIÓN DEL RIESGO'!H57-AJ104)</f>
        <v>#DIV/0!</v>
      </c>
      <c r="AL104" s="478" t="e">
        <f t="shared" ref="AL104" si="340">IF(AK104=5,"Casi Seguro",IF(AK104=4,"Probable",IF(AK104=3,"Posible",IF(AK104=2,"Improbable",IF(AK104=1,"Rara Vez",IF(AK104=0,"Rara Vez",IF(AK104&lt;0,"Rara Vez")))))))</f>
        <v>#DIV/0!</v>
      </c>
      <c r="AM104" s="630"/>
      <c r="AN104" s="482" t="e">
        <f t="shared" ref="AN104" si="341">IF(AH104="Débil",0,IF(AND(AH104="Moderado",AM104="Directamente"),1,IF(AND(AH104="Moderado",AM104="Indirectamente"),0,IF(AND(AH104="Moderado",AM104="No disminuye"),0,IF(AND(AH104="Fuerte",AM104="Directamente"),2,IF(AND(AH104="Fuerte",AM104="Indirectamente"),1,IF(AND(AH104="Fuerte",AM104="No disminuye"),0)))))))</f>
        <v>#DIV/0!</v>
      </c>
      <c r="AO104" s="482" t="e">
        <f>('4-VALORACIÓN DEL RIESGO'!AD57-AN104)</f>
        <v>#DIV/0!</v>
      </c>
      <c r="AP104" s="479" t="e">
        <f t="shared" ref="AP104" si="342">IF(AO104=5,"Catastrófico",IF(AO104=4,"Mayor",IF(AO104=3,"Moderado",IF(AO104=2,"Moderado",IF(AO104=1,"Moderado")))))</f>
        <v>#DIV/0!</v>
      </c>
      <c r="AQ104" s="476" t="e">
        <f t="shared" ref="AQ104" si="343">IF(OR(AND(AP104="Moderado",AL104="Rara Vez"),AND(AP104="Moderado",AL104="Improbable")),"Moderado",IF(OR(AND(AP104="Mayor",AL104="Improbable"),AND(AP104="Mayor",AL104="Rara Vez"),AND(AP104="Moderado",AL104="Probable"),AND(AP104="Moderado",AL104="Posible")),"Alto",IF(OR(AND(AP104="Moderado",AL104="Casi Seguro"),AND(AP104="Mayor",AL104="Posible"),AND(AP104="Mayor",AL104="Probable"),AND(AP104="Mayor",AL104="Casi Seguro")),"Extremo",IF(AP104="Catastrófico","Extremo"))))</f>
        <v>#DIV/0!</v>
      </c>
      <c r="AR104" s="476"/>
      <c r="AS104" s="477" t="s">
        <v>428</v>
      </c>
    </row>
    <row r="105" spans="2:45" ht="30.75" thickBot="1" x14ac:dyDescent="0.3">
      <c r="B105" s="381"/>
      <c r="C105" s="382"/>
      <c r="D105" s="495"/>
      <c r="E105" s="495"/>
      <c r="F105" s="634"/>
      <c r="G105" s="634"/>
      <c r="H105" s="634"/>
      <c r="I105" s="634"/>
      <c r="J105" s="634"/>
      <c r="K105" s="634"/>
      <c r="L105" s="634"/>
      <c r="M105" s="627"/>
      <c r="N105" s="169" t="b">
        <f t="shared" si="235"/>
        <v>0</v>
      </c>
      <c r="O105" s="156"/>
      <c r="P105" s="169" t="b">
        <f t="shared" si="236"/>
        <v>0</v>
      </c>
      <c r="Q105" s="156"/>
      <c r="R105" s="169" t="b">
        <f t="shared" si="237"/>
        <v>0</v>
      </c>
      <c r="S105" s="156"/>
      <c r="T105" s="169" t="b">
        <f t="shared" si="238"/>
        <v>0</v>
      </c>
      <c r="U105" s="156"/>
      <c r="V105" s="169" t="b">
        <f t="shared" si="239"/>
        <v>0</v>
      </c>
      <c r="W105" s="156"/>
      <c r="X105" s="169" t="b">
        <f t="shared" si="240"/>
        <v>0</v>
      </c>
      <c r="Y105" s="156"/>
      <c r="Z105" s="169" t="b">
        <f t="shared" si="241"/>
        <v>0</v>
      </c>
      <c r="AA105" s="116">
        <f t="shared" si="242"/>
        <v>0</v>
      </c>
      <c r="AB105" s="117" t="str">
        <f t="shared" si="243"/>
        <v>Débil</v>
      </c>
      <c r="AC105" s="628"/>
      <c r="AD105" s="168" t="str">
        <f t="shared" si="244"/>
        <v>Débil</v>
      </c>
      <c r="AE105" s="118" t="str">
        <f t="shared" si="245"/>
        <v>0</v>
      </c>
      <c r="AF105" s="633"/>
      <c r="AG105" s="494"/>
      <c r="AH105" s="475"/>
      <c r="AI105" s="630"/>
      <c r="AJ105" s="478"/>
      <c r="AK105" s="478"/>
      <c r="AL105" s="478"/>
      <c r="AM105" s="630"/>
      <c r="AN105" s="483"/>
      <c r="AO105" s="483"/>
      <c r="AP105" s="479"/>
      <c r="AQ105" s="476"/>
      <c r="AR105" s="476"/>
      <c r="AS105" s="477"/>
    </row>
    <row r="106" spans="2:45" ht="30" x14ac:dyDescent="0.25">
      <c r="B106" s="381"/>
      <c r="C106" s="382"/>
      <c r="D106" s="495" t="str">
        <f>'3-IDENTIFICACIÓN DEL RIESGO'!G106</f>
        <v>Riesgo 4</v>
      </c>
      <c r="E106" s="495"/>
      <c r="F106" s="634"/>
      <c r="G106" s="634"/>
      <c r="H106" s="634"/>
      <c r="I106" s="634"/>
      <c r="J106" s="634"/>
      <c r="K106" s="634"/>
      <c r="L106" s="634"/>
      <c r="M106" s="627"/>
      <c r="N106" s="169" t="b">
        <f t="shared" si="235"/>
        <v>0</v>
      </c>
      <c r="O106" s="156"/>
      <c r="P106" s="169" t="b">
        <f t="shared" si="236"/>
        <v>0</v>
      </c>
      <c r="Q106" s="156"/>
      <c r="R106" s="169" t="b">
        <f t="shared" si="237"/>
        <v>0</v>
      </c>
      <c r="S106" s="156"/>
      <c r="T106" s="169" t="b">
        <f t="shared" si="238"/>
        <v>0</v>
      </c>
      <c r="U106" s="156"/>
      <c r="V106" s="169" t="b">
        <f t="shared" si="239"/>
        <v>0</v>
      </c>
      <c r="W106" s="156"/>
      <c r="X106" s="169" t="b">
        <f t="shared" si="240"/>
        <v>0</v>
      </c>
      <c r="Y106" s="156"/>
      <c r="Z106" s="169" t="b">
        <f t="shared" si="241"/>
        <v>0</v>
      </c>
      <c r="AA106" s="116">
        <f t="shared" si="242"/>
        <v>0</v>
      </c>
      <c r="AB106" s="117" t="str">
        <f t="shared" si="243"/>
        <v>Débil</v>
      </c>
      <c r="AC106" s="628"/>
      <c r="AD106" s="168" t="str">
        <f t="shared" si="244"/>
        <v>Débil</v>
      </c>
      <c r="AE106" s="118" t="str">
        <f t="shared" si="245"/>
        <v>0</v>
      </c>
      <c r="AF106" s="629"/>
      <c r="AG106" s="493" t="e">
        <f t="shared" ref="AG106" si="344">(AE106+AE107)/AF106</f>
        <v>#DIV/0!</v>
      </c>
      <c r="AH106" s="474" t="e">
        <f t="shared" ref="AH106" si="345">IF(AG106&lt;50,"Débil",IF(AG106&lt;=99,"Moderado",IF(AG106=100,"Fuerte",IF(AG106="","ERROR"))))</f>
        <v>#DIV/0!</v>
      </c>
      <c r="AI106" s="630"/>
      <c r="AJ106" s="478" t="e">
        <f t="shared" ref="AJ106" si="346">IF(AH106="Débil",0,IF(AND(AH106="Moderado",AI106="Directamente"),1,IF(AND(AH106="Moderado",AI106="No disminuye"),0,IF(AND(AH106="Fuerte",AI106="Directamente"),2,IF(AND(AH106="Fuerte",AI106="No disminuye"),0)))))</f>
        <v>#DIV/0!</v>
      </c>
      <c r="AK106" s="478" t="e">
        <f>('4-VALORACIÓN DEL RIESGO'!H58-AJ106)</f>
        <v>#DIV/0!</v>
      </c>
      <c r="AL106" s="478" t="e">
        <f t="shared" ref="AL106" si="347">IF(AK106=5,"Casi Seguro",IF(AK106=4,"Probable",IF(AK106=3,"Posible",IF(AK106=2,"Improbable",IF(AK106=1,"Rara Vez",IF(AK106=0,"Rara Vez",IF(AK106&lt;0,"Rara Vez")))))))</f>
        <v>#DIV/0!</v>
      </c>
      <c r="AM106" s="630"/>
      <c r="AN106" s="482" t="e">
        <f t="shared" ref="AN106" si="348">IF(AH106="Débil",0,IF(AND(AH106="Moderado",AM106="Directamente"),1,IF(AND(AH106="Moderado",AM106="Indirectamente"),0,IF(AND(AH106="Moderado",AM106="No disminuye"),0,IF(AND(AH106="Fuerte",AM106="Directamente"),2,IF(AND(AH106="Fuerte",AM106="Indirectamente"),1,IF(AND(AH106="Fuerte",AM106="No disminuye"),0)))))))</f>
        <v>#DIV/0!</v>
      </c>
      <c r="AO106" s="482" t="e">
        <f>('4-VALORACIÓN DEL RIESGO'!AD58-AN106)</f>
        <v>#DIV/0!</v>
      </c>
      <c r="AP106" s="479" t="e">
        <f t="shared" ref="AP106" si="349">IF(AO106=5,"Catastrófico",IF(AO106=4,"Mayor",IF(AO106=3,"Moderado",IF(AO106=2,"Moderado",IF(AO106=1,"Moderado")))))</f>
        <v>#DIV/0!</v>
      </c>
      <c r="AQ106" s="476" t="e">
        <f t="shared" ref="AQ106" si="350">IF(OR(AND(AP106="Moderado",AL106="Rara Vez"),AND(AP106="Moderado",AL106="Improbable")),"Moderado",IF(OR(AND(AP106="Mayor",AL106="Improbable"),AND(AP106="Mayor",AL106="Rara Vez"),AND(AP106="Moderado",AL106="Probable"),AND(AP106="Moderado",AL106="Posible")),"Alto",IF(OR(AND(AP106="Moderado",AL106="Casi Seguro"),AND(AP106="Mayor",AL106="Posible"),AND(AP106="Mayor",AL106="Probable"),AND(AP106="Mayor",AL106="Casi Seguro")),"Extremo",IF(AP106="Catastrófico","Extremo"))))</f>
        <v>#DIV/0!</v>
      </c>
      <c r="AR106" s="476"/>
      <c r="AS106" s="477" t="s">
        <v>428</v>
      </c>
    </row>
    <row r="107" spans="2:45" ht="30.75" thickBot="1" x14ac:dyDescent="0.3">
      <c r="B107" s="381"/>
      <c r="C107" s="382"/>
      <c r="D107" s="495"/>
      <c r="E107" s="495"/>
      <c r="F107" s="634"/>
      <c r="G107" s="634"/>
      <c r="H107" s="634"/>
      <c r="I107" s="634"/>
      <c r="J107" s="634"/>
      <c r="K107" s="634"/>
      <c r="L107" s="634"/>
      <c r="M107" s="627"/>
      <c r="N107" s="169" t="b">
        <f t="shared" si="235"/>
        <v>0</v>
      </c>
      <c r="O107" s="156"/>
      <c r="P107" s="169" t="b">
        <f t="shared" si="236"/>
        <v>0</v>
      </c>
      <c r="Q107" s="156"/>
      <c r="R107" s="169" t="b">
        <f t="shared" si="237"/>
        <v>0</v>
      </c>
      <c r="S107" s="156"/>
      <c r="T107" s="169" t="b">
        <f t="shared" si="238"/>
        <v>0</v>
      </c>
      <c r="U107" s="156"/>
      <c r="V107" s="169" t="b">
        <f t="shared" si="239"/>
        <v>0</v>
      </c>
      <c r="W107" s="156"/>
      <c r="X107" s="169" t="b">
        <f t="shared" si="240"/>
        <v>0</v>
      </c>
      <c r="Y107" s="156"/>
      <c r="Z107" s="169" t="b">
        <f t="shared" si="241"/>
        <v>0</v>
      </c>
      <c r="AA107" s="116">
        <f t="shared" si="242"/>
        <v>0</v>
      </c>
      <c r="AB107" s="117" t="str">
        <f t="shared" si="243"/>
        <v>Débil</v>
      </c>
      <c r="AC107" s="628"/>
      <c r="AD107" s="168" t="str">
        <f t="shared" si="244"/>
        <v>Débil</v>
      </c>
      <c r="AE107" s="118" t="str">
        <f t="shared" si="245"/>
        <v>0</v>
      </c>
      <c r="AF107" s="633"/>
      <c r="AG107" s="494"/>
      <c r="AH107" s="475"/>
      <c r="AI107" s="630"/>
      <c r="AJ107" s="478"/>
      <c r="AK107" s="478"/>
      <c r="AL107" s="478"/>
      <c r="AM107" s="630"/>
      <c r="AN107" s="483"/>
      <c r="AO107" s="483"/>
      <c r="AP107" s="479"/>
      <c r="AQ107" s="476"/>
      <c r="AR107" s="476"/>
      <c r="AS107" s="477"/>
    </row>
    <row r="108" spans="2:45" ht="30" x14ac:dyDescent="0.25">
      <c r="B108" s="381"/>
      <c r="C108" s="382"/>
      <c r="D108" s="495" t="str">
        <f>'3-IDENTIFICACIÓN DEL RIESGO'!G108</f>
        <v>Riesgo 5</v>
      </c>
      <c r="E108" s="495"/>
      <c r="F108" s="634"/>
      <c r="G108" s="634"/>
      <c r="H108" s="634"/>
      <c r="I108" s="634"/>
      <c r="J108" s="634"/>
      <c r="K108" s="634"/>
      <c r="L108" s="634"/>
      <c r="M108" s="627"/>
      <c r="N108" s="169" t="b">
        <f t="shared" si="235"/>
        <v>0</v>
      </c>
      <c r="O108" s="156"/>
      <c r="P108" s="169" t="b">
        <f t="shared" si="236"/>
        <v>0</v>
      </c>
      <c r="Q108" s="156"/>
      <c r="R108" s="169" t="b">
        <f t="shared" si="237"/>
        <v>0</v>
      </c>
      <c r="S108" s="156"/>
      <c r="T108" s="169" t="b">
        <f t="shared" si="238"/>
        <v>0</v>
      </c>
      <c r="U108" s="156"/>
      <c r="V108" s="169" t="b">
        <f t="shared" si="239"/>
        <v>0</v>
      </c>
      <c r="W108" s="156"/>
      <c r="X108" s="169" t="b">
        <f t="shared" si="240"/>
        <v>0</v>
      </c>
      <c r="Y108" s="156"/>
      <c r="Z108" s="169" t="b">
        <f t="shared" si="241"/>
        <v>0</v>
      </c>
      <c r="AA108" s="116">
        <f t="shared" si="242"/>
        <v>0</v>
      </c>
      <c r="AB108" s="117" t="str">
        <f t="shared" si="243"/>
        <v>Débil</v>
      </c>
      <c r="AC108" s="628"/>
      <c r="AD108" s="168" t="str">
        <f t="shared" si="244"/>
        <v>Débil</v>
      </c>
      <c r="AE108" s="118" t="str">
        <f t="shared" si="245"/>
        <v>0</v>
      </c>
      <c r="AF108" s="629"/>
      <c r="AG108" s="493" t="e">
        <f t="shared" ref="AG108" si="351">(AE108+AE109)/AF108</f>
        <v>#DIV/0!</v>
      </c>
      <c r="AH108" s="474" t="e">
        <f t="shared" ref="AH108" si="352">IF(AG108&lt;50,"Débil",IF(AG108&lt;=99,"Moderado",IF(AG108=100,"Fuerte",IF(AG108="","ERROR"))))</f>
        <v>#DIV/0!</v>
      </c>
      <c r="AI108" s="630"/>
      <c r="AJ108" s="478" t="e">
        <f t="shared" ref="AJ108" si="353">IF(AH108="Débil",0,IF(AND(AH108="Moderado",AI108="Directamente"),1,IF(AND(AH108="Moderado",AI108="No disminuye"),0,IF(AND(AH108="Fuerte",AI108="Directamente"),2,IF(AND(AH108="Fuerte",AI108="No disminuye"),0)))))</f>
        <v>#DIV/0!</v>
      </c>
      <c r="AK108" s="478" t="e">
        <f>('4-VALORACIÓN DEL RIESGO'!H59-AJ108)</f>
        <v>#DIV/0!</v>
      </c>
      <c r="AL108" s="478" t="e">
        <f t="shared" ref="AL108" si="354">IF(AK108=5,"Casi Seguro",IF(AK108=4,"Probable",IF(AK108=3,"Posible",IF(AK108=2,"Improbable",IF(AK108=1,"Rara Vez",IF(AK108=0,"Rara Vez",IF(AK108&lt;0,"Rara Vez")))))))</f>
        <v>#DIV/0!</v>
      </c>
      <c r="AM108" s="630"/>
      <c r="AN108" s="482" t="e">
        <f t="shared" ref="AN108" si="355">IF(AH108="Débil",0,IF(AND(AH108="Moderado",AM108="Directamente"),1,IF(AND(AH108="Moderado",AM108="Indirectamente"),0,IF(AND(AH108="Moderado",AM108="No disminuye"),0,IF(AND(AH108="Fuerte",AM108="Directamente"),2,IF(AND(AH108="Fuerte",AM108="Indirectamente"),1,IF(AND(AH108="Fuerte",AM108="No disminuye"),0)))))))</f>
        <v>#DIV/0!</v>
      </c>
      <c r="AO108" s="482" t="e">
        <f>('4-VALORACIÓN DEL RIESGO'!AD59-AN108)</f>
        <v>#DIV/0!</v>
      </c>
      <c r="AP108" s="479" t="e">
        <f t="shared" ref="AP108" si="356">IF(AO108=5,"Catastrófico",IF(AO108=4,"Mayor",IF(AO108=3,"Moderado",IF(AO108=2,"Moderado",IF(AO108=1,"Moderado")))))</f>
        <v>#DIV/0!</v>
      </c>
      <c r="AQ108" s="476" t="e">
        <f t="shared" ref="AQ108" si="357">IF(OR(AND(AP108="Moderado",AL108="Rara Vez"),AND(AP108="Moderado",AL108="Improbable")),"Moderado",IF(OR(AND(AP108="Mayor",AL108="Improbable"),AND(AP108="Mayor",AL108="Rara Vez"),AND(AP108="Moderado",AL108="Probable"),AND(AP108="Moderado",AL108="Posible")),"Alto",IF(OR(AND(AP108="Moderado",AL108="Casi Seguro"),AND(AP108="Mayor",AL108="Posible"),AND(AP108="Mayor",AL108="Probable"),AND(AP108="Mayor",AL108="Casi Seguro")),"Extremo",IF(AP108="Catastrófico","Extremo"))))</f>
        <v>#DIV/0!</v>
      </c>
      <c r="AR108" s="476"/>
      <c r="AS108" s="477" t="s">
        <v>428</v>
      </c>
    </row>
    <row r="109" spans="2:45" ht="30.75" thickBot="1" x14ac:dyDescent="0.3">
      <c r="B109" s="381"/>
      <c r="C109" s="382"/>
      <c r="D109" s="495"/>
      <c r="E109" s="495"/>
      <c r="F109" s="634"/>
      <c r="G109" s="634"/>
      <c r="H109" s="634"/>
      <c r="I109" s="634"/>
      <c r="J109" s="634"/>
      <c r="K109" s="634"/>
      <c r="L109" s="634"/>
      <c r="M109" s="627"/>
      <c r="N109" s="169" t="b">
        <f t="shared" si="235"/>
        <v>0</v>
      </c>
      <c r="O109" s="156"/>
      <c r="P109" s="169" t="b">
        <f t="shared" si="236"/>
        <v>0</v>
      </c>
      <c r="Q109" s="156"/>
      <c r="R109" s="169" t="b">
        <f t="shared" si="237"/>
        <v>0</v>
      </c>
      <c r="S109" s="156"/>
      <c r="T109" s="169" t="b">
        <f t="shared" si="238"/>
        <v>0</v>
      </c>
      <c r="U109" s="156"/>
      <c r="V109" s="169" t="b">
        <f t="shared" si="239"/>
        <v>0</v>
      </c>
      <c r="W109" s="156"/>
      <c r="X109" s="169" t="b">
        <f t="shared" si="240"/>
        <v>0</v>
      </c>
      <c r="Y109" s="156"/>
      <c r="Z109" s="169" t="b">
        <f t="shared" si="241"/>
        <v>0</v>
      </c>
      <c r="AA109" s="116">
        <f t="shared" si="242"/>
        <v>0</v>
      </c>
      <c r="AB109" s="117" t="str">
        <f t="shared" si="243"/>
        <v>Débil</v>
      </c>
      <c r="AC109" s="628"/>
      <c r="AD109" s="168" t="str">
        <f t="shared" si="244"/>
        <v>Débil</v>
      </c>
      <c r="AE109" s="118" t="str">
        <f t="shared" si="245"/>
        <v>0</v>
      </c>
      <c r="AF109" s="633"/>
      <c r="AG109" s="494"/>
      <c r="AH109" s="475"/>
      <c r="AI109" s="630"/>
      <c r="AJ109" s="478"/>
      <c r="AK109" s="478"/>
      <c r="AL109" s="478"/>
      <c r="AM109" s="630"/>
      <c r="AN109" s="483"/>
      <c r="AO109" s="483"/>
      <c r="AP109" s="479"/>
      <c r="AQ109" s="476"/>
      <c r="AR109" s="476"/>
      <c r="AS109" s="477"/>
    </row>
    <row r="110" spans="2:45" ht="232.5" customHeight="1" x14ac:dyDescent="0.25">
      <c r="B110" s="556" t="str">
        <f>'3-IDENTIFICACIÓN DEL RIESGO'!B110</f>
        <v>Gestión de la Información</v>
      </c>
      <c r="C110" s="391" t="str">
        <f>'3-IDENTIFICACIÓN DEL RIESGO'!E110</f>
        <v>1. Dirección General (Comunicaciones y Topografía).
2.Secretaria General.
3. Dirección de Gestión del Ordenamiento Social de la Propiedad.
4. Subdirección de Sistemas de Información de Tierras.</v>
      </c>
      <c r="D110" s="495" t="str">
        <f>'3-IDENTIFICACIÓN DEL RIESGO'!G110</f>
        <v>Manipulación de la información durante la visita técnica, levantamientos planimétricos prediales en campo y procesamiento en oficina afectando la cabida y linderos de los predios solicitados por el área misional, para beneficios particulares</v>
      </c>
      <c r="E110" s="495"/>
      <c r="F110" s="634" t="s">
        <v>809</v>
      </c>
      <c r="G110" s="634" t="s">
        <v>810</v>
      </c>
      <c r="H110" s="634" t="s">
        <v>811</v>
      </c>
      <c r="I110" s="634" t="s">
        <v>812</v>
      </c>
      <c r="J110" s="634" t="s">
        <v>813</v>
      </c>
      <c r="K110" s="634" t="s">
        <v>814</v>
      </c>
      <c r="L110" s="634" t="s">
        <v>815</v>
      </c>
      <c r="M110" s="627" t="s">
        <v>186</v>
      </c>
      <c r="N110" s="169">
        <f t="shared" si="235"/>
        <v>15</v>
      </c>
      <c r="O110" s="156" t="s">
        <v>187</v>
      </c>
      <c r="P110" s="169">
        <f t="shared" si="236"/>
        <v>15</v>
      </c>
      <c r="Q110" s="156" t="s">
        <v>188</v>
      </c>
      <c r="R110" s="169">
        <f t="shared" si="237"/>
        <v>15</v>
      </c>
      <c r="S110" s="156" t="s">
        <v>61</v>
      </c>
      <c r="T110" s="169">
        <f t="shared" si="238"/>
        <v>15</v>
      </c>
      <c r="U110" s="156" t="s">
        <v>189</v>
      </c>
      <c r="V110" s="169">
        <f t="shared" si="239"/>
        <v>15</v>
      </c>
      <c r="W110" s="156" t="s">
        <v>190</v>
      </c>
      <c r="X110" s="169">
        <f t="shared" si="240"/>
        <v>15</v>
      </c>
      <c r="Y110" s="156" t="s">
        <v>191</v>
      </c>
      <c r="Z110" s="169">
        <f t="shared" si="241"/>
        <v>10</v>
      </c>
      <c r="AA110" s="116">
        <f t="shared" si="242"/>
        <v>100</v>
      </c>
      <c r="AB110" s="117" t="str">
        <f t="shared" si="243"/>
        <v>Fuerte</v>
      </c>
      <c r="AC110" s="628" t="s">
        <v>58</v>
      </c>
      <c r="AD110" s="168" t="str">
        <f t="shared" si="244"/>
        <v>Moderado</v>
      </c>
      <c r="AE110" s="118" t="str">
        <f t="shared" si="245"/>
        <v>50</v>
      </c>
      <c r="AF110" s="629">
        <v>1</v>
      </c>
      <c r="AG110" s="493">
        <f t="shared" ref="AG110" si="358">(AE110+AE111)/AF110</f>
        <v>50</v>
      </c>
      <c r="AH110" s="474" t="str">
        <f t="shared" ref="AH110" si="359">IF(AG110&lt;50,"Débil",IF(AG110&lt;=99,"Moderado",IF(AG110=100,"Fuerte",IF(AG110="","ERROR"))))</f>
        <v>Moderado</v>
      </c>
      <c r="AI110" s="630" t="s">
        <v>92</v>
      </c>
      <c r="AJ110" s="478">
        <f t="shared" ref="AJ110" si="360">IF(AH110="Débil",0,IF(AND(AH110="Moderado",AI110="Directamente"),1,IF(AND(AH110="Moderado",AI110="No disminuye"),0,IF(AND(AH110="Fuerte",AI110="Directamente"),2,IF(AND(AH110="Fuerte",AI110="No disminuye"),0)))))</f>
        <v>1</v>
      </c>
      <c r="AK110" s="478">
        <f>('4-VALORACIÓN DEL RIESGO'!H60-AJ110)</f>
        <v>3</v>
      </c>
      <c r="AL110" s="478" t="str">
        <f t="shared" ref="AL110" si="361">IF(AK110=5,"Casi Seguro",IF(AK110=4,"Probable",IF(AK110=3,"Posible",IF(AK110=2,"Improbable",IF(AK110=1,"Rara Vez",IF(AK110=0,"Rara Vez",IF(AK110&lt;0,"Rara Vez")))))))</f>
        <v>Posible</v>
      </c>
      <c r="AM110" s="630" t="s">
        <v>92</v>
      </c>
      <c r="AN110" s="482">
        <f t="shared" ref="AN110" si="362">IF(AH110="Débil",0,IF(AND(AH110="Moderado",AM110="Directamente"),1,IF(AND(AH110="Moderado",AM110="Indirectamente"),0,IF(AND(AH110="Moderado",AM110="No disminuye"),0,IF(AND(AH110="Fuerte",AM110="Directamente"),2,IF(AND(AH110="Fuerte",AM110="Indirectamente"),1,IF(AND(AH110="Fuerte",AM110="No disminuye"),0)))))))</f>
        <v>1</v>
      </c>
      <c r="AO110" s="482">
        <f>('4-VALORACIÓN DEL RIESGO'!AD60-AN110)</f>
        <v>4</v>
      </c>
      <c r="AP110" s="479" t="str">
        <f t="shared" ref="AP110" si="363">IF(AO110=5,"Catastrófico",IF(AO110=4,"Mayor",IF(AO110=3,"Moderado",IF(AO110=2,"Moderado",IF(AO110=1,"Moderado")))))</f>
        <v>Mayor</v>
      </c>
      <c r="AQ110" s="476" t="str">
        <f t="shared" ref="AQ110" si="364">IF(OR(AND(AP110="Moderado",AL110="Rara Vez"),AND(AP110="Moderado",AL110="Improbable")),"Moderado",IF(OR(AND(AP110="Mayor",AL110="Improbable"),AND(AP110="Mayor",AL110="Rara Vez"),AND(AP110="Moderado",AL110="Probable"),AND(AP110="Moderado",AL110="Posible")),"Alto",IF(OR(AND(AP110="Moderado",AL110="Casi Seguro"),AND(AP110="Mayor",AL110="Posible"),AND(AP110="Mayor",AL110="Probable"),AND(AP110="Mayor",AL110="Casi Seguro")),"Extremo",IF(AP110="Catastrófico","Extremo"))))</f>
        <v>Extremo</v>
      </c>
      <c r="AR110" s="476"/>
      <c r="AS110" s="477" t="s">
        <v>428</v>
      </c>
    </row>
    <row r="111" spans="2:45" ht="30.75" thickBot="1" x14ac:dyDescent="0.3">
      <c r="B111" s="557"/>
      <c r="C111" s="392"/>
      <c r="D111" s="495"/>
      <c r="E111" s="495"/>
      <c r="F111" s="634"/>
      <c r="G111" s="634"/>
      <c r="H111" s="634"/>
      <c r="I111" s="634"/>
      <c r="J111" s="634"/>
      <c r="K111" s="634"/>
      <c r="L111" s="634"/>
      <c r="M111" s="627"/>
      <c r="N111" s="169" t="b">
        <f t="shared" si="235"/>
        <v>0</v>
      </c>
      <c r="O111" s="156"/>
      <c r="P111" s="169" t="b">
        <f t="shared" si="236"/>
        <v>0</v>
      </c>
      <c r="Q111" s="156"/>
      <c r="R111" s="169" t="b">
        <f t="shared" si="237"/>
        <v>0</v>
      </c>
      <c r="S111" s="156"/>
      <c r="T111" s="169" t="b">
        <f t="shared" si="238"/>
        <v>0</v>
      </c>
      <c r="U111" s="156"/>
      <c r="V111" s="169" t="b">
        <f t="shared" si="239"/>
        <v>0</v>
      </c>
      <c r="W111" s="156"/>
      <c r="X111" s="169" t="b">
        <f t="shared" si="240"/>
        <v>0</v>
      </c>
      <c r="Y111" s="156"/>
      <c r="Z111" s="169" t="b">
        <f t="shared" si="241"/>
        <v>0</v>
      </c>
      <c r="AA111" s="116">
        <f t="shared" si="242"/>
        <v>0</v>
      </c>
      <c r="AB111" s="117" t="str">
        <f t="shared" si="243"/>
        <v>Débil</v>
      </c>
      <c r="AC111" s="628"/>
      <c r="AD111" s="168" t="str">
        <f t="shared" si="244"/>
        <v>Débil</v>
      </c>
      <c r="AE111" s="118" t="str">
        <f t="shared" si="245"/>
        <v>0</v>
      </c>
      <c r="AF111" s="633"/>
      <c r="AG111" s="494"/>
      <c r="AH111" s="475"/>
      <c r="AI111" s="630"/>
      <c r="AJ111" s="478"/>
      <c r="AK111" s="478"/>
      <c r="AL111" s="478"/>
      <c r="AM111" s="630"/>
      <c r="AN111" s="483"/>
      <c r="AO111" s="483"/>
      <c r="AP111" s="479"/>
      <c r="AQ111" s="476"/>
      <c r="AR111" s="476"/>
      <c r="AS111" s="477"/>
    </row>
    <row r="112" spans="2:45" ht="30" x14ac:dyDescent="0.25">
      <c r="B112" s="557"/>
      <c r="C112" s="392"/>
      <c r="D112" s="495" t="str">
        <f>'3-IDENTIFICACIÓN DEL RIESGO'!G112</f>
        <v>Riesgo 2</v>
      </c>
      <c r="E112" s="495"/>
      <c r="F112" s="634"/>
      <c r="G112" s="634"/>
      <c r="H112" s="634"/>
      <c r="I112" s="634"/>
      <c r="J112" s="634"/>
      <c r="K112" s="634"/>
      <c r="L112" s="634"/>
      <c r="M112" s="627"/>
      <c r="N112" s="169" t="b">
        <f t="shared" si="235"/>
        <v>0</v>
      </c>
      <c r="O112" s="156"/>
      <c r="P112" s="169" t="b">
        <f t="shared" si="236"/>
        <v>0</v>
      </c>
      <c r="Q112" s="156"/>
      <c r="R112" s="169" t="b">
        <f t="shared" si="237"/>
        <v>0</v>
      </c>
      <c r="S112" s="156"/>
      <c r="T112" s="169" t="b">
        <f t="shared" si="238"/>
        <v>0</v>
      </c>
      <c r="U112" s="156"/>
      <c r="V112" s="169" t="b">
        <f t="shared" si="239"/>
        <v>0</v>
      </c>
      <c r="W112" s="156"/>
      <c r="X112" s="169" t="b">
        <f t="shared" si="240"/>
        <v>0</v>
      </c>
      <c r="Y112" s="156"/>
      <c r="Z112" s="169" t="b">
        <f t="shared" si="241"/>
        <v>0</v>
      </c>
      <c r="AA112" s="116">
        <f t="shared" si="242"/>
        <v>0</v>
      </c>
      <c r="AB112" s="117" t="str">
        <f t="shared" si="243"/>
        <v>Débil</v>
      </c>
      <c r="AC112" s="628"/>
      <c r="AD112" s="168" t="str">
        <f t="shared" si="244"/>
        <v>Débil</v>
      </c>
      <c r="AE112" s="118" t="str">
        <f t="shared" si="245"/>
        <v>0</v>
      </c>
      <c r="AF112" s="629"/>
      <c r="AG112" s="493" t="e">
        <f t="shared" ref="AG112" si="365">(AE112+AE113)/AF112</f>
        <v>#DIV/0!</v>
      </c>
      <c r="AH112" s="474" t="e">
        <f t="shared" ref="AH112" si="366">IF(AG112&lt;50,"Débil",IF(AG112&lt;=99,"Moderado",IF(AG112=100,"Fuerte",IF(AG112="","ERROR"))))</f>
        <v>#DIV/0!</v>
      </c>
      <c r="AI112" s="630"/>
      <c r="AJ112" s="478" t="e">
        <f t="shared" ref="AJ112" si="367">IF(AH112="Débil",0,IF(AND(AH112="Moderado",AI112="Directamente"),1,IF(AND(AH112="Moderado",AI112="No disminuye"),0,IF(AND(AH112="Fuerte",AI112="Directamente"),2,IF(AND(AH112="Fuerte",AI112="No disminuye"),0)))))</f>
        <v>#DIV/0!</v>
      </c>
      <c r="AK112" s="478" t="e">
        <f>('4-VALORACIÓN DEL RIESGO'!H61-AJ112)</f>
        <v>#DIV/0!</v>
      </c>
      <c r="AL112" s="478" t="e">
        <f t="shared" ref="AL112" si="368">IF(AK112=5,"Casi Seguro",IF(AK112=4,"Probable",IF(AK112=3,"Posible",IF(AK112=2,"Improbable",IF(AK112=1,"Rara Vez",IF(AK112=0,"Rara Vez",IF(AK112&lt;0,"Rara Vez")))))))</f>
        <v>#DIV/0!</v>
      </c>
      <c r="AM112" s="630"/>
      <c r="AN112" s="482" t="e">
        <f t="shared" ref="AN112" si="369">IF(AH112="Débil",0,IF(AND(AH112="Moderado",AM112="Directamente"),1,IF(AND(AH112="Moderado",AM112="Indirectamente"),0,IF(AND(AH112="Moderado",AM112="No disminuye"),0,IF(AND(AH112="Fuerte",AM112="Directamente"),2,IF(AND(AH112="Fuerte",AM112="Indirectamente"),1,IF(AND(AH112="Fuerte",AM112="No disminuye"),0)))))))</f>
        <v>#DIV/0!</v>
      </c>
      <c r="AO112" s="482" t="e">
        <f>('4-VALORACIÓN DEL RIESGO'!AD61-AN112)</f>
        <v>#DIV/0!</v>
      </c>
      <c r="AP112" s="479" t="e">
        <f t="shared" ref="AP112" si="370">IF(AO112=5,"Catastrófico",IF(AO112=4,"Mayor",IF(AO112=3,"Moderado",IF(AO112=2,"Moderado",IF(AO112=1,"Moderado")))))</f>
        <v>#DIV/0!</v>
      </c>
      <c r="AQ112" s="476" t="e">
        <f t="shared" ref="AQ112" si="371">IF(OR(AND(AP112="Moderado",AL112="Rara Vez"),AND(AP112="Moderado",AL112="Improbable")),"Moderado",IF(OR(AND(AP112="Mayor",AL112="Improbable"),AND(AP112="Mayor",AL112="Rara Vez"),AND(AP112="Moderado",AL112="Probable"),AND(AP112="Moderado",AL112="Posible")),"Alto",IF(OR(AND(AP112="Moderado",AL112="Casi Seguro"),AND(AP112="Mayor",AL112="Posible"),AND(AP112="Mayor",AL112="Probable"),AND(AP112="Mayor",AL112="Casi Seguro")),"Extremo",IF(AP112="Catastrófico","Extremo"))))</f>
        <v>#DIV/0!</v>
      </c>
      <c r="AR112" s="476"/>
      <c r="AS112" s="477" t="s">
        <v>428</v>
      </c>
    </row>
    <row r="113" spans="2:45" ht="30.75" thickBot="1" x14ac:dyDescent="0.3">
      <c r="B113" s="557"/>
      <c r="C113" s="392"/>
      <c r="D113" s="495"/>
      <c r="E113" s="495"/>
      <c r="F113" s="634"/>
      <c r="G113" s="634"/>
      <c r="H113" s="634"/>
      <c r="I113" s="634"/>
      <c r="J113" s="634"/>
      <c r="K113" s="634"/>
      <c r="L113" s="634"/>
      <c r="M113" s="627"/>
      <c r="N113" s="169" t="b">
        <f t="shared" si="235"/>
        <v>0</v>
      </c>
      <c r="O113" s="156"/>
      <c r="P113" s="169" t="b">
        <f t="shared" si="236"/>
        <v>0</v>
      </c>
      <c r="Q113" s="156"/>
      <c r="R113" s="169" t="b">
        <f t="shared" si="237"/>
        <v>0</v>
      </c>
      <c r="S113" s="156"/>
      <c r="T113" s="169" t="b">
        <f t="shared" si="238"/>
        <v>0</v>
      </c>
      <c r="U113" s="156"/>
      <c r="V113" s="169" t="b">
        <f t="shared" si="239"/>
        <v>0</v>
      </c>
      <c r="W113" s="156"/>
      <c r="X113" s="169" t="b">
        <f t="shared" si="240"/>
        <v>0</v>
      </c>
      <c r="Y113" s="156"/>
      <c r="Z113" s="169" t="b">
        <f t="shared" si="241"/>
        <v>0</v>
      </c>
      <c r="AA113" s="116">
        <f t="shared" si="242"/>
        <v>0</v>
      </c>
      <c r="AB113" s="117" t="str">
        <f t="shared" si="243"/>
        <v>Débil</v>
      </c>
      <c r="AC113" s="628"/>
      <c r="AD113" s="168" t="str">
        <f t="shared" si="244"/>
        <v>Débil</v>
      </c>
      <c r="AE113" s="118" t="str">
        <f t="shared" si="245"/>
        <v>0</v>
      </c>
      <c r="AF113" s="633"/>
      <c r="AG113" s="494"/>
      <c r="AH113" s="475"/>
      <c r="AI113" s="630"/>
      <c r="AJ113" s="478"/>
      <c r="AK113" s="478"/>
      <c r="AL113" s="478"/>
      <c r="AM113" s="630"/>
      <c r="AN113" s="483"/>
      <c r="AO113" s="483"/>
      <c r="AP113" s="479"/>
      <c r="AQ113" s="476"/>
      <c r="AR113" s="476"/>
      <c r="AS113" s="477"/>
    </row>
    <row r="114" spans="2:45" ht="30" x14ac:dyDescent="0.25">
      <c r="B114" s="557"/>
      <c r="C114" s="392"/>
      <c r="D114" s="495" t="str">
        <f>'3-IDENTIFICACIÓN DEL RIESGO'!G114</f>
        <v>Riesgo 3</v>
      </c>
      <c r="E114" s="495"/>
      <c r="F114" s="634"/>
      <c r="G114" s="634"/>
      <c r="H114" s="634"/>
      <c r="I114" s="634"/>
      <c r="J114" s="634"/>
      <c r="K114" s="634"/>
      <c r="L114" s="634"/>
      <c r="M114" s="627"/>
      <c r="N114" s="169" t="b">
        <f t="shared" si="235"/>
        <v>0</v>
      </c>
      <c r="O114" s="156"/>
      <c r="P114" s="169" t="b">
        <f t="shared" si="236"/>
        <v>0</v>
      </c>
      <c r="Q114" s="156"/>
      <c r="R114" s="169" t="b">
        <f t="shared" si="237"/>
        <v>0</v>
      </c>
      <c r="S114" s="156"/>
      <c r="T114" s="169" t="b">
        <f t="shared" si="238"/>
        <v>0</v>
      </c>
      <c r="U114" s="156"/>
      <c r="V114" s="169" t="b">
        <f t="shared" si="239"/>
        <v>0</v>
      </c>
      <c r="W114" s="156"/>
      <c r="X114" s="169" t="b">
        <f t="shared" si="240"/>
        <v>0</v>
      </c>
      <c r="Y114" s="156"/>
      <c r="Z114" s="169" t="b">
        <f t="shared" si="241"/>
        <v>0</v>
      </c>
      <c r="AA114" s="116">
        <f t="shared" si="242"/>
        <v>0</v>
      </c>
      <c r="AB114" s="117" t="str">
        <f t="shared" si="243"/>
        <v>Débil</v>
      </c>
      <c r="AC114" s="628"/>
      <c r="AD114" s="168" t="str">
        <f t="shared" si="244"/>
        <v>Débil</v>
      </c>
      <c r="AE114" s="118" t="str">
        <f t="shared" si="245"/>
        <v>0</v>
      </c>
      <c r="AF114" s="629"/>
      <c r="AG114" s="493" t="e">
        <f t="shared" ref="AG114" si="372">(AE114+AE115)/AF114</f>
        <v>#DIV/0!</v>
      </c>
      <c r="AH114" s="474" t="e">
        <f t="shared" ref="AH114" si="373">IF(AG114&lt;50,"Débil",IF(AG114&lt;=99,"Moderado",IF(AG114=100,"Fuerte",IF(AG114="","ERROR"))))</f>
        <v>#DIV/0!</v>
      </c>
      <c r="AI114" s="630"/>
      <c r="AJ114" s="478" t="e">
        <f t="shared" ref="AJ114" si="374">IF(AH114="Débil",0,IF(AND(AH114="Moderado",AI114="Directamente"),1,IF(AND(AH114="Moderado",AI114="No disminuye"),0,IF(AND(AH114="Fuerte",AI114="Directamente"),2,IF(AND(AH114="Fuerte",AI114="No disminuye"),0)))))</f>
        <v>#DIV/0!</v>
      </c>
      <c r="AK114" s="478" t="e">
        <f>('4-VALORACIÓN DEL RIESGO'!H62-AJ114)</f>
        <v>#DIV/0!</v>
      </c>
      <c r="AL114" s="478" t="e">
        <f t="shared" ref="AL114" si="375">IF(AK114=5,"Casi Seguro",IF(AK114=4,"Probable",IF(AK114=3,"Posible",IF(AK114=2,"Improbable",IF(AK114=1,"Rara Vez",IF(AK114=0,"Rara Vez",IF(AK114&lt;0,"Rara Vez")))))))</f>
        <v>#DIV/0!</v>
      </c>
      <c r="AM114" s="630"/>
      <c r="AN114" s="482" t="e">
        <f t="shared" ref="AN114" si="376">IF(AH114="Débil",0,IF(AND(AH114="Moderado",AM114="Directamente"),1,IF(AND(AH114="Moderado",AM114="Indirectamente"),0,IF(AND(AH114="Moderado",AM114="No disminuye"),0,IF(AND(AH114="Fuerte",AM114="Directamente"),2,IF(AND(AH114="Fuerte",AM114="Indirectamente"),1,IF(AND(AH114="Fuerte",AM114="No disminuye"),0)))))))</f>
        <v>#DIV/0!</v>
      </c>
      <c r="AO114" s="482" t="e">
        <f>('4-VALORACIÓN DEL RIESGO'!AD62-AN114)</f>
        <v>#DIV/0!</v>
      </c>
      <c r="AP114" s="479" t="e">
        <f t="shared" ref="AP114" si="377">IF(AO114=5,"Catastrófico",IF(AO114=4,"Mayor",IF(AO114=3,"Moderado",IF(AO114=2,"Moderado",IF(AO114=1,"Moderado")))))</f>
        <v>#DIV/0!</v>
      </c>
      <c r="AQ114" s="476" t="e">
        <f t="shared" ref="AQ114" si="378">IF(OR(AND(AP114="Moderado",AL114="Rara Vez"),AND(AP114="Moderado",AL114="Improbable")),"Moderado",IF(OR(AND(AP114="Mayor",AL114="Improbable"),AND(AP114="Mayor",AL114="Rara Vez"),AND(AP114="Moderado",AL114="Probable"),AND(AP114="Moderado",AL114="Posible")),"Alto",IF(OR(AND(AP114="Moderado",AL114="Casi Seguro"),AND(AP114="Mayor",AL114="Posible"),AND(AP114="Mayor",AL114="Probable"),AND(AP114="Mayor",AL114="Casi Seguro")),"Extremo",IF(AP114="Catastrófico","Extremo"))))</f>
        <v>#DIV/0!</v>
      </c>
      <c r="AR114" s="476"/>
      <c r="AS114" s="477" t="s">
        <v>428</v>
      </c>
    </row>
    <row r="115" spans="2:45" ht="30.75" thickBot="1" x14ac:dyDescent="0.3">
      <c r="B115" s="557"/>
      <c r="C115" s="392"/>
      <c r="D115" s="495"/>
      <c r="E115" s="495"/>
      <c r="F115" s="634"/>
      <c r="G115" s="634"/>
      <c r="H115" s="634"/>
      <c r="I115" s="634"/>
      <c r="J115" s="634"/>
      <c r="K115" s="634"/>
      <c r="L115" s="634"/>
      <c r="M115" s="627"/>
      <c r="N115" s="169" t="b">
        <f t="shared" si="235"/>
        <v>0</v>
      </c>
      <c r="O115" s="156"/>
      <c r="P115" s="169" t="b">
        <f t="shared" si="236"/>
        <v>0</v>
      </c>
      <c r="Q115" s="156"/>
      <c r="R115" s="169" t="b">
        <f t="shared" si="237"/>
        <v>0</v>
      </c>
      <c r="S115" s="156"/>
      <c r="T115" s="169" t="b">
        <f t="shared" si="238"/>
        <v>0</v>
      </c>
      <c r="U115" s="156"/>
      <c r="V115" s="169" t="b">
        <f t="shared" si="239"/>
        <v>0</v>
      </c>
      <c r="W115" s="156"/>
      <c r="X115" s="169" t="b">
        <f t="shared" si="240"/>
        <v>0</v>
      </c>
      <c r="Y115" s="156"/>
      <c r="Z115" s="169" t="b">
        <f t="shared" si="241"/>
        <v>0</v>
      </c>
      <c r="AA115" s="116">
        <f t="shared" si="242"/>
        <v>0</v>
      </c>
      <c r="AB115" s="117" t="str">
        <f t="shared" si="243"/>
        <v>Débil</v>
      </c>
      <c r="AC115" s="628"/>
      <c r="AD115" s="168" t="str">
        <f t="shared" si="244"/>
        <v>Débil</v>
      </c>
      <c r="AE115" s="118" t="str">
        <f t="shared" si="245"/>
        <v>0</v>
      </c>
      <c r="AF115" s="633"/>
      <c r="AG115" s="494"/>
      <c r="AH115" s="475"/>
      <c r="AI115" s="630"/>
      <c r="AJ115" s="478"/>
      <c r="AK115" s="478"/>
      <c r="AL115" s="478"/>
      <c r="AM115" s="630"/>
      <c r="AN115" s="483"/>
      <c r="AO115" s="483"/>
      <c r="AP115" s="479"/>
      <c r="AQ115" s="476"/>
      <c r="AR115" s="476"/>
      <c r="AS115" s="477"/>
    </row>
    <row r="116" spans="2:45" ht="30" x14ac:dyDescent="0.25">
      <c r="B116" s="557"/>
      <c r="C116" s="392"/>
      <c r="D116" s="495" t="str">
        <f>'3-IDENTIFICACIÓN DEL RIESGO'!G116</f>
        <v>Riesgo 4</v>
      </c>
      <c r="E116" s="495"/>
      <c r="F116" s="634"/>
      <c r="G116" s="634"/>
      <c r="H116" s="634"/>
      <c r="I116" s="634"/>
      <c r="J116" s="634"/>
      <c r="K116" s="634"/>
      <c r="L116" s="634"/>
      <c r="M116" s="627"/>
      <c r="N116" s="169" t="b">
        <f t="shared" si="235"/>
        <v>0</v>
      </c>
      <c r="O116" s="156"/>
      <c r="P116" s="169" t="b">
        <f t="shared" si="236"/>
        <v>0</v>
      </c>
      <c r="Q116" s="156"/>
      <c r="R116" s="169" t="b">
        <f t="shared" si="237"/>
        <v>0</v>
      </c>
      <c r="S116" s="156"/>
      <c r="T116" s="169" t="b">
        <f t="shared" si="238"/>
        <v>0</v>
      </c>
      <c r="U116" s="156"/>
      <c r="V116" s="169" t="b">
        <f t="shared" si="239"/>
        <v>0</v>
      </c>
      <c r="W116" s="156"/>
      <c r="X116" s="169" t="b">
        <f t="shared" si="240"/>
        <v>0</v>
      </c>
      <c r="Y116" s="156"/>
      <c r="Z116" s="169" t="b">
        <f t="shared" si="241"/>
        <v>0</v>
      </c>
      <c r="AA116" s="116">
        <f t="shared" si="242"/>
        <v>0</v>
      </c>
      <c r="AB116" s="117" t="str">
        <f t="shared" si="243"/>
        <v>Débil</v>
      </c>
      <c r="AC116" s="628"/>
      <c r="AD116" s="168" t="str">
        <f t="shared" si="244"/>
        <v>Débil</v>
      </c>
      <c r="AE116" s="118" t="str">
        <f t="shared" si="245"/>
        <v>0</v>
      </c>
      <c r="AF116" s="629"/>
      <c r="AG116" s="493" t="e">
        <f t="shared" ref="AG116" si="379">(AE116+AE117)/AF116</f>
        <v>#DIV/0!</v>
      </c>
      <c r="AH116" s="474" t="e">
        <f t="shared" ref="AH116" si="380">IF(AG116&lt;50,"Débil",IF(AG116&lt;=99,"Moderado",IF(AG116=100,"Fuerte",IF(AG116="","ERROR"))))</f>
        <v>#DIV/0!</v>
      </c>
      <c r="AI116" s="630"/>
      <c r="AJ116" s="478" t="e">
        <f t="shared" ref="AJ116" si="381">IF(AH116="Débil",0,IF(AND(AH116="Moderado",AI116="Directamente"),1,IF(AND(AH116="Moderado",AI116="No disminuye"),0,IF(AND(AH116="Fuerte",AI116="Directamente"),2,IF(AND(AH116="Fuerte",AI116="No disminuye"),0)))))</f>
        <v>#DIV/0!</v>
      </c>
      <c r="AK116" s="478" t="e">
        <f>('4-VALORACIÓN DEL RIESGO'!H63-AJ116)</f>
        <v>#DIV/0!</v>
      </c>
      <c r="AL116" s="478" t="e">
        <f t="shared" ref="AL116" si="382">IF(AK116=5,"Casi Seguro",IF(AK116=4,"Probable",IF(AK116=3,"Posible",IF(AK116=2,"Improbable",IF(AK116=1,"Rara Vez",IF(AK116=0,"Rara Vez",IF(AK116&lt;0,"Rara Vez")))))))</f>
        <v>#DIV/0!</v>
      </c>
      <c r="AM116" s="630"/>
      <c r="AN116" s="482" t="e">
        <f t="shared" ref="AN116" si="383">IF(AH116="Débil",0,IF(AND(AH116="Moderado",AM116="Directamente"),1,IF(AND(AH116="Moderado",AM116="Indirectamente"),0,IF(AND(AH116="Moderado",AM116="No disminuye"),0,IF(AND(AH116="Fuerte",AM116="Directamente"),2,IF(AND(AH116="Fuerte",AM116="Indirectamente"),1,IF(AND(AH116="Fuerte",AM116="No disminuye"),0)))))))</f>
        <v>#DIV/0!</v>
      </c>
      <c r="AO116" s="482" t="e">
        <f>('4-VALORACIÓN DEL RIESGO'!AD63-AN116)</f>
        <v>#DIV/0!</v>
      </c>
      <c r="AP116" s="479" t="e">
        <f t="shared" ref="AP116" si="384">IF(AO116=5,"Catastrófico",IF(AO116=4,"Mayor",IF(AO116=3,"Moderado",IF(AO116=2,"Moderado",IF(AO116=1,"Moderado")))))</f>
        <v>#DIV/0!</v>
      </c>
      <c r="AQ116" s="476" t="e">
        <f t="shared" ref="AQ116" si="385">IF(OR(AND(AP116="Moderado",AL116="Rara Vez"),AND(AP116="Moderado",AL116="Improbable")),"Moderado",IF(OR(AND(AP116="Mayor",AL116="Improbable"),AND(AP116="Mayor",AL116="Rara Vez"),AND(AP116="Moderado",AL116="Probable"),AND(AP116="Moderado",AL116="Posible")),"Alto",IF(OR(AND(AP116="Moderado",AL116="Casi Seguro"),AND(AP116="Mayor",AL116="Posible"),AND(AP116="Mayor",AL116="Probable"),AND(AP116="Mayor",AL116="Casi Seguro")),"Extremo",IF(AP116="Catastrófico","Extremo"))))</f>
        <v>#DIV/0!</v>
      </c>
      <c r="AR116" s="476"/>
      <c r="AS116" s="477" t="s">
        <v>428</v>
      </c>
    </row>
    <row r="117" spans="2:45" ht="30.75" thickBot="1" x14ac:dyDescent="0.3">
      <c r="B117" s="557"/>
      <c r="C117" s="392"/>
      <c r="D117" s="495"/>
      <c r="E117" s="495"/>
      <c r="F117" s="634"/>
      <c r="G117" s="634"/>
      <c r="H117" s="634"/>
      <c r="I117" s="634"/>
      <c r="J117" s="634"/>
      <c r="K117" s="634"/>
      <c r="L117" s="634"/>
      <c r="M117" s="627"/>
      <c r="N117" s="169" t="b">
        <f t="shared" si="235"/>
        <v>0</v>
      </c>
      <c r="O117" s="156"/>
      <c r="P117" s="169" t="b">
        <f t="shared" si="236"/>
        <v>0</v>
      </c>
      <c r="Q117" s="156"/>
      <c r="R117" s="169" t="b">
        <f t="shared" si="237"/>
        <v>0</v>
      </c>
      <c r="S117" s="156"/>
      <c r="T117" s="169" t="b">
        <f t="shared" si="238"/>
        <v>0</v>
      </c>
      <c r="U117" s="156"/>
      <c r="V117" s="169" t="b">
        <f t="shared" si="239"/>
        <v>0</v>
      </c>
      <c r="W117" s="156"/>
      <c r="X117" s="169" t="b">
        <f t="shared" si="240"/>
        <v>0</v>
      </c>
      <c r="Y117" s="156"/>
      <c r="Z117" s="169" t="b">
        <f t="shared" si="241"/>
        <v>0</v>
      </c>
      <c r="AA117" s="116">
        <f t="shared" si="242"/>
        <v>0</v>
      </c>
      <c r="AB117" s="117" t="str">
        <f t="shared" si="243"/>
        <v>Débil</v>
      </c>
      <c r="AC117" s="628"/>
      <c r="AD117" s="168" t="str">
        <f t="shared" si="244"/>
        <v>Débil</v>
      </c>
      <c r="AE117" s="118" t="str">
        <f t="shared" si="245"/>
        <v>0</v>
      </c>
      <c r="AF117" s="633"/>
      <c r="AG117" s="494"/>
      <c r="AH117" s="475"/>
      <c r="AI117" s="630"/>
      <c r="AJ117" s="478"/>
      <c r="AK117" s="478"/>
      <c r="AL117" s="478"/>
      <c r="AM117" s="630"/>
      <c r="AN117" s="483"/>
      <c r="AO117" s="483"/>
      <c r="AP117" s="479"/>
      <c r="AQ117" s="476"/>
      <c r="AR117" s="476"/>
      <c r="AS117" s="477"/>
    </row>
    <row r="118" spans="2:45" ht="30" x14ac:dyDescent="0.25">
      <c r="B118" s="557"/>
      <c r="C118" s="392"/>
      <c r="D118" s="495" t="str">
        <f>'3-IDENTIFICACIÓN DEL RIESGO'!G118</f>
        <v>Riesgo 5</v>
      </c>
      <c r="E118" s="495"/>
      <c r="F118" s="634"/>
      <c r="G118" s="634"/>
      <c r="H118" s="634"/>
      <c r="I118" s="634"/>
      <c r="J118" s="634"/>
      <c r="K118" s="634"/>
      <c r="L118" s="634"/>
      <c r="M118" s="627"/>
      <c r="N118" s="169" t="b">
        <f t="shared" si="235"/>
        <v>0</v>
      </c>
      <c r="O118" s="156"/>
      <c r="P118" s="169" t="b">
        <f t="shared" si="236"/>
        <v>0</v>
      </c>
      <c r="Q118" s="156"/>
      <c r="R118" s="169" t="b">
        <f t="shared" si="237"/>
        <v>0</v>
      </c>
      <c r="S118" s="156"/>
      <c r="T118" s="169" t="b">
        <f t="shared" si="238"/>
        <v>0</v>
      </c>
      <c r="U118" s="156"/>
      <c r="V118" s="169" t="b">
        <f t="shared" si="239"/>
        <v>0</v>
      </c>
      <c r="W118" s="156"/>
      <c r="X118" s="169" t="b">
        <f t="shared" si="240"/>
        <v>0</v>
      </c>
      <c r="Y118" s="156"/>
      <c r="Z118" s="169" t="b">
        <f t="shared" si="241"/>
        <v>0</v>
      </c>
      <c r="AA118" s="116">
        <f t="shared" si="242"/>
        <v>0</v>
      </c>
      <c r="AB118" s="117" t="str">
        <f t="shared" si="243"/>
        <v>Débil</v>
      </c>
      <c r="AC118" s="628"/>
      <c r="AD118" s="168" t="str">
        <f t="shared" si="244"/>
        <v>Débil</v>
      </c>
      <c r="AE118" s="118" t="str">
        <f t="shared" si="245"/>
        <v>0</v>
      </c>
      <c r="AF118" s="629"/>
      <c r="AG118" s="493" t="e">
        <f t="shared" ref="AG118" si="386">(AE118+AE119)/AF118</f>
        <v>#DIV/0!</v>
      </c>
      <c r="AH118" s="474" t="e">
        <f t="shared" ref="AH118" si="387">IF(AG118&lt;50,"Débil",IF(AG118&lt;=99,"Moderado",IF(AG118=100,"Fuerte",IF(AG118="","ERROR"))))</f>
        <v>#DIV/0!</v>
      </c>
      <c r="AI118" s="630"/>
      <c r="AJ118" s="478" t="e">
        <f t="shared" ref="AJ118" si="388">IF(AH118="Débil",0,IF(AND(AH118="Moderado",AI118="Directamente"),1,IF(AND(AH118="Moderado",AI118="No disminuye"),0,IF(AND(AH118="Fuerte",AI118="Directamente"),2,IF(AND(AH118="Fuerte",AI118="No disminuye"),0)))))</f>
        <v>#DIV/0!</v>
      </c>
      <c r="AK118" s="478" t="e">
        <f>('4-VALORACIÓN DEL RIESGO'!H64-AJ118)</f>
        <v>#DIV/0!</v>
      </c>
      <c r="AL118" s="478" t="e">
        <f t="shared" ref="AL118" si="389">IF(AK118=5,"Casi Seguro",IF(AK118=4,"Probable",IF(AK118=3,"Posible",IF(AK118=2,"Improbable",IF(AK118=1,"Rara Vez",IF(AK118=0,"Rara Vez",IF(AK118&lt;0,"Rara Vez")))))))</f>
        <v>#DIV/0!</v>
      </c>
      <c r="AM118" s="630"/>
      <c r="AN118" s="482" t="e">
        <f t="shared" ref="AN118" si="390">IF(AH118="Débil",0,IF(AND(AH118="Moderado",AM118="Directamente"),1,IF(AND(AH118="Moderado",AM118="Indirectamente"),0,IF(AND(AH118="Moderado",AM118="No disminuye"),0,IF(AND(AH118="Fuerte",AM118="Directamente"),2,IF(AND(AH118="Fuerte",AM118="Indirectamente"),1,IF(AND(AH118="Fuerte",AM118="No disminuye"),0)))))))</f>
        <v>#DIV/0!</v>
      </c>
      <c r="AO118" s="482" t="e">
        <f>('4-VALORACIÓN DEL RIESGO'!AD64-AN118)</f>
        <v>#DIV/0!</v>
      </c>
      <c r="AP118" s="479" t="e">
        <f t="shared" ref="AP118" si="391">IF(AO118=5,"Catastrófico",IF(AO118=4,"Mayor",IF(AO118=3,"Moderado",IF(AO118=2,"Moderado",IF(AO118=1,"Moderado")))))</f>
        <v>#DIV/0!</v>
      </c>
      <c r="AQ118" s="476" t="e">
        <f t="shared" ref="AQ118" si="392">IF(OR(AND(AP118="Moderado",AL118="Rara Vez"),AND(AP118="Moderado",AL118="Improbable")),"Moderado",IF(OR(AND(AP118="Mayor",AL118="Improbable"),AND(AP118="Mayor",AL118="Rara Vez"),AND(AP118="Moderado",AL118="Probable"),AND(AP118="Moderado",AL118="Posible")),"Alto",IF(OR(AND(AP118="Moderado",AL118="Casi Seguro"),AND(AP118="Mayor",AL118="Posible"),AND(AP118="Mayor",AL118="Probable"),AND(AP118="Mayor",AL118="Casi Seguro")),"Extremo",IF(AP118="Catastrófico","Extremo"))))</f>
        <v>#DIV/0!</v>
      </c>
      <c r="AR118" s="476"/>
      <c r="AS118" s="477" t="s">
        <v>428</v>
      </c>
    </row>
    <row r="119" spans="2:45" ht="30.75" thickBot="1" x14ac:dyDescent="0.3">
      <c r="B119" s="558"/>
      <c r="C119" s="393"/>
      <c r="D119" s="495"/>
      <c r="E119" s="495"/>
      <c r="F119" s="634"/>
      <c r="G119" s="634"/>
      <c r="H119" s="634"/>
      <c r="I119" s="634"/>
      <c r="J119" s="634"/>
      <c r="K119" s="634"/>
      <c r="L119" s="634"/>
      <c r="M119" s="627"/>
      <c r="N119" s="169" t="b">
        <f t="shared" si="235"/>
        <v>0</v>
      </c>
      <c r="O119" s="156"/>
      <c r="P119" s="169" t="b">
        <f t="shared" si="236"/>
        <v>0</v>
      </c>
      <c r="Q119" s="156"/>
      <c r="R119" s="169" t="b">
        <f t="shared" si="237"/>
        <v>0</v>
      </c>
      <c r="S119" s="156"/>
      <c r="T119" s="169" t="b">
        <f t="shared" si="238"/>
        <v>0</v>
      </c>
      <c r="U119" s="156"/>
      <c r="V119" s="169" t="b">
        <f t="shared" si="239"/>
        <v>0</v>
      </c>
      <c r="W119" s="156"/>
      <c r="X119" s="169" t="b">
        <f t="shared" si="240"/>
        <v>0</v>
      </c>
      <c r="Y119" s="156"/>
      <c r="Z119" s="169" t="b">
        <f t="shared" si="241"/>
        <v>0</v>
      </c>
      <c r="AA119" s="116">
        <f t="shared" si="242"/>
        <v>0</v>
      </c>
      <c r="AB119" s="117" t="str">
        <f t="shared" si="243"/>
        <v>Débil</v>
      </c>
      <c r="AC119" s="628"/>
      <c r="AD119" s="168" t="str">
        <f t="shared" si="244"/>
        <v>Débil</v>
      </c>
      <c r="AE119" s="118" t="str">
        <f t="shared" si="245"/>
        <v>0</v>
      </c>
      <c r="AF119" s="633"/>
      <c r="AG119" s="494"/>
      <c r="AH119" s="475"/>
      <c r="AI119" s="630"/>
      <c r="AJ119" s="478"/>
      <c r="AK119" s="478"/>
      <c r="AL119" s="478"/>
      <c r="AM119" s="630"/>
      <c r="AN119" s="483"/>
      <c r="AO119" s="483"/>
      <c r="AP119" s="479"/>
      <c r="AQ119" s="476"/>
      <c r="AR119" s="476"/>
      <c r="AS119" s="477"/>
    </row>
    <row r="120" spans="2:45" ht="123.75" customHeight="1" x14ac:dyDescent="0.25">
      <c r="B120" s="484" t="str">
        <f>'3-IDENTIFICACIÓN DEL RIESGO'!B120</f>
        <v>Gestión del Talento Humano</v>
      </c>
      <c r="C120" s="391" t="str">
        <f>'3-IDENTIFICACIÓN DEL RIESGO'!E120</f>
        <v>1. Subdirección de Talento Humano.
2. Secretaría General.</v>
      </c>
      <c r="D120" s="495" t="str">
        <f>'3-IDENTIFICACIÓN DEL RIESGO'!G120</f>
        <v>Vinculación de personal sin cumplimiento de requisitos mínimos en beneficio particular o de un tercero.</v>
      </c>
      <c r="E120" s="495"/>
      <c r="F120" s="634" t="s">
        <v>816</v>
      </c>
      <c r="G120" s="634" t="s">
        <v>634</v>
      </c>
      <c r="H120" s="634" t="s">
        <v>817</v>
      </c>
      <c r="I120" s="634" t="s">
        <v>818</v>
      </c>
      <c r="J120" s="634" t="s">
        <v>819</v>
      </c>
      <c r="K120" s="634" t="s">
        <v>820</v>
      </c>
      <c r="L120" s="634" t="s">
        <v>821</v>
      </c>
      <c r="M120" s="627" t="s">
        <v>186</v>
      </c>
      <c r="N120" s="169">
        <f t="shared" si="235"/>
        <v>15</v>
      </c>
      <c r="O120" s="156" t="s">
        <v>187</v>
      </c>
      <c r="P120" s="169">
        <f t="shared" si="236"/>
        <v>15</v>
      </c>
      <c r="Q120" s="156" t="s">
        <v>188</v>
      </c>
      <c r="R120" s="169">
        <f t="shared" si="237"/>
        <v>15</v>
      </c>
      <c r="S120" s="156" t="s">
        <v>192</v>
      </c>
      <c r="T120" s="169">
        <f t="shared" si="238"/>
        <v>10</v>
      </c>
      <c r="U120" s="156" t="s">
        <v>189</v>
      </c>
      <c r="V120" s="169">
        <f t="shared" si="239"/>
        <v>15</v>
      </c>
      <c r="W120" s="156" t="s">
        <v>190</v>
      </c>
      <c r="X120" s="169">
        <f t="shared" si="240"/>
        <v>15</v>
      </c>
      <c r="Y120" s="156" t="s">
        <v>191</v>
      </c>
      <c r="Z120" s="169">
        <f t="shared" si="241"/>
        <v>10</v>
      </c>
      <c r="AA120" s="116">
        <f t="shared" si="242"/>
        <v>95</v>
      </c>
      <c r="AB120" s="117" t="str">
        <f t="shared" si="243"/>
        <v>Moderado</v>
      </c>
      <c r="AC120" s="628" t="s">
        <v>64</v>
      </c>
      <c r="AD120" s="168" t="str">
        <f t="shared" si="244"/>
        <v>Moderado</v>
      </c>
      <c r="AE120" s="118" t="str">
        <f t="shared" si="245"/>
        <v>50</v>
      </c>
      <c r="AF120" s="629">
        <v>1</v>
      </c>
      <c r="AG120" s="493">
        <f t="shared" ref="AG120" si="393">(AE120+AE121)/AF120</f>
        <v>50</v>
      </c>
      <c r="AH120" s="474" t="str">
        <f t="shared" ref="AH120" si="394">IF(AG120&lt;50,"Débil",IF(AG120&lt;=99,"Moderado",IF(AG120=100,"Fuerte",IF(AG120="","ERROR"))))</f>
        <v>Moderado</v>
      </c>
      <c r="AI120" s="630" t="s">
        <v>92</v>
      </c>
      <c r="AJ120" s="478">
        <f t="shared" ref="AJ120" si="395">IF(AH120="Débil",0,IF(AND(AH120="Moderado",AI120="Directamente"),1,IF(AND(AH120="Moderado",AI120="No disminuye"),0,IF(AND(AH120="Fuerte",AI120="Directamente"),2,IF(AND(AH120="Fuerte",AI120="No disminuye"),0)))))</f>
        <v>1</v>
      </c>
      <c r="AK120" s="478">
        <f>('4-VALORACIÓN DEL RIESGO'!H65-AJ120)</f>
        <v>0</v>
      </c>
      <c r="AL120" s="478" t="str">
        <f t="shared" ref="AL120" si="396">IF(AK120=5,"Casi Seguro",IF(AK120=4,"Probable",IF(AK120=3,"Posible",IF(AK120=2,"Improbable",IF(AK120=1,"Rara Vez",IF(AK120=0,"Rara Vez",IF(AK120&lt;0,"Rara Vez")))))))</f>
        <v>Rara Vez</v>
      </c>
      <c r="AM120" s="630" t="s">
        <v>92</v>
      </c>
      <c r="AN120" s="482">
        <f t="shared" ref="AN120" si="397">IF(AH120="Débil",0,IF(AND(AH120="Moderado",AM120="Directamente"),1,IF(AND(AH120="Moderado",AM120="Indirectamente"),0,IF(AND(AH120="Moderado",AM120="No disminuye"),0,IF(AND(AH120="Fuerte",AM120="Directamente"),2,IF(AND(AH120="Fuerte",AM120="Indirectamente"),1,IF(AND(AH120="Fuerte",AM120="No disminuye"),0)))))))</f>
        <v>1</v>
      </c>
      <c r="AO120" s="482">
        <f>('4-VALORACIÓN DEL RIESGO'!AD65-AN120)</f>
        <v>3</v>
      </c>
      <c r="AP120" s="479" t="str">
        <f t="shared" ref="AP120" si="398">IF(AO120=5,"Catastrófico",IF(AO120=4,"Mayor",IF(AO120=3,"Moderado",IF(AO120=2,"Moderado",IF(AO120=1,"Moderado")))))</f>
        <v>Moderado</v>
      </c>
      <c r="AQ120" s="476" t="str">
        <f t="shared" ref="AQ120" si="399">IF(OR(AND(AP120="Moderado",AL120="Rara Vez"),AND(AP120="Moderado",AL120="Improbable")),"Moderado",IF(OR(AND(AP120="Mayor",AL120="Improbable"),AND(AP120="Mayor",AL120="Rara Vez"),AND(AP120="Moderado",AL120="Probable"),AND(AP120="Moderado",AL120="Posible")),"Alto",IF(OR(AND(AP120="Moderado",AL120="Casi Seguro"),AND(AP120="Mayor",AL120="Posible"),AND(AP120="Mayor",AL120="Probable"),AND(AP120="Mayor",AL120="Casi Seguro")),"Extremo",IF(AP120="Catastrófico","Extremo"))))</f>
        <v>Moderado</v>
      </c>
      <c r="AR120" s="476"/>
      <c r="AS120" s="477" t="s">
        <v>428</v>
      </c>
    </row>
    <row r="121" spans="2:45" ht="30.75" thickBot="1" x14ac:dyDescent="0.3">
      <c r="B121" s="485"/>
      <c r="C121" s="392"/>
      <c r="D121" s="495"/>
      <c r="E121" s="495"/>
      <c r="F121" s="634"/>
      <c r="G121" s="634"/>
      <c r="H121" s="634"/>
      <c r="I121" s="634"/>
      <c r="J121" s="634"/>
      <c r="K121" s="634"/>
      <c r="L121" s="634"/>
      <c r="M121" s="627"/>
      <c r="N121" s="169" t="b">
        <f t="shared" si="235"/>
        <v>0</v>
      </c>
      <c r="O121" s="156"/>
      <c r="P121" s="169" t="b">
        <f t="shared" si="236"/>
        <v>0</v>
      </c>
      <c r="Q121" s="156"/>
      <c r="R121" s="169" t="b">
        <f t="shared" si="237"/>
        <v>0</v>
      </c>
      <c r="S121" s="156"/>
      <c r="T121" s="169" t="b">
        <f t="shared" si="238"/>
        <v>0</v>
      </c>
      <c r="U121" s="156"/>
      <c r="V121" s="169" t="b">
        <f t="shared" si="239"/>
        <v>0</v>
      </c>
      <c r="W121" s="156"/>
      <c r="X121" s="169" t="b">
        <f t="shared" si="240"/>
        <v>0</v>
      </c>
      <c r="Y121" s="156"/>
      <c r="Z121" s="169" t="b">
        <f t="shared" si="241"/>
        <v>0</v>
      </c>
      <c r="AA121" s="116">
        <f t="shared" si="242"/>
        <v>0</v>
      </c>
      <c r="AB121" s="117" t="str">
        <f t="shared" si="243"/>
        <v>Débil</v>
      </c>
      <c r="AC121" s="628"/>
      <c r="AD121" s="168" t="str">
        <f t="shared" si="244"/>
        <v>Débil</v>
      </c>
      <c r="AE121" s="118" t="str">
        <f t="shared" si="245"/>
        <v>0</v>
      </c>
      <c r="AF121" s="633"/>
      <c r="AG121" s="494"/>
      <c r="AH121" s="475"/>
      <c r="AI121" s="630"/>
      <c r="AJ121" s="478"/>
      <c r="AK121" s="478"/>
      <c r="AL121" s="478"/>
      <c r="AM121" s="630"/>
      <c r="AN121" s="483"/>
      <c r="AO121" s="483"/>
      <c r="AP121" s="479"/>
      <c r="AQ121" s="476"/>
      <c r="AR121" s="476"/>
      <c r="AS121" s="477"/>
    </row>
    <row r="122" spans="2:45" ht="72" customHeight="1" x14ac:dyDescent="0.25">
      <c r="B122" s="485"/>
      <c r="C122" s="392"/>
      <c r="D122" s="495" t="str">
        <f>'3-IDENTIFICACIÓN DEL RIESGO'!G122</f>
        <v>Pérdida o manipulación de  expedientes de historia laboral para beneficio personal o de tercero.</v>
      </c>
      <c r="E122" s="495"/>
      <c r="F122" s="634" t="s">
        <v>822</v>
      </c>
      <c r="G122" s="634" t="s">
        <v>634</v>
      </c>
      <c r="H122" s="634" t="s">
        <v>823</v>
      </c>
      <c r="I122" s="634" t="s">
        <v>824</v>
      </c>
      <c r="J122" s="634" t="s">
        <v>825</v>
      </c>
      <c r="K122" s="634" t="s">
        <v>826</v>
      </c>
      <c r="L122" s="634" t="s">
        <v>827</v>
      </c>
      <c r="M122" s="627" t="s">
        <v>186</v>
      </c>
      <c r="N122" s="169">
        <f t="shared" si="235"/>
        <v>15</v>
      </c>
      <c r="O122" s="156" t="s">
        <v>187</v>
      </c>
      <c r="P122" s="169">
        <f t="shared" si="236"/>
        <v>15</v>
      </c>
      <c r="Q122" s="156" t="s">
        <v>188</v>
      </c>
      <c r="R122" s="169">
        <f t="shared" si="237"/>
        <v>15</v>
      </c>
      <c r="S122" s="156" t="s">
        <v>192</v>
      </c>
      <c r="T122" s="169">
        <f t="shared" si="238"/>
        <v>10</v>
      </c>
      <c r="U122" s="156" t="s">
        <v>189</v>
      </c>
      <c r="V122" s="169">
        <f t="shared" si="239"/>
        <v>15</v>
      </c>
      <c r="W122" s="156" t="s">
        <v>190</v>
      </c>
      <c r="X122" s="169">
        <f t="shared" si="240"/>
        <v>15</v>
      </c>
      <c r="Y122" s="156" t="s">
        <v>191</v>
      </c>
      <c r="Z122" s="169">
        <f t="shared" si="241"/>
        <v>10</v>
      </c>
      <c r="AA122" s="116">
        <f t="shared" si="242"/>
        <v>95</v>
      </c>
      <c r="AB122" s="117" t="str">
        <f t="shared" si="243"/>
        <v>Moderado</v>
      </c>
      <c r="AC122" s="628" t="s">
        <v>58</v>
      </c>
      <c r="AD122" s="168" t="str">
        <f t="shared" si="244"/>
        <v>Moderado</v>
      </c>
      <c r="AE122" s="118" t="str">
        <f t="shared" si="245"/>
        <v>50</v>
      </c>
      <c r="AF122" s="629">
        <v>1</v>
      </c>
      <c r="AG122" s="493">
        <f t="shared" ref="AG122" si="400">(AE122+AE123)/AF122</f>
        <v>50</v>
      </c>
      <c r="AH122" s="474" t="str">
        <f t="shared" ref="AH122" si="401">IF(AG122&lt;50,"Débil",IF(AG122&lt;=99,"Moderado",IF(AG122=100,"Fuerte",IF(AG122="","ERROR"))))</f>
        <v>Moderado</v>
      </c>
      <c r="AI122" s="630" t="s">
        <v>92</v>
      </c>
      <c r="AJ122" s="478">
        <f t="shared" ref="AJ122" si="402">IF(AH122="Débil",0,IF(AND(AH122="Moderado",AI122="Directamente"),1,IF(AND(AH122="Moderado",AI122="No disminuye"),0,IF(AND(AH122="Fuerte",AI122="Directamente"),2,IF(AND(AH122="Fuerte",AI122="No disminuye"),0)))))</f>
        <v>1</v>
      </c>
      <c r="AK122" s="478">
        <f>('4-VALORACIÓN DEL RIESGO'!H66-AJ122)</f>
        <v>0</v>
      </c>
      <c r="AL122" s="478" t="str">
        <f t="shared" ref="AL122" si="403">IF(AK122=5,"Casi Seguro",IF(AK122=4,"Probable",IF(AK122=3,"Posible",IF(AK122=2,"Improbable",IF(AK122=1,"Rara Vez",IF(AK122=0,"Rara Vez",IF(AK122&lt;0,"Rara Vez")))))))</f>
        <v>Rara Vez</v>
      </c>
      <c r="AM122" s="630" t="s">
        <v>92</v>
      </c>
      <c r="AN122" s="482">
        <f t="shared" ref="AN122" si="404">IF(AH122="Débil",0,IF(AND(AH122="Moderado",AM122="Directamente"),1,IF(AND(AH122="Moderado",AM122="Indirectamente"),0,IF(AND(AH122="Moderado",AM122="No disminuye"),0,IF(AND(AH122="Fuerte",AM122="Directamente"),2,IF(AND(AH122="Fuerte",AM122="Indirectamente"),1,IF(AND(AH122="Fuerte",AM122="No disminuye"),0)))))))</f>
        <v>1</v>
      </c>
      <c r="AO122" s="482">
        <f>('4-VALORACIÓN DEL RIESGO'!AD66-AN122)</f>
        <v>3</v>
      </c>
      <c r="AP122" s="479" t="str">
        <f t="shared" ref="AP122" si="405">IF(AO122=5,"Catastrófico",IF(AO122=4,"Mayor",IF(AO122=3,"Moderado",IF(AO122=2,"Moderado",IF(AO122=1,"Moderado")))))</f>
        <v>Moderado</v>
      </c>
      <c r="AQ122" s="476" t="str">
        <f t="shared" ref="AQ122" si="406">IF(OR(AND(AP122="Moderado",AL122="Rara Vez"),AND(AP122="Moderado",AL122="Improbable")),"Moderado",IF(OR(AND(AP122="Mayor",AL122="Improbable"),AND(AP122="Mayor",AL122="Rara Vez"),AND(AP122="Moderado",AL122="Probable"),AND(AP122="Moderado",AL122="Posible")),"Alto",IF(OR(AND(AP122="Moderado",AL122="Casi Seguro"),AND(AP122="Mayor",AL122="Posible"),AND(AP122="Mayor",AL122="Probable"),AND(AP122="Mayor",AL122="Casi Seguro")),"Extremo",IF(AP122="Catastrófico","Extremo"))))</f>
        <v>Moderado</v>
      </c>
      <c r="AR122" s="476"/>
      <c r="AS122" s="477" t="s">
        <v>428</v>
      </c>
    </row>
    <row r="123" spans="2:45" ht="30.75" thickBot="1" x14ac:dyDescent="0.3">
      <c r="B123" s="485"/>
      <c r="C123" s="392"/>
      <c r="D123" s="495"/>
      <c r="E123" s="495"/>
      <c r="F123" s="634"/>
      <c r="G123" s="634"/>
      <c r="H123" s="634"/>
      <c r="I123" s="634"/>
      <c r="J123" s="634"/>
      <c r="K123" s="634"/>
      <c r="L123" s="634"/>
      <c r="M123" s="627"/>
      <c r="N123" s="169" t="b">
        <f t="shared" si="235"/>
        <v>0</v>
      </c>
      <c r="O123" s="156"/>
      <c r="P123" s="169" t="b">
        <f t="shared" si="236"/>
        <v>0</v>
      </c>
      <c r="Q123" s="156"/>
      <c r="R123" s="169" t="b">
        <f t="shared" si="237"/>
        <v>0</v>
      </c>
      <c r="S123" s="156"/>
      <c r="T123" s="169" t="b">
        <f t="shared" si="238"/>
        <v>0</v>
      </c>
      <c r="U123" s="156"/>
      <c r="V123" s="169" t="b">
        <f t="shared" si="239"/>
        <v>0</v>
      </c>
      <c r="W123" s="156"/>
      <c r="X123" s="169" t="b">
        <f t="shared" si="240"/>
        <v>0</v>
      </c>
      <c r="Y123" s="156"/>
      <c r="Z123" s="169" t="b">
        <f t="shared" si="241"/>
        <v>0</v>
      </c>
      <c r="AA123" s="116">
        <f t="shared" si="242"/>
        <v>0</v>
      </c>
      <c r="AB123" s="117" t="str">
        <f t="shared" si="243"/>
        <v>Débil</v>
      </c>
      <c r="AC123" s="628"/>
      <c r="AD123" s="168" t="str">
        <f t="shared" si="244"/>
        <v>Débil</v>
      </c>
      <c r="AE123" s="118" t="str">
        <f t="shared" si="245"/>
        <v>0</v>
      </c>
      <c r="AF123" s="633"/>
      <c r="AG123" s="494"/>
      <c r="AH123" s="475"/>
      <c r="AI123" s="630"/>
      <c r="AJ123" s="478"/>
      <c r="AK123" s="478"/>
      <c r="AL123" s="478"/>
      <c r="AM123" s="630"/>
      <c r="AN123" s="483"/>
      <c r="AO123" s="483"/>
      <c r="AP123" s="479"/>
      <c r="AQ123" s="476"/>
      <c r="AR123" s="476"/>
      <c r="AS123" s="477"/>
    </row>
    <row r="124" spans="2:45" ht="60.75" customHeight="1" x14ac:dyDescent="0.25">
      <c r="B124" s="485"/>
      <c r="C124" s="392"/>
      <c r="D124" s="495" t="str">
        <f>'3-IDENTIFICACIÓN DEL RIESGO'!G124</f>
        <v>Pérdida de documentación en los expedientes de procesos de investigación disciplinaria, en beneficio del o de los investigados</v>
      </c>
      <c r="E124" s="495"/>
      <c r="F124" s="634" t="s">
        <v>828</v>
      </c>
      <c r="G124" s="634" t="s">
        <v>655</v>
      </c>
      <c r="H124" s="634" t="s">
        <v>829</v>
      </c>
      <c r="I124" s="634" t="s">
        <v>830</v>
      </c>
      <c r="J124" s="634" t="s">
        <v>831</v>
      </c>
      <c r="K124" s="634" t="s">
        <v>832</v>
      </c>
      <c r="L124" s="634" t="s">
        <v>833</v>
      </c>
      <c r="M124" s="627" t="s">
        <v>186</v>
      </c>
      <c r="N124" s="169">
        <f t="shared" si="235"/>
        <v>15</v>
      </c>
      <c r="O124" s="156" t="s">
        <v>187</v>
      </c>
      <c r="P124" s="169">
        <f t="shared" si="236"/>
        <v>15</v>
      </c>
      <c r="Q124" s="156" t="s">
        <v>188</v>
      </c>
      <c r="R124" s="169">
        <f t="shared" si="237"/>
        <v>15</v>
      </c>
      <c r="S124" s="156" t="s">
        <v>61</v>
      </c>
      <c r="T124" s="169">
        <f t="shared" si="238"/>
        <v>15</v>
      </c>
      <c r="U124" s="156" t="s">
        <v>189</v>
      </c>
      <c r="V124" s="169">
        <f t="shared" si="239"/>
        <v>15</v>
      </c>
      <c r="W124" s="156" t="s">
        <v>190</v>
      </c>
      <c r="X124" s="169">
        <f t="shared" si="240"/>
        <v>15</v>
      </c>
      <c r="Y124" s="156" t="s">
        <v>193</v>
      </c>
      <c r="Z124" s="169">
        <f t="shared" si="241"/>
        <v>5</v>
      </c>
      <c r="AA124" s="116">
        <f t="shared" si="242"/>
        <v>95</v>
      </c>
      <c r="AB124" s="117" t="str">
        <f t="shared" si="243"/>
        <v>Moderado</v>
      </c>
      <c r="AC124" s="628" t="s">
        <v>58</v>
      </c>
      <c r="AD124" s="168" t="str">
        <f t="shared" si="244"/>
        <v>Moderado</v>
      </c>
      <c r="AE124" s="118" t="str">
        <f t="shared" si="245"/>
        <v>50</v>
      </c>
      <c r="AF124" s="629">
        <v>1</v>
      </c>
      <c r="AG124" s="493">
        <f t="shared" ref="AG124" si="407">(AE124+AE125)/AF124</f>
        <v>50</v>
      </c>
      <c r="AH124" s="474" t="str">
        <f t="shared" ref="AH124" si="408">IF(AG124&lt;50,"Débil",IF(AG124&lt;=99,"Moderado",IF(AG124=100,"Fuerte",IF(AG124="","ERROR"))))</f>
        <v>Moderado</v>
      </c>
      <c r="AI124" s="630" t="s">
        <v>92</v>
      </c>
      <c r="AJ124" s="478">
        <f t="shared" ref="AJ124" si="409">IF(AH124="Débil",0,IF(AND(AH124="Moderado",AI124="Directamente"),1,IF(AND(AH124="Moderado",AI124="No disminuye"),0,IF(AND(AH124="Fuerte",AI124="Directamente"),2,IF(AND(AH124="Fuerte",AI124="No disminuye"),0)))))</f>
        <v>1</v>
      </c>
      <c r="AK124" s="478">
        <f>('4-VALORACIÓN DEL RIESGO'!H67-AJ124)</f>
        <v>2</v>
      </c>
      <c r="AL124" s="478" t="str">
        <f t="shared" ref="AL124" si="410">IF(AK124=5,"Casi Seguro",IF(AK124=4,"Probable",IF(AK124=3,"Posible",IF(AK124=2,"Improbable",IF(AK124=1,"Rara Vez",IF(AK124=0,"Rara Vez",IF(AK124&lt;0,"Rara Vez")))))))</f>
        <v>Improbable</v>
      </c>
      <c r="AM124" s="630" t="s">
        <v>93</v>
      </c>
      <c r="AN124" s="482">
        <f t="shared" ref="AN124" si="411">IF(AH124="Débil",0,IF(AND(AH124="Moderado",AM124="Directamente"),1,IF(AND(AH124="Moderado",AM124="Indirectamente"),0,IF(AND(AH124="Moderado",AM124="No disminuye"),0,IF(AND(AH124="Fuerte",AM124="Directamente"),2,IF(AND(AH124="Fuerte",AM124="Indirectamente"),1,IF(AND(AH124="Fuerte",AM124="No disminuye"),0)))))))</f>
        <v>0</v>
      </c>
      <c r="AO124" s="482">
        <f>('4-VALORACIÓN DEL RIESGO'!AD67-AN124)</f>
        <v>5</v>
      </c>
      <c r="AP124" s="479" t="str">
        <f t="shared" ref="AP124" si="412">IF(AO124=5,"Catastrófico",IF(AO124=4,"Mayor",IF(AO124=3,"Moderado",IF(AO124=2,"Moderado",IF(AO124=1,"Moderado")))))</f>
        <v>Catastrófico</v>
      </c>
      <c r="AQ124" s="476" t="str">
        <f t="shared" ref="AQ124" si="413">IF(OR(AND(AP124="Moderado",AL124="Rara Vez"),AND(AP124="Moderado",AL124="Improbable")),"Moderado",IF(OR(AND(AP124="Mayor",AL124="Improbable"),AND(AP124="Mayor",AL124="Rara Vez"),AND(AP124="Moderado",AL124="Probable"),AND(AP124="Moderado",AL124="Posible")),"Alto",IF(OR(AND(AP124="Moderado",AL124="Casi Seguro"),AND(AP124="Mayor",AL124="Posible"),AND(AP124="Mayor",AL124="Probable"),AND(AP124="Mayor",AL124="Casi Seguro")),"Extremo",IF(AP124="Catastrófico","Extremo"))))</f>
        <v>Extremo</v>
      </c>
      <c r="AR124" s="476"/>
      <c r="AS124" s="477" t="s">
        <v>428</v>
      </c>
    </row>
    <row r="125" spans="2:45" ht="30.75" thickBot="1" x14ac:dyDescent="0.3">
      <c r="B125" s="485"/>
      <c r="C125" s="392"/>
      <c r="D125" s="495"/>
      <c r="E125" s="495"/>
      <c r="F125" s="634"/>
      <c r="G125" s="634"/>
      <c r="H125" s="634"/>
      <c r="I125" s="634"/>
      <c r="J125" s="634"/>
      <c r="K125" s="634"/>
      <c r="L125" s="634"/>
      <c r="M125" s="627"/>
      <c r="N125" s="169" t="b">
        <f t="shared" si="235"/>
        <v>0</v>
      </c>
      <c r="O125" s="156"/>
      <c r="P125" s="169" t="b">
        <f t="shared" si="236"/>
        <v>0</v>
      </c>
      <c r="Q125" s="156"/>
      <c r="R125" s="169" t="b">
        <f t="shared" si="237"/>
        <v>0</v>
      </c>
      <c r="S125" s="156"/>
      <c r="T125" s="169" t="b">
        <f t="shared" si="238"/>
        <v>0</v>
      </c>
      <c r="U125" s="156"/>
      <c r="V125" s="169" t="b">
        <f t="shared" si="239"/>
        <v>0</v>
      </c>
      <c r="W125" s="156"/>
      <c r="X125" s="169" t="b">
        <f t="shared" si="240"/>
        <v>0</v>
      </c>
      <c r="Y125" s="156"/>
      <c r="Z125" s="169" t="b">
        <f t="shared" si="241"/>
        <v>0</v>
      </c>
      <c r="AA125" s="116">
        <f t="shared" si="242"/>
        <v>0</v>
      </c>
      <c r="AB125" s="117" t="str">
        <f t="shared" si="243"/>
        <v>Débil</v>
      </c>
      <c r="AC125" s="628"/>
      <c r="AD125" s="168" t="str">
        <f t="shared" si="244"/>
        <v>Débil</v>
      </c>
      <c r="AE125" s="118" t="str">
        <f t="shared" si="245"/>
        <v>0</v>
      </c>
      <c r="AF125" s="633"/>
      <c r="AG125" s="494"/>
      <c r="AH125" s="475"/>
      <c r="AI125" s="630"/>
      <c r="AJ125" s="478"/>
      <c r="AK125" s="478"/>
      <c r="AL125" s="478"/>
      <c r="AM125" s="630"/>
      <c r="AN125" s="483"/>
      <c r="AO125" s="483"/>
      <c r="AP125" s="479"/>
      <c r="AQ125" s="476"/>
      <c r="AR125" s="476"/>
      <c r="AS125" s="477"/>
    </row>
    <row r="126" spans="2:45" ht="77.25" customHeight="1" x14ac:dyDescent="0.25">
      <c r="B126" s="485"/>
      <c r="C126" s="392"/>
      <c r="D126" s="495" t="str">
        <f>'3-IDENTIFICACIÓN DEL RIESGO'!G126</f>
        <v>Prescripción o caducidad de la acción disciplinaria en favor de los implicados.</v>
      </c>
      <c r="E126" s="495"/>
      <c r="F126" s="634" t="s">
        <v>828</v>
      </c>
      <c r="G126" s="634" t="s">
        <v>655</v>
      </c>
      <c r="H126" s="634" t="s">
        <v>834</v>
      </c>
      <c r="I126" s="634" t="s">
        <v>835</v>
      </c>
      <c r="J126" s="634" t="s">
        <v>836</v>
      </c>
      <c r="K126" s="634" t="s">
        <v>832</v>
      </c>
      <c r="L126" s="634" t="s">
        <v>837</v>
      </c>
      <c r="M126" s="627" t="s">
        <v>186</v>
      </c>
      <c r="N126" s="169">
        <f t="shared" si="235"/>
        <v>15</v>
      </c>
      <c r="O126" s="156" t="s">
        <v>187</v>
      </c>
      <c r="P126" s="169">
        <f t="shared" si="236"/>
        <v>15</v>
      </c>
      <c r="Q126" s="156" t="s">
        <v>188</v>
      </c>
      <c r="R126" s="169">
        <f t="shared" si="237"/>
        <v>15</v>
      </c>
      <c r="S126" s="156" t="s">
        <v>192</v>
      </c>
      <c r="T126" s="169">
        <f t="shared" si="238"/>
        <v>10</v>
      </c>
      <c r="U126" s="156" t="s">
        <v>189</v>
      </c>
      <c r="V126" s="169">
        <f t="shared" si="239"/>
        <v>15</v>
      </c>
      <c r="W126" s="156" t="s">
        <v>190</v>
      </c>
      <c r="X126" s="169">
        <f t="shared" si="240"/>
        <v>15</v>
      </c>
      <c r="Y126" s="156" t="s">
        <v>193</v>
      </c>
      <c r="Z126" s="169">
        <f t="shared" si="241"/>
        <v>5</v>
      </c>
      <c r="AA126" s="116">
        <f t="shared" si="242"/>
        <v>90</v>
      </c>
      <c r="AB126" s="117" t="str">
        <f t="shared" si="243"/>
        <v>Moderado</v>
      </c>
      <c r="AC126" s="628" t="s">
        <v>58</v>
      </c>
      <c r="AD126" s="168" t="str">
        <f t="shared" si="244"/>
        <v>Moderado</v>
      </c>
      <c r="AE126" s="118" t="str">
        <f t="shared" si="245"/>
        <v>50</v>
      </c>
      <c r="AF126" s="629">
        <v>1</v>
      </c>
      <c r="AG126" s="493">
        <f t="shared" ref="AG126" si="414">(AE126+AE127)/AF126</f>
        <v>50</v>
      </c>
      <c r="AH126" s="474" t="str">
        <f t="shared" ref="AH126" si="415">IF(AG126&lt;50,"Débil",IF(AG126&lt;=99,"Moderado",IF(AG126=100,"Fuerte",IF(AG126="","ERROR"))))</f>
        <v>Moderado</v>
      </c>
      <c r="AI126" s="630" t="s">
        <v>92</v>
      </c>
      <c r="AJ126" s="478">
        <f t="shared" ref="AJ126" si="416">IF(AH126="Débil",0,IF(AND(AH126="Moderado",AI126="Directamente"),1,IF(AND(AH126="Moderado",AI126="No disminuye"),0,IF(AND(AH126="Fuerte",AI126="Directamente"),2,IF(AND(AH126="Fuerte",AI126="No disminuye"),0)))))</f>
        <v>1</v>
      </c>
      <c r="AK126" s="478">
        <f>('4-VALORACIÓN DEL RIESGO'!H68-AJ126)</f>
        <v>2</v>
      </c>
      <c r="AL126" s="478" t="str">
        <f t="shared" ref="AL126" si="417">IF(AK126=5,"Casi Seguro",IF(AK126=4,"Probable",IF(AK126=3,"Posible",IF(AK126=2,"Improbable",IF(AK126=1,"Rara Vez",IF(AK126=0,"Rara Vez",IF(AK126&lt;0,"Rara Vez")))))))</f>
        <v>Improbable</v>
      </c>
      <c r="AM126" s="630" t="s">
        <v>93</v>
      </c>
      <c r="AN126" s="482">
        <f t="shared" ref="AN126" si="418">IF(AH126="Débil",0,IF(AND(AH126="Moderado",AM126="Directamente"),1,IF(AND(AH126="Moderado",AM126="Indirectamente"),0,IF(AND(AH126="Moderado",AM126="No disminuye"),0,IF(AND(AH126="Fuerte",AM126="Directamente"),2,IF(AND(AH126="Fuerte",AM126="Indirectamente"),1,IF(AND(AH126="Fuerte",AM126="No disminuye"),0)))))))</f>
        <v>0</v>
      </c>
      <c r="AO126" s="482">
        <f>('4-VALORACIÓN DEL RIESGO'!AD68-AN126)</f>
        <v>5</v>
      </c>
      <c r="AP126" s="479" t="str">
        <f t="shared" ref="AP126" si="419">IF(AO126=5,"Catastrófico",IF(AO126=4,"Mayor",IF(AO126=3,"Moderado",IF(AO126=2,"Moderado",IF(AO126=1,"Moderado")))))</f>
        <v>Catastrófico</v>
      </c>
      <c r="AQ126" s="476" t="str">
        <f t="shared" ref="AQ126" si="420">IF(OR(AND(AP126="Moderado",AL126="Rara Vez"),AND(AP126="Moderado",AL126="Improbable")),"Moderado",IF(OR(AND(AP126="Mayor",AL126="Improbable"),AND(AP126="Mayor",AL126="Rara Vez"),AND(AP126="Moderado",AL126="Probable"),AND(AP126="Moderado",AL126="Posible")),"Alto",IF(OR(AND(AP126="Moderado",AL126="Casi Seguro"),AND(AP126="Mayor",AL126="Posible"),AND(AP126="Mayor",AL126="Probable"),AND(AP126="Mayor",AL126="Casi Seguro")),"Extremo",IF(AP126="Catastrófico","Extremo"))))</f>
        <v>Extremo</v>
      </c>
      <c r="AR126" s="476"/>
      <c r="AS126" s="477" t="s">
        <v>428</v>
      </c>
    </row>
    <row r="127" spans="2:45" ht="30.75" thickBot="1" x14ac:dyDescent="0.3">
      <c r="B127" s="485"/>
      <c r="C127" s="392"/>
      <c r="D127" s="495"/>
      <c r="E127" s="495"/>
      <c r="F127" s="634"/>
      <c r="G127" s="634"/>
      <c r="H127" s="634"/>
      <c r="I127" s="634"/>
      <c r="J127" s="634"/>
      <c r="K127" s="634"/>
      <c r="L127" s="634"/>
      <c r="M127" s="627"/>
      <c r="N127" s="169" t="b">
        <f t="shared" si="235"/>
        <v>0</v>
      </c>
      <c r="O127" s="156"/>
      <c r="P127" s="169" t="b">
        <f t="shared" si="236"/>
        <v>0</v>
      </c>
      <c r="Q127" s="156"/>
      <c r="R127" s="169" t="b">
        <f t="shared" si="237"/>
        <v>0</v>
      </c>
      <c r="S127" s="156"/>
      <c r="T127" s="169" t="b">
        <f t="shared" si="238"/>
        <v>0</v>
      </c>
      <c r="U127" s="156"/>
      <c r="V127" s="169" t="b">
        <f t="shared" si="239"/>
        <v>0</v>
      </c>
      <c r="W127" s="156"/>
      <c r="X127" s="169" t="b">
        <f t="shared" si="240"/>
        <v>0</v>
      </c>
      <c r="Y127" s="156"/>
      <c r="Z127" s="169" t="b">
        <f t="shared" si="241"/>
        <v>0</v>
      </c>
      <c r="AA127" s="116">
        <f t="shared" si="242"/>
        <v>0</v>
      </c>
      <c r="AB127" s="117" t="str">
        <f t="shared" si="243"/>
        <v>Débil</v>
      </c>
      <c r="AC127" s="628"/>
      <c r="AD127" s="168" t="str">
        <f t="shared" si="244"/>
        <v>Débil</v>
      </c>
      <c r="AE127" s="118" t="str">
        <f t="shared" si="245"/>
        <v>0</v>
      </c>
      <c r="AF127" s="633"/>
      <c r="AG127" s="494"/>
      <c r="AH127" s="475"/>
      <c r="AI127" s="630"/>
      <c r="AJ127" s="478"/>
      <c r="AK127" s="478"/>
      <c r="AL127" s="478"/>
      <c r="AM127" s="630"/>
      <c r="AN127" s="483"/>
      <c r="AO127" s="483"/>
      <c r="AP127" s="479"/>
      <c r="AQ127" s="476"/>
      <c r="AR127" s="476"/>
      <c r="AS127" s="477"/>
    </row>
    <row r="128" spans="2:45" ht="74.25" customHeight="1" x14ac:dyDescent="0.25">
      <c r="B128" s="485"/>
      <c r="C128" s="392"/>
      <c r="D128" s="495" t="str">
        <f>'3-IDENTIFICACIÓN DEL RIESGO'!G128</f>
        <v>Incumplimiento de la  reserva sumarial de la acción disciplinaria en favor de terceros (Artículo 95 de Ley 734 de 2002)</v>
      </c>
      <c r="E128" s="495"/>
      <c r="F128" s="634" t="s">
        <v>828</v>
      </c>
      <c r="G128" s="634" t="s">
        <v>661</v>
      </c>
      <c r="H128" s="634" t="s">
        <v>834</v>
      </c>
      <c r="I128" s="634" t="s">
        <v>835</v>
      </c>
      <c r="J128" s="634" t="s">
        <v>836</v>
      </c>
      <c r="K128" s="634" t="s">
        <v>838</v>
      </c>
      <c r="L128" s="634" t="s">
        <v>837</v>
      </c>
      <c r="M128" s="627" t="s">
        <v>186</v>
      </c>
      <c r="N128" s="169">
        <f t="shared" si="235"/>
        <v>15</v>
      </c>
      <c r="O128" s="156" t="s">
        <v>187</v>
      </c>
      <c r="P128" s="169">
        <f t="shared" si="236"/>
        <v>15</v>
      </c>
      <c r="Q128" s="156" t="s">
        <v>188</v>
      </c>
      <c r="R128" s="169">
        <f t="shared" si="237"/>
        <v>15</v>
      </c>
      <c r="S128" s="156" t="s">
        <v>192</v>
      </c>
      <c r="T128" s="169">
        <f t="shared" si="238"/>
        <v>10</v>
      </c>
      <c r="U128" s="156" t="s">
        <v>189</v>
      </c>
      <c r="V128" s="169">
        <f t="shared" si="239"/>
        <v>15</v>
      </c>
      <c r="W128" s="156" t="s">
        <v>190</v>
      </c>
      <c r="X128" s="169">
        <f t="shared" si="240"/>
        <v>15</v>
      </c>
      <c r="Y128" s="156" t="s">
        <v>193</v>
      </c>
      <c r="Z128" s="169">
        <f t="shared" si="241"/>
        <v>5</v>
      </c>
      <c r="AA128" s="116">
        <f t="shared" si="242"/>
        <v>90</v>
      </c>
      <c r="AB128" s="117" t="str">
        <f t="shared" si="243"/>
        <v>Moderado</v>
      </c>
      <c r="AC128" s="628" t="s">
        <v>58</v>
      </c>
      <c r="AD128" s="168" t="str">
        <f t="shared" si="244"/>
        <v>Moderado</v>
      </c>
      <c r="AE128" s="118" t="str">
        <f t="shared" si="245"/>
        <v>50</v>
      </c>
      <c r="AF128" s="629">
        <v>2</v>
      </c>
      <c r="AG128" s="493">
        <f t="shared" ref="AG128" si="421">(AE128+AE129)/AF128</f>
        <v>50</v>
      </c>
      <c r="AH128" s="474" t="str">
        <f t="shared" ref="AH128" si="422">IF(AG128&lt;50,"Débil",IF(AG128&lt;=99,"Moderado",IF(AG128=100,"Fuerte",IF(AG128="","ERROR"))))</f>
        <v>Moderado</v>
      </c>
      <c r="AI128" s="630" t="s">
        <v>92</v>
      </c>
      <c r="AJ128" s="478">
        <f t="shared" ref="AJ128" si="423">IF(AH128="Débil",0,IF(AND(AH128="Moderado",AI128="Directamente"),1,IF(AND(AH128="Moderado",AI128="No disminuye"),0,IF(AND(AH128="Fuerte",AI128="Directamente"),2,IF(AND(AH128="Fuerte",AI128="No disminuye"),0)))))</f>
        <v>1</v>
      </c>
      <c r="AK128" s="478">
        <f>('4-VALORACIÓN DEL RIESGO'!H69-AJ128)</f>
        <v>2</v>
      </c>
      <c r="AL128" s="478" t="str">
        <f t="shared" ref="AL128" si="424">IF(AK128=5,"Casi Seguro",IF(AK128=4,"Probable",IF(AK128=3,"Posible",IF(AK128=2,"Improbable",IF(AK128=1,"Rara Vez",IF(AK128=0,"Rara Vez",IF(AK128&lt;0,"Rara Vez")))))))</f>
        <v>Improbable</v>
      </c>
      <c r="AM128" s="630" t="s">
        <v>93</v>
      </c>
      <c r="AN128" s="482">
        <f t="shared" ref="AN128" si="425">IF(AH128="Débil",0,IF(AND(AH128="Moderado",AM128="Directamente"),1,IF(AND(AH128="Moderado",AM128="Indirectamente"),0,IF(AND(AH128="Moderado",AM128="No disminuye"),0,IF(AND(AH128="Fuerte",AM128="Directamente"),2,IF(AND(AH128="Fuerte",AM128="Indirectamente"),1,IF(AND(AH128="Fuerte",AM128="No disminuye"),0)))))))</f>
        <v>0</v>
      </c>
      <c r="AO128" s="482">
        <f>('4-VALORACIÓN DEL RIESGO'!AD69-AN128)</f>
        <v>5</v>
      </c>
      <c r="AP128" s="479" t="str">
        <f t="shared" ref="AP128" si="426">IF(AO128=5,"Catastrófico",IF(AO128=4,"Mayor",IF(AO128=3,"Moderado",IF(AO128=2,"Moderado",IF(AO128=1,"Moderado")))))</f>
        <v>Catastrófico</v>
      </c>
      <c r="AQ128" s="476" t="str">
        <f t="shared" ref="AQ128" si="427">IF(OR(AND(AP128="Moderado",AL128="Rara Vez"),AND(AP128="Moderado",AL128="Improbable")),"Moderado",IF(OR(AND(AP128="Mayor",AL128="Improbable"),AND(AP128="Mayor",AL128="Rara Vez"),AND(AP128="Moderado",AL128="Probable"),AND(AP128="Moderado",AL128="Posible")),"Alto",IF(OR(AND(AP128="Moderado",AL128="Casi Seguro"),AND(AP128="Mayor",AL128="Posible"),AND(AP128="Mayor",AL128="Probable"),AND(AP128="Mayor",AL128="Casi Seguro")),"Extremo",IF(AP128="Catastrófico","Extremo"))))</f>
        <v>Extremo</v>
      </c>
      <c r="AR128" s="476"/>
      <c r="AS128" s="477" t="s">
        <v>428</v>
      </c>
    </row>
    <row r="129" spans="2:45" ht="69" customHeight="1" thickBot="1" x14ac:dyDescent="0.3">
      <c r="B129" s="486"/>
      <c r="C129" s="393"/>
      <c r="D129" s="495"/>
      <c r="E129" s="495"/>
      <c r="F129" s="634" t="s">
        <v>828</v>
      </c>
      <c r="G129" s="634" t="s">
        <v>661</v>
      </c>
      <c r="H129" s="634" t="s">
        <v>834</v>
      </c>
      <c r="I129" s="634" t="s">
        <v>835</v>
      </c>
      <c r="J129" s="634" t="s">
        <v>836</v>
      </c>
      <c r="K129" s="634" t="s">
        <v>839</v>
      </c>
      <c r="L129" s="634" t="s">
        <v>840</v>
      </c>
      <c r="M129" s="627" t="s">
        <v>186</v>
      </c>
      <c r="N129" s="169">
        <f t="shared" si="235"/>
        <v>15</v>
      </c>
      <c r="O129" s="156" t="s">
        <v>187</v>
      </c>
      <c r="P129" s="169">
        <f t="shared" si="236"/>
        <v>15</v>
      </c>
      <c r="Q129" s="156" t="s">
        <v>188</v>
      </c>
      <c r="R129" s="169">
        <f t="shared" si="237"/>
        <v>15</v>
      </c>
      <c r="S129" s="156" t="s">
        <v>192</v>
      </c>
      <c r="T129" s="169">
        <f t="shared" si="238"/>
        <v>10</v>
      </c>
      <c r="U129" s="156" t="s">
        <v>189</v>
      </c>
      <c r="V129" s="169">
        <f t="shared" si="239"/>
        <v>15</v>
      </c>
      <c r="W129" s="156" t="s">
        <v>190</v>
      </c>
      <c r="X129" s="169">
        <f t="shared" si="240"/>
        <v>15</v>
      </c>
      <c r="Y129" s="156" t="s">
        <v>193</v>
      </c>
      <c r="Z129" s="169">
        <f t="shared" si="241"/>
        <v>5</v>
      </c>
      <c r="AA129" s="116">
        <f t="shared" si="242"/>
        <v>90</v>
      </c>
      <c r="AB129" s="117" t="str">
        <f t="shared" si="243"/>
        <v>Moderado</v>
      </c>
      <c r="AC129" s="628" t="s">
        <v>58</v>
      </c>
      <c r="AD129" s="168" t="str">
        <f t="shared" si="244"/>
        <v>Moderado</v>
      </c>
      <c r="AE129" s="118" t="str">
        <f t="shared" si="245"/>
        <v>50</v>
      </c>
      <c r="AF129" s="633"/>
      <c r="AG129" s="494"/>
      <c r="AH129" s="475"/>
      <c r="AI129" s="630"/>
      <c r="AJ129" s="478"/>
      <c r="AK129" s="478"/>
      <c r="AL129" s="478"/>
      <c r="AM129" s="630"/>
      <c r="AN129" s="483"/>
      <c r="AO129" s="483"/>
      <c r="AP129" s="479"/>
      <c r="AQ129" s="476"/>
      <c r="AR129" s="476"/>
      <c r="AS129" s="477"/>
    </row>
    <row r="130" spans="2:45" ht="87" customHeight="1" x14ac:dyDescent="0.25">
      <c r="B130" s="484" t="str">
        <f>'3-IDENTIFICACIÓN DEL RIESGO'!B130</f>
        <v>Apoyo Jurídico</v>
      </c>
      <c r="C130" s="391" t="str">
        <f>'3-IDENTIFICACIÓN DEL RIESGO'!E130</f>
        <v>1. Oficina Jurídica</v>
      </c>
      <c r="D130" s="495" t="str">
        <f>'3-IDENTIFICACIÓN DEL RIESGO'!G130</f>
        <v xml:space="preserve">Emitir conceptos y viabilidades jurídicas para favorecer intereses propios o de terceros </v>
      </c>
      <c r="E130" s="495"/>
      <c r="F130" s="634" t="s">
        <v>841</v>
      </c>
      <c r="G130" s="634" t="s">
        <v>842</v>
      </c>
      <c r="H130" s="634" t="s">
        <v>843</v>
      </c>
      <c r="I130" s="634" t="s">
        <v>844</v>
      </c>
      <c r="J130" s="634" t="s">
        <v>845</v>
      </c>
      <c r="K130" s="634" t="s">
        <v>846</v>
      </c>
      <c r="L130" s="634" t="s">
        <v>847</v>
      </c>
      <c r="M130" s="627" t="s">
        <v>186</v>
      </c>
      <c r="N130" s="169">
        <f t="shared" si="235"/>
        <v>15</v>
      </c>
      <c r="O130" s="156" t="s">
        <v>187</v>
      </c>
      <c r="P130" s="169">
        <f t="shared" si="236"/>
        <v>15</v>
      </c>
      <c r="Q130" s="156" t="s">
        <v>188</v>
      </c>
      <c r="R130" s="169">
        <f t="shared" si="237"/>
        <v>15</v>
      </c>
      <c r="S130" s="156" t="s">
        <v>61</v>
      </c>
      <c r="T130" s="169">
        <f t="shared" si="238"/>
        <v>15</v>
      </c>
      <c r="U130" s="156" t="s">
        <v>189</v>
      </c>
      <c r="V130" s="169">
        <f t="shared" si="239"/>
        <v>15</v>
      </c>
      <c r="W130" s="156" t="s">
        <v>190</v>
      </c>
      <c r="X130" s="169">
        <f t="shared" si="240"/>
        <v>15</v>
      </c>
      <c r="Y130" s="156" t="s">
        <v>191</v>
      </c>
      <c r="Z130" s="169">
        <f t="shared" si="241"/>
        <v>10</v>
      </c>
      <c r="AA130" s="116">
        <f t="shared" si="242"/>
        <v>100</v>
      </c>
      <c r="AB130" s="117" t="str">
        <f t="shared" si="243"/>
        <v>Fuerte</v>
      </c>
      <c r="AC130" s="628" t="s">
        <v>64</v>
      </c>
      <c r="AD130" s="168" t="str">
        <f t="shared" si="244"/>
        <v>Fuerte</v>
      </c>
      <c r="AE130" s="118" t="str">
        <f t="shared" si="245"/>
        <v>100</v>
      </c>
      <c r="AF130" s="629">
        <v>1</v>
      </c>
      <c r="AG130" s="493">
        <f t="shared" ref="AG130" si="428">(AE130+AE131)/AF130</f>
        <v>100</v>
      </c>
      <c r="AH130" s="474" t="str">
        <f t="shared" ref="AH130" si="429">IF(AG130&lt;50,"Débil",IF(AG130&lt;=99,"Moderado",IF(AG130=100,"Fuerte",IF(AG130="","ERROR"))))</f>
        <v>Fuerte</v>
      </c>
      <c r="AI130" s="630" t="s">
        <v>92</v>
      </c>
      <c r="AJ130" s="478">
        <f t="shared" ref="AJ130" si="430">IF(AH130="Débil",0,IF(AND(AH130="Moderado",AI130="Directamente"),1,IF(AND(AH130="Moderado",AI130="No disminuye"),0,IF(AND(AH130="Fuerte",AI130="Directamente"),2,IF(AND(AH130="Fuerte",AI130="No disminuye"),0)))))</f>
        <v>2</v>
      </c>
      <c r="AK130" s="478">
        <f>('4-VALORACIÓN DEL RIESGO'!H70-AJ130)</f>
        <v>1</v>
      </c>
      <c r="AL130" s="478" t="str">
        <f t="shared" ref="AL130" si="431">IF(AK130=5,"Casi Seguro",IF(AK130=4,"Probable",IF(AK130=3,"Posible",IF(AK130=2,"Improbable",IF(AK130=1,"Rara Vez",IF(AK130=0,"Rara Vez",IF(AK130&lt;0,"Rara Vez")))))))</f>
        <v>Rara Vez</v>
      </c>
      <c r="AM130" s="630" t="s">
        <v>92</v>
      </c>
      <c r="AN130" s="482">
        <f t="shared" ref="AN130" si="432">IF(AH130="Débil",0,IF(AND(AH130="Moderado",AM130="Directamente"),1,IF(AND(AH130="Moderado",AM130="Indirectamente"),0,IF(AND(AH130="Moderado",AM130="No disminuye"),0,IF(AND(AH130="Fuerte",AM130="Directamente"),2,IF(AND(AH130="Fuerte",AM130="Indirectamente"),1,IF(AND(AH130="Fuerte",AM130="No disminuye"),0)))))))</f>
        <v>2</v>
      </c>
      <c r="AO130" s="482">
        <f>('4-VALORACIÓN DEL RIESGO'!AD70-AN130)</f>
        <v>3</v>
      </c>
      <c r="AP130" s="479" t="str">
        <f t="shared" ref="AP130" si="433">IF(AO130=5,"Catastrófico",IF(AO130=4,"Mayor",IF(AO130=3,"Moderado",IF(AO130=2,"Moderado",IF(AO130=1,"Moderado")))))</f>
        <v>Moderado</v>
      </c>
      <c r="AQ130" s="476" t="str">
        <f t="shared" ref="AQ130" si="434">IF(OR(AND(AP130="Moderado",AL130="Rara Vez"),AND(AP130="Moderado",AL130="Improbable")),"Moderado",IF(OR(AND(AP130="Mayor",AL130="Improbable"),AND(AP130="Mayor",AL130="Rara Vez"),AND(AP130="Moderado",AL130="Probable"),AND(AP130="Moderado",AL130="Posible")),"Alto",IF(OR(AND(AP130="Moderado",AL130="Casi Seguro"),AND(AP130="Mayor",AL130="Posible"),AND(AP130="Mayor",AL130="Probable"),AND(AP130="Mayor",AL130="Casi Seguro")),"Extremo",IF(AP130="Catastrófico","Extremo"))))</f>
        <v>Moderado</v>
      </c>
      <c r="AR130" s="476"/>
      <c r="AS130" s="477" t="s">
        <v>428</v>
      </c>
    </row>
    <row r="131" spans="2:45" ht="30.75" thickBot="1" x14ac:dyDescent="0.3">
      <c r="B131" s="485"/>
      <c r="C131" s="392"/>
      <c r="D131" s="495"/>
      <c r="E131" s="495"/>
      <c r="F131" s="634"/>
      <c r="G131" s="634"/>
      <c r="H131" s="634"/>
      <c r="I131" s="634"/>
      <c r="J131" s="634"/>
      <c r="K131" s="634"/>
      <c r="L131" s="634"/>
      <c r="M131" s="627"/>
      <c r="N131" s="169" t="b">
        <f t="shared" si="235"/>
        <v>0</v>
      </c>
      <c r="O131" s="156"/>
      <c r="P131" s="169" t="b">
        <f t="shared" si="236"/>
        <v>0</v>
      </c>
      <c r="Q131" s="156"/>
      <c r="R131" s="169" t="b">
        <f t="shared" si="237"/>
        <v>0</v>
      </c>
      <c r="S131" s="156"/>
      <c r="T131" s="169" t="b">
        <f t="shared" si="238"/>
        <v>0</v>
      </c>
      <c r="U131" s="156"/>
      <c r="V131" s="169" t="b">
        <f t="shared" si="239"/>
        <v>0</v>
      </c>
      <c r="W131" s="156"/>
      <c r="X131" s="169" t="b">
        <f t="shared" si="240"/>
        <v>0</v>
      </c>
      <c r="Y131" s="156"/>
      <c r="Z131" s="169" t="b">
        <f t="shared" si="241"/>
        <v>0</v>
      </c>
      <c r="AA131" s="116">
        <f t="shared" si="242"/>
        <v>0</v>
      </c>
      <c r="AB131" s="117" t="str">
        <f t="shared" si="243"/>
        <v>Débil</v>
      </c>
      <c r="AC131" s="628"/>
      <c r="AD131" s="168" t="str">
        <f t="shared" si="244"/>
        <v>Débil</v>
      </c>
      <c r="AE131" s="118" t="str">
        <f t="shared" si="245"/>
        <v>0</v>
      </c>
      <c r="AF131" s="633"/>
      <c r="AG131" s="494"/>
      <c r="AH131" s="475"/>
      <c r="AI131" s="630"/>
      <c r="AJ131" s="478"/>
      <c r="AK131" s="478"/>
      <c r="AL131" s="478"/>
      <c r="AM131" s="630"/>
      <c r="AN131" s="483"/>
      <c r="AO131" s="483"/>
      <c r="AP131" s="479"/>
      <c r="AQ131" s="476"/>
      <c r="AR131" s="476"/>
      <c r="AS131" s="477"/>
    </row>
    <row r="132" spans="2:45" ht="105" customHeight="1" x14ac:dyDescent="0.25">
      <c r="B132" s="485"/>
      <c r="C132" s="392"/>
      <c r="D132" s="495" t="str">
        <f>'3-IDENTIFICACIÓN DEL RIESGO'!G132</f>
        <v xml:space="preserve">Aplicación discrecional de las normas para favorecer intereses de terceros </v>
      </c>
      <c r="E132" s="495"/>
      <c r="F132" s="634" t="s">
        <v>841</v>
      </c>
      <c r="G132" s="634" t="s">
        <v>842</v>
      </c>
      <c r="H132" s="634" t="s">
        <v>843</v>
      </c>
      <c r="I132" s="634" t="s">
        <v>848</v>
      </c>
      <c r="J132" s="634" t="s">
        <v>845</v>
      </c>
      <c r="K132" s="634" t="s">
        <v>849</v>
      </c>
      <c r="L132" s="634" t="s">
        <v>847</v>
      </c>
      <c r="M132" s="627" t="s">
        <v>186</v>
      </c>
      <c r="N132" s="169">
        <f t="shared" si="235"/>
        <v>15</v>
      </c>
      <c r="O132" s="156" t="s">
        <v>187</v>
      </c>
      <c r="P132" s="169">
        <f t="shared" si="236"/>
        <v>15</v>
      </c>
      <c r="Q132" s="156" t="s">
        <v>188</v>
      </c>
      <c r="R132" s="169">
        <f t="shared" si="237"/>
        <v>15</v>
      </c>
      <c r="S132" s="156" t="s">
        <v>192</v>
      </c>
      <c r="T132" s="169">
        <f t="shared" si="238"/>
        <v>10</v>
      </c>
      <c r="U132" s="156" t="s">
        <v>189</v>
      </c>
      <c r="V132" s="169">
        <f t="shared" si="239"/>
        <v>15</v>
      </c>
      <c r="W132" s="156" t="s">
        <v>190</v>
      </c>
      <c r="X132" s="169">
        <f t="shared" si="240"/>
        <v>15</v>
      </c>
      <c r="Y132" s="156" t="s">
        <v>191</v>
      </c>
      <c r="Z132" s="169">
        <f t="shared" si="241"/>
        <v>10</v>
      </c>
      <c r="AA132" s="116">
        <f t="shared" si="242"/>
        <v>95</v>
      </c>
      <c r="AB132" s="117" t="str">
        <f t="shared" si="243"/>
        <v>Moderado</v>
      </c>
      <c r="AC132" s="628" t="s">
        <v>58</v>
      </c>
      <c r="AD132" s="168" t="str">
        <f t="shared" si="244"/>
        <v>Moderado</v>
      </c>
      <c r="AE132" s="118" t="str">
        <f t="shared" si="245"/>
        <v>50</v>
      </c>
      <c r="AF132" s="629">
        <v>1</v>
      </c>
      <c r="AG132" s="493">
        <f t="shared" ref="AG132" si="435">(AE132+AE133)/AF132</f>
        <v>50</v>
      </c>
      <c r="AH132" s="474" t="str">
        <f t="shared" ref="AH132" si="436">IF(AG132&lt;50,"Débil",IF(AG132&lt;=99,"Moderado",IF(AG132=100,"Fuerte",IF(AG132="","ERROR"))))</f>
        <v>Moderado</v>
      </c>
      <c r="AI132" s="630" t="s">
        <v>92</v>
      </c>
      <c r="AJ132" s="478">
        <f t="shared" ref="AJ132" si="437">IF(AH132="Débil",0,IF(AND(AH132="Moderado",AI132="Directamente"),1,IF(AND(AH132="Moderado",AI132="No disminuye"),0,IF(AND(AH132="Fuerte",AI132="Directamente"),2,IF(AND(AH132="Fuerte",AI132="No disminuye"),0)))))</f>
        <v>1</v>
      </c>
      <c r="AK132" s="478">
        <f>('4-VALORACIÓN DEL RIESGO'!H71-AJ132)</f>
        <v>3</v>
      </c>
      <c r="AL132" s="478" t="str">
        <f t="shared" ref="AL132" si="438">IF(AK132=5,"Casi Seguro",IF(AK132=4,"Probable",IF(AK132=3,"Posible",IF(AK132=2,"Improbable",IF(AK132=1,"Rara Vez",IF(AK132=0,"Rara Vez",IF(AK132&lt;0,"Rara Vez")))))))</f>
        <v>Posible</v>
      </c>
      <c r="AM132" s="630" t="s">
        <v>92</v>
      </c>
      <c r="AN132" s="482">
        <f t="shared" ref="AN132" si="439">IF(AH132="Débil",0,IF(AND(AH132="Moderado",AM132="Directamente"),1,IF(AND(AH132="Moderado",AM132="Indirectamente"),0,IF(AND(AH132="Moderado",AM132="No disminuye"),0,IF(AND(AH132="Fuerte",AM132="Directamente"),2,IF(AND(AH132="Fuerte",AM132="Indirectamente"),1,IF(AND(AH132="Fuerte",AM132="No disminuye"),0)))))))</f>
        <v>1</v>
      </c>
      <c r="AO132" s="482">
        <f>('4-VALORACIÓN DEL RIESGO'!AD71-AN132)</f>
        <v>4</v>
      </c>
      <c r="AP132" s="479" t="str">
        <f t="shared" ref="AP132" si="440">IF(AO132=5,"Catastrófico",IF(AO132=4,"Mayor",IF(AO132=3,"Moderado",IF(AO132=2,"Moderado",IF(AO132=1,"Moderado")))))</f>
        <v>Mayor</v>
      </c>
      <c r="AQ132" s="476" t="str">
        <f t="shared" ref="AQ132" si="441">IF(OR(AND(AP132="Moderado",AL132="Rara Vez"),AND(AP132="Moderado",AL132="Improbable")),"Moderado",IF(OR(AND(AP132="Mayor",AL132="Improbable"),AND(AP132="Mayor",AL132="Rara Vez"),AND(AP132="Moderado",AL132="Probable"),AND(AP132="Moderado",AL132="Posible")),"Alto",IF(OR(AND(AP132="Moderado",AL132="Casi Seguro"),AND(AP132="Mayor",AL132="Posible"),AND(AP132="Mayor",AL132="Probable"),AND(AP132="Mayor",AL132="Casi Seguro")),"Extremo",IF(AP132="Catastrófico","Extremo"))))</f>
        <v>Extremo</v>
      </c>
      <c r="AR132" s="476"/>
      <c r="AS132" s="477" t="s">
        <v>428</v>
      </c>
    </row>
    <row r="133" spans="2:45" ht="30.75" thickBot="1" x14ac:dyDescent="0.3">
      <c r="B133" s="485"/>
      <c r="C133" s="392"/>
      <c r="D133" s="495"/>
      <c r="E133" s="495"/>
      <c r="F133" s="634"/>
      <c r="G133" s="634"/>
      <c r="H133" s="634"/>
      <c r="I133" s="634"/>
      <c r="J133" s="634"/>
      <c r="K133" s="634"/>
      <c r="L133" s="634"/>
      <c r="M133" s="627"/>
      <c r="N133" s="169" t="b">
        <f t="shared" si="235"/>
        <v>0</v>
      </c>
      <c r="O133" s="156"/>
      <c r="P133" s="169" t="b">
        <f t="shared" si="236"/>
        <v>0</v>
      </c>
      <c r="Q133" s="156"/>
      <c r="R133" s="169" t="b">
        <f t="shared" si="237"/>
        <v>0</v>
      </c>
      <c r="S133" s="156"/>
      <c r="T133" s="169" t="b">
        <f t="shared" si="238"/>
        <v>0</v>
      </c>
      <c r="U133" s="156"/>
      <c r="V133" s="169" t="b">
        <f t="shared" si="239"/>
        <v>0</v>
      </c>
      <c r="W133" s="156"/>
      <c r="X133" s="169" t="b">
        <f t="shared" si="240"/>
        <v>0</v>
      </c>
      <c r="Y133" s="156"/>
      <c r="Z133" s="169" t="b">
        <f t="shared" si="241"/>
        <v>0</v>
      </c>
      <c r="AA133" s="116">
        <f t="shared" si="242"/>
        <v>0</v>
      </c>
      <c r="AB133" s="117" t="str">
        <f t="shared" si="243"/>
        <v>Débil</v>
      </c>
      <c r="AC133" s="628"/>
      <c r="AD133" s="168" t="str">
        <f t="shared" si="244"/>
        <v>Débil</v>
      </c>
      <c r="AE133" s="118" t="str">
        <f t="shared" si="245"/>
        <v>0</v>
      </c>
      <c r="AF133" s="633"/>
      <c r="AG133" s="494"/>
      <c r="AH133" s="475"/>
      <c r="AI133" s="630"/>
      <c r="AJ133" s="478"/>
      <c r="AK133" s="478"/>
      <c r="AL133" s="478"/>
      <c r="AM133" s="630"/>
      <c r="AN133" s="483"/>
      <c r="AO133" s="483"/>
      <c r="AP133" s="479"/>
      <c r="AQ133" s="476"/>
      <c r="AR133" s="476"/>
      <c r="AS133" s="477"/>
    </row>
    <row r="134" spans="2:45" ht="131.25" customHeight="1" x14ac:dyDescent="0.25">
      <c r="B134" s="485"/>
      <c r="C134" s="392"/>
      <c r="D134" s="495" t="str">
        <f>'3-IDENTIFICACIÓN DEL RIESGO'!G134</f>
        <v>No ejecutar las acciones de cobro coactivo para favorecer intereses propios o de terceros.</v>
      </c>
      <c r="E134" s="495"/>
      <c r="F134" s="634" t="s">
        <v>850</v>
      </c>
      <c r="G134" s="634" t="s">
        <v>851</v>
      </c>
      <c r="H134" s="634" t="s">
        <v>852</v>
      </c>
      <c r="I134" s="634" t="s">
        <v>853</v>
      </c>
      <c r="J134" s="634" t="s">
        <v>854</v>
      </c>
      <c r="K134" s="634" t="s">
        <v>849</v>
      </c>
      <c r="L134" s="634" t="s">
        <v>855</v>
      </c>
      <c r="M134" s="627" t="s">
        <v>186</v>
      </c>
      <c r="N134" s="169">
        <f t="shared" si="235"/>
        <v>15</v>
      </c>
      <c r="O134" s="156" t="s">
        <v>187</v>
      </c>
      <c r="P134" s="169">
        <f t="shared" si="236"/>
        <v>15</v>
      </c>
      <c r="Q134" s="156" t="s">
        <v>188</v>
      </c>
      <c r="R134" s="169">
        <f t="shared" si="237"/>
        <v>15</v>
      </c>
      <c r="S134" s="156" t="s">
        <v>61</v>
      </c>
      <c r="T134" s="169">
        <f t="shared" si="238"/>
        <v>15</v>
      </c>
      <c r="U134" s="156" t="s">
        <v>189</v>
      </c>
      <c r="V134" s="169">
        <f t="shared" si="239"/>
        <v>15</v>
      </c>
      <c r="W134" s="156" t="s">
        <v>190</v>
      </c>
      <c r="X134" s="169">
        <f t="shared" si="240"/>
        <v>15</v>
      </c>
      <c r="Y134" s="156" t="s">
        <v>191</v>
      </c>
      <c r="Z134" s="169">
        <f t="shared" si="241"/>
        <v>10</v>
      </c>
      <c r="AA134" s="116">
        <f t="shared" si="242"/>
        <v>100</v>
      </c>
      <c r="AB134" s="117" t="str">
        <f t="shared" si="243"/>
        <v>Fuerte</v>
      </c>
      <c r="AC134" s="628" t="s">
        <v>64</v>
      </c>
      <c r="AD134" s="168" t="str">
        <f t="shared" si="244"/>
        <v>Fuerte</v>
      </c>
      <c r="AE134" s="118" t="str">
        <f t="shared" si="245"/>
        <v>100</v>
      </c>
      <c r="AF134" s="629">
        <v>1</v>
      </c>
      <c r="AG134" s="493">
        <f t="shared" ref="AG134" si="442">(AE134+AE135)/AF134</f>
        <v>100</v>
      </c>
      <c r="AH134" s="474" t="str">
        <f t="shared" ref="AH134" si="443">IF(AG134&lt;50,"Débil",IF(AG134&lt;=99,"Moderado",IF(AG134=100,"Fuerte",IF(AG134="","ERROR"))))</f>
        <v>Fuerte</v>
      </c>
      <c r="AI134" s="630" t="s">
        <v>92</v>
      </c>
      <c r="AJ134" s="478">
        <f t="shared" ref="AJ134" si="444">IF(AH134="Débil",0,IF(AND(AH134="Moderado",AI134="Directamente"),1,IF(AND(AH134="Moderado",AI134="No disminuye"),0,IF(AND(AH134="Fuerte",AI134="Directamente"),2,IF(AND(AH134="Fuerte",AI134="No disminuye"),0)))))</f>
        <v>2</v>
      </c>
      <c r="AK134" s="478">
        <f>('4-VALORACIÓN DEL RIESGO'!H72-AJ134)</f>
        <v>-1</v>
      </c>
      <c r="AL134" s="478" t="str">
        <f t="shared" ref="AL134" si="445">IF(AK134=5,"Casi Seguro",IF(AK134=4,"Probable",IF(AK134=3,"Posible",IF(AK134=2,"Improbable",IF(AK134=1,"Rara Vez",IF(AK134=0,"Rara Vez",IF(AK134&lt;0,"Rara Vez")))))))</f>
        <v>Rara Vez</v>
      </c>
      <c r="AM134" s="630" t="s">
        <v>92</v>
      </c>
      <c r="AN134" s="482">
        <f t="shared" ref="AN134" si="446">IF(AH134="Débil",0,IF(AND(AH134="Moderado",AM134="Directamente"),1,IF(AND(AH134="Moderado",AM134="Indirectamente"),0,IF(AND(AH134="Moderado",AM134="No disminuye"),0,IF(AND(AH134="Fuerte",AM134="Directamente"),2,IF(AND(AH134="Fuerte",AM134="Indirectamente"),1,IF(AND(AH134="Fuerte",AM134="No disminuye"),0)))))))</f>
        <v>2</v>
      </c>
      <c r="AO134" s="482">
        <f>('4-VALORACIÓN DEL RIESGO'!AD72-AN134)</f>
        <v>2</v>
      </c>
      <c r="AP134" s="479" t="str">
        <f t="shared" ref="AP134" si="447">IF(AO134=5,"Catastrófico",IF(AO134=4,"Mayor",IF(AO134=3,"Moderado",IF(AO134=2,"Moderado",IF(AO134=1,"Moderado")))))</f>
        <v>Moderado</v>
      </c>
      <c r="AQ134" s="476" t="str">
        <f t="shared" ref="AQ134" si="448">IF(OR(AND(AP134="Moderado",AL134="Rara Vez"),AND(AP134="Moderado",AL134="Improbable")),"Moderado",IF(OR(AND(AP134="Mayor",AL134="Improbable"),AND(AP134="Mayor",AL134="Rara Vez"),AND(AP134="Moderado",AL134="Probable"),AND(AP134="Moderado",AL134="Posible")),"Alto",IF(OR(AND(AP134="Moderado",AL134="Casi Seguro"),AND(AP134="Mayor",AL134="Posible"),AND(AP134="Mayor",AL134="Probable"),AND(AP134="Mayor",AL134="Casi Seguro")),"Extremo",IF(AP134="Catastrófico","Extremo"))))</f>
        <v>Moderado</v>
      </c>
      <c r="AR134" s="476"/>
      <c r="AS134" s="477" t="s">
        <v>428</v>
      </c>
    </row>
    <row r="135" spans="2:45" ht="30.75" thickBot="1" x14ac:dyDescent="0.3">
      <c r="B135" s="485"/>
      <c r="C135" s="392"/>
      <c r="D135" s="495"/>
      <c r="E135" s="495"/>
      <c r="F135" s="634"/>
      <c r="G135" s="634"/>
      <c r="H135" s="634"/>
      <c r="I135" s="634"/>
      <c r="J135" s="634"/>
      <c r="K135" s="634"/>
      <c r="L135" s="634"/>
      <c r="M135" s="627"/>
      <c r="N135" s="169" t="b">
        <f t="shared" si="235"/>
        <v>0</v>
      </c>
      <c r="O135" s="156"/>
      <c r="P135" s="169" t="b">
        <f t="shared" si="236"/>
        <v>0</v>
      </c>
      <c r="Q135" s="156"/>
      <c r="R135" s="169" t="b">
        <f t="shared" si="237"/>
        <v>0</v>
      </c>
      <c r="S135" s="156"/>
      <c r="T135" s="169" t="b">
        <f t="shared" si="238"/>
        <v>0</v>
      </c>
      <c r="U135" s="156"/>
      <c r="V135" s="169" t="b">
        <f t="shared" si="239"/>
        <v>0</v>
      </c>
      <c r="W135" s="156"/>
      <c r="X135" s="169" t="b">
        <f t="shared" si="240"/>
        <v>0</v>
      </c>
      <c r="Y135" s="156"/>
      <c r="Z135" s="169" t="b">
        <f t="shared" si="241"/>
        <v>0</v>
      </c>
      <c r="AA135" s="116">
        <f t="shared" si="242"/>
        <v>0</v>
      </c>
      <c r="AB135" s="117" t="str">
        <f t="shared" si="243"/>
        <v>Débil</v>
      </c>
      <c r="AC135" s="628"/>
      <c r="AD135" s="168" t="str">
        <f t="shared" si="244"/>
        <v>Débil</v>
      </c>
      <c r="AE135" s="118" t="str">
        <f t="shared" si="245"/>
        <v>0</v>
      </c>
      <c r="AF135" s="633"/>
      <c r="AG135" s="494"/>
      <c r="AH135" s="475"/>
      <c r="AI135" s="630"/>
      <c r="AJ135" s="478"/>
      <c r="AK135" s="478"/>
      <c r="AL135" s="478"/>
      <c r="AM135" s="630"/>
      <c r="AN135" s="483"/>
      <c r="AO135" s="483"/>
      <c r="AP135" s="479"/>
      <c r="AQ135" s="476"/>
      <c r="AR135" s="476"/>
      <c r="AS135" s="477"/>
    </row>
    <row r="136" spans="2:45" ht="105" customHeight="1" x14ac:dyDescent="0.25">
      <c r="B136" s="485"/>
      <c r="C136" s="392"/>
      <c r="D136" s="495" t="str">
        <f>'3-IDENTIFICACIÓN DEL RIESGO'!G136</f>
        <v>Orientar la defensa jurídica de la ANT o algunas de sus actuaciones  en perjuicio de sus intereses para favorecer a un tercero.</v>
      </c>
      <c r="E136" s="495"/>
      <c r="F136" s="634" t="s">
        <v>850</v>
      </c>
      <c r="G136" s="634" t="s">
        <v>856</v>
      </c>
      <c r="H136" s="634" t="s">
        <v>857</v>
      </c>
      <c r="I136" s="634" t="s">
        <v>858</v>
      </c>
      <c r="J136" s="634" t="s">
        <v>854</v>
      </c>
      <c r="K136" s="634" t="s">
        <v>849</v>
      </c>
      <c r="L136" s="634" t="s">
        <v>859</v>
      </c>
      <c r="M136" s="627" t="s">
        <v>186</v>
      </c>
      <c r="N136" s="169">
        <f t="shared" si="235"/>
        <v>15</v>
      </c>
      <c r="O136" s="156" t="s">
        <v>187</v>
      </c>
      <c r="P136" s="169">
        <f t="shared" si="236"/>
        <v>15</v>
      </c>
      <c r="Q136" s="156" t="s">
        <v>188</v>
      </c>
      <c r="R136" s="169">
        <f t="shared" si="237"/>
        <v>15</v>
      </c>
      <c r="S136" s="156" t="s">
        <v>61</v>
      </c>
      <c r="T136" s="169">
        <f t="shared" si="238"/>
        <v>15</v>
      </c>
      <c r="U136" s="156" t="s">
        <v>189</v>
      </c>
      <c r="V136" s="169">
        <f t="shared" si="239"/>
        <v>15</v>
      </c>
      <c r="W136" s="156" t="s">
        <v>190</v>
      </c>
      <c r="X136" s="169">
        <f t="shared" si="240"/>
        <v>15</v>
      </c>
      <c r="Y136" s="156" t="s">
        <v>191</v>
      </c>
      <c r="Z136" s="169">
        <f t="shared" si="241"/>
        <v>10</v>
      </c>
      <c r="AA136" s="116">
        <f t="shared" si="242"/>
        <v>100</v>
      </c>
      <c r="AB136" s="117" t="str">
        <f t="shared" si="243"/>
        <v>Fuerte</v>
      </c>
      <c r="AC136" s="628" t="s">
        <v>64</v>
      </c>
      <c r="AD136" s="168" t="str">
        <f t="shared" si="244"/>
        <v>Fuerte</v>
      </c>
      <c r="AE136" s="118" t="str">
        <f t="shared" si="245"/>
        <v>100</v>
      </c>
      <c r="AF136" s="629">
        <v>1</v>
      </c>
      <c r="AG136" s="493">
        <f t="shared" ref="AG136" si="449">(AE136+AE137)/AF136</f>
        <v>100</v>
      </c>
      <c r="AH136" s="474" t="str">
        <f t="shared" ref="AH136" si="450">IF(AG136&lt;50,"Débil",IF(AG136&lt;=99,"Moderado",IF(AG136=100,"Fuerte",IF(AG136="","ERROR"))))</f>
        <v>Fuerte</v>
      </c>
      <c r="AI136" s="630" t="s">
        <v>92</v>
      </c>
      <c r="AJ136" s="478">
        <f t="shared" ref="AJ136" si="451">IF(AH136="Débil",0,IF(AND(AH136="Moderado",AI136="Directamente"),1,IF(AND(AH136="Moderado",AI136="No disminuye"),0,IF(AND(AH136="Fuerte",AI136="Directamente"),2,IF(AND(AH136="Fuerte",AI136="No disminuye"),0)))))</f>
        <v>2</v>
      </c>
      <c r="AK136" s="478">
        <f>('4-VALORACIÓN DEL RIESGO'!H73-AJ136)</f>
        <v>1</v>
      </c>
      <c r="AL136" s="478" t="str">
        <f t="shared" ref="AL136" si="452">IF(AK136=5,"Casi Seguro",IF(AK136=4,"Probable",IF(AK136=3,"Posible",IF(AK136=2,"Improbable",IF(AK136=1,"Rara Vez",IF(AK136=0,"Rara Vez",IF(AK136&lt;0,"Rara Vez")))))))</f>
        <v>Rara Vez</v>
      </c>
      <c r="AM136" s="630" t="s">
        <v>92</v>
      </c>
      <c r="AN136" s="482">
        <f t="shared" ref="AN136" si="453">IF(AH136="Débil",0,IF(AND(AH136="Moderado",AM136="Directamente"),1,IF(AND(AH136="Moderado",AM136="Indirectamente"),0,IF(AND(AH136="Moderado",AM136="No disminuye"),0,IF(AND(AH136="Fuerte",AM136="Directamente"),2,IF(AND(AH136="Fuerte",AM136="Indirectamente"),1,IF(AND(AH136="Fuerte",AM136="No disminuye"),0)))))))</f>
        <v>2</v>
      </c>
      <c r="AO136" s="482">
        <f>('4-VALORACIÓN DEL RIESGO'!AD73-AN136)</f>
        <v>3</v>
      </c>
      <c r="AP136" s="479" t="str">
        <f t="shared" ref="AP136" si="454">IF(AO136=5,"Catastrófico",IF(AO136=4,"Mayor",IF(AO136=3,"Moderado",IF(AO136=2,"Moderado",IF(AO136=1,"Moderado")))))</f>
        <v>Moderado</v>
      </c>
      <c r="AQ136" s="476" t="str">
        <f t="shared" ref="AQ136" si="455">IF(OR(AND(AP136="Moderado",AL136="Rara Vez"),AND(AP136="Moderado",AL136="Improbable")),"Moderado",IF(OR(AND(AP136="Mayor",AL136="Improbable"),AND(AP136="Mayor",AL136="Rara Vez"),AND(AP136="Moderado",AL136="Probable"),AND(AP136="Moderado",AL136="Posible")),"Alto",IF(OR(AND(AP136="Moderado",AL136="Casi Seguro"),AND(AP136="Mayor",AL136="Posible"),AND(AP136="Mayor",AL136="Probable"),AND(AP136="Mayor",AL136="Casi Seguro")),"Extremo",IF(AP136="Catastrófico","Extremo"))))</f>
        <v>Moderado</v>
      </c>
      <c r="AR136" s="476"/>
      <c r="AS136" s="477" t="s">
        <v>428</v>
      </c>
    </row>
    <row r="137" spans="2:45" ht="30.75" thickBot="1" x14ac:dyDescent="0.3">
      <c r="B137" s="485"/>
      <c r="C137" s="392"/>
      <c r="D137" s="495"/>
      <c r="E137" s="495"/>
      <c r="F137" s="634"/>
      <c r="G137" s="634"/>
      <c r="H137" s="634"/>
      <c r="I137" s="634"/>
      <c r="J137" s="634"/>
      <c r="K137" s="634"/>
      <c r="L137" s="634"/>
      <c r="M137" s="627"/>
      <c r="N137" s="169" t="b">
        <f t="shared" si="235"/>
        <v>0</v>
      </c>
      <c r="O137" s="156"/>
      <c r="P137" s="169" t="b">
        <f t="shared" si="236"/>
        <v>0</v>
      </c>
      <c r="Q137" s="156"/>
      <c r="R137" s="169" t="b">
        <f t="shared" si="237"/>
        <v>0</v>
      </c>
      <c r="S137" s="156"/>
      <c r="T137" s="169" t="b">
        <f t="shared" si="238"/>
        <v>0</v>
      </c>
      <c r="U137" s="156"/>
      <c r="V137" s="169" t="b">
        <f t="shared" si="239"/>
        <v>0</v>
      </c>
      <c r="W137" s="156"/>
      <c r="X137" s="169" t="b">
        <f t="shared" si="240"/>
        <v>0</v>
      </c>
      <c r="Y137" s="156"/>
      <c r="Z137" s="169" t="b">
        <f t="shared" si="241"/>
        <v>0</v>
      </c>
      <c r="AA137" s="116">
        <f t="shared" si="242"/>
        <v>0</v>
      </c>
      <c r="AB137" s="117" t="str">
        <f t="shared" si="243"/>
        <v>Débil</v>
      </c>
      <c r="AC137" s="628"/>
      <c r="AD137" s="168" t="str">
        <f t="shared" si="244"/>
        <v>Débil</v>
      </c>
      <c r="AE137" s="118" t="str">
        <f t="shared" si="245"/>
        <v>0</v>
      </c>
      <c r="AF137" s="633"/>
      <c r="AG137" s="494"/>
      <c r="AH137" s="475"/>
      <c r="AI137" s="630"/>
      <c r="AJ137" s="478"/>
      <c r="AK137" s="478"/>
      <c r="AL137" s="478"/>
      <c r="AM137" s="630"/>
      <c r="AN137" s="483"/>
      <c r="AO137" s="483"/>
      <c r="AP137" s="479"/>
      <c r="AQ137" s="476"/>
      <c r="AR137" s="476"/>
      <c r="AS137" s="477"/>
    </row>
    <row r="138" spans="2:45" ht="30" x14ac:dyDescent="0.25">
      <c r="B138" s="485"/>
      <c r="C138" s="392"/>
      <c r="D138" s="495" t="str">
        <f>'3-IDENTIFICACIÓN DEL RIESGO'!G138</f>
        <v>Riesgo 5</v>
      </c>
      <c r="E138" s="495"/>
      <c r="F138" s="634"/>
      <c r="G138" s="634"/>
      <c r="H138" s="634"/>
      <c r="I138" s="634"/>
      <c r="J138" s="634"/>
      <c r="K138" s="634"/>
      <c r="L138" s="634"/>
      <c r="M138" s="627"/>
      <c r="N138" s="169" t="b">
        <f t="shared" si="235"/>
        <v>0</v>
      </c>
      <c r="O138" s="156"/>
      <c r="P138" s="169" t="b">
        <f t="shared" si="236"/>
        <v>0</v>
      </c>
      <c r="Q138" s="156"/>
      <c r="R138" s="169" t="b">
        <f t="shared" si="237"/>
        <v>0</v>
      </c>
      <c r="S138" s="156"/>
      <c r="T138" s="169" t="b">
        <f t="shared" si="238"/>
        <v>0</v>
      </c>
      <c r="U138" s="156"/>
      <c r="V138" s="169" t="b">
        <f t="shared" si="239"/>
        <v>0</v>
      </c>
      <c r="W138" s="156"/>
      <c r="X138" s="169" t="b">
        <f t="shared" si="240"/>
        <v>0</v>
      </c>
      <c r="Y138" s="156"/>
      <c r="Z138" s="169" t="b">
        <f t="shared" si="241"/>
        <v>0</v>
      </c>
      <c r="AA138" s="116">
        <f t="shared" si="242"/>
        <v>0</v>
      </c>
      <c r="AB138" s="117" t="str">
        <f t="shared" si="243"/>
        <v>Débil</v>
      </c>
      <c r="AC138" s="628"/>
      <c r="AD138" s="168" t="str">
        <f t="shared" si="244"/>
        <v>Débil</v>
      </c>
      <c r="AE138" s="118" t="str">
        <f t="shared" si="245"/>
        <v>0</v>
      </c>
      <c r="AF138" s="629"/>
      <c r="AG138" s="493" t="e">
        <f t="shared" ref="AG138" si="456">(AE138+AE139)/AF138</f>
        <v>#DIV/0!</v>
      </c>
      <c r="AH138" s="474" t="e">
        <f t="shared" ref="AH138" si="457">IF(AG138&lt;50,"Débil",IF(AG138&lt;=99,"Moderado",IF(AG138=100,"Fuerte",IF(AG138="","ERROR"))))</f>
        <v>#DIV/0!</v>
      </c>
      <c r="AI138" s="630"/>
      <c r="AJ138" s="478" t="e">
        <f t="shared" ref="AJ138" si="458">IF(AH138="Débil",0,IF(AND(AH138="Moderado",AI138="Directamente"),1,IF(AND(AH138="Moderado",AI138="No disminuye"),0,IF(AND(AH138="Fuerte",AI138="Directamente"),2,IF(AND(AH138="Fuerte",AI138="No disminuye"),0)))))</f>
        <v>#DIV/0!</v>
      </c>
      <c r="AK138" s="478" t="e">
        <f>('4-VALORACIÓN DEL RIESGO'!H74-AJ138)</f>
        <v>#DIV/0!</v>
      </c>
      <c r="AL138" s="478" t="e">
        <f t="shared" ref="AL138" si="459">IF(AK138=5,"Casi Seguro",IF(AK138=4,"Probable",IF(AK138=3,"Posible",IF(AK138=2,"Improbable",IF(AK138=1,"Rara Vez",IF(AK138=0,"Rara Vez",IF(AK138&lt;0,"Rara Vez")))))))</f>
        <v>#DIV/0!</v>
      </c>
      <c r="AM138" s="630"/>
      <c r="AN138" s="482" t="e">
        <f t="shared" ref="AN138" si="460">IF(AH138="Débil",0,IF(AND(AH138="Moderado",AM138="Directamente"),1,IF(AND(AH138="Moderado",AM138="Indirectamente"),0,IF(AND(AH138="Moderado",AM138="No disminuye"),0,IF(AND(AH138="Fuerte",AM138="Directamente"),2,IF(AND(AH138="Fuerte",AM138="Indirectamente"),1,IF(AND(AH138="Fuerte",AM138="No disminuye"),0)))))))</f>
        <v>#DIV/0!</v>
      </c>
      <c r="AO138" s="482" t="e">
        <f>('4-VALORACIÓN DEL RIESGO'!AD74-AN138)</f>
        <v>#DIV/0!</v>
      </c>
      <c r="AP138" s="479" t="e">
        <f t="shared" ref="AP138" si="461">IF(AO138=5,"Catastrófico",IF(AO138=4,"Mayor",IF(AO138=3,"Moderado",IF(AO138=2,"Moderado",IF(AO138=1,"Moderado")))))</f>
        <v>#DIV/0!</v>
      </c>
      <c r="AQ138" s="476" t="e">
        <f t="shared" ref="AQ138" si="462">IF(OR(AND(AP138="Moderado",AL138="Rara Vez"),AND(AP138="Moderado",AL138="Improbable")),"Moderado",IF(OR(AND(AP138="Mayor",AL138="Improbable"),AND(AP138="Mayor",AL138="Rara Vez"),AND(AP138="Moderado",AL138="Probable"),AND(AP138="Moderado",AL138="Posible")),"Alto",IF(OR(AND(AP138="Moderado",AL138="Casi Seguro"),AND(AP138="Mayor",AL138="Posible"),AND(AP138="Mayor",AL138="Probable"),AND(AP138="Mayor",AL138="Casi Seguro")),"Extremo",IF(AP138="Catastrófico","Extremo"))))</f>
        <v>#DIV/0!</v>
      </c>
      <c r="AR138" s="476"/>
      <c r="AS138" s="477" t="s">
        <v>428</v>
      </c>
    </row>
    <row r="139" spans="2:45" ht="30.75" thickBot="1" x14ac:dyDescent="0.3">
      <c r="B139" s="486"/>
      <c r="C139" s="393"/>
      <c r="D139" s="495"/>
      <c r="E139" s="495"/>
      <c r="F139" s="634"/>
      <c r="G139" s="634"/>
      <c r="H139" s="634"/>
      <c r="I139" s="634"/>
      <c r="J139" s="634"/>
      <c r="K139" s="634"/>
      <c r="L139" s="634"/>
      <c r="M139" s="627"/>
      <c r="N139" s="169" t="b">
        <f t="shared" si="235"/>
        <v>0</v>
      </c>
      <c r="O139" s="156"/>
      <c r="P139" s="169" t="b">
        <f t="shared" si="236"/>
        <v>0</v>
      </c>
      <c r="Q139" s="156"/>
      <c r="R139" s="169" t="b">
        <f t="shared" si="237"/>
        <v>0</v>
      </c>
      <c r="S139" s="156"/>
      <c r="T139" s="169" t="b">
        <f t="shared" si="238"/>
        <v>0</v>
      </c>
      <c r="U139" s="156"/>
      <c r="V139" s="169" t="b">
        <f t="shared" si="239"/>
        <v>0</v>
      </c>
      <c r="W139" s="156"/>
      <c r="X139" s="169" t="b">
        <f t="shared" si="240"/>
        <v>0</v>
      </c>
      <c r="Y139" s="156"/>
      <c r="Z139" s="169" t="b">
        <f t="shared" si="241"/>
        <v>0</v>
      </c>
      <c r="AA139" s="116">
        <f t="shared" si="242"/>
        <v>0</v>
      </c>
      <c r="AB139" s="117" t="str">
        <f t="shared" si="243"/>
        <v>Débil</v>
      </c>
      <c r="AC139" s="628"/>
      <c r="AD139" s="168" t="str">
        <f t="shared" si="244"/>
        <v>Débil</v>
      </c>
      <c r="AE139" s="118" t="str">
        <f t="shared" si="245"/>
        <v>0</v>
      </c>
      <c r="AF139" s="633"/>
      <c r="AG139" s="494"/>
      <c r="AH139" s="475"/>
      <c r="AI139" s="630"/>
      <c r="AJ139" s="478"/>
      <c r="AK139" s="478"/>
      <c r="AL139" s="478"/>
      <c r="AM139" s="630"/>
      <c r="AN139" s="483"/>
      <c r="AO139" s="483"/>
      <c r="AP139" s="479"/>
      <c r="AQ139" s="476"/>
      <c r="AR139" s="476"/>
      <c r="AS139" s="477"/>
    </row>
    <row r="140" spans="2:45" ht="218.25" customHeight="1" x14ac:dyDescent="0.25">
      <c r="B140" s="484" t="str">
        <f>'3-IDENTIFICACIÓN DEL RIESGO'!B140</f>
        <v>Adquisición de Bienes y Servicios</v>
      </c>
      <c r="C140" s="391" t="str">
        <f>'3-IDENTIFICACIÓN DEL RIESGO'!E140</f>
        <v>1. Subdirección Administrativa y Financiera.
2. Secretaría General.</v>
      </c>
      <c r="D140" s="495" t="str">
        <f>'3-IDENTIFICACIÓN DEL RIESGO'!G140</f>
        <v>Celebración indebida de contratos en beneficio particular o de un tercero.</v>
      </c>
      <c r="E140" s="495"/>
      <c r="F140" s="634" t="s">
        <v>860</v>
      </c>
      <c r="G140" s="634" t="s">
        <v>861</v>
      </c>
      <c r="H140" s="634" t="s">
        <v>862</v>
      </c>
      <c r="I140" s="634" t="s">
        <v>863</v>
      </c>
      <c r="J140" s="634" t="s">
        <v>864</v>
      </c>
      <c r="K140" s="634" t="s">
        <v>865</v>
      </c>
      <c r="L140" s="634" t="s">
        <v>866</v>
      </c>
      <c r="M140" s="627" t="s">
        <v>186</v>
      </c>
      <c r="N140" s="169">
        <f t="shared" si="235"/>
        <v>15</v>
      </c>
      <c r="O140" s="156" t="s">
        <v>187</v>
      </c>
      <c r="P140" s="169">
        <f t="shared" si="236"/>
        <v>15</v>
      </c>
      <c r="Q140" s="156" t="s">
        <v>188</v>
      </c>
      <c r="R140" s="169">
        <f t="shared" si="237"/>
        <v>15</v>
      </c>
      <c r="S140" s="156" t="s">
        <v>61</v>
      </c>
      <c r="T140" s="169">
        <f t="shared" si="238"/>
        <v>15</v>
      </c>
      <c r="U140" s="156" t="s">
        <v>189</v>
      </c>
      <c r="V140" s="169">
        <f t="shared" si="239"/>
        <v>15</v>
      </c>
      <c r="W140" s="156" t="s">
        <v>190</v>
      </c>
      <c r="X140" s="169">
        <f t="shared" si="240"/>
        <v>15</v>
      </c>
      <c r="Y140" s="156" t="s">
        <v>193</v>
      </c>
      <c r="Z140" s="169">
        <f t="shared" si="241"/>
        <v>5</v>
      </c>
      <c r="AA140" s="116">
        <f t="shared" si="242"/>
        <v>95</v>
      </c>
      <c r="AB140" s="117" t="str">
        <f t="shared" si="243"/>
        <v>Moderado</v>
      </c>
      <c r="AC140" s="628" t="s">
        <v>64</v>
      </c>
      <c r="AD140" s="168" t="str">
        <f t="shared" si="244"/>
        <v>Moderado</v>
      </c>
      <c r="AE140" s="118" t="str">
        <f t="shared" si="245"/>
        <v>50</v>
      </c>
      <c r="AF140" s="629">
        <v>2</v>
      </c>
      <c r="AG140" s="493">
        <f t="shared" ref="AG140" si="463">(AE140+AE141)/AF140</f>
        <v>50</v>
      </c>
      <c r="AH140" s="474" t="str">
        <f t="shared" ref="AH140" si="464">IF(AG140&lt;50,"Débil",IF(AG140&lt;=99,"Moderado",IF(AG140=100,"Fuerte",IF(AG140="","ERROR"))))</f>
        <v>Moderado</v>
      </c>
      <c r="AI140" s="630" t="s">
        <v>92</v>
      </c>
      <c r="AJ140" s="478">
        <f t="shared" ref="AJ140" si="465">IF(AH140="Débil",0,IF(AND(AH140="Moderado",AI140="Directamente"),1,IF(AND(AH140="Moderado",AI140="No disminuye"),0,IF(AND(AH140="Fuerte",AI140="Directamente"),2,IF(AND(AH140="Fuerte",AI140="No disminuye"),0)))))</f>
        <v>1</v>
      </c>
      <c r="AK140" s="478">
        <f>('4-VALORACIÓN DEL RIESGO'!H75-AJ140)</f>
        <v>3</v>
      </c>
      <c r="AL140" s="478" t="str">
        <f t="shared" ref="AL140" si="466">IF(AK140=5,"Casi Seguro",IF(AK140=4,"Probable",IF(AK140=3,"Posible",IF(AK140=2,"Improbable",IF(AK140=1,"Rara Vez",IF(AK140=0,"Rara Vez",IF(AK140&lt;0,"Rara Vez")))))))</f>
        <v>Posible</v>
      </c>
      <c r="AM140" s="630" t="s">
        <v>93</v>
      </c>
      <c r="AN140" s="482">
        <f t="shared" ref="AN140" si="467">IF(AH140="Débil",0,IF(AND(AH140="Moderado",AM140="Directamente"),1,IF(AND(AH140="Moderado",AM140="Indirectamente"),0,IF(AND(AH140="Moderado",AM140="No disminuye"),0,IF(AND(AH140="Fuerte",AM140="Directamente"),2,IF(AND(AH140="Fuerte",AM140="Indirectamente"),1,IF(AND(AH140="Fuerte",AM140="No disminuye"),0)))))))</f>
        <v>0</v>
      </c>
      <c r="AO140" s="482">
        <f>('4-VALORACIÓN DEL RIESGO'!AD75-AN140)</f>
        <v>5</v>
      </c>
      <c r="AP140" s="479" t="str">
        <f t="shared" ref="AP140" si="468">IF(AO140=5,"Catastrófico",IF(AO140=4,"Mayor",IF(AO140=3,"Moderado",IF(AO140=2,"Moderado",IF(AO140=1,"Moderado")))))</f>
        <v>Catastrófico</v>
      </c>
      <c r="AQ140" s="476" t="str">
        <f t="shared" ref="AQ140" si="469">IF(OR(AND(AP140="Moderado",AL140="Rara Vez"),AND(AP140="Moderado",AL140="Improbable")),"Moderado",IF(OR(AND(AP140="Mayor",AL140="Improbable"),AND(AP140="Mayor",AL140="Rara Vez"),AND(AP140="Moderado",AL140="Probable"),AND(AP140="Moderado",AL140="Posible")),"Alto",IF(OR(AND(AP140="Moderado",AL140="Casi Seguro"),AND(AP140="Mayor",AL140="Posible"),AND(AP140="Mayor",AL140="Probable"),AND(AP140="Mayor",AL140="Casi Seguro")),"Extremo",IF(AP140="Catastrófico","Extremo"))))</f>
        <v>Extremo</v>
      </c>
      <c r="AR140" s="476"/>
      <c r="AS140" s="477" t="s">
        <v>428</v>
      </c>
    </row>
    <row r="141" spans="2:45" ht="207.75" customHeight="1" thickBot="1" x14ac:dyDescent="0.3">
      <c r="B141" s="485"/>
      <c r="C141" s="392"/>
      <c r="D141" s="495"/>
      <c r="E141" s="495"/>
      <c r="F141" s="634" t="s">
        <v>860</v>
      </c>
      <c r="G141" s="634" t="s">
        <v>861</v>
      </c>
      <c r="H141" s="634" t="s">
        <v>862</v>
      </c>
      <c r="I141" s="634" t="s">
        <v>863</v>
      </c>
      <c r="J141" s="634" t="s">
        <v>864</v>
      </c>
      <c r="K141" s="634" t="s">
        <v>867</v>
      </c>
      <c r="L141" s="634" t="s">
        <v>868</v>
      </c>
      <c r="M141" s="627" t="s">
        <v>186</v>
      </c>
      <c r="N141" s="169">
        <f t="shared" ref="N141:N169" si="470">IF(M141="Asignado",15,IF(M141="NO asignado",0))</f>
        <v>15</v>
      </c>
      <c r="O141" s="156" t="s">
        <v>187</v>
      </c>
      <c r="P141" s="169">
        <f t="shared" ref="P141:P169" si="471">IF(O141="Adecuado",15,IF(O141="Inadecuado",0))</f>
        <v>15</v>
      </c>
      <c r="Q141" s="156" t="s">
        <v>188</v>
      </c>
      <c r="R141" s="169">
        <f t="shared" ref="R141:R168" si="472">IF(Q141="Oportuna",15,IF(Q141="Inoportuna",0))</f>
        <v>15</v>
      </c>
      <c r="S141" s="156" t="s">
        <v>61</v>
      </c>
      <c r="T141" s="169">
        <f t="shared" ref="T141:T169" si="473">IF(S141="Prevenir",15,IF(S141="Detectar",10,IF(S141="No es un control",0)))</f>
        <v>15</v>
      </c>
      <c r="U141" s="156" t="s">
        <v>189</v>
      </c>
      <c r="V141" s="169">
        <f t="shared" ref="V141:V169" si="474">IF(U141="Confiable",15,IF(U141="No confiable",0))</f>
        <v>15</v>
      </c>
      <c r="W141" s="156" t="s">
        <v>190</v>
      </c>
      <c r="X141" s="169">
        <f t="shared" ref="X141:X169" si="475">IF(W141="Se investigan oportunamente",15,IF(W141="No se investigan oportunamente",0))</f>
        <v>15</v>
      </c>
      <c r="Y141" s="156" t="s">
        <v>193</v>
      </c>
      <c r="Z141" s="169">
        <f t="shared" ref="Z141:Z169" si="476">IF(Y141="Completa",10,IF(Y141="Incompleta",5,IF(Y141="No existe",0)))</f>
        <v>5</v>
      </c>
      <c r="AA141" s="116">
        <f t="shared" ref="AA141:AA169" si="477">N141+P141+R141+T141+V141+X141+Z141</f>
        <v>95</v>
      </c>
      <c r="AB141" s="117" t="str">
        <f t="shared" ref="AB141:AB169" si="478">IF(AA141&lt;86,"Débil",(IF(AA141&lt;96,"Moderado","Fuerte")))</f>
        <v>Moderado</v>
      </c>
      <c r="AC141" s="628" t="s">
        <v>64</v>
      </c>
      <c r="AD141" s="168" t="str">
        <f t="shared" ref="AD141:AD169" si="479">IF(OR(AND(AB141="Fuerte",AC141="Moderado"),AND(AB141="Moderado",AC141="Fuerte"),AND(AB141="Moderado",AC141="Moderado")),"Moderado",IF(OR(AND(AB141="Fuerte",AC141="Débil"),AND(AB141="Moderado",AC141="Débil"),AND(AB141="Débil")),"Débil",IF(AND(AB141="Fuerte",AC141="Fuerte"),"Fuerte")))</f>
        <v>Moderado</v>
      </c>
      <c r="AE141" s="118" t="str">
        <f t="shared" ref="AE141:AE169" si="480">IF(AD141="Fuerte","100",IF(AD141="Moderado","50",IF(AD141="Débil","0")))</f>
        <v>50</v>
      </c>
      <c r="AF141" s="633"/>
      <c r="AG141" s="494"/>
      <c r="AH141" s="475"/>
      <c r="AI141" s="630"/>
      <c r="AJ141" s="478"/>
      <c r="AK141" s="478"/>
      <c r="AL141" s="478"/>
      <c r="AM141" s="630"/>
      <c r="AN141" s="483"/>
      <c r="AO141" s="483"/>
      <c r="AP141" s="479"/>
      <c r="AQ141" s="476"/>
      <c r="AR141" s="476"/>
      <c r="AS141" s="477"/>
    </row>
    <row r="142" spans="2:45" ht="88.5" customHeight="1" x14ac:dyDescent="0.25">
      <c r="B142" s="485"/>
      <c r="C142" s="392"/>
      <c r="D142" s="495" t="str">
        <f>'3-IDENTIFICACIÓN DEL RIESGO'!G142</f>
        <v>Aprobación de informes y pagos de contratos sin cumplimiento del objeto, obligaciones y/o requisitos contractuales en beneficio particular o de terceros.</v>
      </c>
      <c r="E142" s="495"/>
      <c r="F142" s="634" t="s">
        <v>869</v>
      </c>
      <c r="G142" s="634" t="s">
        <v>870</v>
      </c>
      <c r="H142" s="634" t="s">
        <v>871</v>
      </c>
      <c r="I142" s="634" t="s">
        <v>872</v>
      </c>
      <c r="J142" s="634" t="s">
        <v>873</v>
      </c>
      <c r="K142" s="634" t="s">
        <v>874</v>
      </c>
      <c r="L142" s="634" t="s">
        <v>875</v>
      </c>
      <c r="M142" s="627" t="s">
        <v>186</v>
      </c>
      <c r="N142" s="169">
        <f t="shared" si="470"/>
        <v>15</v>
      </c>
      <c r="O142" s="156" t="s">
        <v>187</v>
      </c>
      <c r="P142" s="169">
        <f t="shared" si="471"/>
        <v>15</v>
      </c>
      <c r="Q142" s="156" t="s">
        <v>188</v>
      </c>
      <c r="R142" s="169">
        <f t="shared" si="472"/>
        <v>15</v>
      </c>
      <c r="S142" s="156" t="s">
        <v>192</v>
      </c>
      <c r="T142" s="169">
        <f t="shared" si="473"/>
        <v>10</v>
      </c>
      <c r="U142" s="156" t="s">
        <v>189</v>
      </c>
      <c r="V142" s="169">
        <f t="shared" si="474"/>
        <v>15</v>
      </c>
      <c r="W142" s="156" t="s">
        <v>190</v>
      </c>
      <c r="X142" s="169">
        <f t="shared" si="475"/>
        <v>15</v>
      </c>
      <c r="Y142" s="156" t="s">
        <v>191</v>
      </c>
      <c r="Z142" s="169">
        <f t="shared" si="476"/>
        <v>10</v>
      </c>
      <c r="AA142" s="116">
        <f t="shared" si="477"/>
        <v>95</v>
      </c>
      <c r="AB142" s="117" t="str">
        <f t="shared" si="478"/>
        <v>Moderado</v>
      </c>
      <c r="AC142" s="628" t="s">
        <v>58</v>
      </c>
      <c r="AD142" s="168" t="str">
        <f t="shared" si="479"/>
        <v>Moderado</v>
      </c>
      <c r="AE142" s="118" t="str">
        <f t="shared" si="480"/>
        <v>50</v>
      </c>
      <c r="AF142" s="629">
        <v>2</v>
      </c>
      <c r="AG142" s="493">
        <f t="shared" ref="AG142" si="481">(AE142+AE143)/AF142</f>
        <v>50</v>
      </c>
      <c r="AH142" s="474" t="str">
        <f t="shared" ref="AH142" si="482">IF(AG142&lt;50,"Débil",IF(AG142&lt;=99,"Moderado",IF(AG142=100,"Fuerte",IF(AG142="","ERROR"))))</f>
        <v>Moderado</v>
      </c>
      <c r="AI142" s="630" t="s">
        <v>94</v>
      </c>
      <c r="AJ142" s="478">
        <f t="shared" ref="AJ142" si="483">IF(AH142="Débil",0,IF(AND(AH142="Moderado",AI142="Directamente"),1,IF(AND(AH142="Moderado",AI142="No disminuye"),0,IF(AND(AH142="Fuerte",AI142="Directamente"),2,IF(AND(AH142="Fuerte",AI142="No disminuye"),0)))))</f>
        <v>0</v>
      </c>
      <c r="AK142" s="478">
        <f>('4-VALORACIÓN DEL RIESGO'!H76-AJ142)</f>
        <v>4</v>
      </c>
      <c r="AL142" s="478" t="str">
        <f t="shared" ref="AL142" si="484">IF(AK142=5,"Casi Seguro",IF(AK142=4,"Probable",IF(AK142=3,"Posible",IF(AK142=2,"Improbable",IF(AK142=1,"Rara Vez",IF(AK142=0,"Rara Vez",IF(AK142&lt;0,"Rara Vez")))))))</f>
        <v>Probable</v>
      </c>
      <c r="AM142" s="630" t="s">
        <v>93</v>
      </c>
      <c r="AN142" s="482">
        <f t="shared" ref="AN142" si="485">IF(AH142="Débil",0,IF(AND(AH142="Moderado",AM142="Directamente"),1,IF(AND(AH142="Moderado",AM142="Indirectamente"),0,IF(AND(AH142="Moderado",AM142="No disminuye"),0,IF(AND(AH142="Fuerte",AM142="Directamente"),2,IF(AND(AH142="Fuerte",AM142="Indirectamente"),1,IF(AND(AH142="Fuerte",AM142="No disminuye"),0)))))))</f>
        <v>0</v>
      </c>
      <c r="AO142" s="482">
        <f>('4-VALORACIÓN DEL RIESGO'!AD76-AN142)</f>
        <v>5</v>
      </c>
      <c r="AP142" s="479" t="str">
        <f t="shared" ref="AP142" si="486">IF(AO142=5,"Catastrófico",IF(AO142=4,"Mayor",IF(AO142=3,"Moderado",IF(AO142=2,"Moderado",IF(AO142=1,"Moderado")))))</f>
        <v>Catastrófico</v>
      </c>
      <c r="AQ142" s="476" t="str">
        <f t="shared" ref="AQ142" si="487">IF(OR(AND(AP142="Moderado",AL142="Rara Vez"),AND(AP142="Moderado",AL142="Improbable")),"Moderado",IF(OR(AND(AP142="Mayor",AL142="Improbable"),AND(AP142="Mayor",AL142="Rara Vez"),AND(AP142="Moderado",AL142="Probable"),AND(AP142="Moderado",AL142="Posible")),"Alto",IF(OR(AND(AP142="Moderado",AL142="Casi Seguro"),AND(AP142="Mayor",AL142="Posible"),AND(AP142="Mayor",AL142="Probable"),AND(AP142="Mayor",AL142="Casi Seguro")),"Extremo",IF(AP142="Catastrófico","Extremo"))))</f>
        <v>Extremo</v>
      </c>
      <c r="AR142" s="476"/>
      <c r="AS142" s="477" t="s">
        <v>428</v>
      </c>
    </row>
    <row r="143" spans="2:45" ht="111" customHeight="1" thickBot="1" x14ac:dyDescent="0.3">
      <c r="B143" s="485"/>
      <c r="C143" s="392"/>
      <c r="D143" s="495"/>
      <c r="E143" s="495"/>
      <c r="F143" s="634" t="s">
        <v>869</v>
      </c>
      <c r="G143" s="634" t="s">
        <v>870</v>
      </c>
      <c r="H143" s="634" t="s">
        <v>871</v>
      </c>
      <c r="I143" s="634" t="s">
        <v>876</v>
      </c>
      <c r="J143" s="634" t="s">
        <v>873</v>
      </c>
      <c r="K143" s="634" t="s">
        <v>877</v>
      </c>
      <c r="L143" s="634" t="s">
        <v>878</v>
      </c>
      <c r="M143" s="627" t="s">
        <v>186</v>
      </c>
      <c r="N143" s="169">
        <f t="shared" si="470"/>
        <v>15</v>
      </c>
      <c r="O143" s="156" t="s">
        <v>187</v>
      </c>
      <c r="P143" s="169">
        <f t="shared" si="471"/>
        <v>15</v>
      </c>
      <c r="Q143" s="156" t="s">
        <v>188</v>
      </c>
      <c r="R143" s="169">
        <f t="shared" si="472"/>
        <v>15</v>
      </c>
      <c r="S143" s="156" t="s">
        <v>192</v>
      </c>
      <c r="T143" s="169">
        <f t="shared" si="473"/>
        <v>10</v>
      </c>
      <c r="U143" s="156" t="s">
        <v>189</v>
      </c>
      <c r="V143" s="169">
        <f t="shared" si="474"/>
        <v>15</v>
      </c>
      <c r="W143" s="156" t="s">
        <v>190</v>
      </c>
      <c r="X143" s="169">
        <f t="shared" si="475"/>
        <v>15</v>
      </c>
      <c r="Y143" s="156" t="s">
        <v>191</v>
      </c>
      <c r="Z143" s="169">
        <f t="shared" si="476"/>
        <v>10</v>
      </c>
      <c r="AA143" s="116">
        <f t="shared" si="477"/>
        <v>95</v>
      </c>
      <c r="AB143" s="117" t="str">
        <f t="shared" si="478"/>
        <v>Moderado</v>
      </c>
      <c r="AC143" s="628" t="s">
        <v>58</v>
      </c>
      <c r="AD143" s="168" t="str">
        <f t="shared" si="479"/>
        <v>Moderado</v>
      </c>
      <c r="AE143" s="118" t="str">
        <f t="shared" si="480"/>
        <v>50</v>
      </c>
      <c r="AF143" s="633"/>
      <c r="AG143" s="494"/>
      <c r="AH143" s="475"/>
      <c r="AI143" s="630"/>
      <c r="AJ143" s="478"/>
      <c r="AK143" s="478"/>
      <c r="AL143" s="478"/>
      <c r="AM143" s="630"/>
      <c r="AN143" s="483"/>
      <c r="AO143" s="483"/>
      <c r="AP143" s="479"/>
      <c r="AQ143" s="476"/>
      <c r="AR143" s="476"/>
      <c r="AS143" s="477"/>
    </row>
    <row r="144" spans="2:45" ht="30" x14ac:dyDescent="0.25">
      <c r="B144" s="485"/>
      <c r="C144" s="392"/>
      <c r="D144" s="495" t="str">
        <f>'3-IDENTIFICACIÓN DEL RIESGO'!G144</f>
        <v>Riesgo 3</v>
      </c>
      <c r="E144" s="495"/>
      <c r="F144" s="634"/>
      <c r="G144" s="634"/>
      <c r="H144" s="634"/>
      <c r="I144" s="634"/>
      <c r="J144" s="634"/>
      <c r="K144" s="634"/>
      <c r="L144" s="634"/>
      <c r="M144" s="627"/>
      <c r="N144" s="169" t="b">
        <f t="shared" si="470"/>
        <v>0</v>
      </c>
      <c r="O144" s="156"/>
      <c r="P144" s="169" t="b">
        <f t="shared" si="471"/>
        <v>0</v>
      </c>
      <c r="Q144" s="156"/>
      <c r="R144" s="169" t="b">
        <f t="shared" si="472"/>
        <v>0</v>
      </c>
      <c r="S144" s="156"/>
      <c r="T144" s="169" t="b">
        <f t="shared" si="473"/>
        <v>0</v>
      </c>
      <c r="U144" s="156"/>
      <c r="V144" s="169" t="b">
        <f t="shared" si="474"/>
        <v>0</v>
      </c>
      <c r="W144" s="156"/>
      <c r="X144" s="169" t="b">
        <f t="shared" si="475"/>
        <v>0</v>
      </c>
      <c r="Y144" s="156"/>
      <c r="Z144" s="169" t="b">
        <f t="shared" si="476"/>
        <v>0</v>
      </c>
      <c r="AA144" s="116">
        <f t="shared" si="477"/>
        <v>0</v>
      </c>
      <c r="AB144" s="117" t="str">
        <f t="shared" si="478"/>
        <v>Débil</v>
      </c>
      <c r="AC144" s="628"/>
      <c r="AD144" s="168" t="str">
        <f t="shared" si="479"/>
        <v>Débil</v>
      </c>
      <c r="AE144" s="118" t="str">
        <f t="shared" si="480"/>
        <v>0</v>
      </c>
      <c r="AF144" s="629"/>
      <c r="AG144" s="493" t="e">
        <f t="shared" ref="AG144" si="488">(AE144+AE145)/AF144</f>
        <v>#DIV/0!</v>
      </c>
      <c r="AH144" s="474" t="e">
        <f t="shared" ref="AH144" si="489">IF(AG144&lt;50,"Débil",IF(AG144&lt;=99,"Moderado",IF(AG144=100,"Fuerte",IF(AG144="","ERROR"))))</f>
        <v>#DIV/0!</v>
      </c>
      <c r="AI144" s="630"/>
      <c r="AJ144" s="478" t="e">
        <f t="shared" ref="AJ144" si="490">IF(AH144="Débil",0,IF(AND(AH144="Moderado",AI144="Directamente"),1,IF(AND(AH144="Moderado",AI144="No disminuye"),0,IF(AND(AH144="Fuerte",AI144="Directamente"),2,IF(AND(AH144="Fuerte",AI144="No disminuye"),0)))))</f>
        <v>#DIV/0!</v>
      </c>
      <c r="AK144" s="478" t="e">
        <f>('4-VALORACIÓN DEL RIESGO'!H77-AJ144)</f>
        <v>#DIV/0!</v>
      </c>
      <c r="AL144" s="478" t="e">
        <f t="shared" ref="AL144" si="491">IF(AK144=5,"Casi Seguro",IF(AK144=4,"Probable",IF(AK144=3,"Posible",IF(AK144=2,"Improbable",IF(AK144=1,"Rara Vez",IF(AK144=0,"Rara Vez",IF(AK144&lt;0,"Rara Vez")))))))</f>
        <v>#DIV/0!</v>
      </c>
      <c r="AM144" s="630"/>
      <c r="AN144" s="482" t="e">
        <f t="shared" ref="AN144" si="492">IF(AH144="Débil",0,IF(AND(AH144="Moderado",AM144="Directamente"),1,IF(AND(AH144="Moderado",AM144="Indirectamente"),0,IF(AND(AH144="Moderado",AM144="No disminuye"),0,IF(AND(AH144="Fuerte",AM144="Directamente"),2,IF(AND(AH144="Fuerte",AM144="Indirectamente"),1,IF(AND(AH144="Fuerte",AM144="No disminuye"),0)))))))</f>
        <v>#DIV/0!</v>
      </c>
      <c r="AO144" s="482" t="e">
        <f>('4-VALORACIÓN DEL RIESGO'!AD77-AN144)</f>
        <v>#DIV/0!</v>
      </c>
      <c r="AP144" s="479" t="e">
        <f t="shared" ref="AP144" si="493">IF(AO144=5,"Catastrófico",IF(AO144=4,"Mayor",IF(AO144=3,"Moderado",IF(AO144=2,"Moderado",IF(AO144=1,"Moderado")))))</f>
        <v>#DIV/0!</v>
      </c>
      <c r="AQ144" s="476" t="e">
        <f t="shared" ref="AQ144" si="494">IF(OR(AND(AP144="Moderado",AL144="Rara Vez"),AND(AP144="Moderado",AL144="Improbable")),"Moderado",IF(OR(AND(AP144="Mayor",AL144="Improbable"),AND(AP144="Mayor",AL144="Rara Vez"),AND(AP144="Moderado",AL144="Probable"),AND(AP144="Moderado",AL144="Posible")),"Alto",IF(OR(AND(AP144="Moderado",AL144="Casi Seguro"),AND(AP144="Mayor",AL144="Posible"),AND(AP144="Mayor",AL144="Probable"),AND(AP144="Mayor",AL144="Casi Seguro")),"Extremo",IF(AP144="Catastrófico","Extremo"))))</f>
        <v>#DIV/0!</v>
      </c>
      <c r="AR144" s="476"/>
      <c r="AS144" s="477" t="s">
        <v>428</v>
      </c>
    </row>
    <row r="145" spans="2:45" ht="30.75" thickBot="1" x14ac:dyDescent="0.3">
      <c r="B145" s="485"/>
      <c r="C145" s="392"/>
      <c r="D145" s="495"/>
      <c r="E145" s="495"/>
      <c r="F145" s="634"/>
      <c r="G145" s="634"/>
      <c r="H145" s="634"/>
      <c r="I145" s="634"/>
      <c r="J145" s="634"/>
      <c r="K145" s="634"/>
      <c r="L145" s="634"/>
      <c r="M145" s="627"/>
      <c r="N145" s="169" t="b">
        <f t="shared" si="470"/>
        <v>0</v>
      </c>
      <c r="O145" s="156"/>
      <c r="P145" s="169" t="b">
        <f t="shared" si="471"/>
        <v>0</v>
      </c>
      <c r="Q145" s="156"/>
      <c r="R145" s="169" t="b">
        <f t="shared" si="472"/>
        <v>0</v>
      </c>
      <c r="S145" s="156"/>
      <c r="T145" s="169" t="b">
        <f t="shared" si="473"/>
        <v>0</v>
      </c>
      <c r="U145" s="156"/>
      <c r="V145" s="169" t="b">
        <f t="shared" si="474"/>
        <v>0</v>
      </c>
      <c r="W145" s="156"/>
      <c r="X145" s="169" t="b">
        <f t="shared" si="475"/>
        <v>0</v>
      </c>
      <c r="Y145" s="156"/>
      <c r="Z145" s="169" t="b">
        <f t="shared" si="476"/>
        <v>0</v>
      </c>
      <c r="AA145" s="116">
        <f t="shared" si="477"/>
        <v>0</v>
      </c>
      <c r="AB145" s="117" t="str">
        <f t="shared" si="478"/>
        <v>Débil</v>
      </c>
      <c r="AC145" s="628"/>
      <c r="AD145" s="168" t="str">
        <f t="shared" si="479"/>
        <v>Débil</v>
      </c>
      <c r="AE145" s="118" t="str">
        <f t="shared" si="480"/>
        <v>0</v>
      </c>
      <c r="AF145" s="633"/>
      <c r="AG145" s="494"/>
      <c r="AH145" s="475"/>
      <c r="AI145" s="630"/>
      <c r="AJ145" s="478"/>
      <c r="AK145" s="478"/>
      <c r="AL145" s="478"/>
      <c r="AM145" s="630"/>
      <c r="AN145" s="483"/>
      <c r="AO145" s="483"/>
      <c r="AP145" s="479"/>
      <c r="AQ145" s="476"/>
      <c r="AR145" s="476"/>
      <c r="AS145" s="477"/>
    </row>
    <row r="146" spans="2:45" ht="30" x14ac:dyDescent="0.25">
      <c r="B146" s="485"/>
      <c r="C146" s="392"/>
      <c r="D146" s="495" t="str">
        <f>'3-IDENTIFICACIÓN DEL RIESGO'!G146</f>
        <v>Riesgo 4</v>
      </c>
      <c r="E146" s="495"/>
      <c r="F146" s="634"/>
      <c r="G146" s="634"/>
      <c r="H146" s="634"/>
      <c r="I146" s="634"/>
      <c r="J146" s="634"/>
      <c r="K146" s="634"/>
      <c r="L146" s="634"/>
      <c r="M146" s="627"/>
      <c r="N146" s="169" t="b">
        <f t="shared" si="470"/>
        <v>0</v>
      </c>
      <c r="O146" s="156"/>
      <c r="P146" s="169" t="b">
        <f t="shared" si="471"/>
        <v>0</v>
      </c>
      <c r="Q146" s="156"/>
      <c r="R146" s="169" t="b">
        <f t="shared" si="472"/>
        <v>0</v>
      </c>
      <c r="S146" s="156"/>
      <c r="T146" s="169" t="b">
        <f t="shared" si="473"/>
        <v>0</v>
      </c>
      <c r="U146" s="156"/>
      <c r="V146" s="169" t="b">
        <f t="shared" si="474"/>
        <v>0</v>
      </c>
      <c r="W146" s="156"/>
      <c r="X146" s="169" t="b">
        <f t="shared" si="475"/>
        <v>0</v>
      </c>
      <c r="Y146" s="156"/>
      <c r="Z146" s="169" t="b">
        <f t="shared" si="476"/>
        <v>0</v>
      </c>
      <c r="AA146" s="116">
        <f t="shared" si="477"/>
        <v>0</v>
      </c>
      <c r="AB146" s="117" t="str">
        <f t="shared" si="478"/>
        <v>Débil</v>
      </c>
      <c r="AC146" s="628"/>
      <c r="AD146" s="168" t="str">
        <f t="shared" si="479"/>
        <v>Débil</v>
      </c>
      <c r="AE146" s="118" t="str">
        <f t="shared" si="480"/>
        <v>0</v>
      </c>
      <c r="AF146" s="629"/>
      <c r="AG146" s="493" t="e">
        <f t="shared" ref="AG146" si="495">(AE146+AE147)/AF146</f>
        <v>#DIV/0!</v>
      </c>
      <c r="AH146" s="474" t="e">
        <f t="shared" ref="AH146" si="496">IF(AG146&lt;50,"Débil",IF(AG146&lt;=99,"Moderado",IF(AG146=100,"Fuerte",IF(AG146="","ERROR"))))</f>
        <v>#DIV/0!</v>
      </c>
      <c r="AI146" s="630"/>
      <c r="AJ146" s="478" t="e">
        <f t="shared" ref="AJ146" si="497">IF(AH146="Débil",0,IF(AND(AH146="Moderado",AI146="Directamente"),1,IF(AND(AH146="Moderado",AI146="No disminuye"),0,IF(AND(AH146="Fuerte",AI146="Directamente"),2,IF(AND(AH146="Fuerte",AI146="No disminuye"),0)))))</f>
        <v>#DIV/0!</v>
      </c>
      <c r="AK146" s="478" t="e">
        <f>('4-VALORACIÓN DEL RIESGO'!H78-AJ146)</f>
        <v>#DIV/0!</v>
      </c>
      <c r="AL146" s="478" t="e">
        <f t="shared" ref="AL146" si="498">IF(AK146=5,"Casi Seguro",IF(AK146=4,"Probable",IF(AK146=3,"Posible",IF(AK146=2,"Improbable",IF(AK146=1,"Rara Vez",IF(AK146=0,"Rara Vez",IF(AK146&lt;0,"Rara Vez")))))))</f>
        <v>#DIV/0!</v>
      </c>
      <c r="AM146" s="630"/>
      <c r="AN146" s="482" t="e">
        <f t="shared" ref="AN146" si="499">IF(AH146="Débil",0,IF(AND(AH146="Moderado",AM146="Directamente"),1,IF(AND(AH146="Moderado",AM146="Indirectamente"),0,IF(AND(AH146="Moderado",AM146="No disminuye"),0,IF(AND(AH146="Fuerte",AM146="Directamente"),2,IF(AND(AH146="Fuerte",AM146="Indirectamente"),1,IF(AND(AH146="Fuerte",AM146="No disminuye"),0)))))))</f>
        <v>#DIV/0!</v>
      </c>
      <c r="AO146" s="482" t="e">
        <f>('4-VALORACIÓN DEL RIESGO'!AD78-AN146)</f>
        <v>#DIV/0!</v>
      </c>
      <c r="AP146" s="479" t="e">
        <f t="shared" ref="AP146" si="500">IF(AO146=5,"Catastrófico",IF(AO146=4,"Mayor",IF(AO146=3,"Moderado",IF(AO146=2,"Moderado",IF(AO146=1,"Moderado")))))</f>
        <v>#DIV/0!</v>
      </c>
      <c r="AQ146" s="476" t="e">
        <f t="shared" ref="AQ146" si="501">IF(OR(AND(AP146="Moderado",AL146="Rara Vez"),AND(AP146="Moderado",AL146="Improbable")),"Moderado",IF(OR(AND(AP146="Mayor",AL146="Improbable"),AND(AP146="Mayor",AL146="Rara Vez"),AND(AP146="Moderado",AL146="Probable"),AND(AP146="Moderado",AL146="Posible")),"Alto",IF(OR(AND(AP146="Moderado",AL146="Casi Seguro"),AND(AP146="Mayor",AL146="Posible"),AND(AP146="Mayor",AL146="Probable"),AND(AP146="Mayor",AL146="Casi Seguro")),"Extremo",IF(AP146="Catastrófico","Extremo"))))</f>
        <v>#DIV/0!</v>
      </c>
      <c r="AR146" s="476"/>
      <c r="AS146" s="477" t="s">
        <v>428</v>
      </c>
    </row>
    <row r="147" spans="2:45" ht="30.75" thickBot="1" x14ac:dyDescent="0.3">
      <c r="B147" s="485"/>
      <c r="C147" s="392"/>
      <c r="D147" s="495"/>
      <c r="E147" s="495"/>
      <c r="F147" s="634"/>
      <c r="G147" s="634"/>
      <c r="H147" s="634"/>
      <c r="I147" s="634"/>
      <c r="J147" s="634"/>
      <c r="K147" s="634"/>
      <c r="L147" s="634"/>
      <c r="M147" s="627"/>
      <c r="N147" s="169" t="b">
        <f t="shared" si="470"/>
        <v>0</v>
      </c>
      <c r="O147" s="156"/>
      <c r="P147" s="169" t="b">
        <f t="shared" si="471"/>
        <v>0</v>
      </c>
      <c r="Q147" s="156"/>
      <c r="R147" s="169" t="b">
        <f t="shared" si="472"/>
        <v>0</v>
      </c>
      <c r="S147" s="156"/>
      <c r="T147" s="169" t="b">
        <f t="shared" si="473"/>
        <v>0</v>
      </c>
      <c r="U147" s="156"/>
      <c r="V147" s="169" t="b">
        <f t="shared" si="474"/>
        <v>0</v>
      </c>
      <c r="W147" s="156"/>
      <c r="X147" s="169" t="b">
        <f t="shared" si="475"/>
        <v>0</v>
      </c>
      <c r="Y147" s="156"/>
      <c r="Z147" s="169" t="b">
        <f t="shared" si="476"/>
        <v>0</v>
      </c>
      <c r="AA147" s="116">
        <f t="shared" si="477"/>
        <v>0</v>
      </c>
      <c r="AB147" s="117" t="str">
        <f t="shared" si="478"/>
        <v>Débil</v>
      </c>
      <c r="AC147" s="628"/>
      <c r="AD147" s="168" t="str">
        <f t="shared" si="479"/>
        <v>Débil</v>
      </c>
      <c r="AE147" s="118" t="str">
        <f t="shared" si="480"/>
        <v>0</v>
      </c>
      <c r="AF147" s="633"/>
      <c r="AG147" s="494"/>
      <c r="AH147" s="475"/>
      <c r="AI147" s="630"/>
      <c r="AJ147" s="478"/>
      <c r="AK147" s="478"/>
      <c r="AL147" s="478"/>
      <c r="AM147" s="630"/>
      <c r="AN147" s="483"/>
      <c r="AO147" s="483"/>
      <c r="AP147" s="479"/>
      <c r="AQ147" s="476"/>
      <c r="AR147" s="476"/>
      <c r="AS147" s="477"/>
    </row>
    <row r="148" spans="2:45" ht="30" x14ac:dyDescent="0.25">
      <c r="B148" s="485"/>
      <c r="C148" s="392"/>
      <c r="D148" s="495" t="str">
        <f>'3-IDENTIFICACIÓN DEL RIESGO'!G148</f>
        <v>Riesgo 5</v>
      </c>
      <c r="E148" s="495"/>
      <c r="F148" s="634"/>
      <c r="G148" s="634"/>
      <c r="H148" s="634"/>
      <c r="I148" s="634"/>
      <c r="J148" s="634"/>
      <c r="K148" s="634"/>
      <c r="L148" s="634"/>
      <c r="M148" s="627"/>
      <c r="N148" s="169" t="b">
        <f t="shared" si="470"/>
        <v>0</v>
      </c>
      <c r="O148" s="156"/>
      <c r="P148" s="169" t="b">
        <f t="shared" si="471"/>
        <v>0</v>
      </c>
      <c r="Q148" s="156"/>
      <c r="R148" s="169" t="b">
        <f t="shared" si="472"/>
        <v>0</v>
      </c>
      <c r="S148" s="156"/>
      <c r="T148" s="169" t="b">
        <f t="shared" si="473"/>
        <v>0</v>
      </c>
      <c r="U148" s="156"/>
      <c r="V148" s="169" t="b">
        <f t="shared" si="474"/>
        <v>0</v>
      </c>
      <c r="W148" s="156"/>
      <c r="X148" s="169" t="b">
        <f t="shared" si="475"/>
        <v>0</v>
      </c>
      <c r="Y148" s="156"/>
      <c r="Z148" s="169" t="b">
        <f t="shared" si="476"/>
        <v>0</v>
      </c>
      <c r="AA148" s="116">
        <f t="shared" si="477"/>
        <v>0</v>
      </c>
      <c r="AB148" s="117" t="str">
        <f t="shared" si="478"/>
        <v>Débil</v>
      </c>
      <c r="AC148" s="628"/>
      <c r="AD148" s="168" t="str">
        <f t="shared" si="479"/>
        <v>Débil</v>
      </c>
      <c r="AE148" s="118" t="str">
        <f t="shared" si="480"/>
        <v>0</v>
      </c>
      <c r="AF148" s="629"/>
      <c r="AG148" s="493" t="e">
        <f t="shared" ref="AG148" si="502">(AE148+AE149)/AF148</f>
        <v>#DIV/0!</v>
      </c>
      <c r="AH148" s="474" t="e">
        <f t="shared" ref="AH148" si="503">IF(AG148&lt;50,"Débil",IF(AG148&lt;=99,"Moderado",IF(AG148=100,"Fuerte",IF(AG148="","ERROR"))))</f>
        <v>#DIV/0!</v>
      </c>
      <c r="AI148" s="630"/>
      <c r="AJ148" s="478" t="e">
        <f t="shared" ref="AJ148" si="504">IF(AH148="Débil",0,IF(AND(AH148="Moderado",AI148="Directamente"),1,IF(AND(AH148="Moderado",AI148="No disminuye"),0,IF(AND(AH148="Fuerte",AI148="Directamente"),2,IF(AND(AH148="Fuerte",AI148="No disminuye"),0)))))</f>
        <v>#DIV/0!</v>
      </c>
      <c r="AK148" s="478" t="e">
        <f>('4-VALORACIÓN DEL RIESGO'!H79-AJ148)</f>
        <v>#DIV/0!</v>
      </c>
      <c r="AL148" s="478" t="e">
        <f t="shared" ref="AL148" si="505">IF(AK148=5,"Casi Seguro",IF(AK148=4,"Probable",IF(AK148=3,"Posible",IF(AK148=2,"Improbable",IF(AK148=1,"Rara Vez",IF(AK148=0,"Rara Vez",IF(AK148&lt;0,"Rara Vez")))))))</f>
        <v>#DIV/0!</v>
      </c>
      <c r="AM148" s="630"/>
      <c r="AN148" s="482" t="e">
        <f t="shared" ref="AN148" si="506">IF(AH148="Débil",0,IF(AND(AH148="Moderado",AM148="Directamente"),1,IF(AND(AH148="Moderado",AM148="Indirectamente"),0,IF(AND(AH148="Moderado",AM148="No disminuye"),0,IF(AND(AH148="Fuerte",AM148="Directamente"),2,IF(AND(AH148="Fuerte",AM148="Indirectamente"),1,IF(AND(AH148="Fuerte",AM148="No disminuye"),0)))))))</f>
        <v>#DIV/0!</v>
      </c>
      <c r="AO148" s="482" t="e">
        <f>('4-VALORACIÓN DEL RIESGO'!AD79-AN148)</f>
        <v>#DIV/0!</v>
      </c>
      <c r="AP148" s="479" t="e">
        <f t="shared" ref="AP148" si="507">IF(AO148=5,"Catastrófico",IF(AO148=4,"Mayor",IF(AO148=3,"Moderado",IF(AO148=2,"Moderado",IF(AO148=1,"Moderado")))))</f>
        <v>#DIV/0!</v>
      </c>
      <c r="AQ148" s="476" t="e">
        <f t="shared" ref="AQ148" si="508">IF(OR(AND(AP148="Moderado",AL148="Rara Vez"),AND(AP148="Moderado",AL148="Improbable")),"Moderado",IF(OR(AND(AP148="Mayor",AL148="Improbable"),AND(AP148="Mayor",AL148="Rara Vez"),AND(AP148="Moderado",AL148="Probable"),AND(AP148="Moderado",AL148="Posible")),"Alto",IF(OR(AND(AP148="Moderado",AL148="Casi Seguro"),AND(AP148="Mayor",AL148="Posible"),AND(AP148="Mayor",AL148="Probable"),AND(AP148="Mayor",AL148="Casi Seguro")),"Extremo",IF(AP148="Catastrófico","Extremo"))))</f>
        <v>#DIV/0!</v>
      </c>
      <c r="AR148" s="476"/>
      <c r="AS148" s="477" t="s">
        <v>428</v>
      </c>
    </row>
    <row r="149" spans="2:45" ht="30.75" thickBot="1" x14ac:dyDescent="0.3">
      <c r="B149" s="486"/>
      <c r="C149" s="393"/>
      <c r="D149" s="495"/>
      <c r="E149" s="495"/>
      <c r="F149" s="634"/>
      <c r="G149" s="634"/>
      <c r="H149" s="634"/>
      <c r="I149" s="634"/>
      <c r="J149" s="634"/>
      <c r="K149" s="634"/>
      <c r="L149" s="634"/>
      <c r="M149" s="627"/>
      <c r="N149" s="169" t="b">
        <f t="shared" si="470"/>
        <v>0</v>
      </c>
      <c r="O149" s="156"/>
      <c r="P149" s="169" t="b">
        <f t="shared" si="471"/>
        <v>0</v>
      </c>
      <c r="Q149" s="156"/>
      <c r="R149" s="169" t="b">
        <f t="shared" si="472"/>
        <v>0</v>
      </c>
      <c r="S149" s="156"/>
      <c r="T149" s="169" t="b">
        <f t="shared" si="473"/>
        <v>0</v>
      </c>
      <c r="U149" s="156"/>
      <c r="V149" s="169" t="b">
        <f t="shared" si="474"/>
        <v>0</v>
      </c>
      <c r="W149" s="156"/>
      <c r="X149" s="169" t="b">
        <f t="shared" si="475"/>
        <v>0</v>
      </c>
      <c r="Y149" s="156"/>
      <c r="Z149" s="169" t="b">
        <f t="shared" si="476"/>
        <v>0</v>
      </c>
      <c r="AA149" s="116">
        <f t="shared" si="477"/>
        <v>0</v>
      </c>
      <c r="AB149" s="117" t="str">
        <f t="shared" si="478"/>
        <v>Débil</v>
      </c>
      <c r="AC149" s="628"/>
      <c r="AD149" s="168" t="str">
        <f t="shared" si="479"/>
        <v>Débil</v>
      </c>
      <c r="AE149" s="118" t="str">
        <f t="shared" si="480"/>
        <v>0</v>
      </c>
      <c r="AF149" s="633"/>
      <c r="AG149" s="494"/>
      <c r="AH149" s="475"/>
      <c r="AI149" s="630"/>
      <c r="AJ149" s="478"/>
      <c r="AK149" s="478"/>
      <c r="AL149" s="478"/>
      <c r="AM149" s="630"/>
      <c r="AN149" s="483"/>
      <c r="AO149" s="483"/>
      <c r="AP149" s="479"/>
      <c r="AQ149" s="476"/>
      <c r="AR149" s="476"/>
      <c r="AS149" s="477"/>
    </row>
    <row r="150" spans="2:45" ht="116.25" customHeight="1" x14ac:dyDescent="0.25">
      <c r="B150" s="484" t="str">
        <f>'3-IDENTIFICACIÓN DEL RIESGO'!B150</f>
        <v>Administración de Bienes y Servicios</v>
      </c>
      <c r="C150" s="391" t="str">
        <f>'3-IDENTIFICACIÓN DEL RIESGO'!E150</f>
        <v>1. Subdirección Administrativa y Financiera.
2. Secretaría General.</v>
      </c>
      <c r="D150" s="495" t="str">
        <f>'3-IDENTIFICACIÓN DEL RIESGO'!G150</f>
        <v>Pérdida o uso indebido de bienes devolutivos de la Agencia Nacional de Tierras para beneficio personal o de terceros</v>
      </c>
      <c r="E150" s="495"/>
      <c r="F150" s="634" t="s">
        <v>879</v>
      </c>
      <c r="G150" s="634" t="s">
        <v>661</v>
      </c>
      <c r="H150" s="634" t="s">
        <v>880</v>
      </c>
      <c r="I150" s="634" t="s">
        <v>881</v>
      </c>
      <c r="J150" s="634" t="s">
        <v>882</v>
      </c>
      <c r="K150" s="634" t="s">
        <v>883</v>
      </c>
      <c r="L150" s="634" t="s">
        <v>884</v>
      </c>
      <c r="M150" s="627" t="s">
        <v>186</v>
      </c>
      <c r="N150" s="169">
        <f t="shared" si="470"/>
        <v>15</v>
      </c>
      <c r="O150" s="156" t="s">
        <v>187</v>
      </c>
      <c r="P150" s="169">
        <f t="shared" si="471"/>
        <v>15</v>
      </c>
      <c r="Q150" s="156" t="s">
        <v>188</v>
      </c>
      <c r="R150" s="169">
        <f t="shared" si="472"/>
        <v>15</v>
      </c>
      <c r="S150" s="156" t="s">
        <v>61</v>
      </c>
      <c r="T150" s="169">
        <f t="shared" si="473"/>
        <v>15</v>
      </c>
      <c r="U150" s="156" t="s">
        <v>189</v>
      </c>
      <c r="V150" s="169">
        <f t="shared" si="474"/>
        <v>15</v>
      </c>
      <c r="W150" s="156" t="s">
        <v>190</v>
      </c>
      <c r="X150" s="169">
        <f t="shared" si="475"/>
        <v>15</v>
      </c>
      <c r="Y150" s="156" t="s">
        <v>191</v>
      </c>
      <c r="Z150" s="169">
        <f t="shared" si="476"/>
        <v>10</v>
      </c>
      <c r="AA150" s="116">
        <f t="shared" si="477"/>
        <v>100</v>
      </c>
      <c r="AB150" s="117" t="str">
        <f t="shared" si="478"/>
        <v>Fuerte</v>
      </c>
      <c r="AC150" s="628" t="s">
        <v>64</v>
      </c>
      <c r="AD150" s="168" t="str">
        <f t="shared" si="479"/>
        <v>Fuerte</v>
      </c>
      <c r="AE150" s="118" t="str">
        <f t="shared" si="480"/>
        <v>100</v>
      </c>
      <c r="AF150" s="629">
        <v>1</v>
      </c>
      <c r="AG150" s="493">
        <f t="shared" ref="AG150" si="509">(AE150+AE151)/AF150</f>
        <v>100</v>
      </c>
      <c r="AH150" s="474" t="str">
        <f t="shared" ref="AH150" si="510">IF(AG150&lt;50,"Débil",IF(AG150&lt;=99,"Moderado",IF(AG150=100,"Fuerte",IF(AG150="","ERROR"))))</f>
        <v>Fuerte</v>
      </c>
      <c r="AI150" s="630" t="s">
        <v>92</v>
      </c>
      <c r="AJ150" s="478">
        <f t="shared" ref="AJ150" si="511">IF(AH150="Débil",0,IF(AND(AH150="Moderado",AI150="Directamente"),1,IF(AND(AH150="Moderado",AI150="No disminuye"),0,IF(AND(AH150="Fuerte",AI150="Directamente"),2,IF(AND(AH150="Fuerte",AI150="No disminuye"),0)))))</f>
        <v>2</v>
      </c>
      <c r="AK150" s="478">
        <f>('4-VALORACIÓN DEL RIESGO'!H80-AJ150)</f>
        <v>2</v>
      </c>
      <c r="AL150" s="478" t="str">
        <f t="shared" ref="AL150" si="512">IF(AK150=5,"Casi Seguro",IF(AK150=4,"Probable",IF(AK150=3,"Posible",IF(AK150=2,"Improbable",IF(AK150=1,"Rara Vez",IF(AK150=0,"Rara Vez",IF(AK150&lt;0,"Rara Vez")))))))</f>
        <v>Improbable</v>
      </c>
      <c r="AM150" s="630" t="s">
        <v>94</v>
      </c>
      <c r="AN150" s="482">
        <f t="shared" ref="AN150" si="513">IF(AH150="Débil",0,IF(AND(AH150="Moderado",AM150="Directamente"),1,IF(AND(AH150="Moderado",AM150="Indirectamente"),0,IF(AND(AH150="Moderado",AM150="No disminuye"),0,IF(AND(AH150="Fuerte",AM150="Directamente"),2,IF(AND(AH150="Fuerte",AM150="Indirectamente"),1,IF(AND(AH150="Fuerte",AM150="No disminuye"),0)))))))</f>
        <v>0</v>
      </c>
      <c r="AO150" s="482">
        <f>('4-VALORACIÓN DEL RIESGO'!AD80-AN150)</f>
        <v>4</v>
      </c>
      <c r="AP150" s="479" t="str">
        <f t="shared" ref="AP150" si="514">IF(AO150=5,"Catastrófico",IF(AO150=4,"Mayor",IF(AO150=3,"Moderado",IF(AO150=2,"Moderado",IF(AO150=1,"Moderado")))))</f>
        <v>Mayor</v>
      </c>
      <c r="AQ150" s="476" t="str">
        <f t="shared" ref="AQ150" si="515">IF(OR(AND(AP150="Moderado",AL150="Rara Vez"),AND(AP150="Moderado",AL150="Improbable")),"Moderado",IF(OR(AND(AP150="Mayor",AL150="Improbable"),AND(AP150="Mayor",AL150="Rara Vez"),AND(AP150="Moderado",AL150="Probable"),AND(AP150="Moderado",AL150="Posible")),"Alto",IF(OR(AND(AP150="Moderado",AL150="Casi Seguro"),AND(AP150="Mayor",AL150="Posible"),AND(AP150="Mayor",AL150="Probable"),AND(AP150="Mayor",AL150="Casi Seguro")),"Extremo",IF(AP150="Catastrófico","Extremo"))))</f>
        <v>Alto</v>
      </c>
      <c r="AR150" s="476"/>
      <c r="AS150" s="477" t="s">
        <v>428</v>
      </c>
    </row>
    <row r="151" spans="2:45" ht="30.75" thickBot="1" x14ac:dyDescent="0.3">
      <c r="B151" s="485"/>
      <c r="C151" s="392"/>
      <c r="D151" s="495"/>
      <c r="E151" s="495"/>
      <c r="F151" s="634"/>
      <c r="G151" s="634"/>
      <c r="H151" s="634"/>
      <c r="I151" s="634"/>
      <c r="J151" s="634"/>
      <c r="K151" s="634"/>
      <c r="L151" s="634"/>
      <c r="M151" s="627"/>
      <c r="N151" s="169" t="b">
        <f t="shared" si="470"/>
        <v>0</v>
      </c>
      <c r="O151" s="156"/>
      <c r="P151" s="169" t="b">
        <f t="shared" si="471"/>
        <v>0</v>
      </c>
      <c r="Q151" s="156"/>
      <c r="R151" s="169" t="b">
        <f t="shared" si="472"/>
        <v>0</v>
      </c>
      <c r="S151" s="156"/>
      <c r="T151" s="169" t="b">
        <f t="shared" si="473"/>
        <v>0</v>
      </c>
      <c r="U151" s="156"/>
      <c r="V151" s="169" t="b">
        <f t="shared" si="474"/>
        <v>0</v>
      </c>
      <c r="W151" s="156"/>
      <c r="X151" s="169" t="b">
        <f t="shared" si="475"/>
        <v>0</v>
      </c>
      <c r="Y151" s="156"/>
      <c r="Z151" s="169" t="b">
        <f t="shared" si="476"/>
        <v>0</v>
      </c>
      <c r="AA151" s="116">
        <f t="shared" si="477"/>
        <v>0</v>
      </c>
      <c r="AB151" s="117" t="str">
        <f t="shared" si="478"/>
        <v>Débil</v>
      </c>
      <c r="AC151" s="628"/>
      <c r="AD151" s="168" t="str">
        <f t="shared" si="479"/>
        <v>Débil</v>
      </c>
      <c r="AE151" s="118" t="str">
        <f t="shared" si="480"/>
        <v>0</v>
      </c>
      <c r="AF151" s="633"/>
      <c r="AG151" s="494"/>
      <c r="AH151" s="475"/>
      <c r="AI151" s="630"/>
      <c r="AJ151" s="478"/>
      <c r="AK151" s="478"/>
      <c r="AL151" s="478"/>
      <c r="AM151" s="630"/>
      <c r="AN151" s="483"/>
      <c r="AO151" s="483"/>
      <c r="AP151" s="479"/>
      <c r="AQ151" s="476"/>
      <c r="AR151" s="476"/>
      <c r="AS151" s="477"/>
    </row>
    <row r="152" spans="2:45" ht="108.75" customHeight="1" x14ac:dyDescent="0.25">
      <c r="B152" s="485"/>
      <c r="C152" s="392"/>
      <c r="D152" s="495" t="str">
        <f>'3-IDENTIFICACIÓN DEL RIESGO'!G152</f>
        <v>Pérdida o manipulación de expedientes con información institucional para beneficio particular o de un tercero</v>
      </c>
      <c r="E152" s="495"/>
      <c r="F152" s="636" t="s">
        <v>885</v>
      </c>
      <c r="G152" s="636" t="s">
        <v>661</v>
      </c>
      <c r="H152" s="636" t="s">
        <v>886</v>
      </c>
      <c r="I152" s="636" t="s">
        <v>887</v>
      </c>
      <c r="J152" s="636" t="s">
        <v>888</v>
      </c>
      <c r="K152" s="636" t="s">
        <v>889</v>
      </c>
      <c r="L152" s="636" t="s">
        <v>890</v>
      </c>
      <c r="M152" s="627" t="s">
        <v>186</v>
      </c>
      <c r="N152" s="169">
        <f t="shared" si="470"/>
        <v>15</v>
      </c>
      <c r="O152" s="156" t="s">
        <v>187</v>
      </c>
      <c r="P152" s="169">
        <f t="shared" si="471"/>
        <v>15</v>
      </c>
      <c r="Q152" s="156" t="s">
        <v>188</v>
      </c>
      <c r="R152" s="169">
        <f t="shared" si="472"/>
        <v>15</v>
      </c>
      <c r="S152" s="156" t="s">
        <v>61</v>
      </c>
      <c r="T152" s="169">
        <f t="shared" si="473"/>
        <v>15</v>
      </c>
      <c r="U152" s="156" t="s">
        <v>189</v>
      </c>
      <c r="V152" s="169">
        <f t="shared" si="474"/>
        <v>15</v>
      </c>
      <c r="W152" s="156" t="s">
        <v>190</v>
      </c>
      <c r="X152" s="169">
        <f t="shared" si="475"/>
        <v>15</v>
      </c>
      <c r="Y152" s="156" t="s">
        <v>191</v>
      </c>
      <c r="Z152" s="169">
        <f t="shared" si="476"/>
        <v>10</v>
      </c>
      <c r="AA152" s="116">
        <f t="shared" si="477"/>
        <v>100</v>
      </c>
      <c r="AB152" s="117" t="str">
        <f t="shared" si="478"/>
        <v>Fuerte</v>
      </c>
      <c r="AC152" s="628" t="s">
        <v>64</v>
      </c>
      <c r="AD152" s="168" t="str">
        <f t="shared" si="479"/>
        <v>Fuerte</v>
      </c>
      <c r="AE152" s="118" t="str">
        <f t="shared" si="480"/>
        <v>100</v>
      </c>
      <c r="AF152" s="629">
        <v>1</v>
      </c>
      <c r="AG152" s="493">
        <f t="shared" ref="AG152" si="516">(AE152+AE153)/AF152</f>
        <v>100</v>
      </c>
      <c r="AH152" s="474" t="str">
        <f t="shared" ref="AH152" si="517">IF(AG152&lt;50,"Débil",IF(AG152&lt;=99,"Moderado",IF(AG152=100,"Fuerte",IF(AG152="","ERROR"))))</f>
        <v>Fuerte</v>
      </c>
      <c r="AI152" s="630" t="s">
        <v>92</v>
      </c>
      <c r="AJ152" s="478">
        <f t="shared" ref="AJ152" si="518">IF(AH152="Débil",0,IF(AND(AH152="Moderado",AI152="Directamente"),1,IF(AND(AH152="Moderado",AI152="No disminuye"),0,IF(AND(AH152="Fuerte",AI152="Directamente"),2,IF(AND(AH152="Fuerte",AI152="No disminuye"),0)))))</f>
        <v>2</v>
      </c>
      <c r="AK152" s="478">
        <f>('4-VALORACIÓN DEL RIESGO'!H81-AJ152)</f>
        <v>1</v>
      </c>
      <c r="AL152" s="478" t="str">
        <f t="shared" ref="AL152" si="519">IF(AK152=5,"Casi Seguro",IF(AK152=4,"Probable",IF(AK152=3,"Posible",IF(AK152=2,"Improbable",IF(AK152=1,"Rara Vez",IF(AK152=0,"Rara Vez",IF(AK152&lt;0,"Rara Vez")))))))</f>
        <v>Rara Vez</v>
      </c>
      <c r="AM152" s="630" t="s">
        <v>94</v>
      </c>
      <c r="AN152" s="482">
        <f t="shared" ref="AN152" si="520">IF(AH152="Débil",0,IF(AND(AH152="Moderado",AM152="Directamente"),1,IF(AND(AH152="Moderado",AM152="Indirectamente"),0,IF(AND(AH152="Moderado",AM152="No disminuye"),0,IF(AND(AH152="Fuerte",AM152="Directamente"),2,IF(AND(AH152="Fuerte",AM152="Indirectamente"),1,IF(AND(AH152="Fuerte",AM152="No disminuye"),0)))))))</f>
        <v>0</v>
      </c>
      <c r="AO152" s="482">
        <f>('4-VALORACIÓN DEL RIESGO'!AD81-AN152)</f>
        <v>5</v>
      </c>
      <c r="AP152" s="479" t="str">
        <f t="shared" ref="AP152" si="521">IF(AO152=5,"Catastrófico",IF(AO152=4,"Mayor",IF(AO152=3,"Moderado",IF(AO152=2,"Moderado",IF(AO152=1,"Moderado")))))</f>
        <v>Catastrófico</v>
      </c>
      <c r="AQ152" s="476" t="str">
        <f t="shared" ref="AQ152" si="522">IF(OR(AND(AP152="Moderado",AL152="Rara Vez"),AND(AP152="Moderado",AL152="Improbable")),"Moderado",IF(OR(AND(AP152="Mayor",AL152="Improbable"),AND(AP152="Mayor",AL152="Rara Vez"),AND(AP152="Moderado",AL152="Probable"),AND(AP152="Moderado",AL152="Posible")),"Alto",IF(OR(AND(AP152="Moderado",AL152="Casi Seguro"),AND(AP152="Mayor",AL152="Posible"),AND(AP152="Mayor",AL152="Probable"),AND(AP152="Mayor",AL152="Casi Seguro")),"Extremo",IF(AP152="Catastrófico","Extremo"))))</f>
        <v>Extremo</v>
      </c>
      <c r="AR152" s="476"/>
      <c r="AS152" s="477" t="s">
        <v>428</v>
      </c>
    </row>
    <row r="153" spans="2:45" ht="30.75" thickBot="1" x14ac:dyDescent="0.3">
      <c r="B153" s="485"/>
      <c r="C153" s="392"/>
      <c r="D153" s="495"/>
      <c r="E153" s="495"/>
      <c r="F153" s="634"/>
      <c r="G153" s="634"/>
      <c r="H153" s="634"/>
      <c r="I153" s="634"/>
      <c r="J153" s="634"/>
      <c r="K153" s="634"/>
      <c r="L153" s="634"/>
      <c r="M153" s="627"/>
      <c r="N153" s="169" t="b">
        <f t="shared" si="470"/>
        <v>0</v>
      </c>
      <c r="O153" s="156"/>
      <c r="P153" s="169" t="b">
        <f t="shared" si="471"/>
        <v>0</v>
      </c>
      <c r="Q153" s="156"/>
      <c r="R153" s="169" t="b">
        <f t="shared" si="472"/>
        <v>0</v>
      </c>
      <c r="S153" s="156"/>
      <c r="T153" s="169" t="b">
        <f t="shared" si="473"/>
        <v>0</v>
      </c>
      <c r="U153" s="156"/>
      <c r="V153" s="169" t="b">
        <f t="shared" si="474"/>
        <v>0</v>
      </c>
      <c r="W153" s="156"/>
      <c r="X153" s="169" t="b">
        <f t="shared" si="475"/>
        <v>0</v>
      </c>
      <c r="Y153" s="156"/>
      <c r="Z153" s="169" t="b">
        <f t="shared" si="476"/>
        <v>0</v>
      </c>
      <c r="AA153" s="116">
        <f t="shared" si="477"/>
        <v>0</v>
      </c>
      <c r="AB153" s="117" t="str">
        <f t="shared" si="478"/>
        <v>Débil</v>
      </c>
      <c r="AC153" s="628"/>
      <c r="AD153" s="168" t="str">
        <f t="shared" si="479"/>
        <v>Débil</v>
      </c>
      <c r="AE153" s="118" t="str">
        <f t="shared" si="480"/>
        <v>0</v>
      </c>
      <c r="AF153" s="633"/>
      <c r="AG153" s="494"/>
      <c r="AH153" s="475"/>
      <c r="AI153" s="630"/>
      <c r="AJ153" s="478"/>
      <c r="AK153" s="478"/>
      <c r="AL153" s="478"/>
      <c r="AM153" s="630"/>
      <c r="AN153" s="483"/>
      <c r="AO153" s="483"/>
      <c r="AP153" s="479"/>
      <c r="AQ153" s="476"/>
      <c r="AR153" s="476"/>
      <c r="AS153" s="477"/>
    </row>
    <row r="154" spans="2:45" ht="30" x14ac:dyDescent="0.25">
      <c r="B154" s="485"/>
      <c r="C154" s="392"/>
      <c r="D154" s="495" t="str">
        <f>'3-IDENTIFICACIÓN DEL RIESGO'!G154</f>
        <v>Riesgo 3</v>
      </c>
      <c r="E154" s="495"/>
      <c r="F154" s="634"/>
      <c r="G154" s="634"/>
      <c r="H154" s="634"/>
      <c r="I154" s="634"/>
      <c r="J154" s="634"/>
      <c r="K154" s="634"/>
      <c r="L154" s="634"/>
      <c r="M154" s="627"/>
      <c r="N154" s="169" t="b">
        <f t="shared" si="470"/>
        <v>0</v>
      </c>
      <c r="O154" s="156"/>
      <c r="P154" s="169" t="b">
        <f t="shared" si="471"/>
        <v>0</v>
      </c>
      <c r="Q154" s="156"/>
      <c r="R154" s="169" t="b">
        <f t="shared" si="472"/>
        <v>0</v>
      </c>
      <c r="S154" s="156"/>
      <c r="T154" s="169" t="b">
        <f t="shared" si="473"/>
        <v>0</v>
      </c>
      <c r="U154" s="156"/>
      <c r="V154" s="169" t="b">
        <f t="shared" si="474"/>
        <v>0</v>
      </c>
      <c r="W154" s="156"/>
      <c r="X154" s="169" t="b">
        <f t="shared" si="475"/>
        <v>0</v>
      </c>
      <c r="Y154" s="156"/>
      <c r="Z154" s="169" t="b">
        <f t="shared" si="476"/>
        <v>0</v>
      </c>
      <c r="AA154" s="116">
        <f t="shared" si="477"/>
        <v>0</v>
      </c>
      <c r="AB154" s="117" t="str">
        <f t="shared" si="478"/>
        <v>Débil</v>
      </c>
      <c r="AC154" s="628"/>
      <c r="AD154" s="168" t="str">
        <f t="shared" si="479"/>
        <v>Débil</v>
      </c>
      <c r="AE154" s="118" t="str">
        <f t="shared" si="480"/>
        <v>0</v>
      </c>
      <c r="AF154" s="629"/>
      <c r="AG154" s="493" t="e">
        <f t="shared" ref="AG154" si="523">(AE154+AE155)/AF154</f>
        <v>#DIV/0!</v>
      </c>
      <c r="AH154" s="474" t="e">
        <f t="shared" ref="AH154" si="524">IF(AG154&lt;50,"Débil",IF(AG154&lt;=99,"Moderado",IF(AG154=100,"Fuerte",IF(AG154="","ERROR"))))</f>
        <v>#DIV/0!</v>
      </c>
      <c r="AI154" s="630"/>
      <c r="AJ154" s="478" t="e">
        <f t="shared" ref="AJ154" si="525">IF(AH154="Débil",0,IF(AND(AH154="Moderado",AI154="Directamente"),1,IF(AND(AH154="Moderado",AI154="No disminuye"),0,IF(AND(AH154="Fuerte",AI154="Directamente"),2,IF(AND(AH154="Fuerte",AI154="No disminuye"),0)))))</f>
        <v>#DIV/0!</v>
      </c>
      <c r="AK154" s="478" t="e">
        <f>('4-VALORACIÓN DEL RIESGO'!H82-AJ154)</f>
        <v>#DIV/0!</v>
      </c>
      <c r="AL154" s="478" t="e">
        <f t="shared" ref="AL154" si="526">IF(AK154=5,"Casi Seguro",IF(AK154=4,"Probable",IF(AK154=3,"Posible",IF(AK154=2,"Improbable",IF(AK154=1,"Rara Vez",IF(AK154=0,"Rara Vez",IF(AK154&lt;0,"Rara Vez")))))))</f>
        <v>#DIV/0!</v>
      </c>
      <c r="AM154" s="630"/>
      <c r="AN154" s="482" t="e">
        <f t="shared" ref="AN154" si="527">IF(AH154="Débil",0,IF(AND(AH154="Moderado",AM154="Directamente"),1,IF(AND(AH154="Moderado",AM154="Indirectamente"),0,IF(AND(AH154="Moderado",AM154="No disminuye"),0,IF(AND(AH154="Fuerte",AM154="Directamente"),2,IF(AND(AH154="Fuerte",AM154="Indirectamente"),1,IF(AND(AH154="Fuerte",AM154="No disminuye"),0)))))))</f>
        <v>#DIV/0!</v>
      </c>
      <c r="AO154" s="482" t="e">
        <f>('4-VALORACIÓN DEL RIESGO'!AD82-AN154)</f>
        <v>#DIV/0!</v>
      </c>
      <c r="AP154" s="479" t="e">
        <f t="shared" ref="AP154" si="528">IF(AO154=5,"Catastrófico",IF(AO154=4,"Mayor",IF(AO154=3,"Moderado",IF(AO154=2,"Moderado",IF(AO154=1,"Moderado")))))</f>
        <v>#DIV/0!</v>
      </c>
      <c r="AQ154" s="476" t="e">
        <f t="shared" ref="AQ154" si="529">IF(OR(AND(AP154="Moderado",AL154="Rara Vez"),AND(AP154="Moderado",AL154="Improbable")),"Moderado",IF(OR(AND(AP154="Mayor",AL154="Improbable"),AND(AP154="Mayor",AL154="Rara Vez"),AND(AP154="Moderado",AL154="Probable"),AND(AP154="Moderado",AL154="Posible")),"Alto",IF(OR(AND(AP154="Moderado",AL154="Casi Seguro"),AND(AP154="Mayor",AL154="Posible"),AND(AP154="Mayor",AL154="Probable"),AND(AP154="Mayor",AL154="Casi Seguro")),"Extremo",IF(AP154="Catastrófico","Extremo"))))</f>
        <v>#DIV/0!</v>
      </c>
      <c r="AR154" s="476"/>
      <c r="AS154" s="477" t="s">
        <v>428</v>
      </c>
    </row>
    <row r="155" spans="2:45" ht="30.75" thickBot="1" x14ac:dyDescent="0.3">
      <c r="B155" s="485"/>
      <c r="C155" s="392"/>
      <c r="D155" s="495"/>
      <c r="E155" s="495"/>
      <c r="F155" s="634"/>
      <c r="G155" s="634"/>
      <c r="H155" s="634"/>
      <c r="I155" s="634"/>
      <c r="J155" s="634"/>
      <c r="K155" s="634"/>
      <c r="L155" s="634"/>
      <c r="M155" s="627"/>
      <c r="N155" s="169" t="b">
        <f t="shared" si="470"/>
        <v>0</v>
      </c>
      <c r="O155" s="156"/>
      <c r="P155" s="169" t="b">
        <f t="shared" si="471"/>
        <v>0</v>
      </c>
      <c r="Q155" s="156"/>
      <c r="R155" s="169" t="b">
        <f t="shared" si="472"/>
        <v>0</v>
      </c>
      <c r="S155" s="156"/>
      <c r="T155" s="169" t="b">
        <f t="shared" si="473"/>
        <v>0</v>
      </c>
      <c r="U155" s="156"/>
      <c r="V155" s="169" t="b">
        <f t="shared" si="474"/>
        <v>0</v>
      </c>
      <c r="W155" s="156"/>
      <c r="X155" s="169" t="b">
        <f t="shared" si="475"/>
        <v>0</v>
      </c>
      <c r="Y155" s="156"/>
      <c r="Z155" s="169" t="b">
        <f t="shared" si="476"/>
        <v>0</v>
      </c>
      <c r="AA155" s="116">
        <f t="shared" si="477"/>
        <v>0</v>
      </c>
      <c r="AB155" s="117" t="str">
        <f t="shared" si="478"/>
        <v>Débil</v>
      </c>
      <c r="AC155" s="628"/>
      <c r="AD155" s="168" t="str">
        <f t="shared" si="479"/>
        <v>Débil</v>
      </c>
      <c r="AE155" s="118" t="str">
        <f t="shared" si="480"/>
        <v>0</v>
      </c>
      <c r="AF155" s="633"/>
      <c r="AG155" s="494"/>
      <c r="AH155" s="475"/>
      <c r="AI155" s="630"/>
      <c r="AJ155" s="478"/>
      <c r="AK155" s="478"/>
      <c r="AL155" s="478"/>
      <c r="AM155" s="630"/>
      <c r="AN155" s="483"/>
      <c r="AO155" s="483"/>
      <c r="AP155" s="479"/>
      <c r="AQ155" s="476"/>
      <c r="AR155" s="476"/>
      <c r="AS155" s="477"/>
    </row>
    <row r="156" spans="2:45" ht="30" x14ac:dyDescent="0.25">
      <c r="B156" s="485"/>
      <c r="C156" s="392"/>
      <c r="D156" s="495" t="str">
        <f>'3-IDENTIFICACIÓN DEL RIESGO'!G156</f>
        <v>Riesgo 4</v>
      </c>
      <c r="E156" s="495"/>
      <c r="F156" s="634"/>
      <c r="G156" s="634"/>
      <c r="H156" s="634"/>
      <c r="I156" s="634"/>
      <c r="J156" s="634"/>
      <c r="K156" s="634"/>
      <c r="L156" s="634"/>
      <c r="M156" s="627"/>
      <c r="N156" s="169" t="b">
        <f t="shared" si="470"/>
        <v>0</v>
      </c>
      <c r="O156" s="156"/>
      <c r="P156" s="169" t="b">
        <f t="shared" si="471"/>
        <v>0</v>
      </c>
      <c r="Q156" s="156"/>
      <c r="R156" s="169" t="b">
        <f t="shared" si="472"/>
        <v>0</v>
      </c>
      <c r="S156" s="156"/>
      <c r="T156" s="169" t="b">
        <f t="shared" si="473"/>
        <v>0</v>
      </c>
      <c r="U156" s="156"/>
      <c r="V156" s="169" t="b">
        <f t="shared" si="474"/>
        <v>0</v>
      </c>
      <c r="W156" s="156"/>
      <c r="X156" s="169" t="b">
        <f t="shared" si="475"/>
        <v>0</v>
      </c>
      <c r="Y156" s="156"/>
      <c r="Z156" s="169" t="b">
        <f t="shared" si="476"/>
        <v>0</v>
      </c>
      <c r="AA156" s="116">
        <f t="shared" si="477"/>
        <v>0</v>
      </c>
      <c r="AB156" s="117" t="str">
        <f t="shared" si="478"/>
        <v>Débil</v>
      </c>
      <c r="AC156" s="628"/>
      <c r="AD156" s="168" t="str">
        <f t="shared" si="479"/>
        <v>Débil</v>
      </c>
      <c r="AE156" s="118" t="str">
        <f t="shared" si="480"/>
        <v>0</v>
      </c>
      <c r="AF156" s="629"/>
      <c r="AG156" s="493" t="e">
        <f t="shared" ref="AG156" si="530">(AE156+AE157)/AF156</f>
        <v>#DIV/0!</v>
      </c>
      <c r="AH156" s="474" t="e">
        <f t="shared" ref="AH156" si="531">IF(AG156&lt;50,"Débil",IF(AG156&lt;=99,"Moderado",IF(AG156=100,"Fuerte",IF(AG156="","ERROR"))))</f>
        <v>#DIV/0!</v>
      </c>
      <c r="AI156" s="630"/>
      <c r="AJ156" s="478" t="e">
        <f t="shared" ref="AJ156" si="532">IF(AH156="Débil",0,IF(AND(AH156="Moderado",AI156="Directamente"),1,IF(AND(AH156="Moderado",AI156="No disminuye"),0,IF(AND(AH156="Fuerte",AI156="Directamente"),2,IF(AND(AH156="Fuerte",AI156="No disminuye"),0)))))</f>
        <v>#DIV/0!</v>
      </c>
      <c r="AK156" s="478" t="e">
        <f>('4-VALORACIÓN DEL RIESGO'!H83-AJ156)</f>
        <v>#DIV/0!</v>
      </c>
      <c r="AL156" s="478" t="e">
        <f t="shared" ref="AL156" si="533">IF(AK156=5,"Casi Seguro",IF(AK156=4,"Probable",IF(AK156=3,"Posible",IF(AK156=2,"Improbable",IF(AK156=1,"Rara Vez",IF(AK156=0,"Rara Vez",IF(AK156&lt;0,"Rara Vez")))))))</f>
        <v>#DIV/0!</v>
      </c>
      <c r="AM156" s="630"/>
      <c r="AN156" s="482" t="e">
        <f t="shared" ref="AN156" si="534">IF(AH156="Débil",0,IF(AND(AH156="Moderado",AM156="Directamente"),1,IF(AND(AH156="Moderado",AM156="Indirectamente"),0,IF(AND(AH156="Moderado",AM156="No disminuye"),0,IF(AND(AH156="Fuerte",AM156="Directamente"),2,IF(AND(AH156="Fuerte",AM156="Indirectamente"),1,IF(AND(AH156="Fuerte",AM156="No disminuye"),0)))))))</f>
        <v>#DIV/0!</v>
      </c>
      <c r="AO156" s="482" t="e">
        <f>('4-VALORACIÓN DEL RIESGO'!AD83-AN156)</f>
        <v>#DIV/0!</v>
      </c>
      <c r="AP156" s="479" t="e">
        <f t="shared" ref="AP156" si="535">IF(AO156=5,"Catastrófico",IF(AO156=4,"Mayor",IF(AO156=3,"Moderado",IF(AO156=2,"Moderado",IF(AO156=1,"Moderado")))))</f>
        <v>#DIV/0!</v>
      </c>
      <c r="AQ156" s="476" t="e">
        <f t="shared" ref="AQ156" si="536">IF(OR(AND(AP156="Moderado",AL156="Rara Vez"),AND(AP156="Moderado",AL156="Improbable")),"Moderado",IF(OR(AND(AP156="Mayor",AL156="Improbable"),AND(AP156="Mayor",AL156="Rara Vez"),AND(AP156="Moderado",AL156="Probable"),AND(AP156="Moderado",AL156="Posible")),"Alto",IF(OR(AND(AP156="Moderado",AL156="Casi Seguro"),AND(AP156="Mayor",AL156="Posible"),AND(AP156="Mayor",AL156="Probable"),AND(AP156="Mayor",AL156="Casi Seguro")),"Extremo",IF(AP156="Catastrófico","Extremo"))))</f>
        <v>#DIV/0!</v>
      </c>
      <c r="AR156" s="476"/>
      <c r="AS156" s="477" t="s">
        <v>428</v>
      </c>
    </row>
    <row r="157" spans="2:45" ht="30.75" thickBot="1" x14ac:dyDescent="0.3">
      <c r="B157" s="485"/>
      <c r="C157" s="392"/>
      <c r="D157" s="495"/>
      <c r="E157" s="495"/>
      <c r="F157" s="634"/>
      <c r="G157" s="634"/>
      <c r="H157" s="634"/>
      <c r="I157" s="634"/>
      <c r="J157" s="634"/>
      <c r="K157" s="634"/>
      <c r="L157" s="634"/>
      <c r="M157" s="627"/>
      <c r="N157" s="169" t="b">
        <f t="shared" si="470"/>
        <v>0</v>
      </c>
      <c r="O157" s="156"/>
      <c r="P157" s="169" t="b">
        <f t="shared" si="471"/>
        <v>0</v>
      </c>
      <c r="Q157" s="156"/>
      <c r="R157" s="169" t="b">
        <f t="shared" si="472"/>
        <v>0</v>
      </c>
      <c r="S157" s="156"/>
      <c r="T157" s="169" t="b">
        <f t="shared" si="473"/>
        <v>0</v>
      </c>
      <c r="U157" s="156"/>
      <c r="V157" s="169" t="b">
        <f t="shared" si="474"/>
        <v>0</v>
      </c>
      <c r="W157" s="156"/>
      <c r="X157" s="169" t="b">
        <f t="shared" si="475"/>
        <v>0</v>
      </c>
      <c r="Y157" s="156"/>
      <c r="Z157" s="169" t="b">
        <f t="shared" si="476"/>
        <v>0</v>
      </c>
      <c r="AA157" s="116">
        <f t="shared" si="477"/>
        <v>0</v>
      </c>
      <c r="AB157" s="117" t="str">
        <f t="shared" si="478"/>
        <v>Débil</v>
      </c>
      <c r="AC157" s="628"/>
      <c r="AD157" s="168" t="str">
        <f t="shared" si="479"/>
        <v>Débil</v>
      </c>
      <c r="AE157" s="118" t="str">
        <f t="shared" si="480"/>
        <v>0</v>
      </c>
      <c r="AF157" s="633"/>
      <c r="AG157" s="494"/>
      <c r="AH157" s="475"/>
      <c r="AI157" s="630"/>
      <c r="AJ157" s="478"/>
      <c r="AK157" s="478"/>
      <c r="AL157" s="478"/>
      <c r="AM157" s="630"/>
      <c r="AN157" s="483"/>
      <c r="AO157" s="483"/>
      <c r="AP157" s="479"/>
      <c r="AQ157" s="476"/>
      <c r="AR157" s="476"/>
      <c r="AS157" s="477"/>
    </row>
    <row r="158" spans="2:45" ht="30" x14ac:dyDescent="0.25">
      <c r="B158" s="485"/>
      <c r="C158" s="392"/>
      <c r="D158" s="495" t="str">
        <f>'3-IDENTIFICACIÓN DEL RIESGO'!G158</f>
        <v>Riesgo 5</v>
      </c>
      <c r="E158" s="495"/>
      <c r="F158" s="634"/>
      <c r="G158" s="634"/>
      <c r="H158" s="634"/>
      <c r="I158" s="634"/>
      <c r="J158" s="634"/>
      <c r="K158" s="634"/>
      <c r="L158" s="634"/>
      <c r="M158" s="627"/>
      <c r="N158" s="169" t="b">
        <f t="shared" si="470"/>
        <v>0</v>
      </c>
      <c r="O158" s="156"/>
      <c r="P158" s="169" t="b">
        <f t="shared" si="471"/>
        <v>0</v>
      </c>
      <c r="Q158" s="156"/>
      <c r="R158" s="169" t="b">
        <f t="shared" si="472"/>
        <v>0</v>
      </c>
      <c r="S158" s="156"/>
      <c r="T158" s="169" t="b">
        <f t="shared" si="473"/>
        <v>0</v>
      </c>
      <c r="U158" s="156"/>
      <c r="V158" s="169" t="b">
        <f t="shared" si="474"/>
        <v>0</v>
      </c>
      <c r="W158" s="156"/>
      <c r="X158" s="169" t="b">
        <f t="shared" si="475"/>
        <v>0</v>
      </c>
      <c r="Y158" s="156"/>
      <c r="Z158" s="169" t="b">
        <f t="shared" si="476"/>
        <v>0</v>
      </c>
      <c r="AA158" s="116">
        <f t="shared" si="477"/>
        <v>0</v>
      </c>
      <c r="AB158" s="117" t="str">
        <f t="shared" si="478"/>
        <v>Débil</v>
      </c>
      <c r="AC158" s="628"/>
      <c r="AD158" s="168" t="str">
        <f t="shared" si="479"/>
        <v>Débil</v>
      </c>
      <c r="AE158" s="118" t="str">
        <f t="shared" si="480"/>
        <v>0</v>
      </c>
      <c r="AF158" s="629"/>
      <c r="AG158" s="493" t="e">
        <f t="shared" ref="AG158" si="537">(AE158+AE159)/AF158</f>
        <v>#DIV/0!</v>
      </c>
      <c r="AH158" s="474" t="e">
        <f t="shared" ref="AH158" si="538">IF(AG158&lt;50,"Débil",IF(AG158&lt;=99,"Moderado",IF(AG158=100,"Fuerte",IF(AG158="","ERROR"))))</f>
        <v>#DIV/0!</v>
      </c>
      <c r="AI158" s="630"/>
      <c r="AJ158" s="478" t="e">
        <f t="shared" ref="AJ158" si="539">IF(AH158="Débil",0,IF(AND(AH158="Moderado",AI158="Directamente"),1,IF(AND(AH158="Moderado",AI158="No disminuye"),0,IF(AND(AH158="Fuerte",AI158="Directamente"),2,IF(AND(AH158="Fuerte",AI158="No disminuye"),0)))))</f>
        <v>#DIV/0!</v>
      </c>
      <c r="AK158" s="478" t="e">
        <f>('4-VALORACIÓN DEL RIESGO'!H84-AJ158)</f>
        <v>#DIV/0!</v>
      </c>
      <c r="AL158" s="478" t="e">
        <f t="shared" ref="AL158" si="540">IF(AK158=5,"Casi Seguro",IF(AK158=4,"Probable",IF(AK158=3,"Posible",IF(AK158=2,"Improbable",IF(AK158=1,"Rara Vez",IF(AK158=0,"Rara Vez",IF(AK158&lt;0,"Rara Vez")))))))</f>
        <v>#DIV/0!</v>
      </c>
      <c r="AM158" s="630"/>
      <c r="AN158" s="482" t="e">
        <f t="shared" ref="AN158" si="541">IF(AH158="Débil",0,IF(AND(AH158="Moderado",AM158="Directamente"),1,IF(AND(AH158="Moderado",AM158="Indirectamente"),0,IF(AND(AH158="Moderado",AM158="No disminuye"),0,IF(AND(AH158="Fuerte",AM158="Directamente"),2,IF(AND(AH158="Fuerte",AM158="Indirectamente"),1,IF(AND(AH158="Fuerte",AM158="No disminuye"),0)))))))</f>
        <v>#DIV/0!</v>
      </c>
      <c r="AO158" s="482" t="e">
        <f>('4-VALORACIÓN DEL RIESGO'!AD84-AN158)</f>
        <v>#DIV/0!</v>
      </c>
      <c r="AP158" s="479" t="e">
        <f t="shared" ref="AP158" si="542">IF(AO158=5,"Catastrófico",IF(AO158=4,"Mayor",IF(AO158=3,"Moderado",IF(AO158=2,"Moderado",IF(AO158=1,"Moderado")))))</f>
        <v>#DIV/0!</v>
      </c>
      <c r="AQ158" s="476" t="e">
        <f t="shared" ref="AQ158" si="543">IF(OR(AND(AP158="Moderado",AL158="Rara Vez"),AND(AP158="Moderado",AL158="Improbable")),"Moderado",IF(OR(AND(AP158="Mayor",AL158="Improbable"),AND(AP158="Mayor",AL158="Rara Vez"),AND(AP158="Moderado",AL158="Probable"),AND(AP158="Moderado",AL158="Posible")),"Alto",IF(OR(AND(AP158="Moderado",AL158="Casi Seguro"),AND(AP158="Mayor",AL158="Posible"),AND(AP158="Mayor",AL158="Probable"),AND(AP158="Mayor",AL158="Casi Seguro")),"Extremo",IF(AP158="Catastrófico","Extremo"))))</f>
        <v>#DIV/0!</v>
      </c>
      <c r="AR158" s="476"/>
      <c r="AS158" s="477" t="s">
        <v>428</v>
      </c>
    </row>
    <row r="159" spans="2:45" ht="30.75" thickBot="1" x14ac:dyDescent="0.3">
      <c r="B159" s="486"/>
      <c r="C159" s="393"/>
      <c r="D159" s="495"/>
      <c r="E159" s="495"/>
      <c r="F159" s="634"/>
      <c r="G159" s="634"/>
      <c r="H159" s="634"/>
      <c r="I159" s="634"/>
      <c r="J159" s="634"/>
      <c r="K159" s="634"/>
      <c r="L159" s="634"/>
      <c r="M159" s="627"/>
      <c r="N159" s="169" t="b">
        <f t="shared" si="470"/>
        <v>0</v>
      </c>
      <c r="O159" s="156"/>
      <c r="P159" s="169" t="b">
        <f t="shared" si="471"/>
        <v>0</v>
      </c>
      <c r="Q159" s="156"/>
      <c r="R159" s="169" t="b">
        <f t="shared" si="472"/>
        <v>0</v>
      </c>
      <c r="S159" s="156"/>
      <c r="T159" s="169" t="b">
        <f t="shared" si="473"/>
        <v>0</v>
      </c>
      <c r="U159" s="156"/>
      <c r="V159" s="169" t="b">
        <f t="shared" si="474"/>
        <v>0</v>
      </c>
      <c r="W159" s="156"/>
      <c r="X159" s="169" t="b">
        <f t="shared" si="475"/>
        <v>0</v>
      </c>
      <c r="Y159" s="156"/>
      <c r="Z159" s="169" t="b">
        <f t="shared" si="476"/>
        <v>0</v>
      </c>
      <c r="AA159" s="116">
        <f t="shared" si="477"/>
        <v>0</v>
      </c>
      <c r="AB159" s="117" t="str">
        <f t="shared" si="478"/>
        <v>Débil</v>
      </c>
      <c r="AC159" s="628"/>
      <c r="AD159" s="168" t="str">
        <f t="shared" si="479"/>
        <v>Débil</v>
      </c>
      <c r="AE159" s="118" t="str">
        <f t="shared" si="480"/>
        <v>0</v>
      </c>
      <c r="AF159" s="633"/>
      <c r="AG159" s="494"/>
      <c r="AH159" s="475"/>
      <c r="AI159" s="630"/>
      <c r="AJ159" s="478"/>
      <c r="AK159" s="478"/>
      <c r="AL159" s="478"/>
      <c r="AM159" s="630"/>
      <c r="AN159" s="483"/>
      <c r="AO159" s="483"/>
      <c r="AP159" s="479"/>
      <c r="AQ159" s="476"/>
      <c r="AR159" s="476"/>
      <c r="AS159" s="477"/>
    </row>
    <row r="160" spans="2:45" ht="108.75" customHeight="1" x14ac:dyDescent="0.25">
      <c r="B160" s="381" t="str">
        <f>'3-IDENTIFICACIÓN DEL RIESGO'!B160</f>
        <v>Gestión Financiera</v>
      </c>
      <c r="C160" s="382" t="str">
        <f>'3-IDENTIFICACIÓN DEL RIESGO'!E160</f>
        <v xml:space="preserve">1. Secretaría General.
2. Subdirección Administrativa y Financiera.
3. Subdirección de Administracion de Tierras de la Nación.
4. Oficina de Planeación </v>
      </c>
      <c r="D160" s="495" t="str">
        <f>'3-IDENTIFICACIÓN DEL RIESGO'!G160</f>
        <v>Constitución de obligaciones y/o pagos realizados por la Agencia Nacional de Tierras, sin el cumplimiento de requisitos legales, presupuestales y contables, en beneficio de un particular.</v>
      </c>
      <c r="E160" s="495"/>
      <c r="F160" s="634" t="s">
        <v>891</v>
      </c>
      <c r="G160" s="634" t="s">
        <v>655</v>
      </c>
      <c r="H160" s="634" t="s">
        <v>892</v>
      </c>
      <c r="I160" s="634" t="s">
        <v>893</v>
      </c>
      <c r="J160" s="634" t="s">
        <v>894</v>
      </c>
      <c r="K160" s="634" t="s">
        <v>895</v>
      </c>
      <c r="L160" s="634" t="s">
        <v>896</v>
      </c>
      <c r="M160" s="627" t="s">
        <v>186</v>
      </c>
      <c r="N160" s="169">
        <f t="shared" si="470"/>
        <v>15</v>
      </c>
      <c r="O160" s="156" t="s">
        <v>187</v>
      </c>
      <c r="P160" s="169">
        <f t="shared" si="471"/>
        <v>15</v>
      </c>
      <c r="Q160" s="156" t="s">
        <v>188</v>
      </c>
      <c r="R160" s="169">
        <f t="shared" si="472"/>
        <v>15</v>
      </c>
      <c r="S160" s="156" t="s">
        <v>192</v>
      </c>
      <c r="T160" s="169">
        <f t="shared" si="473"/>
        <v>10</v>
      </c>
      <c r="U160" s="156" t="s">
        <v>189</v>
      </c>
      <c r="V160" s="169">
        <f t="shared" si="474"/>
        <v>15</v>
      </c>
      <c r="W160" s="156" t="s">
        <v>190</v>
      </c>
      <c r="X160" s="169">
        <f t="shared" si="475"/>
        <v>15</v>
      </c>
      <c r="Y160" s="156" t="s">
        <v>191</v>
      </c>
      <c r="Z160" s="169">
        <f t="shared" si="476"/>
        <v>10</v>
      </c>
      <c r="AA160" s="116">
        <f t="shared" si="477"/>
        <v>95</v>
      </c>
      <c r="AB160" s="117" t="str">
        <f t="shared" si="478"/>
        <v>Moderado</v>
      </c>
      <c r="AC160" s="628" t="s">
        <v>64</v>
      </c>
      <c r="AD160" s="168" t="str">
        <f t="shared" si="479"/>
        <v>Moderado</v>
      </c>
      <c r="AE160" s="118" t="str">
        <f t="shared" si="480"/>
        <v>50</v>
      </c>
      <c r="AF160" s="629">
        <v>1</v>
      </c>
      <c r="AG160" s="493">
        <f t="shared" ref="AG160" si="544">(AE160+AE161)/AF160</f>
        <v>50</v>
      </c>
      <c r="AH160" s="474" t="str">
        <f t="shared" ref="AH160" si="545">IF(AG160&lt;50,"Débil",IF(AG160&lt;=99,"Moderado",IF(AG160=100,"Fuerte",IF(AG160="","ERROR"))))</f>
        <v>Moderado</v>
      </c>
      <c r="AI160" s="630" t="s">
        <v>92</v>
      </c>
      <c r="AJ160" s="478">
        <f t="shared" ref="AJ160" si="546">IF(AH160="Débil",0,IF(AND(AH160="Moderado",AI160="Directamente"),1,IF(AND(AH160="Moderado",AI160="No disminuye"),0,IF(AND(AH160="Fuerte",AI160="Directamente"),2,IF(AND(AH160="Fuerte",AI160="No disminuye"),0)))))</f>
        <v>1</v>
      </c>
      <c r="AK160" s="478">
        <f>('4-VALORACIÓN DEL RIESGO'!H85-AJ160)</f>
        <v>0</v>
      </c>
      <c r="AL160" s="478" t="str">
        <f t="shared" ref="AL160" si="547">IF(AK160=5,"Casi Seguro",IF(AK160=4,"Probable",IF(AK160=3,"Posible",IF(AK160=2,"Improbable",IF(AK160=1,"Rara Vez",IF(AK160=0,"Rara Vez",IF(AK160&lt;0,"Rara Vez")))))))</f>
        <v>Rara Vez</v>
      </c>
      <c r="AM160" s="630" t="s">
        <v>92</v>
      </c>
      <c r="AN160" s="482">
        <f t="shared" ref="AN160" si="548">IF(AH160="Débil",0,IF(AND(AH160="Moderado",AM160="Directamente"),1,IF(AND(AH160="Moderado",AM160="Indirectamente"),0,IF(AND(AH160="Moderado",AM160="No disminuye"),0,IF(AND(AH160="Fuerte",AM160="Directamente"),2,IF(AND(AH160="Fuerte",AM160="Indirectamente"),1,IF(AND(AH160="Fuerte",AM160="No disminuye"),0)))))))</f>
        <v>1</v>
      </c>
      <c r="AO160" s="482">
        <f>('4-VALORACIÓN DEL RIESGO'!AD85-AN160)</f>
        <v>4</v>
      </c>
      <c r="AP160" s="479" t="str">
        <f t="shared" ref="AP160" si="549">IF(AO160=5,"Catastrófico",IF(AO160=4,"Mayor",IF(AO160=3,"Moderado",IF(AO160=2,"Moderado",IF(AO160=1,"Moderado")))))</f>
        <v>Mayor</v>
      </c>
      <c r="AQ160" s="476" t="str">
        <f t="shared" ref="AQ160" si="550">IF(OR(AND(AP160="Moderado",AL160="Rara Vez"),AND(AP160="Moderado",AL160="Improbable")),"Moderado",IF(OR(AND(AP160="Mayor",AL160="Improbable"),AND(AP160="Mayor",AL160="Rara Vez"),AND(AP160="Moderado",AL160="Probable"),AND(AP160="Moderado",AL160="Posible")),"Alto",IF(OR(AND(AP160="Moderado",AL160="Casi Seguro"),AND(AP160="Mayor",AL160="Posible"),AND(AP160="Mayor",AL160="Probable"),AND(AP160="Mayor",AL160="Casi Seguro")),"Extremo",IF(AP160="Catastrófico","Extremo"))))</f>
        <v>Alto</v>
      </c>
      <c r="AR160" s="476"/>
      <c r="AS160" s="477" t="s">
        <v>428</v>
      </c>
    </row>
    <row r="161" spans="2:45" ht="30.75" thickBot="1" x14ac:dyDescent="0.3">
      <c r="B161" s="381"/>
      <c r="C161" s="382"/>
      <c r="D161" s="495"/>
      <c r="E161" s="495"/>
      <c r="F161" s="634"/>
      <c r="G161" s="634"/>
      <c r="H161" s="634"/>
      <c r="I161" s="634"/>
      <c r="J161" s="634"/>
      <c r="K161" s="634"/>
      <c r="L161" s="634"/>
      <c r="M161" s="627"/>
      <c r="N161" s="169" t="b">
        <f t="shared" si="470"/>
        <v>0</v>
      </c>
      <c r="O161" s="156"/>
      <c r="P161" s="169" t="b">
        <f t="shared" si="471"/>
        <v>0</v>
      </c>
      <c r="Q161" s="156"/>
      <c r="R161" s="169" t="b">
        <f t="shared" si="472"/>
        <v>0</v>
      </c>
      <c r="S161" s="156"/>
      <c r="T161" s="169" t="b">
        <f t="shared" si="473"/>
        <v>0</v>
      </c>
      <c r="U161" s="156"/>
      <c r="V161" s="169" t="b">
        <f t="shared" si="474"/>
        <v>0</v>
      </c>
      <c r="W161" s="156"/>
      <c r="X161" s="169" t="b">
        <f t="shared" si="475"/>
        <v>0</v>
      </c>
      <c r="Y161" s="156"/>
      <c r="Z161" s="169" t="b">
        <f t="shared" si="476"/>
        <v>0</v>
      </c>
      <c r="AA161" s="116">
        <f t="shared" si="477"/>
        <v>0</v>
      </c>
      <c r="AB161" s="117" t="str">
        <f t="shared" si="478"/>
        <v>Débil</v>
      </c>
      <c r="AC161" s="628"/>
      <c r="AD161" s="168" t="str">
        <f t="shared" si="479"/>
        <v>Débil</v>
      </c>
      <c r="AE161" s="118" t="str">
        <f t="shared" si="480"/>
        <v>0</v>
      </c>
      <c r="AF161" s="633"/>
      <c r="AG161" s="494"/>
      <c r="AH161" s="475"/>
      <c r="AI161" s="630"/>
      <c r="AJ161" s="478"/>
      <c r="AK161" s="478"/>
      <c r="AL161" s="478"/>
      <c r="AM161" s="630"/>
      <c r="AN161" s="483"/>
      <c r="AO161" s="483"/>
      <c r="AP161" s="479"/>
      <c r="AQ161" s="476"/>
      <c r="AR161" s="476"/>
      <c r="AS161" s="477"/>
    </row>
    <row r="162" spans="2:45" ht="30" x14ac:dyDescent="0.25">
      <c r="B162" s="381"/>
      <c r="C162" s="382"/>
      <c r="D162" s="495" t="str">
        <f>'3-IDENTIFICACIÓN DEL RIESGO'!G162</f>
        <v>Riesgo 2</v>
      </c>
      <c r="E162" s="495"/>
      <c r="F162" s="634"/>
      <c r="G162" s="634"/>
      <c r="H162" s="634"/>
      <c r="I162" s="634"/>
      <c r="J162" s="634"/>
      <c r="K162" s="634"/>
      <c r="L162" s="634"/>
      <c r="M162" s="627"/>
      <c r="N162" s="169" t="b">
        <f t="shared" si="470"/>
        <v>0</v>
      </c>
      <c r="O162" s="156"/>
      <c r="P162" s="169" t="b">
        <f t="shared" si="471"/>
        <v>0</v>
      </c>
      <c r="Q162" s="156"/>
      <c r="R162" s="169" t="b">
        <f t="shared" si="472"/>
        <v>0</v>
      </c>
      <c r="S162" s="156"/>
      <c r="T162" s="169" t="b">
        <f t="shared" si="473"/>
        <v>0</v>
      </c>
      <c r="U162" s="156"/>
      <c r="V162" s="169" t="b">
        <f t="shared" si="474"/>
        <v>0</v>
      </c>
      <c r="W162" s="156"/>
      <c r="X162" s="169" t="b">
        <f t="shared" si="475"/>
        <v>0</v>
      </c>
      <c r="Y162" s="156"/>
      <c r="Z162" s="169" t="b">
        <f t="shared" si="476"/>
        <v>0</v>
      </c>
      <c r="AA162" s="116">
        <f t="shared" si="477"/>
        <v>0</v>
      </c>
      <c r="AB162" s="117" t="str">
        <f t="shared" si="478"/>
        <v>Débil</v>
      </c>
      <c r="AC162" s="628"/>
      <c r="AD162" s="168" t="str">
        <f t="shared" si="479"/>
        <v>Débil</v>
      </c>
      <c r="AE162" s="118" t="str">
        <f t="shared" si="480"/>
        <v>0</v>
      </c>
      <c r="AF162" s="629"/>
      <c r="AG162" s="493" t="e">
        <f t="shared" ref="AG162" si="551">(AE162+AE163)/AF162</f>
        <v>#DIV/0!</v>
      </c>
      <c r="AH162" s="474" t="e">
        <f t="shared" ref="AH162" si="552">IF(AG162&lt;50,"Débil",IF(AG162&lt;=99,"Moderado",IF(AG162=100,"Fuerte",IF(AG162="","ERROR"))))</f>
        <v>#DIV/0!</v>
      </c>
      <c r="AI162" s="630"/>
      <c r="AJ162" s="478" t="e">
        <f t="shared" ref="AJ162" si="553">IF(AH162="Débil",0,IF(AND(AH162="Moderado",AI162="Directamente"),1,IF(AND(AH162="Moderado",AI162="No disminuye"),0,IF(AND(AH162="Fuerte",AI162="Directamente"),2,IF(AND(AH162="Fuerte",AI162="No disminuye"),0)))))</f>
        <v>#DIV/0!</v>
      </c>
      <c r="AK162" s="478" t="e">
        <f>('4-VALORACIÓN DEL RIESGO'!H86-AJ162)</f>
        <v>#DIV/0!</v>
      </c>
      <c r="AL162" s="478" t="e">
        <f t="shared" ref="AL162" si="554">IF(AK162=5,"Casi Seguro",IF(AK162=4,"Probable",IF(AK162=3,"Posible",IF(AK162=2,"Improbable",IF(AK162=1,"Rara Vez",IF(AK162=0,"Rara Vez",IF(AK162&lt;0,"Rara Vez")))))))</f>
        <v>#DIV/0!</v>
      </c>
      <c r="AM162" s="630"/>
      <c r="AN162" s="482" t="e">
        <f t="shared" ref="AN162" si="555">IF(AH162="Débil",0,IF(AND(AH162="Moderado",AM162="Directamente"),1,IF(AND(AH162="Moderado",AM162="Indirectamente"),0,IF(AND(AH162="Moderado",AM162="No disminuye"),0,IF(AND(AH162="Fuerte",AM162="Directamente"),2,IF(AND(AH162="Fuerte",AM162="Indirectamente"),1,IF(AND(AH162="Fuerte",AM162="No disminuye"),0)))))))</f>
        <v>#DIV/0!</v>
      </c>
      <c r="AO162" s="482" t="e">
        <f>('4-VALORACIÓN DEL RIESGO'!AD86-AN162)</f>
        <v>#DIV/0!</v>
      </c>
      <c r="AP162" s="479" t="e">
        <f t="shared" ref="AP162" si="556">IF(AO162=5,"Catastrófico",IF(AO162=4,"Mayor",IF(AO162=3,"Moderado",IF(AO162=2,"Moderado",IF(AO162=1,"Moderado")))))</f>
        <v>#DIV/0!</v>
      </c>
      <c r="AQ162" s="476" t="e">
        <f t="shared" ref="AQ162" si="557">IF(OR(AND(AP162="Moderado",AL162="Rara Vez"),AND(AP162="Moderado",AL162="Improbable")),"Moderado",IF(OR(AND(AP162="Mayor",AL162="Improbable"),AND(AP162="Mayor",AL162="Rara Vez"),AND(AP162="Moderado",AL162="Probable"),AND(AP162="Moderado",AL162="Posible")),"Alto",IF(OR(AND(AP162="Moderado",AL162="Casi Seguro"),AND(AP162="Mayor",AL162="Posible"),AND(AP162="Mayor",AL162="Probable"),AND(AP162="Mayor",AL162="Casi Seguro")),"Extremo",IF(AP162="Catastrófico","Extremo"))))</f>
        <v>#DIV/0!</v>
      </c>
      <c r="AR162" s="476"/>
      <c r="AS162" s="477" t="s">
        <v>428</v>
      </c>
    </row>
    <row r="163" spans="2:45" ht="30.75" thickBot="1" x14ac:dyDescent="0.3">
      <c r="B163" s="381"/>
      <c r="C163" s="382"/>
      <c r="D163" s="495"/>
      <c r="E163" s="495"/>
      <c r="F163" s="634"/>
      <c r="G163" s="634"/>
      <c r="H163" s="634"/>
      <c r="I163" s="634"/>
      <c r="J163" s="634"/>
      <c r="K163" s="634"/>
      <c r="L163" s="634"/>
      <c r="M163" s="627"/>
      <c r="N163" s="169" t="b">
        <f t="shared" si="470"/>
        <v>0</v>
      </c>
      <c r="O163" s="156"/>
      <c r="P163" s="169" t="b">
        <f t="shared" si="471"/>
        <v>0</v>
      </c>
      <c r="Q163" s="156"/>
      <c r="R163" s="169" t="b">
        <f t="shared" si="472"/>
        <v>0</v>
      </c>
      <c r="S163" s="156"/>
      <c r="T163" s="169" t="b">
        <f t="shared" si="473"/>
        <v>0</v>
      </c>
      <c r="U163" s="156"/>
      <c r="V163" s="169" t="b">
        <f t="shared" si="474"/>
        <v>0</v>
      </c>
      <c r="W163" s="156"/>
      <c r="X163" s="169" t="b">
        <f t="shared" si="475"/>
        <v>0</v>
      </c>
      <c r="Y163" s="156"/>
      <c r="Z163" s="169" t="b">
        <f t="shared" si="476"/>
        <v>0</v>
      </c>
      <c r="AA163" s="116">
        <f t="shared" si="477"/>
        <v>0</v>
      </c>
      <c r="AB163" s="117" t="str">
        <f t="shared" si="478"/>
        <v>Débil</v>
      </c>
      <c r="AC163" s="628"/>
      <c r="AD163" s="168" t="str">
        <f t="shared" si="479"/>
        <v>Débil</v>
      </c>
      <c r="AE163" s="118" t="str">
        <f t="shared" si="480"/>
        <v>0</v>
      </c>
      <c r="AF163" s="633"/>
      <c r="AG163" s="494"/>
      <c r="AH163" s="475"/>
      <c r="AI163" s="630"/>
      <c r="AJ163" s="478"/>
      <c r="AK163" s="478"/>
      <c r="AL163" s="478"/>
      <c r="AM163" s="630"/>
      <c r="AN163" s="483"/>
      <c r="AO163" s="483"/>
      <c r="AP163" s="479"/>
      <c r="AQ163" s="476"/>
      <c r="AR163" s="476"/>
      <c r="AS163" s="477"/>
    </row>
    <row r="164" spans="2:45" ht="30" x14ac:dyDescent="0.25">
      <c r="B164" s="381"/>
      <c r="C164" s="382"/>
      <c r="D164" s="495" t="str">
        <f>'3-IDENTIFICACIÓN DEL RIESGO'!G164</f>
        <v>Riesgo 3</v>
      </c>
      <c r="E164" s="495"/>
      <c r="F164" s="634"/>
      <c r="G164" s="634"/>
      <c r="H164" s="634"/>
      <c r="I164" s="634"/>
      <c r="J164" s="634"/>
      <c r="K164" s="634"/>
      <c r="L164" s="634"/>
      <c r="M164" s="627"/>
      <c r="N164" s="169" t="b">
        <f t="shared" si="470"/>
        <v>0</v>
      </c>
      <c r="O164" s="156"/>
      <c r="P164" s="169" t="b">
        <f t="shared" si="471"/>
        <v>0</v>
      </c>
      <c r="Q164" s="156"/>
      <c r="R164" s="169" t="b">
        <f t="shared" si="472"/>
        <v>0</v>
      </c>
      <c r="S164" s="156"/>
      <c r="T164" s="169" t="b">
        <f t="shared" si="473"/>
        <v>0</v>
      </c>
      <c r="U164" s="156"/>
      <c r="V164" s="169" t="b">
        <f t="shared" si="474"/>
        <v>0</v>
      </c>
      <c r="W164" s="156"/>
      <c r="X164" s="169" t="b">
        <f t="shared" si="475"/>
        <v>0</v>
      </c>
      <c r="Y164" s="156"/>
      <c r="Z164" s="169" t="b">
        <f t="shared" si="476"/>
        <v>0</v>
      </c>
      <c r="AA164" s="116">
        <f t="shared" si="477"/>
        <v>0</v>
      </c>
      <c r="AB164" s="117" t="str">
        <f t="shared" si="478"/>
        <v>Débil</v>
      </c>
      <c r="AC164" s="628"/>
      <c r="AD164" s="168" t="str">
        <f t="shared" si="479"/>
        <v>Débil</v>
      </c>
      <c r="AE164" s="118" t="str">
        <f t="shared" si="480"/>
        <v>0</v>
      </c>
      <c r="AF164" s="629"/>
      <c r="AG164" s="493" t="e">
        <f t="shared" ref="AG164" si="558">(AE164+AE165)/AF164</f>
        <v>#DIV/0!</v>
      </c>
      <c r="AH164" s="474" t="e">
        <f t="shared" ref="AH164" si="559">IF(AG164&lt;50,"Débil",IF(AG164&lt;=99,"Moderado",IF(AG164=100,"Fuerte",IF(AG164="","ERROR"))))</f>
        <v>#DIV/0!</v>
      </c>
      <c r="AI164" s="630"/>
      <c r="AJ164" s="478" t="e">
        <f t="shared" ref="AJ164" si="560">IF(AH164="Débil",0,IF(AND(AH164="Moderado",AI164="Directamente"),1,IF(AND(AH164="Moderado",AI164="No disminuye"),0,IF(AND(AH164="Fuerte",AI164="Directamente"),2,IF(AND(AH164="Fuerte",AI164="No disminuye"),0)))))</f>
        <v>#DIV/0!</v>
      </c>
      <c r="AK164" s="478" t="e">
        <f>('4-VALORACIÓN DEL RIESGO'!H87-AJ164)</f>
        <v>#DIV/0!</v>
      </c>
      <c r="AL164" s="478" t="e">
        <f t="shared" ref="AL164" si="561">IF(AK164=5,"Casi Seguro",IF(AK164=4,"Probable",IF(AK164=3,"Posible",IF(AK164=2,"Improbable",IF(AK164=1,"Rara Vez",IF(AK164=0,"Rara Vez",IF(AK164&lt;0,"Rara Vez")))))))</f>
        <v>#DIV/0!</v>
      </c>
      <c r="AM164" s="630"/>
      <c r="AN164" s="482" t="e">
        <f t="shared" ref="AN164" si="562">IF(AH164="Débil",0,IF(AND(AH164="Moderado",AM164="Directamente"),1,IF(AND(AH164="Moderado",AM164="Indirectamente"),0,IF(AND(AH164="Moderado",AM164="No disminuye"),0,IF(AND(AH164="Fuerte",AM164="Directamente"),2,IF(AND(AH164="Fuerte",AM164="Indirectamente"),1,IF(AND(AH164="Fuerte",AM164="No disminuye"),0)))))))</f>
        <v>#DIV/0!</v>
      </c>
      <c r="AO164" s="482" t="e">
        <f>('4-VALORACIÓN DEL RIESGO'!AD87-AN164)</f>
        <v>#DIV/0!</v>
      </c>
      <c r="AP164" s="479" t="e">
        <f t="shared" ref="AP164" si="563">IF(AO164=5,"Catastrófico",IF(AO164=4,"Mayor",IF(AO164=3,"Moderado",IF(AO164=2,"Moderado",IF(AO164=1,"Moderado")))))</f>
        <v>#DIV/0!</v>
      </c>
      <c r="AQ164" s="476" t="e">
        <f t="shared" ref="AQ164" si="564">IF(OR(AND(AP164="Moderado",AL164="Rara Vez"),AND(AP164="Moderado",AL164="Improbable")),"Moderado",IF(OR(AND(AP164="Mayor",AL164="Improbable"),AND(AP164="Mayor",AL164="Rara Vez"),AND(AP164="Moderado",AL164="Probable"),AND(AP164="Moderado",AL164="Posible")),"Alto",IF(OR(AND(AP164="Moderado",AL164="Casi Seguro"),AND(AP164="Mayor",AL164="Posible"),AND(AP164="Mayor",AL164="Probable"),AND(AP164="Mayor",AL164="Casi Seguro")),"Extremo",IF(AP164="Catastrófico","Extremo"))))</f>
        <v>#DIV/0!</v>
      </c>
      <c r="AR164" s="476"/>
      <c r="AS164" s="477" t="s">
        <v>428</v>
      </c>
    </row>
    <row r="165" spans="2:45" ht="30.75" thickBot="1" x14ac:dyDescent="0.3">
      <c r="B165" s="381"/>
      <c r="C165" s="382"/>
      <c r="D165" s="495"/>
      <c r="E165" s="495"/>
      <c r="F165" s="634"/>
      <c r="G165" s="634"/>
      <c r="H165" s="634"/>
      <c r="I165" s="634"/>
      <c r="J165" s="634"/>
      <c r="K165" s="634"/>
      <c r="L165" s="634"/>
      <c r="M165" s="627"/>
      <c r="N165" s="169" t="b">
        <f t="shared" si="470"/>
        <v>0</v>
      </c>
      <c r="O165" s="156"/>
      <c r="P165" s="169" t="b">
        <f t="shared" si="471"/>
        <v>0</v>
      </c>
      <c r="Q165" s="156"/>
      <c r="R165" s="169" t="b">
        <f t="shared" si="472"/>
        <v>0</v>
      </c>
      <c r="S165" s="156"/>
      <c r="T165" s="169" t="b">
        <f t="shared" si="473"/>
        <v>0</v>
      </c>
      <c r="U165" s="156"/>
      <c r="V165" s="169" t="b">
        <f t="shared" si="474"/>
        <v>0</v>
      </c>
      <c r="W165" s="156"/>
      <c r="X165" s="169" t="b">
        <f t="shared" si="475"/>
        <v>0</v>
      </c>
      <c r="Y165" s="156"/>
      <c r="Z165" s="169" t="b">
        <f t="shared" si="476"/>
        <v>0</v>
      </c>
      <c r="AA165" s="116">
        <f t="shared" si="477"/>
        <v>0</v>
      </c>
      <c r="AB165" s="117" t="str">
        <f t="shared" si="478"/>
        <v>Débil</v>
      </c>
      <c r="AC165" s="628"/>
      <c r="AD165" s="168" t="str">
        <f t="shared" si="479"/>
        <v>Débil</v>
      </c>
      <c r="AE165" s="118" t="str">
        <f t="shared" si="480"/>
        <v>0</v>
      </c>
      <c r="AF165" s="633"/>
      <c r="AG165" s="494"/>
      <c r="AH165" s="475"/>
      <c r="AI165" s="630"/>
      <c r="AJ165" s="478"/>
      <c r="AK165" s="478"/>
      <c r="AL165" s="478"/>
      <c r="AM165" s="630"/>
      <c r="AN165" s="483"/>
      <c r="AO165" s="483"/>
      <c r="AP165" s="479"/>
      <c r="AQ165" s="476"/>
      <c r="AR165" s="476"/>
      <c r="AS165" s="477"/>
    </row>
    <row r="166" spans="2:45" ht="30" x14ac:dyDescent="0.25">
      <c r="B166" s="381"/>
      <c r="C166" s="382"/>
      <c r="D166" s="495" t="str">
        <f>'3-IDENTIFICACIÓN DEL RIESGO'!G166</f>
        <v>Riesgo 4</v>
      </c>
      <c r="E166" s="495"/>
      <c r="F166" s="634"/>
      <c r="G166" s="634"/>
      <c r="H166" s="634"/>
      <c r="I166" s="634"/>
      <c r="J166" s="634"/>
      <c r="K166" s="634"/>
      <c r="L166" s="634"/>
      <c r="M166" s="627"/>
      <c r="N166" s="169" t="b">
        <f t="shared" si="470"/>
        <v>0</v>
      </c>
      <c r="O166" s="156"/>
      <c r="P166" s="169" t="b">
        <f t="shared" si="471"/>
        <v>0</v>
      </c>
      <c r="Q166" s="156"/>
      <c r="R166" s="169" t="b">
        <f t="shared" si="472"/>
        <v>0</v>
      </c>
      <c r="S166" s="156"/>
      <c r="T166" s="169" t="b">
        <f t="shared" si="473"/>
        <v>0</v>
      </c>
      <c r="U166" s="156"/>
      <c r="V166" s="169" t="b">
        <f t="shared" si="474"/>
        <v>0</v>
      </c>
      <c r="W166" s="156"/>
      <c r="X166" s="169" t="b">
        <f t="shared" si="475"/>
        <v>0</v>
      </c>
      <c r="Y166" s="156"/>
      <c r="Z166" s="169" t="b">
        <f t="shared" si="476"/>
        <v>0</v>
      </c>
      <c r="AA166" s="116">
        <f t="shared" si="477"/>
        <v>0</v>
      </c>
      <c r="AB166" s="117" t="str">
        <f t="shared" si="478"/>
        <v>Débil</v>
      </c>
      <c r="AC166" s="628"/>
      <c r="AD166" s="168" t="str">
        <f t="shared" si="479"/>
        <v>Débil</v>
      </c>
      <c r="AE166" s="118" t="str">
        <f t="shared" si="480"/>
        <v>0</v>
      </c>
      <c r="AF166" s="629"/>
      <c r="AG166" s="493" t="e">
        <f t="shared" ref="AG166" si="565">(AE166+AE167)/AF166</f>
        <v>#DIV/0!</v>
      </c>
      <c r="AH166" s="474" t="e">
        <f t="shared" ref="AH166" si="566">IF(AG166&lt;50,"Débil",IF(AG166&lt;=99,"Moderado",IF(AG166=100,"Fuerte",IF(AG166="","ERROR"))))</f>
        <v>#DIV/0!</v>
      </c>
      <c r="AI166" s="630"/>
      <c r="AJ166" s="478" t="e">
        <f t="shared" ref="AJ166" si="567">IF(AH166="Débil",0,IF(AND(AH166="Moderado",AI166="Directamente"),1,IF(AND(AH166="Moderado",AI166="No disminuye"),0,IF(AND(AH166="Fuerte",AI166="Directamente"),2,IF(AND(AH166="Fuerte",AI166="No disminuye"),0)))))</f>
        <v>#DIV/0!</v>
      </c>
      <c r="AK166" s="478" t="e">
        <f>('4-VALORACIÓN DEL RIESGO'!H88-AJ166)</f>
        <v>#DIV/0!</v>
      </c>
      <c r="AL166" s="478" t="e">
        <f t="shared" ref="AL166" si="568">IF(AK166=5,"Casi Seguro",IF(AK166=4,"Probable",IF(AK166=3,"Posible",IF(AK166=2,"Improbable",IF(AK166=1,"Rara Vez",IF(AK166=0,"Rara Vez",IF(AK166&lt;0,"Rara Vez")))))))</f>
        <v>#DIV/0!</v>
      </c>
      <c r="AM166" s="630"/>
      <c r="AN166" s="482" t="e">
        <f t="shared" ref="AN166" si="569">IF(AH166="Débil",0,IF(AND(AH166="Moderado",AM166="Directamente"),1,IF(AND(AH166="Moderado",AM166="Indirectamente"),0,IF(AND(AH166="Moderado",AM166="No disminuye"),0,IF(AND(AH166="Fuerte",AM166="Directamente"),2,IF(AND(AH166="Fuerte",AM166="Indirectamente"),1,IF(AND(AH166="Fuerte",AM166="No disminuye"),0)))))))</f>
        <v>#DIV/0!</v>
      </c>
      <c r="AO166" s="482" t="e">
        <f>('4-VALORACIÓN DEL RIESGO'!AD88-AN166)</f>
        <v>#DIV/0!</v>
      </c>
      <c r="AP166" s="479" t="e">
        <f t="shared" ref="AP166" si="570">IF(AO166=5,"Catastrófico",IF(AO166=4,"Mayor",IF(AO166=3,"Moderado",IF(AO166=2,"Moderado",IF(AO166=1,"Moderado")))))</f>
        <v>#DIV/0!</v>
      </c>
      <c r="AQ166" s="476" t="e">
        <f t="shared" ref="AQ166" si="571">IF(OR(AND(AP166="Moderado",AL166="Rara Vez"),AND(AP166="Moderado",AL166="Improbable")),"Moderado",IF(OR(AND(AP166="Mayor",AL166="Improbable"),AND(AP166="Mayor",AL166="Rara Vez"),AND(AP166="Moderado",AL166="Probable"),AND(AP166="Moderado",AL166="Posible")),"Alto",IF(OR(AND(AP166="Moderado",AL166="Casi Seguro"),AND(AP166="Mayor",AL166="Posible"),AND(AP166="Mayor",AL166="Probable"),AND(AP166="Mayor",AL166="Casi Seguro")),"Extremo",IF(AP166="Catastrófico","Extremo"))))</f>
        <v>#DIV/0!</v>
      </c>
      <c r="AR166" s="476"/>
      <c r="AS166" s="477" t="s">
        <v>428</v>
      </c>
    </row>
    <row r="167" spans="2:45" ht="30.75" thickBot="1" x14ac:dyDescent="0.3">
      <c r="B167" s="381"/>
      <c r="C167" s="382"/>
      <c r="D167" s="495"/>
      <c r="E167" s="495"/>
      <c r="F167" s="634"/>
      <c r="G167" s="634"/>
      <c r="H167" s="634"/>
      <c r="I167" s="634"/>
      <c r="J167" s="634"/>
      <c r="K167" s="634"/>
      <c r="L167" s="634"/>
      <c r="M167" s="627"/>
      <c r="N167" s="169" t="b">
        <f t="shared" si="470"/>
        <v>0</v>
      </c>
      <c r="O167" s="156"/>
      <c r="P167" s="169" t="b">
        <f t="shared" si="471"/>
        <v>0</v>
      </c>
      <c r="Q167" s="156"/>
      <c r="R167" s="169" t="b">
        <f t="shared" si="472"/>
        <v>0</v>
      </c>
      <c r="S167" s="156"/>
      <c r="T167" s="169" t="b">
        <f t="shared" si="473"/>
        <v>0</v>
      </c>
      <c r="U167" s="156"/>
      <c r="V167" s="169" t="b">
        <f t="shared" si="474"/>
        <v>0</v>
      </c>
      <c r="W167" s="156"/>
      <c r="X167" s="169" t="b">
        <f t="shared" si="475"/>
        <v>0</v>
      </c>
      <c r="Y167" s="156"/>
      <c r="Z167" s="169" t="b">
        <f t="shared" si="476"/>
        <v>0</v>
      </c>
      <c r="AA167" s="116">
        <f t="shared" si="477"/>
        <v>0</v>
      </c>
      <c r="AB167" s="117" t="str">
        <f t="shared" si="478"/>
        <v>Débil</v>
      </c>
      <c r="AC167" s="628"/>
      <c r="AD167" s="168" t="str">
        <f t="shared" si="479"/>
        <v>Débil</v>
      </c>
      <c r="AE167" s="118" t="str">
        <f t="shared" si="480"/>
        <v>0</v>
      </c>
      <c r="AF167" s="633"/>
      <c r="AG167" s="494"/>
      <c r="AH167" s="475"/>
      <c r="AI167" s="630"/>
      <c r="AJ167" s="478"/>
      <c r="AK167" s="478"/>
      <c r="AL167" s="478"/>
      <c r="AM167" s="630"/>
      <c r="AN167" s="483"/>
      <c r="AO167" s="483"/>
      <c r="AP167" s="479"/>
      <c r="AQ167" s="476"/>
      <c r="AR167" s="476"/>
      <c r="AS167" s="477"/>
    </row>
    <row r="168" spans="2:45" ht="30" x14ac:dyDescent="0.25">
      <c r="B168" s="381"/>
      <c r="C168" s="382"/>
      <c r="D168" s="495" t="str">
        <f>'3-IDENTIFICACIÓN DEL RIESGO'!G168</f>
        <v>Riesgo 5</v>
      </c>
      <c r="E168" s="495"/>
      <c r="F168" s="634"/>
      <c r="G168" s="634"/>
      <c r="H168" s="634"/>
      <c r="I168" s="634"/>
      <c r="J168" s="634"/>
      <c r="K168" s="634"/>
      <c r="L168" s="634"/>
      <c r="M168" s="627"/>
      <c r="N168" s="169" t="b">
        <f t="shared" si="470"/>
        <v>0</v>
      </c>
      <c r="O168" s="156"/>
      <c r="P168" s="169" t="b">
        <f t="shared" si="471"/>
        <v>0</v>
      </c>
      <c r="Q168" s="156"/>
      <c r="R168" s="169" t="b">
        <f t="shared" si="472"/>
        <v>0</v>
      </c>
      <c r="S168" s="156"/>
      <c r="T168" s="169" t="b">
        <f t="shared" si="473"/>
        <v>0</v>
      </c>
      <c r="U168" s="156"/>
      <c r="V168" s="169" t="b">
        <f t="shared" si="474"/>
        <v>0</v>
      </c>
      <c r="W168" s="156"/>
      <c r="X168" s="169" t="b">
        <f t="shared" si="475"/>
        <v>0</v>
      </c>
      <c r="Y168" s="156"/>
      <c r="Z168" s="169" t="b">
        <f t="shared" si="476"/>
        <v>0</v>
      </c>
      <c r="AA168" s="116">
        <f t="shared" si="477"/>
        <v>0</v>
      </c>
      <c r="AB168" s="117" t="str">
        <f t="shared" si="478"/>
        <v>Débil</v>
      </c>
      <c r="AC168" s="628"/>
      <c r="AD168" s="168" t="str">
        <f t="shared" si="479"/>
        <v>Débil</v>
      </c>
      <c r="AE168" s="118" t="str">
        <f t="shared" si="480"/>
        <v>0</v>
      </c>
      <c r="AF168" s="629"/>
      <c r="AG168" s="493" t="e">
        <f t="shared" ref="AG168" si="572">(AE168+AE169)/AF168</f>
        <v>#DIV/0!</v>
      </c>
      <c r="AH168" s="474" t="e">
        <f t="shared" ref="AH168" si="573">IF(AG168&lt;50,"Débil",IF(AG168&lt;=99,"Moderado",IF(AG168=100,"Fuerte",IF(AG168="","ERROR"))))</f>
        <v>#DIV/0!</v>
      </c>
      <c r="AI168" s="630"/>
      <c r="AJ168" s="478" t="e">
        <f t="shared" ref="AJ168" si="574">IF(AH168="Débil",0,IF(AND(AH168="Moderado",AI168="Directamente"),1,IF(AND(AH168="Moderado",AI168="No disminuye"),0,IF(AND(AH168="Fuerte",AI168="Directamente"),2,IF(AND(AH168="Fuerte",AI168="No disminuye"),0)))))</f>
        <v>#DIV/0!</v>
      </c>
      <c r="AK168" s="478" t="e">
        <f>('4-VALORACIÓN DEL RIESGO'!H89-AJ168)</f>
        <v>#DIV/0!</v>
      </c>
      <c r="AL168" s="478" t="e">
        <f t="shared" ref="AL168" si="575">IF(AK168=5,"Casi Seguro",IF(AK168=4,"Probable",IF(AK168=3,"Posible",IF(AK168=2,"Improbable",IF(AK168=1,"Rara Vez",IF(AK168=0,"Rara Vez",IF(AK168&lt;0,"Rara Vez")))))))</f>
        <v>#DIV/0!</v>
      </c>
      <c r="AM168" s="630"/>
      <c r="AN168" s="482" t="e">
        <f t="shared" ref="AN168" si="576">IF(AH168="Débil",0,IF(AND(AH168="Moderado",AM168="Directamente"),1,IF(AND(AH168="Moderado",AM168="Indirectamente"),0,IF(AND(AH168="Moderado",AM168="No disminuye"),0,IF(AND(AH168="Fuerte",AM168="Directamente"),2,IF(AND(AH168="Fuerte",AM168="Indirectamente"),1,IF(AND(AH168="Fuerte",AM168="No disminuye"),0)))))))</f>
        <v>#DIV/0!</v>
      </c>
      <c r="AO168" s="482" t="e">
        <f>('4-VALORACIÓN DEL RIESGO'!AD89-AN168)</f>
        <v>#DIV/0!</v>
      </c>
      <c r="AP168" s="479" t="e">
        <f t="shared" ref="AP168" si="577">IF(AO168=5,"Catastrófico",IF(AO168=4,"Mayor",IF(AO168=3,"Moderado",IF(AO168=2,"Moderado",IF(AO168=1,"Moderado")))))</f>
        <v>#DIV/0!</v>
      </c>
      <c r="AQ168" s="476" t="e">
        <f t="shared" ref="AQ168" si="578">IF(OR(AND(AP168="Moderado",AL168="Rara Vez"),AND(AP168="Moderado",AL168="Improbable")),"Moderado",IF(OR(AND(AP168="Mayor",AL168="Improbable"),AND(AP168="Mayor",AL168="Rara Vez"),AND(AP168="Moderado",AL168="Probable"),AND(AP168="Moderado",AL168="Posible")),"Alto",IF(OR(AND(AP168="Moderado",AL168="Casi Seguro"),AND(AP168="Mayor",AL168="Posible"),AND(AP168="Mayor",AL168="Probable"),AND(AP168="Mayor",AL168="Casi Seguro")),"Extremo",IF(AP168="Catastrófico","Extremo"))))</f>
        <v>#DIV/0!</v>
      </c>
      <c r="AR168" s="476"/>
      <c r="AS168" s="477" t="s">
        <v>428</v>
      </c>
    </row>
    <row r="169" spans="2:45" ht="30.75" thickBot="1" x14ac:dyDescent="0.3">
      <c r="B169" s="381"/>
      <c r="C169" s="382"/>
      <c r="D169" s="495"/>
      <c r="E169" s="495"/>
      <c r="F169" s="634"/>
      <c r="G169" s="634"/>
      <c r="H169" s="634"/>
      <c r="I169" s="634"/>
      <c r="J169" s="634"/>
      <c r="K169" s="634"/>
      <c r="L169" s="634"/>
      <c r="M169" s="627"/>
      <c r="N169" s="169" t="b">
        <f t="shared" si="470"/>
        <v>0</v>
      </c>
      <c r="O169" s="156"/>
      <c r="P169" s="169" t="b">
        <f t="shared" si="471"/>
        <v>0</v>
      </c>
      <c r="Q169" s="156"/>
      <c r="R169" s="169" t="b">
        <f>IF(Q169="Oportuna",15,IF(Q169="Inoportuna",0))</f>
        <v>0</v>
      </c>
      <c r="S169" s="156"/>
      <c r="T169" s="169" t="b">
        <f t="shared" si="473"/>
        <v>0</v>
      </c>
      <c r="U169" s="156"/>
      <c r="V169" s="169" t="b">
        <f t="shared" si="474"/>
        <v>0</v>
      </c>
      <c r="W169" s="156"/>
      <c r="X169" s="169" t="b">
        <f t="shared" si="475"/>
        <v>0</v>
      </c>
      <c r="Y169" s="156"/>
      <c r="Z169" s="169" t="b">
        <f t="shared" si="476"/>
        <v>0</v>
      </c>
      <c r="AA169" s="116">
        <f t="shared" si="477"/>
        <v>0</v>
      </c>
      <c r="AB169" s="117" t="str">
        <f t="shared" si="478"/>
        <v>Débil</v>
      </c>
      <c r="AC169" s="628"/>
      <c r="AD169" s="168" t="str">
        <f t="shared" si="479"/>
        <v>Débil</v>
      </c>
      <c r="AE169" s="118" t="str">
        <f t="shared" si="480"/>
        <v>0</v>
      </c>
      <c r="AF169" s="633"/>
      <c r="AG169" s="494"/>
      <c r="AH169" s="475"/>
      <c r="AI169" s="630"/>
      <c r="AJ169" s="478"/>
      <c r="AK169" s="478"/>
      <c r="AL169" s="478"/>
      <c r="AM169" s="630"/>
      <c r="AN169" s="483"/>
      <c r="AO169" s="483"/>
      <c r="AP169" s="479"/>
      <c r="AQ169" s="476"/>
      <c r="AR169" s="476"/>
      <c r="AS169" s="477"/>
    </row>
    <row r="170" spans="2:45" ht="96.75" customHeight="1" x14ac:dyDescent="0.25">
      <c r="B170" s="381" t="str">
        <f>'3-IDENTIFICACIÓN DEL RIESGO'!B170</f>
        <v>Seguimiento, Evaluación y Mejora</v>
      </c>
      <c r="C170" s="382" t="str">
        <f>'3-IDENTIFICACIÓN DEL RIESGO'!E170</f>
        <v xml:space="preserve">1. Oficina de Control Interno.
2. Oficina de Planeación.
3. Oficina del Inspector de Gestión de Tierras.
4. Secretaría General
</v>
      </c>
      <c r="D170" s="495" t="str">
        <f>'3-IDENTIFICACIÓN DEL RIESGO'!G170</f>
        <v>Posibilidad de recibir o solicitar cualquier dádiva o beneficio  con el fin de   manipular  la Informacion evidenciada en el proceso auditor para  favorecer un tercero</v>
      </c>
      <c r="E170" s="495"/>
      <c r="F170" s="634" t="s">
        <v>897</v>
      </c>
      <c r="G170" s="634" t="s">
        <v>898</v>
      </c>
      <c r="H170" s="634" t="s">
        <v>899</v>
      </c>
      <c r="I170" s="634" t="s">
        <v>900</v>
      </c>
      <c r="J170" s="634" t="s">
        <v>901</v>
      </c>
      <c r="K170" s="634" t="s">
        <v>902</v>
      </c>
      <c r="L170" s="634" t="s">
        <v>903</v>
      </c>
      <c r="M170" s="627" t="s">
        <v>186</v>
      </c>
      <c r="N170" s="169">
        <f t="shared" ref="N170:N179" si="579">IF(M170="Asignado",15,IF(M170="NO asignado",0))</f>
        <v>15</v>
      </c>
      <c r="O170" s="156" t="s">
        <v>187</v>
      </c>
      <c r="P170" s="169">
        <f t="shared" ref="P170:P179" si="580">IF(O170="Adecuado",15,IF(O170="Inadecuado",0))</f>
        <v>15</v>
      </c>
      <c r="Q170" s="156" t="s">
        <v>188</v>
      </c>
      <c r="R170" s="169">
        <f t="shared" ref="R170:R178" si="581">IF(Q170="Oportuna",15,IF(Q170="Inoportuna",0))</f>
        <v>15</v>
      </c>
      <c r="S170" s="156" t="s">
        <v>61</v>
      </c>
      <c r="T170" s="169">
        <f t="shared" ref="T170:T179" si="582">IF(S170="Prevenir",15,IF(S170="Detectar",10,IF(S170="No es un control",0)))</f>
        <v>15</v>
      </c>
      <c r="U170" s="156" t="s">
        <v>189</v>
      </c>
      <c r="V170" s="169">
        <f t="shared" ref="V170:V179" si="583">IF(U170="Confiable",15,IF(U170="No confiable",0))</f>
        <v>15</v>
      </c>
      <c r="W170" s="156" t="s">
        <v>190</v>
      </c>
      <c r="X170" s="169">
        <f t="shared" ref="X170:X179" si="584">IF(W170="Se investigan oportunamente",15,IF(W170="No se investigan oportunamente",0))</f>
        <v>15</v>
      </c>
      <c r="Y170" s="156" t="s">
        <v>191</v>
      </c>
      <c r="Z170" s="169">
        <f t="shared" ref="Z170:Z179" si="585">IF(Y170="Completa",10,IF(Y170="Incompleta",5,IF(Y170="No existe",0)))</f>
        <v>10</v>
      </c>
      <c r="AA170" s="116">
        <f t="shared" ref="AA170:AA179" si="586">N170+P170+R170+T170+V170+X170+Z170</f>
        <v>100</v>
      </c>
      <c r="AB170" s="117" t="str">
        <f t="shared" ref="AB170:AB179" si="587">IF(AA170&lt;86,"Débil",(IF(AA170&lt;96,"Moderado","Fuerte")))</f>
        <v>Fuerte</v>
      </c>
      <c r="AC170" s="628" t="s">
        <v>64</v>
      </c>
      <c r="AD170" s="168" t="str">
        <f t="shared" ref="AD170:AD179" si="588">IF(OR(AND(AB170="Fuerte",AC170="Moderado"),AND(AB170="Moderado",AC170="Fuerte"),AND(AB170="Moderado",AC170="Moderado")),"Moderado",IF(OR(AND(AB170="Fuerte",AC170="Débil"),AND(AB170="Moderado",AC170="Débil"),AND(AB170="Débil")),"Débil",IF(AND(AB170="Fuerte",AC170="Fuerte"),"Fuerte")))</f>
        <v>Fuerte</v>
      </c>
      <c r="AE170" s="118" t="str">
        <f t="shared" ref="AE170:AE179" si="589">IF(AD170="Fuerte","100",IF(AD170="Moderado","50",IF(AD170="Débil","0")))</f>
        <v>100</v>
      </c>
      <c r="AF170" s="629">
        <v>1</v>
      </c>
      <c r="AG170" s="493">
        <f t="shared" ref="AG170" si="590">(AE170+AE171)/AF170</f>
        <v>100</v>
      </c>
      <c r="AH170" s="474" t="str">
        <f t="shared" ref="AH170" si="591">IF(AG170&lt;50,"Débil",IF(AG170&lt;=99,"Moderado",IF(AG170=100,"Fuerte",IF(AG170="","ERROR"))))</f>
        <v>Fuerte</v>
      </c>
      <c r="AI170" s="630" t="s">
        <v>92</v>
      </c>
      <c r="AJ170" s="478">
        <f t="shared" ref="AJ170" si="592">IF(AH170="Débil",0,IF(AND(AH170="Moderado",AI170="Directamente"),1,IF(AND(AH170="Moderado",AI170="No disminuye"),0,IF(AND(AH170="Fuerte",AI170="Directamente"),2,IF(AND(AH170="Fuerte",AI170="No disminuye"),0)))))</f>
        <v>2</v>
      </c>
      <c r="AK170" s="478">
        <f>('4-VALORACIÓN DEL RIESGO'!H90-AJ170)</f>
        <v>-1</v>
      </c>
      <c r="AL170" s="478" t="str">
        <f t="shared" ref="AL170" si="593">IF(AK170=5,"Casi Seguro",IF(AK170=4,"Probable",IF(AK170=3,"Posible",IF(AK170=2,"Improbable",IF(AK170=1,"Rara Vez",IF(AK170=0,"Rara Vez",IF(AK170&lt;0,"Rara Vez")))))))</f>
        <v>Rara Vez</v>
      </c>
      <c r="AM170" s="630" t="s">
        <v>94</v>
      </c>
      <c r="AN170" s="482">
        <f t="shared" ref="AN170" si="594">IF(AH170="Débil",0,IF(AND(AH170="Moderado",AM170="Directamente"),1,IF(AND(AH170="Moderado",AM170="Indirectamente"),0,IF(AND(AH170="Moderado",AM170="No disminuye"),0,IF(AND(AH170="Fuerte",AM170="Directamente"),2,IF(AND(AH170="Fuerte",AM170="Indirectamente"),1,IF(AND(AH170="Fuerte",AM170="No disminuye"),0)))))))</f>
        <v>0</v>
      </c>
      <c r="AO170" s="482">
        <f>('4-VALORACIÓN DEL RIESGO'!AD90-AN170)</f>
        <v>4</v>
      </c>
      <c r="AP170" s="479" t="str">
        <f t="shared" ref="AP170" si="595">IF(AO170=5,"Catastrófico",IF(AO170=4,"Mayor",IF(AO170=3,"Moderado",IF(AO170=2,"Moderado",IF(AO170=1,"Moderado")))))</f>
        <v>Mayor</v>
      </c>
      <c r="AQ170" s="476" t="str">
        <f t="shared" ref="AQ170" si="596">IF(OR(AND(AP170="Moderado",AL170="Rara Vez"),AND(AP170="Moderado",AL170="Improbable")),"Moderado",IF(OR(AND(AP170="Mayor",AL170="Improbable"),AND(AP170="Mayor",AL170="Rara Vez"),AND(AP170="Moderado",AL170="Probable"),AND(AP170="Moderado",AL170="Posible")),"Alto",IF(OR(AND(AP170="Moderado",AL170="Casi Seguro"),AND(AP170="Mayor",AL170="Posible"),AND(AP170="Mayor",AL170="Probable"),AND(AP170="Mayor",AL170="Casi Seguro")),"Extremo",IF(AP170="Catastrófico","Extremo"))))</f>
        <v>Alto</v>
      </c>
      <c r="AR170" s="476"/>
      <c r="AS170" s="477" t="s">
        <v>428</v>
      </c>
    </row>
    <row r="171" spans="2:45" ht="30.75" thickBot="1" x14ac:dyDescent="0.3">
      <c r="B171" s="381"/>
      <c r="C171" s="382"/>
      <c r="D171" s="495"/>
      <c r="E171" s="495"/>
      <c r="F171" s="634"/>
      <c r="G171" s="634"/>
      <c r="H171" s="634"/>
      <c r="I171" s="634"/>
      <c r="J171" s="634"/>
      <c r="K171" s="634"/>
      <c r="L171" s="634"/>
      <c r="M171" s="627"/>
      <c r="N171" s="169" t="b">
        <f t="shared" si="579"/>
        <v>0</v>
      </c>
      <c r="O171" s="156"/>
      <c r="P171" s="169" t="b">
        <f t="shared" si="580"/>
        <v>0</v>
      </c>
      <c r="Q171" s="156"/>
      <c r="R171" s="169" t="b">
        <f t="shared" si="581"/>
        <v>0</v>
      </c>
      <c r="S171" s="156"/>
      <c r="T171" s="169" t="b">
        <f t="shared" si="582"/>
        <v>0</v>
      </c>
      <c r="U171" s="156"/>
      <c r="V171" s="169" t="b">
        <f t="shared" si="583"/>
        <v>0</v>
      </c>
      <c r="W171" s="156"/>
      <c r="X171" s="169" t="b">
        <f t="shared" si="584"/>
        <v>0</v>
      </c>
      <c r="Y171" s="156"/>
      <c r="Z171" s="169" t="b">
        <f t="shared" si="585"/>
        <v>0</v>
      </c>
      <c r="AA171" s="116">
        <f t="shared" si="586"/>
        <v>0</v>
      </c>
      <c r="AB171" s="117" t="str">
        <f t="shared" si="587"/>
        <v>Débil</v>
      </c>
      <c r="AC171" s="628"/>
      <c r="AD171" s="168" t="str">
        <f t="shared" si="588"/>
        <v>Débil</v>
      </c>
      <c r="AE171" s="118" t="str">
        <f t="shared" si="589"/>
        <v>0</v>
      </c>
      <c r="AF171" s="633"/>
      <c r="AG171" s="494"/>
      <c r="AH171" s="475"/>
      <c r="AI171" s="630"/>
      <c r="AJ171" s="478"/>
      <c r="AK171" s="478"/>
      <c r="AL171" s="478"/>
      <c r="AM171" s="630"/>
      <c r="AN171" s="483"/>
      <c r="AO171" s="483"/>
      <c r="AP171" s="479"/>
      <c r="AQ171" s="476"/>
      <c r="AR171" s="476"/>
      <c r="AS171" s="477"/>
    </row>
    <row r="172" spans="2:45" ht="96" customHeight="1" x14ac:dyDescent="0.25">
      <c r="B172" s="381"/>
      <c r="C172" s="382"/>
      <c r="D172" s="495" t="str">
        <f>'3-IDENTIFICACIÓN DEL RIESGO'!G172</f>
        <v>Divulgación de información de ejercicios de auditoría y seguimientos a través de medios no autorizados para favorecer a terceros</v>
      </c>
      <c r="E172" s="495"/>
      <c r="F172" s="634" t="s">
        <v>897</v>
      </c>
      <c r="G172" s="634" t="s">
        <v>898</v>
      </c>
      <c r="H172" s="634" t="s">
        <v>904</v>
      </c>
      <c r="I172" s="634" t="s">
        <v>905</v>
      </c>
      <c r="J172" s="634" t="s">
        <v>901</v>
      </c>
      <c r="K172" s="634" t="s">
        <v>906</v>
      </c>
      <c r="L172" s="634" t="s">
        <v>907</v>
      </c>
      <c r="M172" s="627" t="s">
        <v>186</v>
      </c>
      <c r="N172" s="169">
        <f t="shared" si="579"/>
        <v>15</v>
      </c>
      <c r="O172" s="156" t="s">
        <v>187</v>
      </c>
      <c r="P172" s="169">
        <f t="shared" si="580"/>
        <v>15</v>
      </c>
      <c r="Q172" s="156" t="s">
        <v>188</v>
      </c>
      <c r="R172" s="169">
        <f t="shared" si="581"/>
        <v>15</v>
      </c>
      <c r="S172" s="156" t="s">
        <v>61</v>
      </c>
      <c r="T172" s="169">
        <f t="shared" si="582"/>
        <v>15</v>
      </c>
      <c r="U172" s="156" t="s">
        <v>189</v>
      </c>
      <c r="V172" s="169">
        <f t="shared" si="583"/>
        <v>15</v>
      </c>
      <c r="W172" s="156" t="s">
        <v>190</v>
      </c>
      <c r="X172" s="169">
        <f t="shared" si="584"/>
        <v>15</v>
      </c>
      <c r="Y172" s="156" t="s">
        <v>191</v>
      </c>
      <c r="Z172" s="169">
        <f t="shared" si="585"/>
        <v>10</v>
      </c>
      <c r="AA172" s="116">
        <f t="shared" si="586"/>
        <v>100</v>
      </c>
      <c r="AB172" s="117" t="str">
        <f t="shared" si="587"/>
        <v>Fuerte</v>
      </c>
      <c r="AC172" s="628" t="s">
        <v>64</v>
      </c>
      <c r="AD172" s="168" t="str">
        <f t="shared" si="588"/>
        <v>Fuerte</v>
      </c>
      <c r="AE172" s="118" t="str">
        <f t="shared" si="589"/>
        <v>100</v>
      </c>
      <c r="AF172" s="629">
        <v>2</v>
      </c>
      <c r="AG172" s="493">
        <f t="shared" ref="AG172" si="597">(AE172+AE173)/AF172</f>
        <v>100</v>
      </c>
      <c r="AH172" s="474" t="str">
        <f t="shared" ref="AH172" si="598">IF(AG172&lt;50,"Débil",IF(AG172&lt;=99,"Moderado",IF(AG172=100,"Fuerte",IF(AG172="","ERROR"))))</f>
        <v>Fuerte</v>
      </c>
      <c r="AI172" s="630" t="s">
        <v>92</v>
      </c>
      <c r="AJ172" s="478">
        <f t="shared" ref="AJ172" si="599">IF(AH172="Débil",0,IF(AND(AH172="Moderado",AI172="Directamente"),1,IF(AND(AH172="Moderado",AI172="No disminuye"),0,IF(AND(AH172="Fuerte",AI172="Directamente"),2,IF(AND(AH172="Fuerte",AI172="No disminuye"),0)))))</f>
        <v>2</v>
      </c>
      <c r="AK172" s="478">
        <f>('4-VALORACIÓN DEL RIESGO'!H91-AJ172)</f>
        <v>-1</v>
      </c>
      <c r="AL172" s="478" t="str">
        <f t="shared" ref="AL172" si="600">IF(AK172=5,"Casi Seguro",IF(AK172=4,"Probable",IF(AK172=3,"Posible",IF(AK172=2,"Improbable",IF(AK172=1,"Rara Vez",IF(AK172=0,"Rara Vez",IF(AK172&lt;0,"Rara Vez")))))))</f>
        <v>Rara Vez</v>
      </c>
      <c r="AM172" s="630" t="s">
        <v>94</v>
      </c>
      <c r="AN172" s="482">
        <f t="shared" ref="AN172" si="601">IF(AH172="Débil",0,IF(AND(AH172="Moderado",AM172="Directamente"),1,IF(AND(AH172="Moderado",AM172="Indirectamente"),0,IF(AND(AH172="Moderado",AM172="No disminuye"),0,IF(AND(AH172="Fuerte",AM172="Directamente"),2,IF(AND(AH172="Fuerte",AM172="Indirectamente"),1,IF(AND(AH172="Fuerte",AM172="No disminuye"),0)))))))</f>
        <v>0</v>
      </c>
      <c r="AO172" s="482">
        <f>('4-VALORACIÓN DEL RIESGO'!AD91-AN172)</f>
        <v>4</v>
      </c>
      <c r="AP172" s="479" t="str">
        <f>IF(AO172=5,"Catastrófico",IF(AO172=4,"Mayor",IF(AO172=3,"Moderado",IF(AO172=2,"Moderado",IF(AO172=1,"Moderado")))))</f>
        <v>Mayor</v>
      </c>
      <c r="AQ172" s="476" t="str">
        <f t="shared" ref="AQ172" si="602">IF(OR(AND(AP172="Moderado",AL172="Rara Vez"),AND(AP172="Moderado",AL172="Improbable")),"Moderado",IF(OR(AND(AP172="Mayor",AL172="Improbable"),AND(AP172="Mayor",AL172="Rara Vez"),AND(AP172="Moderado",AL172="Probable"),AND(AP172="Moderado",AL172="Posible")),"Alto",IF(OR(AND(AP172="Moderado",AL172="Casi Seguro"),AND(AP172="Mayor",AL172="Posible"),AND(AP172="Mayor",AL172="Probable"),AND(AP172="Mayor",AL172="Casi Seguro")),"Extremo",IF(AP172="Catastrófico","Extremo"))))</f>
        <v>Alto</v>
      </c>
      <c r="AR172" s="476"/>
      <c r="AS172" s="477" t="s">
        <v>428</v>
      </c>
    </row>
    <row r="173" spans="2:45" ht="81.75" customHeight="1" thickBot="1" x14ac:dyDescent="0.3">
      <c r="B173" s="381"/>
      <c r="C173" s="382"/>
      <c r="D173" s="495"/>
      <c r="E173" s="495"/>
      <c r="F173" s="634" t="s">
        <v>897</v>
      </c>
      <c r="G173" s="634" t="s">
        <v>898</v>
      </c>
      <c r="H173" s="634" t="s">
        <v>908</v>
      </c>
      <c r="I173" s="634" t="s">
        <v>909</v>
      </c>
      <c r="J173" s="634" t="s">
        <v>901</v>
      </c>
      <c r="K173" s="634" t="s">
        <v>910</v>
      </c>
      <c r="L173" s="634" t="s">
        <v>911</v>
      </c>
      <c r="M173" s="627" t="s">
        <v>186</v>
      </c>
      <c r="N173" s="169">
        <f t="shared" si="579"/>
        <v>15</v>
      </c>
      <c r="O173" s="156" t="s">
        <v>187</v>
      </c>
      <c r="P173" s="169">
        <f t="shared" si="580"/>
        <v>15</v>
      </c>
      <c r="Q173" s="156" t="s">
        <v>188</v>
      </c>
      <c r="R173" s="169">
        <f t="shared" si="581"/>
        <v>15</v>
      </c>
      <c r="S173" s="156" t="s">
        <v>61</v>
      </c>
      <c r="T173" s="169">
        <f t="shared" si="582"/>
        <v>15</v>
      </c>
      <c r="U173" s="156" t="s">
        <v>189</v>
      </c>
      <c r="V173" s="169">
        <f t="shared" si="583"/>
        <v>15</v>
      </c>
      <c r="W173" s="156" t="s">
        <v>190</v>
      </c>
      <c r="X173" s="169">
        <f t="shared" si="584"/>
        <v>15</v>
      </c>
      <c r="Y173" s="156" t="s">
        <v>191</v>
      </c>
      <c r="Z173" s="169">
        <f t="shared" si="585"/>
        <v>10</v>
      </c>
      <c r="AA173" s="116">
        <f t="shared" si="586"/>
        <v>100</v>
      </c>
      <c r="AB173" s="117" t="str">
        <f t="shared" si="587"/>
        <v>Fuerte</v>
      </c>
      <c r="AC173" s="628" t="s">
        <v>64</v>
      </c>
      <c r="AD173" s="168" t="str">
        <f t="shared" si="588"/>
        <v>Fuerte</v>
      </c>
      <c r="AE173" s="118" t="str">
        <f t="shared" si="589"/>
        <v>100</v>
      </c>
      <c r="AF173" s="633"/>
      <c r="AG173" s="494"/>
      <c r="AH173" s="475"/>
      <c r="AI173" s="630"/>
      <c r="AJ173" s="478"/>
      <c r="AK173" s="478"/>
      <c r="AL173" s="478"/>
      <c r="AM173" s="630"/>
      <c r="AN173" s="483"/>
      <c r="AO173" s="483"/>
      <c r="AP173" s="479"/>
      <c r="AQ173" s="476"/>
      <c r="AR173" s="476"/>
      <c r="AS173" s="477"/>
    </row>
    <row r="174" spans="2:45" ht="30" x14ac:dyDescent="0.25">
      <c r="B174" s="381"/>
      <c r="C174" s="382"/>
      <c r="D174" s="495" t="str">
        <f>'3-IDENTIFICACIÓN DEL RIESGO'!G174</f>
        <v>Riesgo 3</v>
      </c>
      <c r="E174" s="495"/>
      <c r="F174" s="634"/>
      <c r="G174" s="634"/>
      <c r="H174" s="634"/>
      <c r="I174" s="634"/>
      <c r="J174" s="634"/>
      <c r="K174" s="634"/>
      <c r="L174" s="634"/>
      <c r="M174" s="627"/>
      <c r="N174" s="169" t="b">
        <f t="shared" si="579"/>
        <v>0</v>
      </c>
      <c r="O174" s="156"/>
      <c r="P174" s="169" t="b">
        <f t="shared" si="580"/>
        <v>0</v>
      </c>
      <c r="Q174" s="156"/>
      <c r="R174" s="169" t="b">
        <f t="shared" si="581"/>
        <v>0</v>
      </c>
      <c r="S174" s="156"/>
      <c r="T174" s="169" t="b">
        <f t="shared" si="582"/>
        <v>0</v>
      </c>
      <c r="U174" s="156"/>
      <c r="V174" s="169" t="b">
        <f t="shared" si="583"/>
        <v>0</v>
      </c>
      <c r="W174" s="156"/>
      <c r="X174" s="169" t="b">
        <f t="shared" si="584"/>
        <v>0</v>
      </c>
      <c r="Y174" s="156"/>
      <c r="Z174" s="169" t="b">
        <f t="shared" si="585"/>
        <v>0</v>
      </c>
      <c r="AA174" s="116">
        <f t="shared" si="586"/>
        <v>0</v>
      </c>
      <c r="AB174" s="117" t="str">
        <f t="shared" si="587"/>
        <v>Débil</v>
      </c>
      <c r="AC174" s="628"/>
      <c r="AD174" s="168" t="str">
        <f t="shared" si="588"/>
        <v>Débil</v>
      </c>
      <c r="AE174" s="118" t="str">
        <f t="shared" si="589"/>
        <v>0</v>
      </c>
      <c r="AF174" s="629"/>
      <c r="AG174" s="493" t="e">
        <f t="shared" ref="AG174" si="603">(AE174+AE175)/AF174</f>
        <v>#DIV/0!</v>
      </c>
      <c r="AH174" s="474" t="e">
        <f t="shared" ref="AH174" si="604">IF(AG174&lt;50,"Débil",IF(AG174&lt;=99,"Moderado",IF(AG174=100,"Fuerte",IF(AG174="","ERROR"))))</f>
        <v>#DIV/0!</v>
      </c>
      <c r="AI174" s="630"/>
      <c r="AJ174" s="478" t="e">
        <f t="shared" ref="AJ174" si="605">IF(AH174="Débil",0,IF(AND(AH174="Moderado",AI174="Directamente"),1,IF(AND(AH174="Moderado",AI174="No disminuye"),0,IF(AND(AH174="Fuerte",AI174="Directamente"),2,IF(AND(AH174="Fuerte",AI174="No disminuye"),0)))))</f>
        <v>#DIV/0!</v>
      </c>
      <c r="AK174" s="478" t="e">
        <f>('4-VALORACIÓN DEL RIESGO'!H92-AJ174)</f>
        <v>#DIV/0!</v>
      </c>
      <c r="AL174" s="478" t="e">
        <f t="shared" ref="AL174" si="606">IF(AK174=5,"Casi Seguro",IF(AK174=4,"Probable",IF(AK174=3,"Posible",IF(AK174=2,"Improbable",IF(AK174=1,"Rara Vez",IF(AK174=0,"Rara Vez",IF(AK174&lt;0,"Rara Vez")))))))</f>
        <v>#DIV/0!</v>
      </c>
      <c r="AM174" s="630"/>
      <c r="AN174" s="482" t="e">
        <f t="shared" ref="AN174" si="607">IF(AH174="Débil",0,IF(AND(AH174="Moderado",AM174="Directamente"),1,IF(AND(AH174="Moderado",AM174="Indirectamente"),0,IF(AND(AH174="Moderado",AM174="No disminuye"),0,IF(AND(AH174="Fuerte",AM174="Directamente"),2,IF(AND(AH174="Fuerte",AM174="Indirectamente"),1,IF(AND(AH174="Fuerte",AM174="No disminuye"),0)))))))</f>
        <v>#DIV/0!</v>
      </c>
      <c r="AO174" s="482" t="e">
        <f>('4-VALORACIÓN DEL RIESGO'!AD92-AN174)</f>
        <v>#DIV/0!</v>
      </c>
      <c r="AP174" s="479" t="e">
        <f t="shared" ref="AP174" si="608">IF(AO174=5,"Catastrófico",IF(AO174=4,"Mayor",IF(AO174=3,"Moderado",IF(AO174=2,"Moderado",IF(AO174=1,"Moderado")))))</f>
        <v>#DIV/0!</v>
      </c>
      <c r="AQ174" s="476" t="e">
        <f t="shared" ref="AQ174" si="609">IF(OR(AND(AP174="Moderado",AL174="Rara Vez"),AND(AP174="Moderado",AL174="Improbable")),"Moderado",IF(OR(AND(AP174="Mayor",AL174="Improbable"),AND(AP174="Mayor",AL174="Rara Vez"),AND(AP174="Moderado",AL174="Probable"),AND(AP174="Moderado",AL174="Posible")),"Alto",IF(OR(AND(AP174="Moderado",AL174="Casi Seguro"),AND(AP174="Mayor",AL174="Posible"),AND(AP174="Mayor",AL174="Probable"),AND(AP174="Mayor",AL174="Casi Seguro")),"Extremo",IF(AP174="Catastrófico","Extremo"))))</f>
        <v>#DIV/0!</v>
      </c>
      <c r="AR174" s="476"/>
      <c r="AS174" s="477" t="s">
        <v>428</v>
      </c>
    </row>
    <row r="175" spans="2:45" ht="30.75" thickBot="1" x14ac:dyDescent="0.3">
      <c r="B175" s="381"/>
      <c r="C175" s="382"/>
      <c r="D175" s="495"/>
      <c r="E175" s="495"/>
      <c r="F175" s="634"/>
      <c r="G175" s="634"/>
      <c r="H175" s="634"/>
      <c r="I175" s="634"/>
      <c r="J175" s="634"/>
      <c r="K175" s="634"/>
      <c r="L175" s="634"/>
      <c r="M175" s="627"/>
      <c r="N175" s="169" t="b">
        <f t="shared" si="579"/>
        <v>0</v>
      </c>
      <c r="O175" s="156"/>
      <c r="P175" s="169" t="b">
        <f t="shared" si="580"/>
        <v>0</v>
      </c>
      <c r="Q175" s="156"/>
      <c r="R175" s="169" t="b">
        <f t="shared" si="581"/>
        <v>0</v>
      </c>
      <c r="S175" s="156"/>
      <c r="T175" s="169" t="b">
        <f t="shared" si="582"/>
        <v>0</v>
      </c>
      <c r="U175" s="156"/>
      <c r="V175" s="169" t="b">
        <f t="shared" si="583"/>
        <v>0</v>
      </c>
      <c r="W175" s="156"/>
      <c r="X175" s="169" t="b">
        <f t="shared" si="584"/>
        <v>0</v>
      </c>
      <c r="Y175" s="156"/>
      <c r="Z175" s="169" t="b">
        <f t="shared" si="585"/>
        <v>0</v>
      </c>
      <c r="AA175" s="116">
        <f t="shared" si="586"/>
        <v>0</v>
      </c>
      <c r="AB175" s="117" t="str">
        <f t="shared" si="587"/>
        <v>Débil</v>
      </c>
      <c r="AC175" s="628"/>
      <c r="AD175" s="168" t="str">
        <f t="shared" si="588"/>
        <v>Débil</v>
      </c>
      <c r="AE175" s="118" t="str">
        <f t="shared" si="589"/>
        <v>0</v>
      </c>
      <c r="AF175" s="633"/>
      <c r="AG175" s="494"/>
      <c r="AH175" s="475"/>
      <c r="AI175" s="630"/>
      <c r="AJ175" s="478"/>
      <c r="AK175" s="478"/>
      <c r="AL175" s="478"/>
      <c r="AM175" s="630"/>
      <c r="AN175" s="483"/>
      <c r="AO175" s="483"/>
      <c r="AP175" s="479"/>
      <c r="AQ175" s="476"/>
      <c r="AR175" s="476"/>
      <c r="AS175" s="477"/>
    </row>
    <row r="176" spans="2:45" ht="30" x14ac:dyDescent="0.25">
      <c r="B176" s="381"/>
      <c r="C176" s="382"/>
      <c r="D176" s="495" t="str">
        <f>'3-IDENTIFICACIÓN DEL RIESGO'!G176</f>
        <v>Riesgo 4</v>
      </c>
      <c r="E176" s="495"/>
      <c r="F176" s="634"/>
      <c r="G176" s="634"/>
      <c r="H176" s="634"/>
      <c r="I176" s="634"/>
      <c r="J176" s="634"/>
      <c r="K176" s="634"/>
      <c r="L176" s="634"/>
      <c r="M176" s="627"/>
      <c r="N176" s="169" t="b">
        <f t="shared" si="579"/>
        <v>0</v>
      </c>
      <c r="O176" s="156"/>
      <c r="P176" s="169" t="b">
        <f t="shared" si="580"/>
        <v>0</v>
      </c>
      <c r="Q176" s="156"/>
      <c r="R176" s="169" t="b">
        <f t="shared" si="581"/>
        <v>0</v>
      </c>
      <c r="S176" s="156"/>
      <c r="T176" s="169" t="b">
        <f t="shared" si="582"/>
        <v>0</v>
      </c>
      <c r="U176" s="156"/>
      <c r="V176" s="169" t="b">
        <f t="shared" si="583"/>
        <v>0</v>
      </c>
      <c r="W176" s="156"/>
      <c r="X176" s="169" t="b">
        <f t="shared" si="584"/>
        <v>0</v>
      </c>
      <c r="Y176" s="156"/>
      <c r="Z176" s="169" t="b">
        <f t="shared" si="585"/>
        <v>0</v>
      </c>
      <c r="AA176" s="116">
        <f t="shared" si="586"/>
        <v>0</v>
      </c>
      <c r="AB176" s="117" t="str">
        <f t="shared" si="587"/>
        <v>Débil</v>
      </c>
      <c r="AC176" s="628"/>
      <c r="AD176" s="168" t="str">
        <f t="shared" si="588"/>
        <v>Débil</v>
      </c>
      <c r="AE176" s="118" t="str">
        <f t="shared" si="589"/>
        <v>0</v>
      </c>
      <c r="AF176" s="629"/>
      <c r="AG176" s="493" t="e">
        <f t="shared" ref="AG176" si="610">(AE176+AE177)/AF176</f>
        <v>#DIV/0!</v>
      </c>
      <c r="AH176" s="474" t="e">
        <f t="shared" ref="AH176" si="611">IF(AG176&lt;50,"Débil",IF(AG176&lt;=99,"Moderado",IF(AG176=100,"Fuerte",IF(AG176="","ERROR"))))</f>
        <v>#DIV/0!</v>
      </c>
      <c r="AI176" s="630"/>
      <c r="AJ176" s="478" t="e">
        <f t="shared" ref="AJ176" si="612">IF(AH176="Débil",0,IF(AND(AH176="Moderado",AI176="Directamente"),1,IF(AND(AH176="Moderado",AI176="No disminuye"),0,IF(AND(AH176="Fuerte",AI176="Directamente"),2,IF(AND(AH176="Fuerte",AI176="No disminuye"),0)))))</f>
        <v>#DIV/0!</v>
      </c>
      <c r="AK176" s="478" t="e">
        <f>('4-VALORACIÓN DEL RIESGO'!H93-AJ176)</f>
        <v>#DIV/0!</v>
      </c>
      <c r="AL176" s="478" t="e">
        <f t="shared" ref="AL176" si="613">IF(AK176=5,"Casi Seguro",IF(AK176=4,"Probable",IF(AK176=3,"Posible",IF(AK176=2,"Improbable",IF(AK176=1,"Rara Vez",IF(AK176=0,"Rara Vez",IF(AK176&lt;0,"Rara Vez")))))))</f>
        <v>#DIV/0!</v>
      </c>
      <c r="AM176" s="630"/>
      <c r="AN176" s="482" t="e">
        <f t="shared" ref="AN176" si="614">IF(AH176="Débil",0,IF(AND(AH176="Moderado",AM176="Directamente"),1,IF(AND(AH176="Moderado",AM176="Indirectamente"),0,IF(AND(AH176="Moderado",AM176="No disminuye"),0,IF(AND(AH176="Fuerte",AM176="Directamente"),2,IF(AND(AH176="Fuerte",AM176="Indirectamente"),1,IF(AND(AH176="Fuerte",AM176="No disminuye"),0)))))))</f>
        <v>#DIV/0!</v>
      </c>
      <c r="AO176" s="482" t="e">
        <f>('4-VALORACIÓN DEL RIESGO'!AD93-AN176)</f>
        <v>#DIV/0!</v>
      </c>
      <c r="AP176" s="479" t="e">
        <f t="shared" ref="AP176" si="615">IF(AO176=5,"Catastrófico",IF(AO176=4,"Mayor",IF(AO176=3,"Moderado",IF(AO176=2,"Moderado",IF(AO176=1,"Moderado")))))</f>
        <v>#DIV/0!</v>
      </c>
      <c r="AQ176" s="476" t="e">
        <f t="shared" ref="AQ176" si="616">IF(OR(AND(AP176="Moderado",AL176="Rara Vez"),AND(AP176="Moderado",AL176="Improbable")),"Moderado",IF(OR(AND(AP176="Mayor",AL176="Improbable"),AND(AP176="Mayor",AL176="Rara Vez"),AND(AP176="Moderado",AL176="Probable"),AND(AP176="Moderado",AL176="Posible")),"Alto",IF(OR(AND(AP176="Moderado",AL176="Casi Seguro"),AND(AP176="Mayor",AL176="Posible"),AND(AP176="Mayor",AL176="Probable"),AND(AP176="Mayor",AL176="Casi Seguro")),"Extremo",IF(AP176="Catastrófico","Extremo"))))</f>
        <v>#DIV/0!</v>
      </c>
      <c r="AR176" s="476"/>
      <c r="AS176" s="477" t="s">
        <v>428</v>
      </c>
    </row>
    <row r="177" spans="2:45" ht="30.75" thickBot="1" x14ac:dyDescent="0.3">
      <c r="B177" s="381"/>
      <c r="C177" s="382"/>
      <c r="D177" s="495"/>
      <c r="E177" s="495"/>
      <c r="F177" s="634"/>
      <c r="G177" s="634"/>
      <c r="H177" s="634"/>
      <c r="I177" s="634"/>
      <c r="J177" s="634"/>
      <c r="K177" s="634"/>
      <c r="L177" s="634"/>
      <c r="M177" s="627"/>
      <c r="N177" s="169" t="b">
        <f t="shared" si="579"/>
        <v>0</v>
      </c>
      <c r="O177" s="156"/>
      <c r="P177" s="169" t="b">
        <f t="shared" si="580"/>
        <v>0</v>
      </c>
      <c r="Q177" s="156"/>
      <c r="R177" s="169" t="b">
        <f t="shared" si="581"/>
        <v>0</v>
      </c>
      <c r="S177" s="156"/>
      <c r="T177" s="169" t="b">
        <f t="shared" si="582"/>
        <v>0</v>
      </c>
      <c r="U177" s="156"/>
      <c r="V177" s="169" t="b">
        <f t="shared" si="583"/>
        <v>0</v>
      </c>
      <c r="W177" s="156"/>
      <c r="X177" s="169" t="b">
        <f t="shared" si="584"/>
        <v>0</v>
      </c>
      <c r="Y177" s="156"/>
      <c r="Z177" s="169" t="b">
        <f t="shared" si="585"/>
        <v>0</v>
      </c>
      <c r="AA177" s="116">
        <f t="shared" si="586"/>
        <v>0</v>
      </c>
      <c r="AB177" s="117" t="str">
        <f t="shared" si="587"/>
        <v>Débil</v>
      </c>
      <c r="AC177" s="628"/>
      <c r="AD177" s="168" t="str">
        <f t="shared" si="588"/>
        <v>Débil</v>
      </c>
      <c r="AE177" s="118" t="str">
        <f t="shared" si="589"/>
        <v>0</v>
      </c>
      <c r="AF177" s="633"/>
      <c r="AG177" s="494"/>
      <c r="AH177" s="475"/>
      <c r="AI177" s="630"/>
      <c r="AJ177" s="478"/>
      <c r="AK177" s="478"/>
      <c r="AL177" s="478"/>
      <c r="AM177" s="630"/>
      <c r="AN177" s="483"/>
      <c r="AO177" s="483"/>
      <c r="AP177" s="479"/>
      <c r="AQ177" s="476"/>
      <c r="AR177" s="476"/>
      <c r="AS177" s="477"/>
    </row>
    <row r="178" spans="2:45" ht="30" x14ac:dyDescent="0.25">
      <c r="B178" s="381"/>
      <c r="C178" s="382"/>
      <c r="D178" s="495" t="str">
        <f>'3-IDENTIFICACIÓN DEL RIESGO'!G178</f>
        <v>Riesgo 5</v>
      </c>
      <c r="E178" s="495"/>
      <c r="F178" s="634"/>
      <c r="G178" s="634"/>
      <c r="H178" s="634"/>
      <c r="I178" s="634"/>
      <c r="J178" s="634"/>
      <c r="K178" s="634"/>
      <c r="L178" s="634"/>
      <c r="M178" s="627"/>
      <c r="N178" s="169" t="b">
        <f t="shared" si="579"/>
        <v>0</v>
      </c>
      <c r="O178" s="156"/>
      <c r="P178" s="169" t="b">
        <f t="shared" si="580"/>
        <v>0</v>
      </c>
      <c r="Q178" s="156"/>
      <c r="R178" s="169" t="b">
        <f t="shared" si="581"/>
        <v>0</v>
      </c>
      <c r="S178" s="156"/>
      <c r="T178" s="169" t="b">
        <f t="shared" si="582"/>
        <v>0</v>
      </c>
      <c r="U178" s="156"/>
      <c r="V178" s="169" t="b">
        <f t="shared" si="583"/>
        <v>0</v>
      </c>
      <c r="W178" s="156"/>
      <c r="X178" s="169" t="b">
        <f t="shared" si="584"/>
        <v>0</v>
      </c>
      <c r="Y178" s="156"/>
      <c r="Z178" s="169" t="b">
        <f t="shared" si="585"/>
        <v>0</v>
      </c>
      <c r="AA178" s="116">
        <f t="shared" si="586"/>
        <v>0</v>
      </c>
      <c r="AB178" s="117" t="str">
        <f t="shared" si="587"/>
        <v>Débil</v>
      </c>
      <c r="AC178" s="628"/>
      <c r="AD178" s="168" t="str">
        <f t="shared" si="588"/>
        <v>Débil</v>
      </c>
      <c r="AE178" s="118" t="str">
        <f t="shared" si="589"/>
        <v>0</v>
      </c>
      <c r="AF178" s="629"/>
      <c r="AG178" s="493" t="e">
        <f t="shared" ref="AG178" si="617">(AE178+AE179)/AF178</f>
        <v>#DIV/0!</v>
      </c>
      <c r="AH178" s="474" t="e">
        <f t="shared" ref="AH178" si="618">IF(AG178&lt;50,"Débil",IF(AG178&lt;=99,"Moderado",IF(AG178=100,"Fuerte",IF(AG178="","ERROR"))))</f>
        <v>#DIV/0!</v>
      </c>
      <c r="AI178" s="630"/>
      <c r="AJ178" s="478" t="e">
        <f t="shared" ref="AJ178" si="619">IF(AH178="Débil",0,IF(AND(AH178="Moderado",AI178="Directamente"),1,IF(AND(AH178="Moderado",AI178="No disminuye"),0,IF(AND(AH178="Fuerte",AI178="Directamente"),2,IF(AND(AH178="Fuerte",AI178="No disminuye"),0)))))</f>
        <v>#DIV/0!</v>
      </c>
      <c r="AK178" s="478" t="e">
        <f>('4-VALORACIÓN DEL RIESGO'!H94-AJ178)</f>
        <v>#DIV/0!</v>
      </c>
      <c r="AL178" s="478" t="e">
        <f t="shared" ref="AL178" si="620">IF(AK178=5,"Casi Seguro",IF(AK178=4,"Probable",IF(AK178=3,"Posible",IF(AK178=2,"Improbable",IF(AK178=1,"Rara Vez",IF(AK178=0,"Rara Vez",IF(AK178&lt;0,"Rara Vez")))))))</f>
        <v>#DIV/0!</v>
      </c>
      <c r="AM178" s="630"/>
      <c r="AN178" s="482" t="e">
        <f t="shared" ref="AN178" si="621">IF(AH178="Débil",0,IF(AND(AH178="Moderado",AM178="Directamente"),1,IF(AND(AH178="Moderado",AM178="Indirectamente"),0,IF(AND(AH178="Moderado",AM178="No disminuye"),0,IF(AND(AH178="Fuerte",AM178="Directamente"),2,IF(AND(AH178="Fuerte",AM178="Indirectamente"),1,IF(AND(AH178="Fuerte",AM178="No disminuye"),0)))))))</f>
        <v>#DIV/0!</v>
      </c>
      <c r="AO178" s="482" t="e">
        <f>('4-VALORACIÓN DEL RIESGO'!AD94-AN178)</f>
        <v>#DIV/0!</v>
      </c>
      <c r="AP178" s="479" t="e">
        <f t="shared" ref="AP178" si="622">IF(AO178=5,"Catastrófico",IF(AO178=4,"Mayor",IF(AO178=3,"Moderado",IF(AO178=2,"Moderado",IF(AO178=1,"Moderado")))))</f>
        <v>#DIV/0!</v>
      </c>
      <c r="AQ178" s="476" t="e">
        <f t="shared" ref="AQ178" si="623">IF(OR(AND(AP178="Moderado",AL178="Rara Vez"),AND(AP178="Moderado",AL178="Improbable")),"Moderado",IF(OR(AND(AP178="Mayor",AL178="Improbable"),AND(AP178="Mayor",AL178="Rara Vez"),AND(AP178="Moderado",AL178="Probable"),AND(AP178="Moderado",AL178="Posible")),"Alto",IF(OR(AND(AP178="Moderado",AL178="Casi Seguro"),AND(AP178="Mayor",AL178="Posible"),AND(AP178="Mayor",AL178="Probable"),AND(AP178="Mayor",AL178="Casi Seguro")),"Extremo",IF(AP178="Catastrófico","Extremo"))))</f>
        <v>#DIV/0!</v>
      </c>
      <c r="AR178" s="476"/>
      <c r="AS178" s="477" t="s">
        <v>428</v>
      </c>
    </row>
    <row r="179" spans="2:45" ht="30" x14ac:dyDescent="0.25">
      <c r="B179" s="381"/>
      <c r="C179" s="382"/>
      <c r="D179" s="495"/>
      <c r="E179" s="495"/>
      <c r="F179" s="634"/>
      <c r="G179" s="634"/>
      <c r="H179" s="634"/>
      <c r="I179" s="634"/>
      <c r="J179" s="634"/>
      <c r="K179" s="634"/>
      <c r="L179" s="634"/>
      <c r="M179" s="627"/>
      <c r="N179" s="169" t="b">
        <f t="shared" si="579"/>
        <v>0</v>
      </c>
      <c r="O179" s="156"/>
      <c r="P179" s="169" t="b">
        <f t="shared" si="580"/>
        <v>0</v>
      </c>
      <c r="Q179" s="156"/>
      <c r="R179" s="169" t="b">
        <f>IF(Q179="Oportuna",15,IF(Q179="Inoportuna",0))</f>
        <v>0</v>
      </c>
      <c r="S179" s="156"/>
      <c r="T179" s="169" t="b">
        <f t="shared" si="582"/>
        <v>0</v>
      </c>
      <c r="U179" s="156"/>
      <c r="V179" s="169" t="b">
        <f t="shared" si="583"/>
        <v>0</v>
      </c>
      <c r="W179" s="156"/>
      <c r="X179" s="169" t="b">
        <f t="shared" si="584"/>
        <v>0</v>
      </c>
      <c r="Y179" s="156"/>
      <c r="Z179" s="169" t="b">
        <f t="shared" si="585"/>
        <v>0</v>
      </c>
      <c r="AA179" s="116">
        <f t="shared" si="586"/>
        <v>0</v>
      </c>
      <c r="AB179" s="117" t="str">
        <f t="shared" si="587"/>
        <v>Débil</v>
      </c>
      <c r="AC179" s="628"/>
      <c r="AD179" s="168" t="str">
        <f t="shared" si="588"/>
        <v>Débil</v>
      </c>
      <c r="AE179" s="118" t="str">
        <f t="shared" si="589"/>
        <v>0</v>
      </c>
      <c r="AF179" s="633"/>
      <c r="AG179" s="494"/>
      <c r="AH179" s="475"/>
      <c r="AI179" s="630"/>
      <c r="AJ179" s="478"/>
      <c r="AK179" s="478"/>
      <c r="AL179" s="478"/>
      <c r="AM179" s="630"/>
      <c r="AN179" s="483"/>
      <c r="AO179" s="483"/>
      <c r="AP179" s="479"/>
      <c r="AQ179" s="476"/>
      <c r="AR179" s="476"/>
      <c r="AS179" s="477"/>
    </row>
    <row r="180" spans="2:45" ht="18.75" x14ac:dyDescent="0.3">
      <c r="B180" s="87"/>
      <c r="C180" s="79"/>
      <c r="D180" s="79"/>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5"/>
      <c r="AH180" s="75"/>
      <c r="AI180" s="74"/>
      <c r="AJ180" s="74"/>
      <c r="AK180" s="74"/>
      <c r="AL180" s="74"/>
      <c r="AM180" s="74"/>
      <c r="AN180" s="74"/>
      <c r="AO180" s="74"/>
      <c r="AP180" s="74"/>
      <c r="AQ180" s="4"/>
      <c r="AR180" s="4"/>
      <c r="AS180" s="88"/>
    </row>
    <row r="181" spans="2:45" ht="66.75" customHeight="1" x14ac:dyDescent="0.25">
      <c r="B181" s="87"/>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119"/>
      <c r="AH181" s="119"/>
      <c r="AI181" s="4"/>
      <c r="AJ181" s="4"/>
      <c r="AK181" s="4"/>
      <c r="AL181" s="4"/>
      <c r="AM181" s="4"/>
      <c r="AN181" s="4"/>
      <c r="AO181" s="4"/>
      <c r="AP181" s="4"/>
      <c r="AQ181" s="4"/>
      <c r="AR181" s="4"/>
      <c r="AS181" s="88"/>
    </row>
    <row r="182" spans="2:45" ht="42.75" customHeight="1" thickBot="1" x14ac:dyDescent="0.3">
      <c r="B182" s="92"/>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20"/>
      <c r="AH182" s="120"/>
      <c r="AI182" s="93"/>
      <c r="AJ182" s="93"/>
      <c r="AK182" s="93"/>
      <c r="AL182" s="93"/>
      <c r="AM182" s="93"/>
      <c r="AN182" s="93"/>
      <c r="AO182" s="93"/>
      <c r="AP182" s="93"/>
      <c r="AQ182" s="93"/>
      <c r="AR182" s="93"/>
      <c r="AS182" s="94"/>
    </row>
    <row r="183" spans="2:45" ht="15.75" thickTop="1" x14ac:dyDescent="0.25"/>
  </sheetData>
  <sheetProtection algorithmName="SHA-512" hashValue="bCm696XRfYEYu6HmFh1zIERFigt6iGwiPYtl0V+6XjViwbv0foaeYbFg0x2gYKQuJq0izDaWiEZ73Op8NtvzMg==" saltValue="pvRMFf+guq0UlA4P4T1tcA==" spinCount="100000" sheet="1" objects="1" scenarios="1" formatCells="0" formatColumns="0" formatRows="0"/>
  <dataConsolidate/>
  <mergeCells count="1260">
    <mergeCell ref="D178: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R179"/>
    <mergeCell ref="AS178:AS179"/>
    <mergeCell ref="AG174:AG175"/>
    <mergeCell ref="AH174:AH175"/>
    <mergeCell ref="AI174:AI175"/>
    <mergeCell ref="AJ174:AJ175"/>
    <mergeCell ref="AK174:AK175"/>
    <mergeCell ref="AL174:AL175"/>
    <mergeCell ref="AM174:AM175"/>
    <mergeCell ref="AN174:AN175"/>
    <mergeCell ref="AO174:AO175"/>
    <mergeCell ref="AP174:AP175"/>
    <mergeCell ref="AQ174:AR175"/>
    <mergeCell ref="AS174:AS175"/>
    <mergeCell ref="D176: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R177"/>
    <mergeCell ref="AS176:AS177"/>
    <mergeCell ref="B170:B179"/>
    <mergeCell ref="C170:C179"/>
    <mergeCell ref="D170: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R171"/>
    <mergeCell ref="AS170:AS171"/>
    <mergeCell ref="D172: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R173"/>
    <mergeCell ref="AS172:AS173"/>
    <mergeCell ref="D174:E175"/>
    <mergeCell ref="AF174:AF175"/>
    <mergeCell ref="AN166:AN167"/>
    <mergeCell ref="AO166:AO167"/>
    <mergeCell ref="AN168:AN169"/>
    <mergeCell ref="AN132:AN133"/>
    <mergeCell ref="AN134:AN135"/>
    <mergeCell ref="AO134:AO135"/>
    <mergeCell ref="AN136:AN137"/>
    <mergeCell ref="AO136:AO137"/>
    <mergeCell ref="AN138:AN139"/>
    <mergeCell ref="AO138:AO139"/>
    <mergeCell ref="AN140:AN141"/>
    <mergeCell ref="AO140:AO141"/>
    <mergeCell ref="AN162:AN163"/>
    <mergeCell ref="AN164:AN165"/>
    <mergeCell ref="AO164:AO165"/>
    <mergeCell ref="AJ166:AJ167"/>
    <mergeCell ref="AK166:AK167"/>
    <mergeCell ref="AL166:AL167"/>
    <mergeCell ref="AM166:AM167"/>
    <mergeCell ref="AP166:AP167"/>
    <mergeCell ref="AQ166:AR167"/>
    <mergeCell ref="AS166:AS167"/>
    <mergeCell ref="AJ168:AJ169"/>
    <mergeCell ref="AK168:AK169"/>
    <mergeCell ref="AN112:AN113"/>
    <mergeCell ref="AO112:AO113"/>
    <mergeCell ref="AN114:AN115"/>
    <mergeCell ref="AO114:AO115"/>
    <mergeCell ref="AN116:AN117"/>
    <mergeCell ref="AN156:AN157"/>
    <mergeCell ref="AO156:AO157"/>
    <mergeCell ref="AN72:AN73"/>
    <mergeCell ref="AO72:AO73"/>
    <mergeCell ref="AN74:AN75"/>
    <mergeCell ref="AO74:AO75"/>
    <mergeCell ref="AN38:AN39"/>
    <mergeCell ref="AO38:AO39"/>
    <mergeCell ref="AN40:AN41"/>
    <mergeCell ref="AO40:AO41"/>
    <mergeCell ref="AN42:AN43"/>
    <mergeCell ref="AO42:AO43"/>
    <mergeCell ref="AN44:AN45"/>
    <mergeCell ref="AO44:AO45"/>
    <mergeCell ref="AN46:AN47"/>
    <mergeCell ref="AO46:AO47"/>
    <mergeCell ref="AL168:AL169"/>
    <mergeCell ref="AM168:AM169"/>
    <mergeCell ref="AP168:AP169"/>
    <mergeCell ref="AO168:AO169"/>
    <mergeCell ref="AQ168:AR169"/>
    <mergeCell ref="AS168:AS169"/>
    <mergeCell ref="AQ158:AR159"/>
    <mergeCell ref="AQ160:AR161"/>
    <mergeCell ref="AS158:AS159"/>
    <mergeCell ref="AS160:AS161"/>
    <mergeCell ref="AJ162:AJ163"/>
    <mergeCell ref="AJ164:AJ165"/>
    <mergeCell ref="AK162:AK163"/>
    <mergeCell ref="AK164:AK165"/>
    <mergeCell ref="AL162:AL163"/>
    <mergeCell ref="AL164:AL165"/>
    <mergeCell ref="AM162:AM163"/>
    <mergeCell ref="AM164:AM165"/>
    <mergeCell ref="AP162:AP163"/>
    <mergeCell ref="AP164:AP165"/>
    <mergeCell ref="AO162:AO163"/>
    <mergeCell ref="AQ162:AR163"/>
    <mergeCell ref="AQ164:AR165"/>
    <mergeCell ref="AS162:AS163"/>
    <mergeCell ref="AS164:AS165"/>
    <mergeCell ref="AN158:AN159"/>
    <mergeCell ref="AO158:AO159"/>
    <mergeCell ref="AN160:AN161"/>
    <mergeCell ref="AO160:AO161"/>
    <mergeCell ref="AJ158:AJ159"/>
    <mergeCell ref="AK158:AK159"/>
    <mergeCell ref="AJ160:AJ161"/>
    <mergeCell ref="AK160:AK161"/>
    <mergeCell ref="AL158:AL159"/>
    <mergeCell ref="AL160:AL161"/>
    <mergeCell ref="AM158:AM159"/>
    <mergeCell ref="AM160:AM161"/>
    <mergeCell ref="AP158:AP159"/>
    <mergeCell ref="AP160:AP161"/>
    <mergeCell ref="AJ154:AJ155"/>
    <mergeCell ref="AK154:AK155"/>
    <mergeCell ref="AL154:AL155"/>
    <mergeCell ref="AM154:AM155"/>
    <mergeCell ref="AP154:AP155"/>
    <mergeCell ref="AQ154:AR155"/>
    <mergeCell ref="AS154:AS155"/>
    <mergeCell ref="AJ156:AJ157"/>
    <mergeCell ref="AK156:AK157"/>
    <mergeCell ref="AL156:AL157"/>
    <mergeCell ref="AM156:AM157"/>
    <mergeCell ref="AP156:AP157"/>
    <mergeCell ref="AQ156:AR157"/>
    <mergeCell ref="AS156:AS157"/>
    <mergeCell ref="AN154:AN155"/>
    <mergeCell ref="AO154:AO155"/>
    <mergeCell ref="AJ150:AJ151"/>
    <mergeCell ref="AK150:AK151"/>
    <mergeCell ref="AL150:AL151"/>
    <mergeCell ref="AM150:AM151"/>
    <mergeCell ref="AP150:AP151"/>
    <mergeCell ref="AQ150:AR151"/>
    <mergeCell ref="AS150:AS151"/>
    <mergeCell ref="AJ152:AJ153"/>
    <mergeCell ref="AK152:AK153"/>
    <mergeCell ref="AL152:AL153"/>
    <mergeCell ref="AM152:AM153"/>
    <mergeCell ref="AP152:AP153"/>
    <mergeCell ref="AQ152:AR153"/>
    <mergeCell ref="AS152:AS153"/>
    <mergeCell ref="AN150:AN151"/>
    <mergeCell ref="AO150:AO151"/>
    <mergeCell ref="AN152:AN153"/>
    <mergeCell ref="AO152:AO153"/>
    <mergeCell ref="AJ146:AJ147"/>
    <mergeCell ref="AK146:AK147"/>
    <mergeCell ref="AL146:AL147"/>
    <mergeCell ref="AM146:AM147"/>
    <mergeCell ref="AP146:AP147"/>
    <mergeCell ref="AQ146:AR147"/>
    <mergeCell ref="AS146:AS147"/>
    <mergeCell ref="AJ148:AJ149"/>
    <mergeCell ref="AK148:AK149"/>
    <mergeCell ref="AL148:AL149"/>
    <mergeCell ref="AM148:AM149"/>
    <mergeCell ref="AP148:AP149"/>
    <mergeCell ref="AQ148:AR149"/>
    <mergeCell ref="AS148:AS149"/>
    <mergeCell ref="AN146:AN147"/>
    <mergeCell ref="AO146:AO147"/>
    <mergeCell ref="AN148:AN149"/>
    <mergeCell ref="AO148:AO149"/>
    <mergeCell ref="AJ142:AJ143"/>
    <mergeCell ref="AK142:AK143"/>
    <mergeCell ref="AL142:AL143"/>
    <mergeCell ref="AM142:AM143"/>
    <mergeCell ref="AP142:AP143"/>
    <mergeCell ref="AQ142:AR143"/>
    <mergeCell ref="AS142:AS143"/>
    <mergeCell ref="AJ144:AJ145"/>
    <mergeCell ref="AK144:AK145"/>
    <mergeCell ref="AL144:AL145"/>
    <mergeCell ref="AM144:AM145"/>
    <mergeCell ref="AP144:AP145"/>
    <mergeCell ref="AQ144:AR145"/>
    <mergeCell ref="AS144:AS145"/>
    <mergeCell ref="AN142:AN143"/>
    <mergeCell ref="AO142:AO143"/>
    <mergeCell ref="AN144:AN145"/>
    <mergeCell ref="AO144:AO145"/>
    <mergeCell ref="AJ138:AJ139"/>
    <mergeCell ref="AK138:AK139"/>
    <mergeCell ref="AL138:AL139"/>
    <mergeCell ref="AM138:AM139"/>
    <mergeCell ref="AP138:AP139"/>
    <mergeCell ref="AQ138:AR139"/>
    <mergeCell ref="AS138:AS139"/>
    <mergeCell ref="AJ140:AJ141"/>
    <mergeCell ref="AK140:AK141"/>
    <mergeCell ref="AL140:AL141"/>
    <mergeCell ref="AM140:AM141"/>
    <mergeCell ref="AP140:AP141"/>
    <mergeCell ref="AQ140:AR141"/>
    <mergeCell ref="AS140:AS141"/>
    <mergeCell ref="AJ132:AJ133"/>
    <mergeCell ref="AK132:AK133"/>
    <mergeCell ref="AL132:AL133"/>
    <mergeCell ref="AM132:AM133"/>
    <mergeCell ref="AP132:AP133"/>
    <mergeCell ref="AO132:AO133"/>
    <mergeCell ref="AQ132:AR133"/>
    <mergeCell ref="AS132:AS133"/>
    <mergeCell ref="AJ134:AJ135"/>
    <mergeCell ref="AK134:AK135"/>
    <mergeCell ref="AL134:AL135"/>
    <mergeCell ref="AM134:AM135"/>
    <mergeCell ref="AP134:AP135"/>
    <mergeCell ref="AQ134:AR135"/>
    <mergeCell ref="AS134:AS135"/>
    <mergeCell ref="AJ136:AJ137"/>
    <mergeCell ref="AK136:AK137"/>
    <mergeCell ref="AL136:AL137"/>
    <mergeCell ref="AM136:AM137"/>
    <mergeCell ref="AP136:AP137"/>
    <mergeCell ref="AQ136:AR137"/>
    <mergeCell ref="AS136:AS137"/>
    <mergeCell ref="AJ128:AJ129"/>
    <mergeCell ref="AK128:AK129"/>
    <mergeCell ref="AL128:AL129"/>
    <mergeCell ref="AM128:AM129"/>
    <mergeCell ref="AP128:AP129"/>
    <mergeCell ref="AQ128:AR129"/>
    <mergeCell ref="AS128:AS129"/>
    <mergeCell ref="AJ130:AJ131"/>
    <mergeCell ref="AK130:AK131"/>
    <mergeCell ref="AL130:AL131"/>
    <mergeCell ref="AM130:AM131"/>
    <mergeCell ref="AP130:AP131"/>
    <mergeCell ref="AQ130:AR131"/>
    <mergeCell ref="AS130:AS131"/>
    <mergeCell ref="AN128:AN129"/>
    <mergeCell ref="AO128:AO129"/>
    <mergeCell ref="AN130:AN131"/>
    <mergeCell ref="AO130:AO131"/>
    <mergeCell ref="AJ124:AJ125"/>
    <mergeCell ref="AK124:AK125"/>
    <mergeCell ref="AL124:AL125"/>
    <mergeCell ref="AM124:AM125"/>
    <mergeCell ref="AP124:AP125"/>
    <mergeCell ref="AQ124:AR125"/>
    <mergeCell ref="AS124:AS125"/>
    <mergeCell ref="AJ126:AJ127"/>
    <mergeCell ref="AK126:AK127"/>
    <mergeCell ref="AL126:AL127"/>
    <mergeCell ref="AM126:AM127"/>
    <mergeCell ref="AP126:AP127"/>
    <mergeCell ref="AQ126:AR127"/>
    <mergeCell ref="AS126:AS127"/>
    <mergeCell ref="AN124:AN125"/>
    <mergeCell ref="AO124:AO125"/>
    <mergeCell ref="AN126:AN127"/>
    <mergeCell ref="AO126:AO127"/>
    <mergeCell ref="AJ120:AJ121"/>
    <mergeCell ref="AK120:AK121"/>
    <mergeCell ref="AL120:AL121"/>
    <mergeCell ref="AM120:AM121"/>
    <mergeCell ref="AP120:AP121"/>
    <mergeCell ref="AQ120:AR121"/>
    <mergeCell ref="AS120:AS121"/>
    <mergeCell ref="AJ122:AJ123"/>
    <mergeCell ref="AK122:AK123"/>
    <mergeCell ref="AL122:AL123"/>
    <mergeCell ref="AM122:AM123"/>
    <mergeCell ref="AP122:AP123"/>
    <mergeCell ref="AQ122:AR123"/>
    <mergeCell ref="AS122:AS123"/>
    <mergeCell ref="AN120:AN121"/>
    <mergeCell ref="AO120:AO121"/>
    <mergeCell ref="AN122:AN123"/>
    <mergeCell ref="AO122:AO123"/>
    <mergeCell ref="AJ116:AJ117"/>
    <mergeCell ref="AK116:AK117"/>
    <mergeCell ref="AL116:AL117"/>
    <mergeCell ref="AM116:AM117"/>
    <mergeCell ref="AP116:AP117"/>
    <mergeCell ref="AO116:AO117"/>
    <mergeCell ref="AQ116:AR117"/>
    <mergeCell ref="AS116:AS117"/>
    <mergeCell ref="AJ118:AJ119"/>
    <mergeCell ref="AK118:AK119"/>
    <mergeCell ref="AL118:AL119"/>
    <mergeCell ref="AM118:AM119"/>
    <mergeCell ref="AP118:AP119"/>
    <mergeCell ref="AO118:AO119"/>
    <mergeCell ref="AQ118:AR119"/>
    <mergeCell ref="AS118:AS119"/>
    <mergeCell ref="AN118:AN119"/>
    <mergeCell ref="AJ112:AJ113"/>
    <mergeCell ref="AK112:AK113"/>
    <mergeCell ref="AL112:AL113"/>
    <mergeCell ref="AM112:AM113"/>
    <mergeCell ref="AP112:AP113"/>
    <mergeCell ref="AQ112:AR113"/>
    <mergeCell ref="AS112:AS113"/>
    <mergeCell ref="AJ114:AJ115"/>
    <mergeCell ref="AK114:AK115"/>
    <mergeCell ref="AL114:AL115"/>
    <mergeCell ref="AM114:AM115"/>
    <mergeCell ref="AP114:AP115"/>
    <mergeCell ref="AQ114:AR115"/>
    <mergeCell ref="AS114:AS115"/>
    <mergeCell ref="AJ106:AJ107"/>
    <mergeCell ref="AK106:AK107"/>
    <mergeCell ref="AL106:AL107"/>
    <mergeCell ref="AM106:AM107"/>
    <mergeCell ref="AP106:AP107"/>
    <mergeCell ref="AQ106:AR107"/>
    <mergeCell ref="AS106:AS107"/>
    <mergeCell ref="AJ108:AJ109"/>
    <mergeCell ref="AK108:AK109"/>
    <mergeCell ref="AL108:AL109"/>
    <mergeCell ref="AM108:AM109"/>
    <mergeCell ref="AP108:AP109"/>
    <mergeCell ref="AQ108:AR109"/>
    <mergeCell ref="AS108:AS109"/>
    <mergeCell ref="AJ110:AJ111"/>
    <mergeCell ref="AK110:AK111"/>
    <mergeCell ref="AL110:AL111"/>
    <mergeCell ref="AM110:AM111"/>
    <mergeCell ref="AP110:AP111"/>
    <mergeCell ref="AQ110:AR111"/>
    <mergeCell ref="AS110:AS111"/>
    <mergeCell ref="AN106:AN107"/>
    <mergeCell ref="AO106:AO107"/>
    <mergeCell ref="AJ102:AJ103"/>
    <mergeCell ref="AK102:AK103"/>
    <mergeCell ref="AL102:AL103"/>
    <mergeCell ref="AM102:AM103"/>
    <mergeCell ref="AP102:AP103"/>
    <mergeCell ref="AQ102:AR103"/>
    <mergeCell ref="AS102:AS103"/>
    <mergeCell ref="AJ104:AJ105"/>
    <mergeCell ref="AK104:AK105"/>
    <mergeCell ref="AL104:AL105"/>
    <mergeCell ref="AM104:AM105"/>
    <mergeCell ref="AP104:AP105"/>
    <mergeCell ref="AQ104:AR105"/>
    <mergeCell ref="AS104:AS105"/>
    <mergeCell ref="AN102:AN103"/>
    <mergeCell ref="AO102:AO103"/>
    <mergeCell ref="AN104:AN105"/>
    <mergeCell ref="AO104:AO105"/>
    <mergeCell ref="AN108:AN109"/>
    <mergeCell ref="AO108:AO109"/>
    <mergeCell ref="AN110:AN111"/>
    <mergeCell ref="AO110:AO111"/>
    <mergeCell ref="AJ98:AJ99"/>
    <mergeCell ref="AK98:AK99"/>
    <mergeCell ref="AJ100:AJ101"/>
    <mergeCell ref="AK100:AK101"/>
    <mergeCell ref="AL100:AL101"/>
    <mergeCell ref="AM100:AM101"/>
    <mergeCell ref="AP100:AP101"/>
    <mergeCell ref="AQ100:AR101"/>
    <mergeCell ref="AS100:AS101"/>
    <mergeCell ref="AN98:AN99"/>
    <mergeCell ref="AO98:AO99"/>
    <mergeCell ref="AN100:AN101"/>
    <mergeCell ref="AO100:AO101"/>
    <mergeCell ref="AJ94:AJ95"/>
    <mergeCell ref="AK94:AK95"/>
    <mergeCell ref="AL94:AL95"/>
    <mergeCell ref="AM94:AM95"/>
    <mergeCell ref="AP94:AP95"/>
    <mergeCell ref="AQ94:AR95"/>
    <mergeCell ref="AS94:AS95"/>
    <mergeCell ref="AJ96:AJ97"/>
    <mergeCell ref="AK96:AK97"/>
    <mergeCell ref="AL96:AL97"/>
    <mergeCell ref="AM96:AM97"/>
    <mergeCell ref="AP96:AP97"/>
    <mergeCell ref="AQ96:AR97"/>
    <mergeCell ref="AS96:AS97"/>
    <mergeCell ref="AN94:AN95"/>
    <mergeCell ref="AO94:AO95"/>
    <mergeCell ref="AN96:AN97"/>
    <mergeCell ref="AO96:AO97"/>
    <mergeCell ref="AP98:AP99"/>
    <mergeCell ref="AJ90:AJ91"/>
    <mergeCell ref="AK90:AK91"/>
    <mergeCell ref="AL90:AL91"/>
    <mergeCell ref="AM90:AM91"/>
    <mergeCell ref="AP90:AP91"/>
    <mergeCell ref="AQ90:AR91"/>
    <mergeCell ref="AS90:AS91"/>
    <mergeCell ref="AJ92:AJ93"/>
    <mergeCell ref="AK92:AK93"/>
    <mergeCell ref="AL92:AL93"/>
    <mergeCell ref="AM92:AM93"/>
    <mergeCell ref="AP92:AP93"/>
    <mergeCell ref="AQ92:AR93"/>
    <mergeCell ref="AS92:AS93"/>
    <mergeCell ref="AN90:AN91"/>
    <mergeCell ref="AO90:AO91"/>
    <mergeCell ref="AN92:AN93"/>
    <mergeCell ref="AO92:AO93"/>
    <mergeCell ref="AJ86:AJ87"/>
    <mergeCell ref="AK86:AK87"/>
    <mergeCell ref="AL86:AL87"/>
    <mergeCell ref="AM86:AM87"/>
    <mergeCell ref="AP86:AP87"/>
    <mergeCell ref="AQ86:AR87"/>
    <mergeCell ref="AS86:AS87"/>
    <mergeCell ref="AJ88:AJ89"/>
    <mergeCell ref="AK88:AK89"/>
    <mergeCell ref="AL88:AL89"/>
    <mergeCell ref="AM88:AM89"/>
    <mergeCell ref="AP88:AP89"/>
    <mergeCell ref="AQ88:AR89"/>
    <mergeCell ref="AS88:AS89"/>
    <mergeCell ref="AN86:AN87"/>
    <mergeCell ref="AO86:AO87"/>
    <mergeCell ref="AN88:AN89"/>
    <mergeCell ref="AO88:AO89"/>
    <mergeCell ref="AJ82:AJ83"/>
    <mergeCell ref="AK82:AK83"/>
    <mergeCell ref="AL82:AL83"/>
    <mergeCell ref="AM82:AM83"/>
    <mergeCell ref="AP82:AP83"/>
    <mergeCell ref="AQ82:AR83"/>
    <mergeCell ref="AS82:AS83"/>
    <mergeCell ref="AJ84:AJ85"/>
    <mergeCell ref="AK84:AK85"/>
    <mergeCell ref="AM84:AM85"/>
    <mergeCell ref="AP84:AP85"/>
    <mergeCell ref="AQ84:AR85"/>
    <mergeCell ref="AS84:AS85"/>
    <mergeCell ref="AN82:AN83"/>
    <mergeCell ref="AO82:AO83"/>
    <mergeCell ref="AN84:AN85"/>
    <mergeCell ref="AO84:AO85"/>
    <mergeCell ref="AJ78:AJ79"/>
    <mergeCell ref="AK78:AK79"/>
    <mergeCell ref="AL78:AL79"/>
    <mergeCell ref="AM78:AM79"/>
    <mergeCell ref="AP78:AP79"/>
    <mergeCell ref="AQ78:AR79"/>
    <mergeCell ref="AS78:AS79"/>
    <mergeCell ref="AJ80:AJ81"/>
    <mergeCell ref="AK80:AK81"/>
    <mergeCell ref="AL80:AL81"/>
    <mergeCell ref="AM80:AM81"/>
    <mergeCell ref="AP80:AP81"/>
    <mergeCell ref="AO80:AO81"/>
    <mergeCell ref="AQ80:AR81"/>
    <mergeCell ref="AS80:AS81"/>
    <mergeCell ref="AN78:AN79"/>
    <mergeCell ref="AO78:AO79"/>
    <mergeCell ref="AN80:AN81"/>
    <mergeCell ref="AJ74:AJ75"/>
    <mergeCell ref="AK74:AK75"/>
    <mergeCell ref="AL74:AL75"/>
    <mergeCell ref="AM74:AM75"/>
    <mergeCell ref="AP74:AP75"/>
    <mergeCell ref="AQ74:AR75"/>
    <mergeCell ref="AS74:AS75"/>
    <mergeCell ref="AJ76:AJ77"/>
    <mergeCell ref="AK76:AK77"/>
    <mergeCell ref="AL76:AL77"/>
    <mergeCell ref="AM76:AM77"/>
    <mergeCell ref="AP76:AP77"/>
    <mergeCell ref="AQ76:AR77"/>
    <mergeCell ref="AS76:AS77"/>
    <mergeCell ref="AN76:AN77"/>
    <mergeCell ref="AO76:AO77"/>
    <mergeCell ref="AJ70:AJ71"/>
    <mergeCell ref="AK70:AK71"/>
    <mergeCell ref="AL70:AL71"/>
    <mergeCell ref="AM70:AM71"/>
    <mergeCell ref="AP70:AP71"/>
    <mergeCell ref="AQ70:AR71"/>
    <mergeCell ref="AS70:AS71"/>
    <mergeCell ref="AJ72:AJ73"/>
    <mergeCell ref="AK72:AK73"/>
    <mergeCell ref="AL72:AL73"/>
    <mergeCell ref="AM72:AM73"/>
    <mergeCell ref="AP72:AP73"/>
    <mergeCell ref="AQ72:AR73"/>
    <mergeCell ref="AS72:AS73"/>
    <mergeCell ref="AN70:AN71"/>
    <mergeCell ref="AO70:AO71"/>
    <mergeCell ref="AJ64:AJ65"/>
    <mergeCell ref="AK64:AK65"/>
    <mergeCell ref="AL64:AL65"/>
    <mergeCell ref="AM64:AM65"/>
    <mergeCell ref="AP64:AP65"/>
    <mergeCell ref="AQ64:AR65"/>
    <mergeCell ref="AS64:AS65"/>
    <mergeCell ref="AJ66:AJ67"/>
    <mergeCell ref="AK66:AK67"/>
    <mergeCell ref="AL66:AL67"/>
    <mergeCell ref="AM66:AM67"/>
    <mergeCell ref="AP66:AP67"/>
    <mergeCell ref="AQ66:AR67"/>
    <mergeCell ref="AS66:AS67"/>
    <mergeCell ref="AJ68:AJ69"/>
    <mergeCell ref="AK68:AK69"/>
    <mergeCell ref="AL68:AL69"/>
    <mergeCell ref="AM68:AM69"/>
    <mergeCell ref="AP68:AP69"/>
    <mergeCell ref="AQ68:AR69"/>
    <mergeCell ref="AS68:AS69"/>
    <mergeCell ref="AN64:AN65"/>
    <mergeCell ref="AO64:AO65"/>
    <mergeCell ref="AN66:AN67"/>
    <mergeCell ref="AO66:AO67"/>
    <mergeCell ref="AN68:AN69"/>
    <mergeCell ref="AO68:AO69"/>
    <mergeCell ref="AK60:AK61"/>
    <mergeCell ref="AL60:AL61"/>
    <mergeCell ref="AM60:AM61"/>
    <mergeCell ref="AP60:AP61"/>
    <mergeCell ref="AQ60:AR61"/>
    <mergeCell ref="AS60:AS61"/>
    <mergeCell ref="AJ62:AJ63"/>
    <mergeCell ref="AK62:AK63"/>
    <mergeCell ref="AL62:AL63"/>
    <mergeCell ref="AM62:AM63"/>
    <mergeCell ref="AP62:AP63"/>
    <mergeCell ref="AQ62:AR63"/>
    <mergeCell ref="AS62:AS63"/>
    <mergeCell ref="AN60:AN61"/>
    <mergeCell ref="AO60:AO61"/>
    <mergeCell ref="AN62:AN63"/>
    <mergeCell ref="AO62:AO63"/>
    <mergeCell ref="AL56:AL57"/>
    <mergeCell ref="AM56:AM57"/>
    <mergeCell ref="AP56:AP57"/>
    <mergeCell ref="AO56:AO57"/>
    <mergeCell ref="AQ56:AR57"/>
    <mergeCell ref="AS56:AS57"/>
    <mergeCell ref="AJ58:AJ59"/>
    <mergeCell ref="AK58:AK59"/>
    <mergeCell ref="AL58:AL59"/>
    <mergeCell ref="AM58:AM59"/>
    <mergeCell ref="AP58:AP59"/>
    <mergeCell ref="AQ58:AR59"/>
    <mergeCell ref="AS58:AS59"/>
    <mergeCell ref="AN56:AN57"/>
    <mergeCell ref="AN58:AN59"/>
    <mergeCell ref="AO58:AO59"/>
    <mergeCell ref="AL52:AL53"/>
    <mergeCell ref="AM52:AM53"/>
    <mergeCell ref="AP52:AP53"/>
    <mergeCell ref="AQ52:AR53"/>
    <mergeCell ref="AS52:AS53"/>
    <mergeCell ref="AJ54:AJ55"/>
    <mergeCell ref="AK54:AK55"/>
    <mergeCell ref="AL54:AL55"/>
    <mergeCell ref="AM54:AM55"/>
    <mergeCell ref="AP54:AP55"/>
    <mergeCell ref="AQ54:AR55"/>
    <mergeCell ref="AS54:AS55"/>
    <mergeCell ref="AN52:AN53"/>
    <mergeCell ref="AO52:AO53"/>
    <mergeCell ref="AN54:AN55"/>
    <mergeCell ref="AO54:AO55"/>
    <mergeCell ref="AL46:AL47"/>
    <mergeCell ref="AM46:AM47"/>
    <mergeCell ref="AP46:AP47"/>
    <mergeCell ref="AQ46:AR47"/>
    <mergeCell ref="AS46:AS47"/>
    <mergeCell ref="AJ48:AJ49"/>
    <mergeCell ref="AK48:AK49"/>
    <mergeCell ref="AJ50:AJ51"/>
    <mergeCell ref="AK50:AK51"/>
    <mergeCell ref="AL48:AL49"/>
    <mergeCell ref="AM48:AM49"/>
    <mergeCell ref="AP48:AP49"/>
    <mergeCell ref="AQ48:AR49"/>
    <mergeCell ref="AS48:AS49"/>
    <mergeCell ref="AL50:AL51"/>
    <mergeCell ref="AM50:AM51"/>
    <mergeCell ref="AP50:AP51"/>
    <mergeCell ref="AQ50:AR51"/>
    <mergeCell ref="AS50:AS51"/>
    <mergeCell ref="AN48:AN49"/>
    <mergeCell ref="AO48:AO49"/>
    <mergeCell ref="AN50:AN51"/>
    <mergeCell ref="AO50:AO51"/>
    <mergeCell ref="AL40:AL41"/>
    <mergeCell ref="AM40:AM41"/>
    <mergeCell ref="AP40:AP41"/>
    <mergeCell ref="AQ40:AR41"/>
    <mergeCell ref="AS40:AS41"/>
    <mergeCell ref="AJ42:AJ43"/>
    <mergeCell ref="AK42:AK43"/>
    <mergeCell ref="AJ44:AJ45"/>
    <mergeCell ref="AK44:AK45"/>
    <mergeCell ref="AL44:AL45"/>
    <mergeCell ref="AM44:AM45"/>
    <mergeCell ref="AP44:AP45"/>
    <mergeCell ref="AQ44:AR45"/>
    <mergeCell ref="AS44:AS45"/>
    <mergeCell ref="AL34:AL35"/>
    <mergeCell ref="AM34:AM35"/>
    <mergeCell ref="AP34:AP35"/>
    <mergeCell ref="AQ34:AR35"/>
    <mergeCell ref="AS34:AS35"/>
    <mergeCell ref="AJ36:AJ37"/>
    <mergeCell ref="AK36:AK37"/>
    <mergeCell ref="AL36:AL37"/>
    <mergeCell ref="AM36:AM37"/>
    <mergeCell ref="AP36:AP37"/>
    <mergeCell ref="AQ36:AR37"/>
    <mergeCell ref="AS36:AS37"/>
    <mergeCell ref="AJ38:AJ39"/>
    <mergeCell ref="AK38:AK39"/>
    <mergeCell ref="AL38:AL39"/>
    <mergeCell ref="AM38:AM39"/>
    <mergeCell ref="AP38:AP39"/>
    <mergeCell ref="AQ38:AR39"/>
    <mergeCell ref="AS38:AS39"/>
    <mergeCell ref="AN34:AN35"/>
    <mergeCell ref="AO34:AO35"/>
    <mergeCell ref="AN36:AN37"/>
    <mergeCell ref="AO36:AO37"/>
    <mergeCell ref="AL32:AL33"/>
    <mergeCell ref="AM32:AM33"/>
    <mergeCell ref="AP32:AP33"/>
    <mergeCell ref="AQ32:AR33"/>
    <mergeCell ref="AS22:AS23"/>
    <mergeCell ref="AS24:AS25"/>
    <mergeCell ref="AS26:AS27"/>
    <mergeCell ref="AS28:AS29"/>
    <mergeCell ref="AS32:AS33"/>
    <mergeCell ref="AO22:AO23"/>
    <mergeCell ref="AN22:AN23"/>
    <mergeCell ref="AN24:AN25"/>
    <mergeCell ref="AN26:AN27"/>
    <mergeCell ref="AO26:AO27"/>
    <mergeCell ref="AN28:AN29"/>
    <mergeCell ref="AO28:AO29"/>
    <mergeCell ref="AN30:AN31"/>
    <mergeCell ref="AO30:AO31"/>
    <mergeCell ref="AN32:AN33"/>
    <mergeCell ref="AO32:AO33"/>
    <mergeCell ref="AL22:AL23"/>
    <mergeCell ref="AL24:AL25"/>
    <mergeCell ref="AL26:AL27"/>
    <mergeCell ref="AJ28:AJ29"/>
    <mergeCell ref="AK28:AK29"/>
    <mergeCell ref="AL28:AL29"/>
    <mergeCell ref="AM22:AM23"/>
    <mergeCell ref="AP22:AP23"/>
    <mergeCell ref="AQ22:AR23"/>
    <mergeCell ref="AM24:AM25"/>
    <mergeCell ref="AP24:AP25"/>
    <mergeCell ref="AO24:AO25"/>
    <mergeCell ref="AQ24:AR25"/>
    <mergeCell ref="AM26:AM27"/>
    <mergeCell ref="AP26:AP27"/>
    <mergeCell ref="AQ26:AR27"/>
    <mergeCell ref="AM28:AM29"/>
    <mergeCell ref="AP28:AP29"/>
    <mergeCell ref="AQ28:AR29"/>
    <mergeCell ref="AI164:AI165"/>
    <mergeCell ref="AI128:AI129"/>
    <mergeCell ref="AI130:AI131"/>
    <mergeCell ref="AI132:AI133"/>
    <mergeCell ref="AI134:AI135"/>
    <mergeCell ref="AI136:AI137"/>
    <mergeCell ref="AI138:AI139"/>
    <mergeCell ref="AI140:AI141"/>
    <mergeCell ref="AI142:AI143"/>
    <mergeCell ref="AI144:AI145"/>
    <mergeCell ref="AI110:AI111"/>
    <mergeCell ref="AI112:AI113"/>
    <mergeCell ref="AI114:AI115"/>
    <mergeCell ref="AI116:AI117"/>
    <mergeCell ref="AI118:AI119"/>
    <mergeCell ref="AI120:AI121"/>
    <mergeCell ref="AI166:AI167"/>
    <mergeCell ref="AI168:AI169"/>
    <mergeCell ref="AJ22:AJ23"/>
    <mergeCell ref="AK22:AK23"/>
    <mergeCell ref="AJ24:AJ25"/>
    <mergeCell ref="AK24:AK25"/>
    <mergeCell ref="AJ26:AJ27"/>
    <mergeCell ref="AK26:AK27"/>
    <mergeCell ref="AJ30:AJ31"/>
    <mergeCell ref="AK30:AK31"/>
    <mergeCell ref="AJ32:AJ33"/>
    <mergeCell ref="AK32:AK33"/>
    <mergeCell ref="AJ34:AJ35"/>
    <mergeCell ref="AK34:AK35"/>
    <mergeCell ref="AJ40:AJ41"/>
    <mergeCell ref="AK40:AK41"/>
    <mergeCell ref="AJ46:AJ47"/>
    <mergeCell ref="AK46:AK47"/>
    <mergeCell ref="AJ52:AJ53"/>
    <mergeCell ref="AK52:AK53"/>
    <mergeCell ref="AJ56:AJ57"/>
    <mergeCell ref="AK56:AK57"/>
    <mergeCell ref="AJ60:AJ61"/>
    <mergeCell ref="AI146:AI147"/>
    <mergeCell ref="AI148:AI149"/>
    <mergeCell ref="AI150:AI151"/>
    <mergeCell ref="AI152:AI153"/>
    <mergeCell ref="AI154:AI155"/>
    <mergeCell ref="AI156:AI157"/>
    <mergeCell ref="AI158:AI159"/>
    <mergeCell ref="AI160:AI161"/>
    <mergeCell ref="AI162:AI163"/>
    <mergeCell ref="AI122:AI123"/>
    <mergeCell ref="AI124:AI125"/>
    <mergeCell ref="AI126:AI127"/>
    <mergeCell ref="AI90:AI91"/>
    <mergeCell ref="AI92:AI93"/>
    <mergeCell ref="AI94:AI95"/>
    <mergeCell ref="AI96:AI97"/>
    <mergeCell ref="AI100:AI101"/>
    <mergeCell ref="AI102:AI103"/>
    <mergeCell ref="AI104:AI105"/>
    <mergeCell ref="AI106:AI107"/>
    <mergeCell ref="AI108:AI109"/>
    <mergeCell ref="AI70:AI71"/>
    <mergeCell ref="AI72:AI73"/>
    <mergeCell ref="AI74:AI75"/>
    <mergeCell ref="AI76:AI77"/>
    <mergeCell ref="AI78:AI79"/>
    <mergeCell ref="AI80:AI81"/>
    <mergeCell ref="AI82:AI83"/>
    <mergeCell ref="AI86:AI87"/>
    <mergeCell ref="AI88:AI89"/>
    <mergeCell ref="AG168:AG169"/>
    <mergeCell ref="AH168:AH169"/>
    <mergeCell ref="AI22:AI23"/>
    <mergeCell ref="AI24:AI25"/>
    <mergeCell ref="AI26:AI27"/>
    <mergeCell ref="AI28:AI29"/>
    <mergeCell ref="AI32:AI33"/>
    <mergeCell ref="AI34:AI35"/>
    <mergeCell ref="AI36:AI37"/>
    <mergeCell ref="AI38:AI39"/>
    <mergeCell ref="AI40:AI41"/>
    <mergeCell ref="AI44:AI45"/>
    <mergeCell ref="AI46:AI47"/>
    <mergeCell ref="AI48:AI49"/>
    <mergeCell ref="AI50:AI51"/>
    <mergeCell ref="AI52:AI53"/>
    <mergeCell ref="AI54:AI55"/>
    <mergeCell ref="AI56:AI57"/>
    <mergeCell ref="AI58:AI59"/>
    <mergeCell ref="AI60:AI61"/>
    <mergeCell ref="AI62:AI63"/>
    <mergeCell ref="AI64:AI65"/>
    <mergeCell ref="AI66:AI67"/>
    <mergeCell ref="AI68:AI69"/>
    <mergeCell ref="AG158:AG159"/>
    <mergeCell ref="AH158:AH159"/>
    <mergeCell ref="AG160:AG161"/>
    <mergeCell ref="AH160:AH161"/>
    <mergeCell ref="AG162:AG163"/>
    <mergeCell ref="AH162:AH163"/>
    <mergeCell ref="AG164:AG165"/>
    <mergeCell ref="AH164:AH165"/>
    <mergeCell ref="AG166:AG167"/>
    <mergeCell ref="AH166:AH167"/>
    <mergeCell ref="AG148:AG149"/>
    <mergeCell ref="AH148:AH149"/>
    <mergeCell ref="AG150:AG151"/>
    <mergeCell ref="AH150:AH151"/>
    <mergeCell ref="AG152:AG153"/>
    <mergeCell ref="AH152:AH153"/>
    <mergeCell ref="AG154:AG155"/>
    <mergeCell ref="AH154:AH155"/>
    <mergeCell ref="AG156:AG157"/>
    <mergeCell ref="AH156:AH157"/>
    <mergeCell ref="AG138:AG139"/>
    <mergeCell ref="AH138:AH139"/>
    <mergeCell ref="AG140:AG141"/>
    <mergeCell ref="AH140:AH141"/>
    <mergeCell ref="AG142:AG143"/>
    <mergeCell ref="AH142:AH143"/>
    <mergeCell ref="AG144:AG145"/>
    <mergeCell ref="AH144:AH145"/>
    <mergeCell ref="AG146:AG147"/>
    <mergeCell ref="AH146:AH147"/>
    <mergeCell ref="AG128:AG129"/>
    <mergeCell ref="AH128:AH129"/>
    <mergeCell ref="AG130:AG131"/>
    <mergeCell ref="AH130:AH131"/>
    <mergeCell ref="AG132:AG133"/>
    <mergeCell ref="AH132:AH133"/>
    <mergeCell ref="AG134:AG135"/>
    <mergeCell ref="AH134:AH135"/>
    <mergeCell ref="AG136:AG137"/>
    <mergeCell ref="AH136:AH137"/>
    <mergeCell ref="AG118:AG119"/>
    <mergeCell ref="AH118:AH119"/>
    <mergeCell ref="AG120:AG121"/>
    <mergeCell ref="AH120:AH121"/>
    <mergeCell ref="AG122:AG123"/>
    <mergeCell ref="AH122:AH123"/>
    <mergeCell ref="AG124:AG125"/>
    <mergeCell ref="AH124:AH125"/>
    <mergeCell ref="AG126:AG127"/>
    <mergeCell ref="AH126:AH127"/>
    <mergeCell ref="AG108:AG109"/>
    <mergeCell ref="AH108:AH109"/>
    <mergeCell ref="AG110:AG111"/>
    <mergeCell ref="AH110:AH111"/>
    <mergeCell ref="AG112:AG113"/>
    <mergeCell ref="AH112:AH113"/>
    <mergeCell ref="AG114:AG115"/>
    <mergeCell ref="AH114:AH115"/>
    <mergeCell ref="AG116:AG117"/>
    <mergeCell ref="AH116:AH117"/>
    <mergeCell ref="AG96:AG97"/>
    <mergeCell ref="AH96:AH97"/>
    <mergeCell ref="AG100:AG101"/>
    <mergeCell ref="AH100:AH101"/>
    <mergeCell ref="AG102:AG103"/>
    <mergeCell ref="AH102:AH103"/>
    <mergeCell ref="AG104:AG105"/>
    <mergeCell ref="AH104:AH105"/>
    <mergeCell ref="AG106:AG107"/>
    <mergeCell ref="AH106:AH107"/>
    <mergeCell ref="AH86:AH87"/>
    <mergeCell ref="AG88:AG89"/>
    <mergeCell ref="AH88:AH89"/>
    <mergeCell ref="AG90:AG91"/>
    <mergeCell ref="AH90:AH91"/>
    <mergeCell ref="AG92:AG93"/>
    <mergeCell ref="AH92:AH93"/>
    <mergeCell ref="AG94:AG95"/>
    <mergeCell ref="AH94:AH95"/>
    <mergeCell ref="AG74:AG75"/>
    <mergeCell ref="AH74:AH75"/>
    <mergeCell ref="AG76:AG77"/>
    <mergeCell ref="AH76:AH77"/>
    <mergeCell ref="AG78:AG79"/>
    <mergeCell ref="AH78:AH79"/>
    <mergeCell ref="AG80:AG81"/>
    <mergeCell ref="AH80:AH81"/>
    <mergeCell ref="AG82:AG83"/>
    <mergeCell ref="AH82:AH83"/>
    <mergeCell ref="AG46:AG47"/>
    <mergeCell ref="AH46:AH47"/>
    <mergeCell ref="AG48:AG49"/>
    <mergeCell ref="AF152:AF153"/>
    <mergeCell ref="AF154:AF155"/>
    <mergeCell ref="AF156:AF157"/>
    <mergeCell ref="AF158:AF159"/>
    <mergeCell ref="AF160:AF161"/>
    <mergeCell ref="AF162:AF163"/>
    <mergeCell ref="AF164:AF165"/>
    <mergeCell ref="AF166:AF167"/>
    <mergeCell ref="AG64:AG65"/>
    <mergeCell ref="AH64:AH65"/>
    <mergeCell ref="AG66:AG67"/>
    <mergeCell ref="AH66:AH67"/>
    <mergeCell ref="AG68:AG69"/>
    <mergeCell ref="AH68:AH69"/>
    <mergeCell ref="AG70:AG71"/>
    <mergeCell ref="AH70:AH71"/>
    <mergeCell ref="AG72:AG73"/>
    <mergeCell ref="AH72:AH73"/>
    <mergeCell ref="AG54:AG55"/>
    <mergeCell ref="AH54:AH55"/>
    <mergeCell ref="AG56:AG57"/>
    <mergeCell ref="AH56:AH57"/>
    <mergeCell ref="AG58:AG59"/>
    <mergeCell ref="AH58:AH59"/>
    <mergeCell ref="AG60:AG61"/>
    <mergeCell ref="AH60:AH61"/>
    <mergeCell ref="AG62:AG63"/>
    <mergeCell ref="AH62:AH63"/>
    <mergeCell ref="AG86:AG87"/>
    <mergeCell ref="AF148:AF149"/>
    <mergeCell ref="AF150:AF151"/>
    <mergeCell ref="AF116:AF117"/>
    <mergeCell ref="AF118:AF119"/>
    <mergeCell ref="AF120:AF121"/>
    <mergeCell ref="AF122:AF123"/>
    <mergeCell ref="AF124:AF125"/>
    <mergeCell ref="AF126:AF127"/>
    <mergeCell ref="AF128:AF129"/>
    <mergeCell ref="AF130:AF131"/>
    <mergeCell ref="AF132:AF133"/>
    <mergeCell ref="AF168:AF169"/>
    <mergeCell ref="AG22:AG23"/>
    <mergeCell ref="AG24:AG25"/>
    <mergeCell ref="AH22:AH23"/>
    <mergeCell ref="AH24:AH25"/>
    <mergeCell ref="AG26:AG27"/>
    <mergeCell ref="AH26:AH27"/>
    <mergeCell ref="AG28:AG29"/>
    <mergeCell ref="AH28:AH29"/>
    <mergeCell ref="AG32:AG33"/>
    <mergeCell ref="AH32:AH33"/>
    <mergeCell ref="AG34:AG35"/>
    <mergeCell ref="AH34:AH35"/>
    <mergeCell ref="AG36:AG37"/>
    <mergeCell ref="AH36:AH37"/>
    <mergeCell ref="AG38:AG39"/>
    <mergeCell ref="AH38:AH39"/>
    <mergeCell ref="AG40:AG41"/>
    <mergeCell ref="AH40:AH41"/>
    <mergeCell ref="AG44:AG45"/>
    <mergeCell ref="AH44:AH45"/>
    <mergeCell ref="AF114:AF115"/>
    <mergeCell ref="AF80:AF81"/>
    <mergeCell ref="AF82:AF83"/>
    <mergeCell ref="AF84:AF85"/>
    <mergeCell ref="AF86:AF87"/>
    <mergeCell ref="AF88:AF89"/>
    <mergeCell ref="AF90:AF91"/>
    <mergeCell ref="AF92:AF93"/>
    <mergeCell ref="AF94:AF95"/>
    <mergeCell ref="AF96:AF97"/>
    <mergeCell ref="AF134:AF135"/>
    <mergeCell ref="AF136:AF137"/>
    <mergeCell ref="AF138:AF139"/>
    <mergeCell ref="AF140:AF141"/>
    <mergeCell ref="AF142:AF143"/>
    <mergeCell ref="AF144:AF145"/>
    <mergeCell ref="AF146:AF147"/>
    <mergeCell ref="AF44:AF45"/>
    <mergeCell ref="AF46:AF47"/>
    <mergeCell ref="AF48:AF49"/>
    <mergeCell ref="AF50:AF51"/>
    <mergeCell ref="AF52:AF53"/>
    <mergeCell ref="AF54:AF55"/>
    <mergeCell ref="AF56:AF57"/>
    <mergeCell ref="AF58:AF59"/>
    <mergeCell ref="AF60:AF61"/>
    <mergeCell ref="AF98:AF99"/>
    <mergeCell ref="AF100:AF101"/>
    <mergeCell ref="AF102:AF103"/>
    <mergeCell ref="AF104:AF105"/>
    <mergeCell ref="AF106:AF107"/>
    <mergeCell ref="AF108:AF109"/>
    <mergeCell ref="AF110:AF111"/>
    <mergeCell ref="AF112:AF113"/>
    <mergeCell ref="D148:E149"/>
    <mergeCell ref="D150:E151"/>
    <mergeCell ref="D152:E153"/>
    <mergeCell ref="D154:E155"/>
    <mergeCell ref="D156:E157"/>
    <mergeCell ref="D158:E159"/>
    <mergeCell ref="B160:B169"/>
    <mergeCell ref="C160:C169"/>
    <mergeCell ref="D160:E161"/>
    <mergeCell ref="D162:E163"/>
    <mergeCell ref="D164:E165"/>
    <mergeCell ref="D166:E167"/>
    <mergeCell ref="D168:E169"/>
    <mergeCell ref="D130:E131"/>
    <mergeCell ref="D132:E133"/>
    <mergeCell ref="D134:E135"/>
    <mergeCell ref="D136:E137"/>
    <mergeCell ref="D138:E139"/>
    <mergeCell ref="D140:E141"/>
    <mergeCell ref="D142:E143"/>
    <mergeCell ref="D144:E145"/>
    <mergeCell ref="D146:E147"/>
    <mergeCell ref="B150:B159"/>
    <mergeCell ref="C150:C159"/>
    <mergeCell ref="B140:B149"/>
    <mergeCell ref="C140:C149"/>
    <mergeCell ref="B130:B139"/>
    <mergeCell ref="C130:C139"/>
    <mergeCell ref="B110:B119"/>
    <mergeCell ref="C110:C119"/>
    <mergeCell ref="D110:E111"/>
    <mergeCell ref="D112:E113"/>
    <mergeCell ref="D114:E115"/>
    <mergeCell ref="D116:E117"/>
    <mergeCell ref="D118:E119"/>
    <mergeCell ref="D120:E121"/>
    <mergeCell ref="D122:E123"/>
    <mergeCell ref="D80:E81"/>
    <mergeCell ref="D82:E83"/>
    <mergeCell ref="D86:E87"/>
    <mergeCell ref="D88:E89"/>
    <mergeCell ref="D90:E91"/>
    <mergeCell ref="D92:E93"/>
    <mergeCell ref="D94:E95"/>
    <mergeCell ref="D96:E97"/>
    <mergeCell ref="B100:B109"/>
    <mergeCell ref="C100:C109"/>
    <mergeCell ref="D100:E101"/>
    <mergeCell ref="D102:E103"/>
    <mergeCell ref="D104:E105"/>
    <mergeCell ref="D106:E107"/>
    <mergeCell ref="D108:E109"/>
    <mergeCell ref="B90:B99"/>
    <mergeCell ref="C90:C99"/>
    <mergeCell ref="D98:E99"/>
    <mergeCell ref="B120:B129"/>
    <mergeCell ref="C120:C129"/>
    <mergeCell ref="D124:E125"/>
    <mergeCell ref="D126:E127"/>
    <mergeCell ref="D128:E129"/>
    <mergeCell ref="D62:E63"/>
    <mergeCell ref="D64:E65"/>
    <mergeCell ref="D66:E67"/>
    <mergeCell ref="D68:E69"/>
    <mergeCell ref="D70:E71"/>
    <mergeCell ref="D72:E73"/>
    <mergeCell ref="D74:E75"/>
    <mergeCell ref="D76:E77"/>
    <mergeCell ref="D78:E79"/>
    <mergeCell ref="D48:E49"/>
    <mergeCell ref="D50:E51"/>
    <mergeCell ref="D44:E45"/>
    <mergeCell ref="D46:E47"/>
    <mergeCell ref="D52:E53"/>
    <mergeCell ref="D54:E55"/>
    <mergeCell ref="D56:E57"/>
    <mergeCell ref="D58:E59"/>
    <mergeCell ref="D60:E61"/>
    <mergeCell ref="B32:B41"/>
    <mergeCell ref="C32:C41"/>
    <mergeCell ref="D32:E33"/>
    <mergeCell ref="D34:E35"/>
    <mergeCell ref="D36:E37"/>
    <mergeCell ref="D38:E39"/>
    <mergeCell ref="D40:E41"/>
    <mergeCell ref="D22:E23"/>
    <mergeCell ref="D24:E25"/>
    <mergeCell ref="D26:E27"/>
    <mergeCell ref="D28:E29"/>
    <mergeCell ref="D30:E31"/>
    <mergeCell ref="B72:B89"/>
    <mergeCell ref="AH30:AH31"/>
    <mergeCell ref="AP30:AP31"/>
    <mergeCell ref="AI42:AI43"/>
    <mergeCell ref="Y10:Z10"/>
    <mergeCell ref="AA10:AA11"/>
    <mergeCell ref="AB10:AB11"/>
    <mergeCell ref="AG30:AG31"/>
    <mergeCell ref="AG42:AG43"/>
    <mergeCell ref="C22:C31"/>
    <mergeCell ref="B62:B71"/>
    <mergeCell ref="C62:C71"/>
    <mergeCell ref="D84:E85"/>
    <mergeCell ref="B52:B61"/>
    <mergeCell ref="C52:C61"/>
    <mergeCell ref="C72:C89"/>
    <mergeCell ref="AF22:AF23"/>
    <mergeCell ref="AF24:AF25"/>
    <mergeCell ref="AF26:AF27"/>
    <mergeCell ref="AF28:AF29"/>
    <mergeCell ref="AG12:AG13"/>
    <mergeCell ref="AH12:AH13"/>
    <mergeCell ref="AI12:AI13"/>
    <mergeCell ref="AL12:AL13"/>
    <mergeCell ref="AM12:AM13"/>
    <mergeCell ref="AP12:AP13"/>
    <mergeCell ref="AM18:AM19"/>
    <mergeCell ref="AP18:AP19"/>
    <mergeCell ref="AK14:AK15"/>
    <mergeCell ref="AJ16:AJ17"/>
    <mergeCell ref="AK16:AK17"/>
    <mergeCell ref="AJ18:AJ19"/>
    <mergeCell ref="AK18:AK19"/>
    <mergeCell ref="M10:N10"/>
    <mergeCell ref="O10:P10"/>
    <mergeCell ref="W10:X10"/>
    <mergeCell ref="Q10:R10"/>
    <mergeCell ref="S10:T10"/>
    <mergeCell ref="U10:V10"/>
    <mergeCell ref="AF30:AF31"/>
    <mergeCell ref="AF32:AF33"/>
    <mergeCell ref="AF34:AF35"/>
    <mergeCell ref="AF36:AF37"/>
    <mergeCell ref="AF38:AF39"/>
    <mergeCell ref="AF40:AF41"/>
    <mergeCell ref="AF42:AF43"/>
    <mergeCell ref="AL30:AL31"/>
    <mergeCell ref="AM30:AM31"/>
    <mergeCell ref="AG98:AG99"/>
    <mergeCell ref="AH98:AH99"/>
    <mergeCell ref="AI84:AI85"/>
    <mergeCell ref="AL84:AL85"/>
    <mergeCell ref="AG84:AG85"/>
    <mergeCell ref="AH84:AH85"/>
    <mergeCell ref="AH48:AH49"/>
    <mergeCell ref="AG50:AG51"/>
    <mergeCell ref="AH50:AH51"/>
    <mergeCell ref="AG52:AG53"/>
    <mergeCell ref="AH52:AH53"/>
    <mergeCell ref="AI98:AI99"/>
    <mergeCell ref="AL98:AL99"/>
    <mergeCell ref="AM98:AM99"/>
    <mergeCell ref="AF62:AF63"/>
    <mergeCell ref="AF64:AF65"/>
    <mergeCell ref="AF66:AF67"/>
    <mergeCell ref="AF68:AF69"/>
    <mergeCell ref="AF70:AF71"/>
    <mergeCell ref="AF72:AF73"/>
    <mergeCell ref="AF74:AF75"/>
    <mergeCell ref="AF76:AF77"/>
    <mergeCell ref="AF78:AF79"/>
    <mergeCell ref="G10:G11"/>
    <mergeCell ref="AD9:AE10"/>
    <mergeCell ref="AG9:AH10"/>
    <mergeCell ref="AS4:AS5"/>
    <mergeCell ref="D5:E5"/>
    <mergeCell ref="F5:AP5"/>
    <mergeCell ref="B6:AS6"/>
    <mergeCell ref="B7:AS7"/>
    <mergeCell ref="B2:C5"/>
    <mergeCell ref="D2:E2"/>
    <mergeCell ref="F2:AP2"/>
    <mergeCell ref="AQ2:AR2"/>
    <mergeCell ref="D3:E3"/>
    <mergeCell ref="F3:AP3"/>
    <mergeCell ref="AQ3:AR3"/>
    <mergeCell ref="D4:E4"/>
    <mergeCell ref="F4:AP4"/>
    <mergeCell ref="AQ4:AR5"/>
    <mergeCell ref="J10:J11"/>
    <mergeCell ref="K10:K11"/>
    <mergeCell ref="M9:AB9"/>
    <mergeCell ref="AL9:AL11"/>
    <mergeCell ref="AM9:AM11"/>
    <mergeCell ref="AC10:AC11"/>
    <mergeCell ref="B8:AC8"/>
    <mergeCell ref="AD8:AS8"/>
    <mergeCell ref="D42:E43"/>
    <mergeCell ref="B9:B11"/>
    <mergeCell ref="C9:C11"/>
    <mergeCell ref="D9:E11"/>
    <mergeCell ref="F10:F11"/>
    <mergeCell ref="AL42:AL43"/>
    <mergeCell ref="AM42:AM43"/>
    <mergeCell ref="AQ42:AR43"/>
    <mergeCell ref="AP42:AP43"/>
    <mergeCell ref="H10:H11"/>
    <mergeCell ref="I10:I11"/>
    <mergeCell ref="AI9:AI11"/>
    <mergeCell ref="AP9:AP11"/>
    <mergeCell ref="AQ9:AR11"/>
    <mergeCell ref="AH42:AH43"/>
    <mergeCell ref="B42:B51"/>
    <mergeCell ref="C42:C51"/>
    <mergeCell ref="F9:L9"/>
    <mergeCell ref="AQ30:AR31"/>
    <mergeCell ref="L10:L11"/>
    <mergeCell ref="B12:B21"/>
    <mergeCell ref="C12:C21"/>
    <mergeCell ref="D12:E13"/>
    <mergeCell ref="D14:E15"/>
    <mergeCell ref="D16:E17"/>
    <mergeCell ref="D18:E19"/>
    <mergeCell ref="D20:E21"/>
    <mergeCell ref="AG16:AG17"/>
    <mergeCell ref="AH16:AH17"/>
    <mergeCell ref="AG18:AG19"/>
    <mergeCell ref="AH18:AH19"/>
    <mergeCell ref="AG20:AG21"/>
    <mergeCell ref="AQ98:AR99"/>
    <mergeCell ref="AS98:AS99"/>
    <mergeCell ref="B22:B31"/>
    <mergeCell ref="AS42:AS43"/>
    <mergeCell ref="AS30:AS31"/>
    <mergeCell ref="AI30:AI31"/>
    <mergeCell ref="AS16:AS17"/>
    <mergeCell ref="AI18:AI19"/>
    <mergeCell ref="AL18:AL19"/>
    <mergeCell ref="AF9:AF11"/>
    <mergeCell ref="AF12:AF13"/>
    <mergeCell ref="AF14:AF15"/>
    <mergeCell ref="AF16:AF17"/>
    <mergeCell ref="AF18:AF19"/>
    <mergeCell ref="AF20:AF21"/>
    <mergeCell ref="AS9:AS11"/>
    <mergeCell ref="AJ20:AJ21"/>
    <mergeCell ref="AK20:AK21"/>
    <mergeCell ref="AN9:AN11"/>
    <mergeCell ref="AO9:AO11"/>
    <mergeCell ref="AN12:AN13"/>
    <mergeCell ref="AO12:AO13"/>
    <mergeCell ref="AN14:AN15"/>
    <mergeCell ref="AO14:AO15"/>
    <mergeCell ref="AN16:AN17"/>
    <mergeCell ref="AO16:AO17"/>
    <mergeCell ref="AN18:AN19"/>
    <mergeCell ref="AO18:AO19"/>
    <mergeCell ref="AN20:AN21"/>
    <mergeCell ref="AO20:AO21"/>
    <mergeCell ref="AG14:AG15"/>
    <mergeCell ref="AH14:AH15"/>
    <mergeCell ref="AH20:AH21"/>
    <mergeCell ref="AI14:AI15"/>
    <mergeCell ref="AI16:AI17"/>
    <mergeCell ref="AQ18:AR19"/>
    <mergeCell ref="AS18:AS19"/>
    <mergeCell ref="AI20:AI21"/>
    <mergeCell ref="AL20:AL21"/>
    <mergeCell ref="AM20:AM21"/>
    <mergeCell ref="AP20:AP21"/>
    <mergeCell ref="AQ20:AR21"/>
    <mergeCell ref="AS20:AS21"/>
    <mergeCell ref="AJ9:AJ11"/>
    <mergeCell ref="AK9:AK11"/>
    <mergeCell ref="AJ12:AJ13"/>
    <mergeCell ref="AK12:AK13"/>
    <mergeCell ref="AJ14:AJ15"/>
    <mergeCell ref="AQ12:AR13"/>
    <mergeCell ref="AS12:AS13"/>
    <mergeCell ref="AL14:AL15"/>
    <mergeCell ref="AM14:AM15"/>
    <mergeCell ref="AP14:AP15"/>
    <mergeCell ref="AQ14:AR15"/>
    <mergeCell ref="AS14:AS15"/>
    <mergeCell ref="AL16:AL17"/>
    <mergeCell ref="AM16:AM17"/>
    <mergeCell ref="AP16:AP17"/>
    <mergeCell ref="AQ16:AR17"/>
  </mergeCells>
  <conditionalFormatting sqref="AQ12:AR12 AQ14:AR14 AQ16:AR16 AQ18:AR18 AQ20:AR20 AQ22:AR22 AQ24:AR24 AQ26:AR26 AQ28:AR28 AQ30:AR30 AQ32:AR32 AQ34:AR34 AQ36:AR36 AQ38:AR38 AQ40:AR40 AQ42:AR42 AQ44:AR44 AQ46:AR46 AQ48:AR48 AQ50:AR50 AQ52:AR52 AQ54:AR54 AQ56:AR56 AQ58:AR58 AQ60:AR60 AQ62:AR62 AQ64:AR64 AQ66:AR66 AQ68:AR68 AQ70:AR70 AQ72:AR72 AQ74:AR74 AQ76:AR76 AQ78:AR78 AQ80:AR80 AQ82:AR82 AQ84:AR84 AQ86:AR86 AQ88:AR88 AQ90:AR90 AQ92:AR92 AQ94:AR94 AQ96:AR96 AQ98:AR98 AQ100:AR100 AQ102:AR102 AQ104:AR104 AQ106:AR106 AQ108:AR108 AQ110:AR110 AQ112:AR112 AQ114:AR114 AQ116:AR116 AQ118:AR118 AQ120:AR120 AQ122:AR122 AQ124:AR124 AQ126:AR126 AQ128:AR128 AQ130:AR130 AQ132:AR132 AQ134:AR134 AQ136:AR136 AQ138:AR138 AQ140:AR140 AQ142:AR142 AQ144:AR144 AQ146:AR146 AQ148:AR148 AQ150:AR150 AQ152:AR152 AQ154:AR154 AQ156:AR156 AQ158:AR158 AQ160:AR160 AQ162:AR162 AQ164:AR164 AQ166:AR166 AQ168:AR168">
    <cfRule type="containsText" dxfId="17" priority="7" operator="containsText" text="Alto">
      <formula>NOT(ISERROR(SEARCH("Alto",AQ12)))</formula>
    </cfRule>
    <cfRule type="containsText" dxfId="16" priority="8" stopIfTrue="1" operator="containsText" text="Moderado">
      <formula>NOT(ISERROR(SEARCH("Moderado",AQ12)))</formula>
    </cfRule>
    <cfRule type="containsText" dxfId="15" priority="9" operator="containsText" text="Extremo">
      <formula>NOT(ISERROR(SEARCH("Extremo",AQ12)))</formula>
    </cfRule>
  </conditionalFormatting>
  <conditionalFormatting sqref="AQ170:AR170 AQ172:AR172 AQ174:AR174 AQ176:AR176 AQ178:AR178">
    <cfRule type="containsText" dxfId="14" priority="1" operator="containsText" text="Alto">
      <formula>NOT(ISERROR(SEARCH("Alto",AQ170)))</formula>
    </cfRule>
    <cfRule type="containsText" dxfId="13" priority="2" stopIfTrue="1" operator="containsText" text="Moderado">
      <formula>NOT(ISERROR(SEARCH("Moderado",AQ170)))</formula>
    </cfRule>
    <cfRule type="containsText" dxfId="12" priority="3" operator="containsText" text="Extremo">
      <formula>NOT(ISERROR(SEARCH("Extremo",AQ170)))</formula>
    </cfRule>
  </conditionalFormatting>
  <dataValidations count="1">
    <dataValidation showInputMessage="1" showErrorMessage="1" sqref="AJ18:AK18 AJ12:AK12 AJ14:AK14 AJ22:AK22 AJ24:AK24 AJ26:AK26 AJ28:AK28 AJ30:AK30 AJ32:AK32 AJ34:AK34 AJ36:AK36 AJ38:AK38 AJ40:AK40 AJ42:AK42 AJ44:AK44 AJ46:AK46 AJ48:AK48 AJ50:AK50 AJ52:AK52 AJ54:AK54 AJ56:AK56 AJ58:AK58 AJ60:AK60 AJ62:AK62 AJ64:AK64 AJ66:AK66 AJ68:AK68 AJ70:AK70 AJ72:AK72 AJ74:AK74 AJ76:AK76 AJ78:AK78 AJ80:AK80 AJ82:AK82 AJ84:AK84 AJ86:AK86 AJ88:AK88 AJ90:AK90 AJ92:AK92 AJ94:AK94 AJ96:AK96 AJ98:AK98 AJ100:AK100 AJ102:AK102 AJ104:AK104 AJ106:AK106 AJ108:AK108 AJ110:AK110 AJ112:AK112 AJ114:AK114 AJ116:AK116 AJ118:AK118 AJ120:AK120 AJ122:AK122 AJ124:AK124 AJ126:AK126 AJ128:AK128 AJ130:AK130 AJ132:AK132 AJ134:AK134 AJ136:AK136 AJ138:AK138 AJ140:AK140 AJ142:AK142 AJ144:AK144 AJ146:AK146 AJ148:AK148 AJ150:AK150 AJ152:AK152 AJ154:AK154 AJ156:AK156 AJ158:AK158 AJ160:AK160 AJ162:AK162 AJ164:AK164 AJ166:AK166 AJ168:AK168 AJ16:AK16 AJ20:AK20 AJ170:AK170 AJ172:AK172 AJ174:AK174 AJ176:AK176 AJ178:AK178"/>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'0 - CALOR'!$K$72:$K$73</xm:f>
          </x14:formula1>
          <xm:sqref>M12:M179</xm:sqref>
        </x14:dataValidation>
        <x14:dataValidation type="list" allowBlank="1" showInputMessage="1" showErrorMessage="1">
          <x14:formula1>
            <xm:f>'0 - CALOR'!$K$74:$K$75</xm:f>
          </x14:formula1>
          <xm:sqref>O12:O179</xm:sqref>
        </x14:dataValidation>
        <x14:dataValidation type="list" allowBlank="1" showInputMessage="1" showErrorMessage="1">
          <x14:formula1>
            <xm:f>'0 - CALOR'!$K$76:$K$77</xm:f>
          </x14:formula1>
          <xm:sqref>Q12:Q179</xm:sqref>
        </x14:dataValidation>
        <x14:dataValidation type="list" allowBlank="1" showInputMessage="1" showErrorMessage="1">
          <x14:formula1>
            <xm:f>'0 - CALOR'!$K$78:$K$80</xm:f>
          </x14:formula1>
          <xm:sqref>S12:S179</xm:sqref>
        </x14:dataValidation>
        <x14:dataValidation type="list" allowBlank="1" showInputMessage="1" showErrorMessage="1">
          <x14:formula1>
            <xm:f>'0 - CALOR'!$K$81:$K$82</xm:f>
          </x14:formula1>
          <xm:sqref>U12:U179</xm:sqref>
        </x14:dataValidation>
        <x14:dataValidation type="list" allowBlank="1" showInputMessage="1" showErrorMessage="1">
          <x14:formula1>
            <xm:f>'0 - CALOR'!$K$83:$K$84</xm:f>
          </x14:formula1>
          <xm:sqref>W12:W179</xm:sqref>
        </x14:dataValidation>
        <x14:dataValidation type="list" allowBlank="1" showInputMessage="1" showErrorMessage="1">
          <x14:formula1>
            <xm:f>'0 - CALOR'!$K$85:$K$87</xm:f>
          </x14:formula1>
          <xm:sqref>Y12:Y179</xm:sqref>
        </x14:dataValidation>
        <x14:dataValidation type="list" allowBlank="1" showInputMessage="1" showErrorMessage="1">
          <x14:formula1>
            <xm:f>'0 - CALOR'!$C$72:$C$74</xm:f>
          </x14:formula1>
          <xm:sqref>AC12:AC179</xm:sqref>
        </x14:dataValidation>
        <x14:dataValidation type="list" allowBlank="1" showInputMessage="1" showErrorMessage="1">
          <x14:formula1>
            <xm:f>'0 - CALOR'!$N$110:$N$111</xm:f>
          </x14:formula1>
          <xm:sqref>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xm:sqref>
        </x14:dataValidation>
        <x14:dataValidation type="list" allowBlank="1" showInputMessage="1" showErrorMessage="1">
          <x14:formula1>
            <xm:f>'0 - CALOR'!$N$113:$N$115</xm:f>
          </x14:formula1>
          <xm:sqref>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AM12 AM170 AM172 AM174 AM176 AM178</xm:sqref>
        </x14:dataValidation>
        <x14:dataValidation type="list" allowBlank="1" showInputMessage="1" showErrorMessage="1">
          <x14:formula1>
            <xm:f>'0 - CALOR'!$I$101:$I$103</xm:f>
          </x14:formula1>
          <xm:sqref>AF12:AF179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03"/>
  <sheetViews>
    <sheetView tabSelected="1" zoomScale="60" zoomScaleNormal="60" zoomScalePageLayoutView="70" workbookViewId="0">
      <selection activeCell="B6" sqref="B6:AP6"/>
    </sheetView>
  </sheetViews>
  <sheetFormatPr baseColWidth="10" defaultColWidth="9.140625" defaultRowHeight="12.75" x14ac:dyDescent="0.25"/>
  <cols>
    <col min="1" max="1" width="1.85546875" style="121" customWidth="1"/>
    <col min="2" max="2" width="21.28515625" style="121" customWidth="1"/>
    <col min="3" max="3" width="14.85546875" style="122" customWidth="1"/>
    <col min="4" max="4" width="54.42578125" style="121" customWidth="1"/>
    <col min="5" max="5" width="15.140625" style="121" customWidth="1"/>
    <col min="6" max="6" width="59" style="121" customWidth="1"/>
    <col min="7" max="7" width="48.140625" style="121" customWidth="1"/>
    <col min="8" max="8" width="4.140625" style="121" customWidth="1"/>
    <col min="9" max="9" width="5.140625" style="121" customWidth="1"/>
    <col min="10" max="11" width="6.140625" style="121" customWidth="1"/>
    <col min="12" max="12" width="15.85546875" style="121" customWidth="1"/>
    <col min="13" max="13" width="99.28515625" style="121" customWidth="1"/>
    <col min="14" max="14" width="41.85546875" style="121" customWidth="1"/>
    <col min="15" max="15" width="52.28515625" style="121" customWidth="1"/>
    <col min="16" max="16" width="19.140625" style="121" customWidth="1"/>
    <col min="17" max="17" width="50" style="121" customWidth="1"/>
    <col min="18" max="18" width="13.28515625" style="121" customWidth="1"/>
    <col min="19" max="19" width="13.7109375" style="121" customWidth="1"/>
    <col min="20" max="20" width="12.42578125" style="121" customWidth="1"/>
    <col min="21" max="21" width="12.5703125" style="121" customWidth="1"/>
    <col min="22" max="22" width="3.85546875" style="121" customWidth="1"/>
    <col min="23" max="23" width="4.42578125" style="121" customWidth="1"/>
    <col min="24" max="24" width="4.85546875" style="121" customWidth="1"/>
    <col min="25" max="25" width="5.42578125" style="121" customWidth="1"/>
    <col min="26" max="26" width="14.7109375" style="121" customWidth="1"/>
    <col min="27" max="27" width="88.7109375" style="121" customWidth="1"/>
    <col min="28" max="28" width="35.85546875" style="121" customWidth="1"/>
    <col min="29" max="29" width="50.5703125" style="121" customWidth="1"/>
    <col min="30" max="30" width="9.140625" style="121"/>
    <col min="31" max="31" width="7.42578125" style="121" customWidth="1"/>
    <col min="32" max="33" width="5.85546875" style="121" customWidth="1"/>
    <col min="34" max="34" width="7.7109375" style="121" customWidth="1"/>
    <col min="35" max="35" width="8.140625" style="121" customWidth="1"/>
    <col min="36" max="36" width="5.7109375" style="121" customWidth="1"/>
    <col min="37" max="37" width="6" style="121" customWidth="1"/>
    <col min="38" max="38" width="6.42578125" style="121" customWidth="1"/>
    <col min="39" max="39" width="5.7109375" style="121" customWidth="1"/>
    <col min="40" max="40" width="7.42578125" style="121" customWidth="1"/>
    <col min="41" max="41" width="5.7109375" style="121" customWidth="1"/>
    <col min="42" max="42" width="6.28515625" style="121" customWidth="1"/>
    <col min="43" max="16384" width="9.140625" style="121"/>
  </cols>
  <sheetData>
    <row r="1" spans="2:42" ht="14.25" customHeight="1" thickBot="1" x14ac:dyDescent="0.3"/>
    <row r="2" spans="2:42" ht="39" customHeight="1" x14ac:dyDescent="0.25">
      <c r="B2" s="415"/>
      <c r="C2" s="449"/>
      <c r="D2" s="416"/>
      <c r="E2" s="257" t="s">
        <v>71</v>
      </c>
      <c r="F2" s="257"/>
      <c r="G2" s="302" t="s">
        <v>78</v>
      </c>
      <c r="H2" s="303"/>
      <c r="I2" s="303"/>
      <c r="J2" s="303"/>
      <c r="K2" s="303"/>
      <c r="L2" s="303"/>
      <c r="M2" s="303"/>
      <c r="N2" s="303"/>
      <c r="O2" s="303"/>
      <c r="P2" s="303"/>
      <c r="Q2" s="303"/>
      <c r="R2" s="303"/>
      <c r="S2" s="303"/>
      <c r="T2" s="303"/>
      <c r="U2" s="303"/>
      <c r="V2" s="303"/>
      <c r="W2" s="303"/>
      <c r="X2" s="303"/>
      <c r="Y2" s="303"/>
      <c r="Z2" s="303"/>
      <c r="AA2" s="303"/>
      <c r="AB2" s="304"/>
      <c r="AC2" s="368" t="s">
        <v>72</v>
      </c>
      <c r="AD2" s="602"/>
      <c r="AE2" s="602"/>
      <c r="AF2" s="602"/>
      <c r="AG2" s="591"/>
      <c r="AH2" s="591"/>
      <c r="AI2" s="591"/>
      <c r="AJ2" s="591"/>
      <c r="AK2" s="591"/>
      <c r="AL2" s="591"/>
      <c r="AM2" s="591"/>
      <c r="AN2" s="591"/>
      <c r="AO2" s="591"/>
      <c r="AP2" s="592"/>
    </row>
    <row r="3" spans="2:42" ht="34.5" customHeight="1" x14ac:dyDescent="0.25">
      <c r="B3" s="417"/>
      <c r="C3" s="450"/>
      <c r="D3" s="418"/>
      <c r="E3" s="258" t="s">
        <v>73</v>
      </c>
      <c r="F3" s="258"/>
      <c r="G3" s="305" t="s">
        <v>74</v>
      </c>
      <c r="H3" s="306"/>
      <c r="I3" s="306"/>
      <c r="J3" s="306"/>
      <c r="K3" s="306"/>
      <c r="L3" s="306"/>
      <c r="M3" s="306"/>
      <c r="N3" s="306"/>
      <c r="O3" s="306"/>
      <c r="P3" s="306"/>
      <c r="Q3" s="306"/>
      <c r="R3" s="306"/>
      <c r="S3" s="306"/>
      <c r="T3" s="306"/>
      <c r="U3" s="306"/>
      <c r="V3" s="306"/>
      <c r="W3" s="306"/>
      <c r="X3" s="306"/>
      <c r="Y3" s="306"/>
      <c r="Z3" s="306"/>
      <c r="AA3" s="306"/>
      <c r="AB3" s="307"/>
      <c r="AC3" s="370" t="s">
        <v>75</v>
      </c>
      <c r="AD3" s="603"/>
      <c r="AE3" s="603"/>
      <c r="AF3" s="603"/>
      <c r="AG3" s="593"/>
      <c r="AH3" s="593"/>
      <c r="AI3" s="593"/>
      <c r="AJ3" s="593"/>
      <c r="AK3" s="593"/>
      <c r="AL3" s="593"/>
      <c r="AM3" s="593"/>
      <c r="AN3" s="593"/>
      <c r="AO3" s="593"/>
      <c r="AP3" s="594"/>
    </row>
    <row r="4" spans="2:42" ht="34.5" customHeight="1" x14ac:dyDescent="0.25">
      <c r="B4" s="417"/>
      <c r="C4" s="450"/>
      <c r="D4" s="418"/>
      <c r="E4" s="258" t="s">
        <v>76</v>
      </c>
      <c r="F4" s="258"/>
      <c r="G4" s="305" t="s">
        <v>79</v>
      </c>
      <c r="H4" s="306"/>
      <c r="I4" s="306"/>
      <c r="J4" s="306"/>
      <c r="K4" s="306"/>
      <c r="L4" s="306"/>
      <c r="M4" s="306"/>
      <c r="N4" s="306"/>
      <c r="O4" s="306"/>
      <c r="P4" s="306"/>
      <c r="Q4" s="306"/>
      <c r="R4" s="306"/>
      <c r="S4" s="306"/>
      <c r="T4" s="306"/>
      <c r="U4" s="306"/>
      <c r="V4" s="306"/>
      <c r="W4" s="306"/>
      <c r="X4" s="306"/>
      <c r="Y4" s="306"/>
      <c r="Z4" s="306"/>
      <c r="AA4" s="306"/>
      <c r="AB4" s="307"/>
      <c r="AC4" s="274" t="s">
        <v>77</v>
      </c>
      <c r="AD4" s="372"/>
      <c r="AE4" s="372"/>
      <c r="AF4" s="372"/>
      <c r="AG4" s="595"/>
      <c r="AH4" s="595"/>
      <c r="AI4" s="595"/>
      <c r="AJ4" s="595"/>
      <c r="AK4" s="595"/>
      <c r="AL4" s="595"/>
      <c r="AM4" s="595"/>
      <c r="AN4" s="595"/>
      <c r="AO4" s="595"/>
      <c r="AP4" s="596"/>
    </row>
    <row r="5" spans="2:42" ht="39.75" customHeight="1" thickBot="1" x14ac:dyDescent="0.3">
      <c r="B5" s="417"/>
      <c r="C5" s="450"/>
      <c r="D5" s="418"/>
      <c r="E5" s="259" t="s">
        <v>80</v>
      </c>
      <c r="F5" s="259"/>
      <c r="G5" s="375" t="s">
        <v>81</v>
      </c>
      <c r="H5" s="376"/>
      <c r="I5" s="376"/>
      <c r="J5" s="376"/>
      <c r="K5" s="376"/>
      <c r="L5" s="376"/>
      <c r="M5" s="376"/>
      <c r="N5" s="376"/>
      <c r="O5" s="376"/>
      <c r="P5" s="376"/>
      <c r="Q5" s="376"/>
      <c r="R5" s="376"/>
      <c r="S5" s="376"/>
      <c r="T5" s="376"/>
      <c r="U5" s="376"/>
      <c r="V5" s="376"/>
      <c r="W5" s="376"/>
      <c r="X5" s="376"/>
      <c r="Y5" s="376"/>
      <c r="Z5" s="376"/>
      <c r="AA5" s="376"/>
      <c r="AB5" s="377"/>
      <c r="AC5" s="276"/>
      <c r="AD5" s="604"/>
      <c r="AE5" s="604"/>
      <c r="AF5" s="604"/>
      <c r="AG5" s="597"/>
      <c r="AH5" s="597"/>
      <c r="AI5" s="597"/>
      <c r="AJ5" s="597"/>
      <c r="AK5" s="597"/>
      <c r="AL5" s="597"/>
      <c r="AM5" s="597"/>
      <c r="AN5" s="597"/>
      <c r="AO5" s="597"/>
      <c r="AP5" s="598"/>
    </row>
    <row r="6" spans="2:42" ht="123" customHeight="1" thickBot="1" x14ac:dyDescent="0.3">
      <c r="B6" s="599" t="s">
        <v>1239</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1"/>
    </row>
    <row r="7" spans="2:42" ht="54" customHeight="1" x14ac:dyDescent="0.25">
      <c r="B7" s="581" t="s">
        <v>32</v>
      </c>
      <c r="C7" s="582"/>
      <c r="D7" s="582"/>
      <c r="E7" s="582"/>
      <c r="F7" s="582"/>
      <c r="G7" s="583"/>
      <c r="H7" s="584" t="s">
        <v>30</v>
      </c>
      <c r="I7" s="585"/>
      <c r="J7" s="585"/>
      <c r="K7" s="586"/>
      <c r="L7" s="581" t="s">
        <v>34</v>
      </c>
      <c r="M7" s="582"/>
      <c r="N7" s="582"/>
      <c r="O7" s="582"/>
      <c r="P7" s="582"/>
      <c r="Q7" s="583"/>
      <c r="R7" s="581" t="s">
        <v>38</v>
      </c>
      <c r="S7" s="582"/>
      <c r="T7" s="582"/>
      <c r="U7" s="583"/>
      <c r="V7" s="581" t="s">
        <v>57</v>
      </c>
      <c r="W7" s="582"/>
      <c r="X7" s="582"/>
      <c r="Y7" s="583"/>
      <c r="Z7" s="581" t="s">
        <v>1</v>
      </c>
      <c r="AA7" s="582"/>
      <c r="AB7" s="582"/>
      <c r="AC7" s="583"/>
      <c r="AD7" s="582" t="s">
        <v>44</v>
      </c>
      <c r="AE7" s="582"/>
      <c r="AF7" s="582"/>
      <c r="AG7" s="582"/>
      <c r="AH7" s="582"/>
      <c r="AI7" s="582"/>
      <c r="AJ7" s="582"/>
      <c r="AK7" s="582"/>
      <c r="AL7" s="582"/>
      <c r="AM7" s="582"/>
      <c r="AN7" s="582"/>
      <c r="AO7" s="582"/>
      <c r="AP7" s="583"/>
    </row>
    <row r="8" spans="2:42" ht="77.25" thickBot="1" x14ac:dyDescent="0.3">
      <c r="B8" s="123" t="s">
        <v>3</v>
      </c>
      <c r="C8" s="124" t="s">
        <v>2</v>
      </c>
      <c r="D8" s="124" t="s">
        <v>12</v>
      </c>
      <c r="E8" s="124" t="s">
        <v>13</v>
      </c>
      <c r="F8" s="124" t="s">
        <v>4</v>
      </c>
      <c r="G8" s="125" t="s">
        <v>5</v>
      </c>
      <c r="H8" s="126" t="s">
        <v>60</v>
      </c>
      <c r="I8" s="127" t="s">
        <v>6</v>
      </c>
      <c r="J8" s="127" t="s">
        <v>31</v>
      </c>
      <c r="K8" s="128" t="s">
        <v>0</v>
      </c>
      <c r="L8" s="129" t="s">
        <v>68</v>
      </c>
      <c r="M8" s="130" t="s">
        <v>35</v>
      </c>
      <c r="N8" s="130" t="s">
        <v>69</v>
      </c>
      <c r="O8" s="130" t="s">
        <v>36</v>
      </c>
      <c r="P8" s="130" t="s">
        <v>37</v>
      </c>
      <c r="Q8" s="131" t="s">
        <v>70</v>
      </c>
      <c r="R8" s="129" t="s">
        <v>39</v>
      </c>
      <c r="S8" s="130" t="s">
        <v>40</v>
      </c>
      <c r="T8" s="130" t="s">
        <v>59</v>
      </c>
      <c r="U8" s="131" t="s">
        <v>66</v>
      </c>
      <c r="V8" s="132" t="s">
        <v>60</v>
      </c>
      <c r="W8" s="133" t="s">
        <v>6</v>
      </c>
      <c r="X8" s="133" t="s">
        <v>41</v>
      </c>
      <c r="Y8" s="134" t="s">
        <v>0</v>
      </c>
      <c r="Z8" s="135" t="s">
        <v>62</v>
      </c>
      <c r="AA8" s="124" t="s">
        <v>42</v>
      </c>
      <c r="AB8" s="124" t="s">
        <v>63</v>
      </c>
      <c r="AC8" s="125" t="s">
        <v>43</v>
      </c>
      <c r="AD8" s="136" t="s">
        <v>7</v>
      </c>
      <c r="AE8" s="137" t="s">
        <v>45</v>
      </c>
      <c r="AF8" s="137" t="s">
        <v>46</v>
      </c>
      <c r="AG8" s="137" t="s">
        <v>47</v>
      </c>
      <c r="AH8" s="137" t="s">
        <v>48</v>
      </c>
      <c r="AI8" s="137" t="s">
        <v>49</v>
      </c>
      <c r="AJ8" s="137" t="s">
        <v>50</v>
      </c>
      <c r="AK8" s="137" t="s">
        <v>51</v>
      </c>
      <c r="AL8" s="137" t="s">
        <v>52</v>
      </c>
      <c r="AM8" s="137" t="s">
        <v>53</v>
      </c>
      <c r="AN8" s="137" t="s">
        <v>55</v>
      </c>
      <c r="AO8" s="137" t="s">
        <v>56</v>
      </c>
      <c r="AP8" s="138" t="s">
        <v>54</v>
      </c>
    </row>
    <row r="9" spans="2:42" ht="96.75" customHeight="1" x14ac:dyDescent="0.25">
      <c r="B9" s="590" t="str">
        <f>'3-IDENTIFICACIÓN DEL RIESGO'!B12</f>
        <v>Direccionamiento Estratégico</v>
      </c>
      <c r="C9" s="563" t="s">
        <v>1157</v>
      </c>
      <c r="D9" s="565" t="str">
        <f>'3-IDENTIFICACIÓN DEL RIESGO'!G12</f>
        <v xml:space="preserve">Definición de lineamientos estratégicos para beneficiar grupos de interés contrarios a los objetivos de Reforma Rural Integral y de Ordenamiento Social de la Propiedad Rural </v>
      </c>
      <c r="E9" s="565" t="s">
        <v>386</v>
      </c>
      <c r="F9" s="565" t="str">
        <f>'3-IDENTIFICACIÓN DEL RIESGO'!H12</f>
        <v>Injerencia mediática de grupos de interés</v>
      </c>
      <c r="G9" s="565" t="str">
        <f>'3-IDENTIFICACIÓN DEL RIESGO'!L12</f>
        <v xml:space="preserve">Desatención de prioridades PND, Conpes, ODS y posconflicto </v>
      </c>
      <c r="H9" s="573" t="str">
        <f>'4-VALORACIÓN DEL RIESGO'!G11</f>
        <v>Posible</v>
      </c>
      <c r="I9" s="573" t="str">
        <f>'4-VALORACIÓN DEL RIESGO'!AC11</f>
        <v>Catastrófico</v>
      </c>
      <c r="J9" s="573" t="str">
        <f>'4-VALORACIÓN DEL RIESGO'!AE11</f>
        <v>Extremo</v>
      </c>
      <c r="K9" s="570" t="str">
        <f>'4-VALORACIÓN DEL RIESGO'!AF11</f>
        <v>Reducir</v>
      </c>
      <c r="L9" s="563" t="s">
        <v>959</v>
      </c>
      <c r="M9" s="565" t="str">
        <f>'5-CONTROLES'!L12</f>
        <v>Aprobación Plan de Acción Anual Institucional y el Plan Estratégico Cuatrienal por parte del Consejo Directivo de la ANT</v>
      </c>
      <c r="N9" s="565" t="str">
        <f>'5-CONTROLES'!K12</f>
        <v>Actas de sesiones del Consejo Directivo.</v>
      </c>
      <c r="O9" s="565" t="str">
        <f>'5-CONTROLES'!F12</f>
        <v>Consejo Directivo 
(Oficina de Planeación)</v>
      </c>
      <c r="P9" s="565" t="str">
        <f>'5-CONTROLES'!G12</f>
        <v>Anual</v>
      </c>
      <c r="Q9" s="637" t="s">
        <v>912</v>
      </c>
      <c r="R9" s="565" t="str">
        <f>'5-CONTROLES'!AB12</f>
        <v>Fuerte</v>
      </c>
      <c r="S9" s="565" t="str">
        <f>'5-CONTROLES'!AC12</f>
        <v>Fuerte</v>
      </c>
      <c r="T9" s="565" t="str">
        <f>'5-CONTROLES'!AD12</f>
        <v>Fuerte</v>
      </c>
      <c r="U9" s="565" t="str">
        <f>'5-CONTROLES'!AH12</f>
        <v>Fuerte</v>
      </c>
      <c r="V9" s="570" t="str">
        <f>'5-CONTROLES'!AL12</f>
        <v>Rara Vez</v>
      </c>
      <c r="W9" s="570" t="str">
        <f>'5-CONTROLES'!AP12</f>
        <v>Catastrófico</v>
      </c>
      <c r="X9" s="573" t="str">
        <f>'5-CONTROLES'!AQ12</f>
        <v>Extremo</v>
      </c>
      <c r="Y9" s="570" t="str">
        <f>'5-CONTROLES'!AS12</f>
        <v>Acción preventiva</v>
      </c>
      <c r="Z9" s="563" t="s">
        <v>994</v>
      </c>
      <c r="AA9" s="637" t="s">
        <v>995</v>
      </c>
      <c r="AB9" s="637" t="s">
        <v>640</v>
      </c>
      <c r="AC9" s="637" t="s">
        <v>996</v>
      </c>
      <c r="AD9" s="637">
        <v>1</v>
      </c>
      <c r="AE9" s="637"/>
      <c r="AF9" s="637"/>
      <c r="AG9" s="637">
        <v>1</v>
      </c>
      <c r="AH9" s="637"/>
      <c r="AI9" s="637"/>
      <c r="AJ9" s="637"/>
      <c r="AK9" s="637"/>
      <c r="AL9" s="637"/>
      <c r="AM9" s="637"/>
      <c r="AN9" s="637"/>
      <c r="AO9" s="637"/>
      <c r="AP9" s="637"/>
    </row>
    <row r="10" spans="2:42" ht="15" customHeight="1" x14ac:dyDescent="0.25">
      <c r="B10" s="579"/>
      <c r="C10" s="564"/>
      <c r="D10" s="566"/>
      <c r="E10" s="566"/>
      <c r="F10" s="566"/>
      <c r="G10" s="566"/>
      <c r="H10" s="575"/>
      <c r="I10" s="575"/>
      <c r="J10" s="575"/>
      <c r="K10" s="572"/>
      <c r="L10" s="564"/>
      <c r="M10" s="566"/>
      <c r="N10" s="566"/>
      <c r="O10" s="566"/>
      <c r="P10" s="566"/>
      <c r="Q10" s="214"/>
      <c r="R10" s="566"/>
      <c r="S10" s="566"/>
      <c r="T10" s="566"/>
      <c r="U10" s="566"/>
      <c r="V10" s="572"/>
      <c r="W10" s="572"/>
      <c r="X10" s="575"/>
      <c r="Y10" s="572"/>
      <c r="Z10" s="564"/>
      <c r="AA10" s="214"/>
      <c r="AB10" s="214"/>
      <c r="AC10" s="214"/>
      <c r="AD10" s="214"/>
      <c r="AE10" s="214"/>
      <c r="AF10" s="214"/>
      <c r="AG10" s="214"/>
      <c r="AH10" s="214"/>
      <c r="AI10" s="214"/>
      <c r="AJ10" s="214"/>
      <c r="AK10" s="214"/>
      <c r="AL10" s="214"/>
      <c r="AM10" s="214"/>
      <c r="AN10" s="214"/>
      <c r="AO10" s="214"/>
      <c r="AP10" s="214"/>
    </row>
    <row r="11" spans="2:42" ht="108" customHeight="1" x14ac:dyDescent="0.25">
      <c r="B11" s="578" t="str">
        <f>'3-IDENTIFICACIÓN DEL RIESGO'!B22</f>
        <v>Comunicación y Gestión con Grupos de Interés.</v>
      </c>
      <c r="C11" s="563" t="s">
        <v>1158</v>
      </c>
      <c r="D11" s="565" t="str">
        <f>'3-IDENTIFICACIÓN DEL RIESGO'!G22</f>
        <v>Alterar información destinada a la consolidación de los informes de gestión, para beneficio propio o favorecimiento de grupos de interés, partidos políticos o particulares.</v>
      </c>
      <c r="E11" s="565" t="s">
        <v>386</v>
      </c>
      <c r="F11" s="565" t="str">
        <f>'3-IDENTIFICACIÓN DEL RIESGO'!H22</f>
        <v>Incumplimiento de metas</v>
      </c>
      <c r="G11" s="565" t="str">
        <f>'3-IDENTIFICACIÓN DEL RIESGO'!L22</f>
        <v>Favorecimiento indebido a grupos de interés.</v>
      </c>
      <c r="H11" s="573" t="str">
        <f>'4-VALORACIÓN DEL RIESGO'!G16</f>
        <v>Posible</v>
      </c>
      <c r="I11" s="573" t="str">
        <f>'4-VALORACIÓN DEL RIESGO'!AC16</f>
        <v>Catastrófico</v>
      </c>
      <c r="J11" s="573" t="str">
        <f>'4-VALORACIÓN DEL RIESGO'!AE16</f>
        <v>Extremo</v>
      </c>
      <c r="K11" s="570" t="str">
        <f>'4-VALORACIÓN DEL RIESGO'!AF16</f>
        <v>Reducir</v>
      </c>
      <c r="L11" s="563" t="s">
        <v>960</v>
      </c>
      <c r="M11" s="565" t="str">
        <f>'5-CONTROLES'!L22</f>
        <v>Análisis de datos de Indicadores (Procedimiento SEYM P-005)</v>
      </c>
      <c r="N11" s="565" t="str">
        <f>'5-CONTROLES'!K22</f>
        <v>Informes mensuales de dependencias.</v>
      </c>
      <c r="O11" s="565" t="str">
        <f>'5-CONTROLES'!F22</f>
        <v>Oficina de Planeación</v>
      </c>
      <c r="P11" s="565" t="str">
        <f>'5-CONTROLES'!G22</f>
        <v>Mensual</v>
      </c>
      <c r="Q11" s="637" t="s">
        <v>913</v>
      </c>
      <c r="R11" s="565" t="str">
        <f>'5-CONTROLES'!AB22</f>
        <v>Moderado</v>
      </c>
      <c r="S11" s="565" t="str">
        <f>'5-CONTROLES'!AC22</f>
        <v>Fuerte</v>
      </c>
      <c r="T11" s="565" t="str">
        <f>'5-CONTROLES'!AD22</f>
        <v>Moderado</v>
      </c>
      <c r="U11" s="565" t="str">
        <f>'5-CONTROLES'!AH22</f>
        <v>Moderado</v>
      </c>
      <c r="V11" s="570" t="str">
        <f>'5-CONTROLES'!AL22</f>
        <v>Improbable</v>
      </c>
      <c r="W11" s="570" t="str">
        <f>'5-CONTROLES'!AP22</f>
        <v>Catastrófico</v>
      </c>
      <c r="X11" s="573" t="str">
        <f>'5-CONTROLES'!AQ22</f>
        <v>Extremo</v>
      </c>
      <c r="Y11" s="570" t="str">
        <f>'5-CONTROLES'!AS22</f>
        <v>Acción preventiva</v>
      </c>
      <c r="Z11" s="563" t="s">
        <v>997</v>
      </c>
      <c r="AA11" s="637" t="s">
        <v>998</v>
      </c>
      <c r="AB11" s="637" t="s">
        <v>640</v>
      </c>
      <c r="AC11" s="637" t="s">
        <v>999</v>
      </c>
      <c r="AD11" s="637">
        <v>11</v>
      </c>
      <c r="AE11" s="637"/>
      <c r="AF11" s="637">
        <v>1</v>
      </c>
      <c r="AG11" s="637">
        <v>1</v>
      </c>
      <c r="AH11" s="637">
        <v>1</v>
      </c>
      <c r="AI11" s="637">
        <v>1</v>
      </c>
      <c r="AJ11" s="637">
        <v>1</v>
      </c>
      <c r="AK11" s="637">
        <v>1</v>
      </c>
      <c r="AL11" s="637">
        <v>1</v>
      </c>
      <c r="AM11" s="637">
        <v>1</v>
      </c>
      <c r="AN11" s="637">
        <v>1</v>
      </c>
      <c r="AO11" s="637">
        <v>1</v>
      </c>
      <c r="AP11" s="637">
        <v>1</v>
      </c>
    </row>
    <row r="12" spans="2:42" ht="15" customHeight="1" x14ac:dyDescent="0.25">
      <c r="B12" s="579"/>
      <c r="C12" s="564"/>
      <c r="D12" s="566"/>
      <c r="E12" s="566"/>
      <c r="F12" s="566"/>
      <c r="G12" s="566"/>
      <c r="H12" s="575"/>
      <c r="I12" s="575"/>
      <c r="J12" s="575"/>
      <c r="K12" s="572"/>
      <c r="L12" s="564"/>
      <c r="M12" s="566"/>
      <c r="N12" s="566"/>
      <c r="O12" s="566"/>
      <c r="P12" s="566"/>
      <c r="Q12" s="214"/>
      <c r="R12" s="566"/>
      <c r="S12" s="566"/>
      <c r="T12" s="566"/>
      <c r="U12" s="566"/>
      <c r="V12" s="572"/>
      <c r="W12" s="572"/>
      <c r="X12" s="575"/>
      <c r="Y12" s="572"/>
      <c r="Z12" s="564"/>
      <c r="AA12" s="214"/>
      <c r="AB12" s="214"/>
      <c r="AC12" s="214"/>
      <c r="AD12" s="214"/>
      <c r="AE12" s="214"/>
      <c r="AF12" s="214"/>
      <c r="AG12" s="214"/>
      <c r="AH12" s="214"/>
      <c r="AI12" s="214"/>
      <c r="AJ12" s="214"/>
      <c r="AK12" s="214"/>
      <c r="AL12" s="214"/>
      <c r="AM12" s="214"/>
      <c r="AN12" s="214"/>
      <c r="AO12" s="214"/>
      <c r="AP12" s="214"/>
    </row>
    <row r="13" spans="2:42" ht="64.5" customHeight="1" x14ac:dyDescent="0.25">
      <c r="B13" s="578" t="str">
        <f>'3-IDENTIFICACIÓN DEL RIESGO'!B32</f>
        <v>Inteligencia de la información.</v>
      </c>
      <c r="C13" s="563" t="s">
        <v>1159</v>
      </c>
      <c r="D13" s="565" t="str">
        <f>'3-IDENTIFICACIÓN DEL RIESGO'!G32</f>
        <v>Estructurar proyectos de TI para beneficio específico de un tercero o propio.</v>
      </c>
      <c r="E13" s="565" t="s">
        <v>386</v>
      </c>
      <c r="F13" s="167" t="str">
        <f>'3-IDENTIFICACIÓN DEL RIESGO'!H32</f>
        <v>Tráfico de influencias.</v>
      </c>
      <c r="G13" s="167" t="str">
        <f>'3-IDENTIFICACIÓN DEL RIESGO'!L32</f>
        <v>Perdida de la eficiencia tecnológica.</v>
      </c>
      <c r="H13" s="573" t="str">
        <f>'4-VALORACIÓN DEL RIESGO'!G21</f>
        <v>Rara Vez</v>
      </c>
      <c r="I13" s="573" t="str">
        <f>'4-VALORACIÓN DEL RIESGO'!AC21</f>
        <v>Catastrófico</v>
      </c>
      <c r="J13" s="573" t="str">
        <f>'4-VALORACIÓN DEL RIESGO'!AE21</f>
        <v>Extremo</v>
      </c>
      <c r="K13" s="570" t="str">
        <f>'4-VALORACIÓN DEL RIESGO'!AF21</f>
        <v>Reducir</v>
      </c>
      <c r="L13" s="563" t="s">
        <v>961</v>
      </c>
      <c r="M13" s="565" t="str">
        <f>'5-CONTROLES'!L32</f>
        <v>Mesa de Trabajo para la identificación, validación y aprobación de proyectos de TI</v>
      </c>
      <c r="N13" s="565" t="str">
        <f>'5-CONTROLES'!K32</f>
        <v>Acta de reunión</v>
      </c>
      <c r="O13" s="565" t="str">
        <f>'5-CONTROLES'!F32</f>
        <v>Subdirección de Sistemas de Información de Tierras</v>
      </c>
      <c r="P13" s="565" t="str">
        <f>'5-CONTROLES'!G32</f>
        <v>Cuatrimestral</v>
      </c>
      <c r="Q13" s="637" t="s">
        <v>914</v>
      </c>
      <c r="R13" s="565" t="str">
        <f>'5-CONTROLES'!AB32</f>
        <v>Fuerte</v>
      </c>
      <c r="S13" s="565" t="str">
        <f>'5-CONTROLES'!AC32</f>
        <v>Fuerte</v>
      </c>
      <c r="T13" s="565" t="str">
        <f>'5-CONTROLES'!AD32</f>
        <v>Fuerte</v>
      </c>
      <c r="U13" s="565" t="str">
        <f>'5-CONTROLES'!AH32</f>
        <v>Fuerte</v>
      </c>
      <c r="V13" s="570" t="str">
        <f>'5-CONTROLES'!AL32</f>
        <v>Rara Vez</v>
      </c>
      <c r="W13" s="570" t="str">
        <f>'5-CONTROLES'!AP32</f>
        <v>Moderado</v>
      </c>
      <c r="X13" s="573" t="str">
        <f>'5-CONTROLES'!AQ32</f>
        <v>Moderado</v>
      </c>
      <c r="Y13" s="570" t="str">
        <f>'5-CONTROLES'!AS32</f>
        <v>Acción preventiva</v>
      </c>
      <c r="Z13" s="563" t="s">
        <v>1000</v>
      </c>
      <c r="AA13" s="637" t="s">
        <v>1001</v>
      </c>
      <c r="AB13" s="637" t="s">
        <v>1002</v>
      </c>
      <c r="AC13" s="637" t="s">
        <v>1003</v>
      </c>
      <c r="AD13" s="637">
        <v>3</v>
      </c>
      <c r="AE13" s="637"/>
      <c r="AF13" s="637"/>
      <c r="AG13" s="637"/>
      <c r="AH13" s="637">
        <v>1</v>
      </c>
      <c r="AI13" s="637"/>
      <c r="AJ13" s="637"/>
      <c r="AK13" s="637">
        <v>1</v>
      </c>
      <c r="AL13" s="637"/>
      <c r="AM13" s="637"/>
      <c r="AN13" s="637">
        <v>1</v>
      </c>
      <c r="AO13" s="637"/>
      <c r="AP13" s="637"/>
    </row>
    <row r="14" spans="2:42" ht="35.25" customHeight="1" x14ac:dyDescent="0.25">
      <c r="B14" s="579"/>
      <c r="C14" s="564"/>
      <c r="D14" s="566"/>
      <c r="E14" s="566"/>
      <c r="F14" s="167" t="str">
        <f>'3-IDENTIFICACIÓN DEL RIESGO'!H33</f>
        <v>Manejo indebido de la información</v>
      </c>
      <c r="G14" s="167" t="str">
        <f>'3-IDENTIFICACIÓN DEL RIESGO'!L33</f>
        <v>Afectación del desarrollo de las actividades misionales.</v>
      </c>
      <c r="H14" s="575"/>
      <c r="I14" s="575"/>
      <c r="J14" s="575"/>
      <c r="K14" s="572"/>
      <c r="L14" s="564"/>
      <c r="M14" s="566"/>
      <c r="N14" s="566"/>
      <c r="O14" s="566"/>
      <c r="P14" s="566"/>
      <c r="Q14" s="214"/>
      <c r="R14" s="566"/>
      <c r="S14" s="566"/>
      <c r="T14" s="566"/>
      <c r="U14" s="566"/>
      <c r="V14" s="572"/>
      <c r="W14" s="572"/>
      <c r="X14" s="575"/>
      <c r="Y14" s="572"/>
      <c r="Z14" s="564"/>
      <c r="AA14" s="214"/>
      <c r="AB14" s="214"/>
      <c r="AC14" s="214"/>
      <c r="AD14" s="214"/>
      <c r="AE14" s="214"/>
      <c r="AF14" s="214"/>
      <c r="AG14" s="214"/>
      <c r="AH14" s="214"/>
      <c r="AI14" s="214"/>
      <c r="AJ14" s="214"/>
      <c r="AK14" s="214"/>
      <c r="AL14" s="214"/>
      <c r="AM14" s="214"/>
      <c r="AN14" s="214"/>
      <c r="AO14" s="214"/>
      <c r="AP14" s="214"/>
    </row>
    <row r="15" spans="2:42" ht="72" customHeight="1" x14ac:dyDescent="0.25">
      <c r="B15" s="578" t="str">
        <f>'3-IDENTIFICACIÓN DEL RIESGO'!B42</f>
        <v>Gestión del Modelo de Atención.</v>
      </c>
      <c r="C15" s="563" t="s">
        <v>1160</v>
      </c>
      <c r="D15" s="565" t="str">
        <f>'3-IDENTIFICACIÓN DEL RIESGO'!G42</f>
        <v xml:space="preserve">Omitir o dilatar intencionalmente la gestión de PQRSD para beneficio propio o de terceros </v>
      </c>
      <c r="E15" s="565" t="s">
        <v>386</v>
      </c>
      <c r="F15" s="167" t="str">
        <f>'3-IDENTIFICACIÓN DEL RIESGO'!H42</f>
        <v>Intereses económicos</v>
      </c>
      <c r="G15" s="167" t="str">
        <f>'3-IDENTIFICACIÓN DEL RIESGO'!L42</f>
        <v>Pérdida de la credibilidad institucional e investigaciones y sanciones</v>
      </c>
      <c r="H15" s="573" t="str">
        <f>'4-VALORACIÓN DEL RIESGO'!G26</f>
        <v>Posible</v>
      </c>
      <c r="I15" s="573" t="str">
        <f>'4-VALORACIÓN DEL RIESGO'!AC26</f>
        <v>Catastrófico</v>
      </c>
      <c r="J15" s="573" t="str">
        <f>'4-VALORACIÓN DEL RIESGO'!AE26</f>
        <v>Extremo</v>
      </c>
      <c r="K15" s="570" t="str">
        <f>'4-VALORACIÓN DEL RIESGO'!AF26</f>
        <v>Reducir</v>
      </c>
      <c r="L15" s="563" t="s">
        <v>1198</v>
      </c>
      <c r="M15" s="565" t="str">
        <f>'5-CONTROLES'!L42</f>
        <v>Seguimiento a la gestión y respuesta de la PQRSD</v>
      </c>
      <c r="N15" s="565" t="str">
        <f>'5-CONTROLES'!K42</f>
        <v xml:space="preserve">1. Informe de gestión de las PQRSD
2. Envío de información sobre el avance de la gestión realizada por las dependencias mediante correos electrónicos. </v>
      </c>
      <c r="O15" s="565" t="str">
        <f>'5-CONTROLES'!F42</f>
        <v>Secretaría General - Servicio al Ciudadano</v>
      </c>
      <c r="P15" s="565" t="str">
        <f>'5-CONTROLES'!G42</f>
        <v>Trimestral</v>
      </c>
      <c r="Q15" s="637" t="s">
        <v>915</v>
      </c>
      <c r="R15" s="565" t="str">
        <f>'5-CONTROLES'!AB42</f>
        <v>Débil</v>
      </c>
      <c r="S15" s="565" t="str">
        <f>'5-CONTROLES'!AC42</f>
        <v>Fuerte</v>
      </c>
      <c r="T15" s="565" t="str">
        <f>'5-CONTROLES'!AD42</f>
        <v>Débil</v>
      </c>
      <c r="U15" s="565" t="str">
        <f>'5-CONTROLES'!AH42</f>
        <v>Débil</v>
      </c>
      <c r="V15" s="570" t="str">
        <f>'5-CONTROLES'!AL42</f>
        <v>Posible</v>
      </c>
      <c r="W15" s="570" t="str">
        <f>'5-CONTROLES'!AP42</f>
        <v>Catastrófico</v>
      </c>
      <c r="X15" s="573" t="str">
        <f>'5-CONTROLES'!AQ42</f>
        <v>Extremo</v>
      </c>
      <c r="Y15" s="570" t="str">
        <f>'5-CONTROLES'!AS42</f>
        <v>Acción preventiva</v>
      </c>
      <c r="Z15" s="563" t="s">
        <v>1217</v>
      </c>
      <c r="AA15" s="637" t="s">
        <v>1004</v>
      </c>
      <c r="AB15" s="637" t="s">
        <v>1005</v>
      </c>
      <c r="AC15" s="637" t="s">
        <v>1006</v>
      </c>
      <c r="AD15" s="637">
        <v>3</v>
      </c>
      <c r="AE15" s="638"/>
      <c r="AF15" s="638"/>
      <c r="AG15" s="638"/>
      <c r="AH15" s="637">
        <v>1</v>
      </c>
      <c r="AI15" s="638"/>
      <c r="AJ15" s="638"/>
      <c r="AK15" s="638"/>
      <c r="AL15" s="637">
        <v>1</v>
      </c>
      <c r="AM15" s="638"/>
      <c r="AN15" s="638"/>
      <c r="AO15" s="638"/>
      <c r="AP15" s="637">
        <v>1</v>
      </c>
    </row>
    <row r="16" spans="2:42" ht="27.75" customHeight="1" x14ac:dyDescent="0.25">
      <c r="B16" s="579"/>
      <c r="C16" s="564"/>
      <c r="D16" s="566"/>
      <c r="E16" s="566"/>
      <c r="F16" s="167" t="str">
        <f>'3-IDENTIFICACIÓN DEL RIESGO'!H43</f>
        <v>Ofrecimiento de sobornos</v>
      </c>
      <c r="G16" s="167" t="str">
        <f>'3-IDENTIFICACIÓN DEL RIESGO'!L43</f>
        <v>Inoportunidad en el servicio al ciudadano</v>
      </c>
      <c r="H16" s="575"/>
      <c r="I16" s="575"/>
      <c r="J16" s="575"/>
      <c r="K16" s="572"/>
      <c r="L16" s="564"/>
      <c r="M16" s="566"/>
      <c r="N16" s="566"/>
      <c r="O16" s="566"/>
      <c r="P16" s="566"/>
      <c r="Q16" s="214"/>
      <c r="R16" s="566"/>
      <c r="S16" s="566"/>
      <c r="T16" s="566"/>
      <c r="U16" s="566"/>
      <c r="V16" s="572"/>
      <c r="W16" s="572"/>
      <c r="X16" s="575"/>
      <c r="Y16" s="572"/>
      <c r="Z16" s="564"/>
      <c r="AA16" s="214"/>
      <c r="AB16" s="214"/>
      <c r="AC16" s="214"/>
      <c r="AD16" s="214"/>
      <c r="AE16" s="639"/>
      <c r="AF16" s="639"/>
      <c r="AG16" s="639"/>
      <c r="AH16" s="214"/>
      <c r="AI16" s="639"/>
      <c r="AJ16" s="639"/>
      <c r="AK16" s="639"/>
      <c r="AL16" s="214"/>
      <c r="AM16" s="639"/>
      <c r="AN16" s="639"/>
      <c r="AO16" s="639"/>
      <c r="AP16" s="214"/>
    </row>
    <row r="17" spans="2:42" ht="132.75" customHeight="1" x14ac:dyDescent="0.25">
      <c r="B17" s="579"/>
      <c r="C17" s="563" t="s">
        <v>1161</v>
      </c>
      <c r="D17" s="565" t="str">
        <f>'3-IDENTIFICACIÓN DEL RIESGO'!G44</f>
        <v>Solicitar y/o recibir dinero o cualquier otro beneficio personal a cambio de la promesa de éxito en la realización o priorización de un trámite</v>
      </c>
      <c r="E17" s="565" t="s">
        <v>386</v>
      </c>
      <c r="F17" s="167" t="str">
        <f>'3-IDENTIFICACIÓN DEL RIESGO'!H44</f>
        <v>Amenazas</v>
      </c>
      <c r="G17" s="167" t="str">
        <f>'3-IDENTIFICACIÓN DEL RIESGO'!L44</f>
        <v>Pérdida de la credibilidad institucional e investigaciones y sanciones</v>
      </c>
      <c r="H17" s="573" t="str">
        <f>'4-VALORACIÓN DEL RIESGO'!G27</f>
        <v>Posible</v>
      </c>
      <c r="I17" s="573" t="str">
        <f>'4-VALORACIÓN DEL RIESGO'!AC27</f>
        <v>Catastrófico</v>
      </c>
      <c r="J17" s="573" t="str">
        <f>'4-VALORACIÓN DEL RIESGO'!AE27</f>
        <v>Extremo</v>
      </c>
      <c r="K17" s="570" t="str">
        <f>'4-VALORACIÓN DEL RIESGO'!AF27</f>
        <v>Reducir</v>
      </c>
      <c r="L17" s="139" t="s">
        <v>1199</v>
      </c>
      <c r="M17" s="167" t="str">
        <f>'5-CONTROLES'!L44</f>
        <v xml:space="preserve">Campaña de sensibilización frente a los trámites dirigida a la ciudadanía </v>
      </c>
      <c r="N17" s="167" t="str">
        <f>'5-CONTROLES'!K44</f>
        <v>Banners publicados y/o mensajes enviados y/o piezas informativas publicadas</v>
      </c>
      <c r="O17" s="167" t="str">
        <f>'5-CONTROLES'!F44</f>
        <v>Secretaría General - Servicio al Ciudadano</v>
      </c>
      <c r="P17" s="167" t="str">
        <f>'5-CONTROLES'!G44</f>
        <v>Semestral</v>
      </c>
      <c r="Q17" s="155" t="s">
        <v>916</v>
      </c>
      <c r="R17" s="167" t="str">
        <f>'5-CONTROLES'!AB44</f>
        <v>Débil</v>
      </c>
      <c r="S17" s="167" t="str">
        <f>'5-CONTROLES'!AC44</f>
        <v>Fuerte</v>
      </c>
      <c r="T17" s="167" t="str">
        <f>'5-CONTROLES'!AD44</f>
        <v>Débil</v>
      </c>
      <c r="U17" s="565" t="str">
        <f>'5-CONTROLES'!AH44</f>
        <v>Moderado</v>
      </c>
      <c r="V17" s="570" t="str">
        <f>'5-CONTROLES'!AL44</f>
        <v>Improbable</v>
      </c>
      <c r="W17" s="570" t="str">
        <f>'5-CONTROLES'!AP44</f>
        <v>Mayor</v>
      </c>
      <c r="X17" s="573" t="str">
        <f>'5-CONTROLES'!AQ44</f>
        <v>Alto</v>
      </c>
      <c r="Y17" s="570" t="str">
        <f>'5-CONTROLES'!AS44</f>
        <v>Acción preventiva</v>
      </c>
      <c r="Z17" s="563" t="s">
        <v>1218</v>
      </c>
      <c r="AA17" s="637" t="s">
        <v>1007</v>
      </c>
      <c r="AB17" s="637" t="s">
        <v>1235</v>
      </c>
      <c r="AC17" s="637" t="s">
        <v>1006</v>
      </c>
      <c r="AD17" s="637">
        <v>2</v>
      </c>
      <c r="AE17" s="638"/>
      <c r="AF17" s="638"/>
      <c r="AG17" s="638"/>
      <c r="AH17" s="638"/>
      <c r="AI17" s="638"/>
      <c r="AJ17" s="637">
        <v>1</v>
      </c>
      <c r="AK17" s="638"/>
      <c r="AL17" s="638"/>
      <c r="AM17" s="638"/>
      <c r="AN17" s="638"/>
      <c r="AO17" s="638"/>
      <c r="AP17" s="637">
        <v>1</v>
      </c>
    </row>
    <row r="18" spans="2:42" ht="123.75" customHeight="1" x14ac:dyDescent="0.25">
      <c r="B18" s="579"/>
      <c r="C18" s="564"/>
      <c r="D18" s="566"/>
      <c r="E18" s="566"/>
      <c r="F18" s="167" t="str">
        <f>'3-IDENTIFICACIÓN DEL RIESGO'!H45</f>
        <v>Sobornos</v>
      </c>
      <c r="G18" s="167" t="str">
        <f>'3-IDENTIFICACIÓN DEL RIESGO'!L45</f>
        <v>Oportunidad para estafas a ciudadanos</v>
      </c>
      <c r="H18" s="575"/>
      <c r="I18" s="575"/>
      <c r="J18" s="575"/>
      <c r="K18" s="572"/>
      <c r="L18" s="139" t="s">
        <v>1200</v>
      </c>
      <c r="M18" s="167" t="str">
        <f>'5-CONTROLES'!L45</f>
        <v>Protocolo de atención en el canal telefónico que incluya libreto frente a los trámites</v>
      </c>
      <c r="N18" s="167" t="str">
        <f>'5-CONTROLES'!K45</f>
        <v>Grabación de la llamada en CallCenter</v>
      </c>
      <c r="O18" s="167" t="str">
        <f>'5-CONTROLES'!F45</f>
        <v>Secretaría General - Servicio al Ciudadano</v>
      </c>
      <c r="P18" s="167" t="str">
        <f>'5-CONTROLES'!G45</f>
        <v>Trimestral</v>
      </c>
      <c r="Q18" s="155" t="s">
        <v>917</v>
      </c>
      <c r="R18" s="167" t="str">
        <f>'5-CONTROLES'!AB45</f>
        <v>Fuerte</v>
      </c>
      <c r="S18" s="167" t="str">
        <f>'5-CONTROLES'!AC45</f>
        <v>Fuerte</v>
      </c>
      <c r="T18" s="167" t="str">
        <f>'5-CONTROLES'!AD45</f>
        <v>Fuerte</v>
      </c>
      <c r="U18" s="566"/>
      <c r="V18" s="572"/>
      <c r="W18" s="572"/>
      <c r="X18" s="575"/>
      <c r="Y18" s="572"/>
      <c r="Z18" s="564"/>
      <c r="AA18" s="214"/>
      <c r="AB18" s="214"/>
      <c r="AC18" s="214"/>
      <c r="AD18" s="214"/>
      <c r="AE18" s="639"/>
      <c r="AF18" s="639"/>
      <c r="AG18" s="639"/>
      <c r="AH18" s="639"/>
      <c r="AI18" s="639"/>
      <c r="AJ18" s="214"/>
      <c r="AK18" s="639"/>
      <c r="AL18" s="639"/>
      <c r="AM18" s="639"/>
      <c r="AN18" s="639"/>
      <c r="AO18" s="639"/>
      <c r="AP18" s="214"/>
    </row>
    <row r="19" spans="2:42" ht="79.5" customHeight="1" x14ac:dyDescent="0.25">
      <c r="B19" s="587" t="str">
        <f>'3-IDENTIFICACIÓN DEL RIESGO'!B52</f>
        <v>Planificación del Ordenamiento Social de la Propiedad</v>
      </c>
      <c r="C19" s="563" t="s">
        <v>1162</v>
      </c>
      <c r="D19" s="565" t="str">
        <f>'3-IDENTIFICACIÓN DEL RIESGO'!G52</f>
        <v>Alterar u omitir la información física o jurídica de los predios durante la Formulación e implementación de Planes de Ordenamiento Social de la Propiedad, para favorecer a terceros.</v>
      </c>
      <c r="E19" s="565" t="s">
        <v>386</v>
      </c>
      <c r="F19" s="167" t="str">
        <f>'3-IDENTIFICACIÓN DEL RIESGO'!H52</f>
        <v>Presencia de intereses políticos</v>
      </c>
      <c r="G19" s="167" t="str">
        <f>'3-IDENTIFICACIÓN DEL RIESGO'!L52</f>
        <v>Investigaciones y sanciones.</v>
      </c>
      <c r="H19" s="573" t="str">
        <f>'4-VALORACIÓN DEL RIESGO'!G31</f>
        <v>Posible</v>
      </c>
      <c r="I19" s="573" t="str">
        <f>'4-VALORACIÓN DEL RIESGO'!AC31</f>
        <v>Catastrófico</v>
      </c>
      <c r="J19" s="573" t="str">
        <f>'4-VALORACIÓN DEL RIESGO'!AE31</f>
        <v>Extremo</v>
      </c>
      <c r="K19" s="570" t="str">
        <f>'4-VALORACIÓN DEL RIESGO'!AF31</f>
        <v>Reducir</v>
      </c>
      <c r="L19" s="139" t="s">
        <v>962</v>
      </c>
      <c r="M19" s="167" t="str">
        <f>'5-CONTROLES'!L52</f>
        <v xml:space="preserve">Promover  la participación comunitaria  en la formulación e implementación de los POSPR. en el marco de la  cultura de la veeduría  y  rendición de cuenta </v>
      </c>
      <c r="N19" s="167" t="str">
        <f>'5-CONTROLES'!K52</f>
        <v>1. Listados de asistencia o informes de la actividad realizada.
2. Presentaciones, cartillas o piezas comunicativas elaboradas.</v>
      </c>
      <c r="O19" s="167" t="str">
        <f>'5-CONTROLES'!F52</f>
        <v>Subdirección de Planeación Operativa</v>
      </c>
      <c r="P19" s="167" t="str">
        <f>'5-CONTROLES'!G52</f>
        <v>Cada vez que se formula y/o implementa un Plan de Ordenamiento Social de la Propiedad en un municipio programado.</v>
      </c>
      <c r="Q19" s="634" t="s">
        <v>918</v>
      </c>
      <c r="R19" s="167" t="str">
        <f>'5-CONTROLES'!AB52</f>
        <v>Fuerte</v>
      </c>
      <c r="S19" s="167" t="str">
        <f>'5-CONTROLES'!AC52</f>
        <v>Fuerte</v>
      </c>
      <c r="T19" s="167" t="str">
        <f>'5-CONTROLES'!AD52</f>
        <v>Fuerte</v>
      </c>
      <c r="U19" s="565" t="str">
        <f>'5-CONTROLES'!AH52</f>
        <v>Moderado</v>
      </c>
      <c r="V19" s="570" t="str">
        <f>'5-CONTROLES'!AL52</f>
        <v>Improbable</v>
      </c>
      <c r="W19" s="570" t="str">
        <f>'5-CONTROLES'!AP52</f>
        <v>Mayor</v>
      </c>
      <c r="X19" s="573" t="str">
        <f>'5-CONTROLES'!AQ52</f>
        <v>Alto</v>
      </c>
      <c r="Y19" s="570" t="str">
        <f>'5-CONTROLES'!AS52</f>
        <v>Acción preventiva</v>
      </c>
      <c r="Z19" s="139" t="s">
        <v>1008</v>
      </c>
      <c r="AA19" s="634" t="s">
        <v>1009</v>
      </c>
      <c r="AB19" s="634" t="s">
        <v>670</v>
      </c>
      <c r="AC19" s="155" t="s">
        <v>1010</v>
      </c>
      <c r="AD19" s="155">
        <v>2</v>
      </c>
      <c r="AE19" s="155"/>
      <c r="AF19" s="155"/>
      <c r="AG19" s="155"/>
      <c r="AH19" s="155"/>
      <c r="AI19" s="155"/>
      <c r="AJ19" s="155"/>
      <c r="AK19" s="155">
        <v>1</v>
      </c>
      <c r="AL19" s="155"/>
      <c r="AM19" s="155"/>
      <c r="AN19" s="155"/>
      <c r="AO19" s="155"/>
      <c r="AP19" s="155">
        <v>1</v>
      </c>
    </row>
    <row r="20" spans="2:42" ht="55.5" customHeight="1" x14ac:dyDescent="0.25">
      <c r="B20" s="588"/>
      <c r="C20" s="564"/>
      <c r="D20" s="566"/>
      <c r="E20" s="566"/>
      <c r="F20" s="167" t="str">
        <f>'3-IDENTIFICACIÓN DEL RIESGO'!H53</f>
        <v>Debilidad en la auditoria de la información del componente físico-jurídico  capturada en campo.</v>
      </c>
      <c r="G20" s="167" t="str">
        <f>'3-IDENTIFICACIÓN DEL RIESGO'!L53</f>
        <v>Perdida de credibilidad institucional</v>
      </c>
      <c r="H20" s="575"/>
      <c r="I20" s="575"/>
      <c r="J20" s="575"/>
      <c r="K20" s="572"/>
      <c r="L20" s="139" t="s">
        <v>963</v>
      </c>
      <c r="M20" s="167" t="str">
        <f>'5-CONTROLES'!L53</f>
        <v>Validar la información catastral por parte de la ANT en calidad de gestor catastral bajo los lineamientos vigentes de la autoridad catastral.</v>
      </c>
      <c r="N20" s="167" t="str">
        <f>'5-CONTROLES'!K53</f>
        <v>Informes de calidad.</v>
      </c>
      <c r="O20" s="167" t="str">
        <f>'5-CONTROLES'!F53</f>
        <v>Subdirección de Planeación Operativa</v>
      </c>
      <c r="P20" s="167" t="str">
        <f>'5-CONTROLES'!G53</f>
        <v>Trimestral</v>
      </c>
      <c r="Q20" s="634" t="s">
        <v>919</v>
      </c>
      <c r="R20" s="167" t="str">
        <f>'5-CONTROLES'!AB53</f>
        <v>Moderado</v>
      </c>
      <c r="S20" s="167" t="str">
        <f>'5-CONTROLES'!AC53</f>
        <v>Fuerte</v>
      </c>
      <c r="T20" s="167" t="str">
        <f>'5-CONTROLES'!AD53</f>
        <v>Moderado</v>
      </c>
      <c r="U20" s="566"/>
      <c r="V20" s="572"/>
      <c r="W20" s="572"/>
      <c r="X20" s="575"/>
      <c r="Y20" s="572"/>
      <c r="Z20" s="139" t="s">
        <v>1011</v>
      </c>
      <c r="AA20" s="634" t="s">
        <v>1012</v>
      </c>
      <c r="AB20" s="634" t="s">
        <v>670</v>
      </c>
      <c r="AC20" s="155" t="s">
        <v>1013</v>
      </c>
      <c r="AD20" s="155">
        <v>5</v>
      </c>
      <c r="AE20" s="155"/>
      <c r="AF20" s="155"/>
      <c r="AG20" s="155"/>
      <c r="AH20" s="155"/>
      <c r="AI20" s="155"/>
      <c r="AJ20" s="155"/>
      <c r="AK20" s="155"/>
      <c r="AL20" s="155"/>
      <c r="AM20" s="155"/>
      <c r="AN20" s="155"/>
      <c r="AO20" s="155"/>
      <c r="AP20" s="155">
        <v>5</v>
      </c>
    </row>
    <row r="21" spans="2:42" ht="45" customHeight="1" x14ac:dyDescent="0.25">
      <c r="B21" s="588"/>
      <c r="C21" s="563" t="s">
        <v>1163</v>
      </c>
      <c r="D21" s="565" t="str">
        <f>'3-IDENTIFICACIÓN DEL RIESGO'!G54</f>
        <v>Solicitar o recibir dadivas por inscripción en el Registro de Sujetos de Ordenamiento</v>
      </c>
      <c r="E21" s="565" t="s">
        <v>386</v>
      </c>
      <c r="F21" s="565" t="str">
        <f>'3-IDENTIFICACIÓN DEL RIESGO'!H54</f>
        <v>Falta de ética profesional del funcionario o personal vinculado a la entidad.</v>
      </c>
      <c r="G21" s="167" t="str">
        <f>'3-IDENTIFICACIÓN DEL RIESGO'!L54</f>
        <v>Deterioro de la imagen institucional.</v>
      </c>
      <c r="H21" s="573" t="str">
        <f>'4-VALORACIÓN DEL RIESGO'!G32</f>
        <v>Posible</v>
      </c>
      <c r="I21" s="573" t="str">
        <f>'4-VALORACIÓN DEL RIESGO'!AC32</f>
        <v>Catastrófico</v>
      </c>
      <c r="J21" s="573" t="str">
        <f>'4-VALORACIÓN DEL RIESGO'!AE32</f>
        <v>Extremo</v>
      </c>
      <c r="K21" s="570" t="str">
        <f>'4-VALORACIÓN DEL RIESGO'!AF32</f>
        <v>Reducir</v>
      </c>
      <c r="L21" s="563" t="s">
        <v>964</v>
      </c>
      <c r="M21" s="565" t="str">
        <f>'5-CONTROLES'!L54</f>
        <v>Acceso controlado a la información a través de permisos  para el registro de solicitudes FISO.</v>
      </c>
      <c r="N21" s="565" t="str">
        <f>'5-CONTROLES'!K54</f>
        <v>Acuerdos de confidencialidad por vigencia del contrato por cada usuario con rol valorador</v>
      </c>
      <c r="O21" s="565" t="str">
        <f>'5-CONTROLES'!F54</f>
        <v>Subdirección de Sistemas de Información de Tierras</v>
      </c>
      <c r="P21" s="565" t="str">
        <f>'5-CONTROLES'!G54</f>
        <v>Cuatrimestral</v>
      </c>
      <c r="Q21" s="637" t="s">
        <v>920</v>
      </c>
      <c r="R21" s="565" t="str">
        <f>'5-CONTROLES'!AB54</f>
        <v>Fuerte</v>
      </c>
      <c r="S21" s="565" t="str">
        <f>'5-CONTROLES'!AC54</f>
        <v>Fuerte</v>
      </c>
      <c r="T21" s="565" t="str">
        <f>'5-CONTROLES'!AD54</f>
        <v>Fuerte</v>
      </c>
      <c r="U21" s="565" t="str">
        <f>'5-CONTROLES'!AH54</f>
        <v>Fuerte</v>
      </c>
      <c r="V21" s="570" t="str">
        <f>'5-CONTROLES'!AL54</f>
        <v>Rara Vez</v>
      </c>
      <c r="W21" s="570" t="str">
        <f>'5-CONTROLES'!AP54</f>
        <v>Mayor</v>
      </c>
      <c r="X21" s="573" t="str">
        <f>'5-CONTROLES'!AQ54</f>
        <v>Alto</v>
      </c>
      <c r="Y21" s="570" t="str">
        <f>'5-CONTROLES'!AS54</f>
        <v>Acción preventiva</v>
      </c>
      <c r="Z21" s="563" t="s">
        <v>1014</v>
      </c>
      <c r="AA21" s="637" t="s">
        <v>1015</v>
      </c>
      <c r="AB21" s="637" t="s">
        <v>1002</v>
      </c>
      <c r="AC21" s="637" t="s">
        <v>1016</v>
      </c>
      <c r="AD21" s="637">
        <v>11</v>
      </c>
      <c r="AE21" s="637"/>
      <c r="AF21" s="637">
        <v>1</v>
      </c>
      <c r="AG21" s="637">
        <v>1</v>
      </c>
      <c r="AH21" s="637">
        <v>1</v>
      </c>
      <c r="AI21" s="637">
        <v>1</v>
      </c>
      <c r="AJ21" s="637">
        <v>1</v>
      </c>
      <c r="AK21" s="637">
        <v>1</v>
      </c>
      <c r="AL21" s="637">
        <v>1</v>
      </c>
      <c r="AM21" s="637">
        <v>1</v>
      </c>
      <c r="AN21" s="637">
        <v>1</v>
      </c>
      <c r="AO21" s="637">
        <v>1</v>
      </c>
      <c r="AP21" s="637">
        <v>1</v>
      </c>
    </row>
    <row r="22" spans="2:42" ht="34.5" customHeight="1" x14ac:dyDescent="0.25">
      <c r="B22" s="588"/>
      <c r="C22" s="564"/>
      <c r="D22" s="566"/>
      <c r="E22" s="566"/>
      <c r="F22" s="566"/>
      <c r="G22" s="167" t="str">
        <f>'3-IDENTIFICACIÓN DEL RIESGO'!L55</f>
        <v>Hallazgos, observaciones y/o acciones sancionatorias por parte de los organismos de control.</v>
      </c>
      <c r="H22" s="575"/>
      <c r="I22" s="575"/>
      <c r="J22" s="575"/>
      <c r="K22" s="572"/>
      <c r="L22" s="564"/>
      <c r="M22" s="566"/>
      <c r="N22" s="566"/>
      <c r="O22" s="566"/>
      <c r="P22" s="566"/>
      <c r="Q22" s="214"/>
      <c r="R22" s="566"/>
      <c r="S22" s="566"/>
      <c r="T22" s="566"/>
      <c r="U22" s="566"/>
      <c r="V22" s="572"/>
      <c r="W22" s="572"/>
      <c r="X22" s="575"/>
      <c r="Y22" s="572"/>
      <c r="Z22" s="564"/>
      <c r="AA22" s="214"/>
      <c r="AB22" s="214"/>
      <c r="AC22" s="214"/>
      <c r="AD22" s="214"/>
      <c r="AE22" s="214"/>
      <c r="AF22" s="214"/>
      <c r="AG22" s="214"/>
      <c r="AH22" s="214"/>
      <c r="AI22" s="214"/>
      <c r="AJ22" s="214"/>
      <c r="AK22" s="214"/>
      <c r="AL22" s="214"/>
      <c r="AM22" s="214"/>
      <c r="AN22" s="214"/>
      <c r="AO22" s="214"/>
      <c r="AP22" s="214"/>
    </row>
    <row r="23" spans="2:42" ht="35.25" customHeight="1" x14ac:dyDescent="0.25">
      <c r="B23" s="588"/>
      <c r="C23" s="563" t="s">
        <v>1164</v>
      </c>
      <c r="D23" s="565" t="str">
        <f>'3-IDENTIFICACIÓN DEL RIESGO'!G56</f>
        <v>Alterar u omitir información en desarrollo del procedimiento de Registro de Sujetos de Ordenamiento, para favorecer a terceros.</v>
      </c>
      <c r="E23" s="565" t="s">
        <v>386</v>
      </c>
      <c r="F23" s="565" t="str">
        <f>'3-IDENTIFICACIÓN DEL RIESGO'!H56</f>
        <v>Desconocimiento de la normatividad y lineamientos establecidos para el desarrollo del registro de sujetos de ordenamiento</v>
      </c>
      <c r="G23" s="167" t="str">
        <f>'3-IDENTIFICACIÓN DEL RIESGO'!L56</f>
        <v>Pérdida de la credibilidad institucional.</v>
      </c>
      <c r="H23" s="573" t="str">
        <f>'4-VALORACIÓN DEL RIESGO'!G33</f>
        <v>Posible</v>
      </c>
      <c r="I23" s="573" t="str">
        <f>'4-VALORACIÓN DEL RIESGO'!AC33</f>
        <v>Catastrófico</v>
      </c>
      <c r="J23" s="573" t="str">
        <f>'4-VALORACIÓN DEL RIESGO'!AE33</f>
        <v>Extremo</v>
      </c>
      <c r="K23" s="570" t="str">
        <f>'4-VALORACIÓN DEL RIESGO'!AF33</f>
        <v>Reducir</v>
      </c>
      <c r="L23" s="563" t="s">
        <v>965</v>
      </c>
      <c r="M23" s="565" t="str">
        <f>'5-CONTROLES'!L56</f>
        <v>Retroalimentaciones al equipo RESO sobre los casos valorados y las consecuencias que acarrea las modificaciones y/o divulgación de información para beneficio de un tercero.</v>
      </c>
      <c r="N23" s="565" t="str">
        <f>'5-CONTROLES'!K56</f>
        <v>Listados de asistencia, actas o presentaciones</v>
      </c>
      <c r="O23" s="565" t="str">
        <f>'5-CONTROLES'!F56</f>
        <v>Subdirección de Sistemas de Información de Tierras</v>
      </c>
      <c r="P23" s="565" t="str">
        <f>'5-CONTROLES'!G56</f>
        <v>Trimestral</v>
      </c>
      <c r="Q23" s="637" t="s">
        <v>921</v>
      </c>
      <c r="R23" s="565" t="str">
        <f>'5-CONTROLES'!AB56</f>
        <v>Fuerte</v>
      </c>
      <c r="S23" s="565" t="str">
        <f>'5-CONTROLES'!AC56</f>
        <v>Fuerte</v>
      </c>
      <c r="T23" s="565" t="str">
        <f>'5-CONTROLES'!AD56</f>
        <v>Fuerte</v>
      </c>
      <c r="U23" s="565" t="str">
        <f>'5-CONTROLES'!AH56</f>
        <v>Fuerte</v>
      </c>
      <c r="V23" s="570" t="str">
        <f>'5-CONTROLES'!AL56</f>
        <v>Rara Vez</v>
      </c>
      <c r="W23" s="570" t="str">
        <f>'5-CONTROLES'!AP56</f>
        <v>Moderado</v>
      </c>
      <c r="X23" s="573" t="str">
        <f>'5-CONTROLES'!AQ56</f>
        <v>Moderado</v>
      </c>
      <c r="Y23" s="570" t="str">
        <f>'5-CONTROLES'!AS56</f>
        <v>Acción preventiva</v>
      </c>
      <c r="Z23" s="563" t="s">
        <v>1017</v>
      </c>
      <c r="AA23" s="637" t="s">
        <v>1018</v>
      </c>
      <c r="AB23" s="637" t="s">
        <v>1002</v>
      </c>
      <c r="AC23" s="637" t="s">
        <v>1019</v>
      </c>
      <c r="AD23" s="637">
        <v>11</v>
      </c>
      <c r="AE23" s="637"/>
      <c r="AF23" s="637">
        <v>1</v>
      </c>
      <c r="AG23" s="637">
        <v>1</v>
      </c>
      <c r="AH23" s="637">
        <v>1</v>
      </c>
      <c r="AI23" s="637">
        <v>1</v>
      </c>
      <c r="AJ23" s="637">
        <v>1</v>
      </c>
      <c r="AK23" s="637">
        <v>1</v>
      </c>
      <c r="AL23" s="637">
        <v>1</v>
      </c>
      <c r="AM23" s="637">
        <v>1</v>
      </c>
      <c r="AN23" s="637">
        <v>1</v>
      </c>
      <c r="AO23" s="637">
        <v>1</v>
      </c>
      <c r="AP23" s="637">
        <v>1</v>
      </c>
    </row>
    <row r="24" spans="2:42" ht="33.75" customHeight="1" x14ac:dyDescent="0.25">
      <c r="B24" s="588"/>
      <c r="C24" s="564"/>
      <c r="D24" s="566"/>
      <c r="E24" s="566"/>
      <c r="F24" s="566"/>
      <c r="G24" s="167" t="str">
        <f>'3-IDENTIFICACIÓN DEL RIESGO'!L57</f>
        <v>Demandas contra la entidad y/o funcionarios</v>
      </c>
      <c r="H24" s="575"/>
      <c r="I24" s="575"/>
      <c r="J24" s="575"/>
      <c r="K24" s="572"/>
      <c r="L24" s="564"/>
      <c r="M24" s="566"/>
      <c r="N24" s="566"/>
      <c r="O24" s="566"/>
      <c r="P24" s="566"/>
      <c r="Q24" s="214"/>
      <c r="R24" s="566"/>
      <c r="S24" s="566"/>
      <c r="T24" s="566"/>
      <c r="U24" s="566"/>
      <c r="V24" s="572"/>
      <c r="W24" s="572"/>
      <c r="X24" s="575"/>
      <c r="Y24" s="572"/>
      <c r="Z24" s="564"/>
      <c r="AA24" s="214"/>
      <c r="AB24" s="214"/>
      <c r="AC24" s="214"/>
      <c r="AD24" s="214"/>
      <c r="AE24" s="214"/>
      <c r="AF24" s="214"/>
      <c r="AG24" s="214"/>
      <c r="AH24" s="214"/>
      <c r="AI24" s="214"/>
      <c r="AJ24" s="214"/>
      <c r="AK24" s="214"/>
      <c r="AL24" s="214"/>
      <c r="AM24" s="214"/>
      <c r="AN24" s="214"/>
      <c r="AO24" s="214"/>
      <c r="AP24" s="214"/>
    </row>
    <row r="25" spans="2:42" ht="69.75" customHeight="1" x14ac:dyDescent="0.25">
      <c r="B25" s="588"/>
      <c r="C25" s="563" t="s">
        <v>1165</v>
      </c>
      <c r="D25" s="565" t="str">
        <f>'3-IDENTIFICACIÓN DEL RIESGO'!G58</f>
        <v>Alterar u omitir información en la expedición de actos administrativos sobre la implementación de los POSPR</v>
      </c>
      <c r="E25" s="565" t="s">
        <v>386</v>
      </c>
      <c r="F25" s="565" t="str">
        <f>'3-IDENTIFICACIÓN DEL RIESGO'!H58</f>
        <v>Deficiencias en la planeación sobre los municipios a programar y/o desprogramar en la implementación de los Planes de Ordenamiento Social de La Propiedad Rural</v>
      </c>
      <c r="G25" s="565" t="str">
        <f>'3-IDENTIFICACIÓN DEL RIESGO'!L58</f>
        <v xml:space="preserve"> Expedición de actos administrativos con falsa motivación para la programación y/o desprogramación de municipios en la implementación de los POSPR</v>
      </c>
      <c r="H25" s="573" t="str">
        <f>'4-VALORACIÓN DEL RIESGO'!G34</f>
        <v>Posible</v>
      </c>
      <c r="I25" s="573" t="str">
        <f>'4-VALORACIÓN DEL RIESGO'!AC34</f>
        <v>Catastrófico</v>
      </c>
      <c r="J25" s="573" t="str">
        <f>'4-VALORACIÓN DEL RIESGO'!AE34</f>
        <v>Extremo</v>
      </c>
      <c r="K25" s="570" t="str">
        <f>'4-VALORACIÓN DEL RIESGO'!AF34</f>
        <v>Reducir</v>
      </c>
      <c r="L25" s="563" t="s">
        <v>966</v>
      </c>
      <c r="M25" s="565" t="str">
        <f>'5-CONTROLES'!L58</f>
        <v>Elaborar actos administrativos para los municipios en base al diagnostico de un análisis sobre el costo eficiencia de desprogramar o continuar con la implementación de los Planes de ordenamiento Social de la Propiedad Rural</v>
      </c>
      <c r="N25" s="565" t="str">
        <f>'5-CONTROLES'!K58</f>
        <v>Actos administrativos</v>
      </c>
      <c r="O25" s="565" t="str">
        <f>'5-CONTROLES'!F58</f>
        <v>Dirección Gestión Ordenamiento Social de la Propiedad Rural</v>
      </c>
      <c r="P25" s="565" t="str">
        <f>'5-CONTROLES'!G58</f>
        <v>Cada vez que se formula un Plan de Ordenamiento Social de la Propiedad en un municipio programado.</v>
      </c>
      <c r="Q25" s="637" t="s">
        <v>922</v>
      </c>
      <c r="R25" s="565" t="str">
        <f>'5-CONTROLES'!AB58</f>
        <v>Fuerte</v>
      </c>
      <c r="S25" s="565" t="str">
        <f>'5-CONTROLES'!AC58</f>
        <v>Fuerte</v>
      </c>
      <c r="T25" s="565" t="str">
        <f>'5-CONTROLES'!AD58</f>
        <v>Fuerte</v>
      </c>
      <c r="U25" s="565" t="str">
        <f>'5-CONTROLES'!AH58</f>
        <v>Fuerte</v>
      </c>
      <c r="V25" s="570" t="str">
        <f>'5-CONTROLES'!AL58</f>
        <v>Rara Vez</v>
      </c>
      <c r="W25" s="570" t="str">
        <f>'5-CONTROLES'!AP58</f>
        <v>Moderado</v>
      </c>
      <c r="X25" s="573" t="str">
        <f>'5-CONTROLES'!AQ58</f>
        <v>Moderado</v>
      </c>
      <c r="Y25" s="570" t="str">
        <f>'5-CONTROLES'!AS58</f>
        <v>Acción preventiva</v>
      </c>
      <c r="Z25" s="563" t="s">
        <v>1020</v>
      </c>
      <c r="AA25" s="637" t="s">
        <v>1021</v>
      </c>
      <c r="AB25" s="637" t="s">
        <v>1022</v>
      </c>
      <c r="AC25" s="637" t="s">
        <v>1023</v>
      </c>
      <c r="AD25" s="637">
        <v>3</v>
      </c>
      <c r="AE25" s="637"/>
      <c r="AF25" s="637"/>
      <c r="AG25" s="637"/>
      <c r="AH25" s="637"/>
      <c r="AI25" s="637"/>
      <c r="AJ25" s="637"/>
      <c r="AK25" s="637">
        <v>1</v>
      </c>
      <c r="AL25" s="637"/>
      <c r="AM25" s="637"/>
      <c r="AN25" s="637"/>
      <c r="AO25" s="637"/>
      <c r="AP25" s="637">
        <v>2</v>
      </c>
    </row>
    <row r="26" spans="2:42" ht="15" customHeight="1" x14ac:dyDescent="0.25">
      <c r="B26" s="588"/>
      <c r="C26" s="564"/>
      <c r="D26" s="566"/>
      <c r="E26" s="566"/>
      <c r="F26" s="566"/>
      <c r="G26" s="566"/>
      <c r="H26" s="575"/>
      <c r="I26" s="575"/>
      <c r="J26" s="575"/>
      <c r="K26" s="572"/>
      <c r="L26" s="564"/>
      <c r="M26" s="566"/>
      <c r="N26" s="566"/>
      <c r="O26" s="566"/>
      <c r="P26" s="566"/>
      <c r="Q26" s="214"/>
      <c r="R26" s="566"/>
      <c r="S26" s="566"/>
      <c r="T26" s="566"/>
      <c r="U26" s="566"/>
      <c r="V26" s="572"/>
      <c r="W26" s="572"/>
      <c r="X26" s="575"/>
      <c r="Y26" s="572"/>
      <c r="Z26" s="564"/>
      <c r="AA26" s="214"/>
      <c r="AB26" s="214"/>
      <c r="AC26" s="214"/>
      <c r="AD26" s="214"/>
      <c r="AE26" s="214"/>
      <c r="AF26" s="214"/>
      <c r="AG26" s="214"/>
      <c r="AH26" s="214"/>
      <c r="AI26" s="214"/>
      <c r="AJ26" s="214"/>
      <c r="AK26" s="214"/>
      <c r="AL26" s="214"/>
      <c r="AM26" s="214"/>
      <c r="AN26" s="214"/>
      <c r="AO26" s="214"/>
      <c r="AP26" s="214"/>
    </row>
    <row r="27" spans="2:42" ht="54.75" customHeight="1" x14ac:dyDescent="0.25">
      <c r="B27" s="588"/>
      <c r="C27" s="563" t="s">
        <v>1166</v>
      </c>
      <c r="D27" s="565" t="str">
        <f>'3-IDENTIFICACIÓN DEL RIESGO'!G60</f>
        <v>Los servidores públicos y/o colaboradores de las UGT, solicitan o reciben dadivas  por diligenciamiento o entrega del Formulario de Inscripción de Sujetos de Ordenamiento - FISO</v>
      </c>
      <c r="E27" s="565" t="s">
        <v>386</v>
      </c>
      <c r="F27" s="167" t="str">
        <f>'3-IDENTIFICACIÓN DEL RIESGO'!H60</f>
        <v>1. Falta de ética profesional del funcionario o personal vinculado a la entidad.</v>
      </c>
      <c r="G27" s="565" t="str">
        <f>'3-IDENTIFICACIÓN DEL RIESGO'!L60</f>
        <v>1. Afectación de credibilidad e imagen institucional</v>
      </c>
      <c r="H27" s="573" t="str">
        <f>'4-VALORACIÓN DEL RIESGO'!G35</f>
        <v>Probable</v>
      </c>
      <c r="I27" s="573" t="str">
        <f>'4-VALORACIÓN DEL RIESGO'!AC35</f>
        <v>Catastrófico</v>
      </c>
      <c r="J27" s="573" t="str">
        <f>'4-VALORACIÓN DEL RIESGO'!AE35</f>
        <v>Extremo</v>
      </c>
      <c r="K27" s="570" t="str">
        <f>'4-VALORACIÓN DEL RIESGO'!AF35</f>
        <v>Reducir</v>
      </c>
      <c r="L27" s="563" t="s">
        <v>967</v>
      </c>
      <c r="M27" s="565" t="str">
        <f>'5-CONTROLES'!L60</f>
        <v>Encuestas de satisfacción, con la pregunta si recibieron dadivas por diligenciamiento de los FISOS</v>
      </c>
      <c r="N27" s="565" t="str">
        <f>'5-CONTROLES'!K60</f>
        <v>Tabla estadística sobre la pregunta si recibieron dadivas por diligenciamiento de los FISOS, dentro de las encuestas de satisfacción</v>
      </c>
      <c r="O27" s="565" t="str">
        <f>'5-CONTROLES'!F60</f>
        <v>Líderes UGT</v>
      </c>
      <c r="P27" s="565" t="str">
        <f>'5-CONTROLES'!G60</f>
        <v>Según programación</v>
      </c>
      <c r="Q27" s="637" t="s">
        <v>923</v>
      </c>
      <c r="R27" s="565" t="str">
        <f>'5-CONTROLES'!AB60</f>
        <v>Fuerte</v>
      </c>
      <c r="S27" s="565" t="str">
        <f>'5-CONTROLES'!AC60</f>
        <v>Fuerte</v>
      </c>
      <c r="T27" s="565" t="str">
        <f>'5-CONTROLES'!AD60</f>
        <v>Fuerte</v>
      </c>
      <c r="U27" s="565" t="str">
        <f>'5-CONTROLES'!AH60</f>
        <v>Fuerte</v>
      </c>
      <c r="V27" s="570" t="str">
        <f>'5-CONTROLES'!AL60</f>
        <v>Improbable</v>
      </c>
      <c r="W27" s="570" t="str">
        <f>'5-CONTROLES'!AP60</f>
        <v>Mayor</v>
      </c>
      <c r="X27" s="573" t="str">
        <f>'5-CONTROLES'!AQ60</f>
        <v>Alto</v>
      </c>
      <c r="Y27" s="570" t="str">
        <f>'5-CONTROLES'!AS60</f>
        <v>Acción preventiva</v>
      </c>
      <c r="Z27" s="563" t="s">
        <v>1024</v>
      </c>
      <c r="AA27" s="637" t="s">
        <v>1025</v>
      </c>
      <c r="AB27" s="637" t="s">
        <v>699</v>
      </c>
      <c r="AC27" s="637" t="s">
        <v>925</v>
      </c>
      <c r="AD27" s="637">
        <v>1</v>
      </c>
      <c r="AE27" s="637"/>
      <c r="AF27" s="637"/>
      <c r="AG27" s="637"/>
      <c r="AH27" s="637"/>
      <c r="AI27" s="637"/>
      <c r="AJ27" s="637">
        <v>1</v>
      </c>
      <c r="AK27" s="637"/>
      <c r="AL27" s="637"/>
      <c r="AM27" s="637"/>
      <c r="AN27" s="637"/>
      <c r="AO27" s="637"/>
      <c r="AP27" s="637"/>
    </row>
    <row r="28" spans="2:42" ht="36" customHeight="1" x14ac:dyDescent="0.25">
      <c r="B28" s="589"/>
      <c r="C28" s="564"/>
      <c r="D28" s="566"/>
      <c r="E28" s="566"/>
      <c r="F28" s="167" t="str">
        <f>'3-IDENTIFICACIÓN DEL RIESGO'!H61</f>
        <v xml:space="preserve">2. Falta de controles en el manejo de la información </v>
      </c>
      <c r="G28" s="566"/>
      <c r="H28" s="575"/>
      <c r="I28" s="575"/>
      <c r="J28" s="575"/>
      <c r="K28" s="572"/>
      <c r="L28" s="564"/>
      <c r="M28" s="566"/>
      <c r="N28" s="566"/>
      <c r="O28" s="566"/>
      <c r="P28" s="566"/>
      <c r="Q28" s="214"/>
      <c r="R28" s="566"/>
      <c r="S28" s="566"/>
      <c r="T28" s="566"/>
      <c r="U28" s="566"/>
      <c r="V28" s="572"/>
      <c r="W28" s="572"/>
      <c r="X28" s="575"/>
      <c r="Y28" s="572"/>
      <c r="Z28" s="564"/>
      <c r="AA28" s="214"/>
      <c r="AB28" s="214"/>
      <c r="AC28" s="214"/>
      <c r="AD28" s="214"/>
      <c r="AE28" s="214"/>
      <c r="AF28" s="214"/>
      <c r="AG28" s="214"/>
      <c r="AH28" s="214"/>
      <c r="AI28" s="214"/>
      <c r="AJ28" s="214"/>
      <c r="AK28" s="214"/>
      <c r="AL28" s="214"/>
      <c r="AM28" s="214"/>
      <c r="AN28" s="214"/>
      <c r="AO28" s="214"/>
      <c r="AP28" s="214"/>
    </row>
    <row r="29" spans="2:42" ht="97.5" customHeight="1" x14ac:dyDescent="0.25">
      <c r="B29" s="587" t="str">
        <f>'3-IDENTIFICACIÓN DEL RIESGO'!B62</f>
        <v>Seguridad Jurídica sobre la Titularidad de la Tierra y los Territorios</v>
      </c>
      <c r="C29" s="563" t="s">
        <v>1167</v>
      </c>
      <c r="D29" s="565" t="str">
        <f>'3-IDENTIFICACIÓN DEL RIESGO'!G62</f>
        <v xml:space="preserve">Servidores públicos o colaboradores de la ANT, que en beneficio propio o de un tercero dilaten, omitan o incidan indebidamente en trámites o actuaciones administrativas de procesos agrarios o formalización de la propiedad privada rural. </v>
      </c>
      <c r="E29" s="565" t="s">
        <v>386</v>
      </c>
      <c r="F29" s="565" t="str">
        <f>'3-IDENTIFICACIÓN DEL RIESGO'!H62</f>
        <v>Deficiencias en la comunicación y desconocimiento de los usuarios sobre los trámites de procesos agrarios y formalización de la propiedad privada rural, acorde a la normatividad vigente.</v>
      </c>
      <c r="G29" s="167" t="str">
        <f>'3-IDENTIFICACIÓN DEL RIESGO'!L62</f>
        <v>Desgaste administrativo para subsanar la actuación.</v>
      </c>
      <c r="H29" s="573" t="str">
        <f>'4-VALORACIÓN DEL RIESGO'!G36</f>
        <v>Rara Vez</v>
      </c>
      <c r="I29" s="573" t="str">
        <f>'4-VALORACIÓN DEL RIESGO'!AC36</f>
        <v>Catastrófico</v>
      </c>
      <c r="J29" s="573" t="str">
        <f>'4-VALORACIÓN DEL RIESGO'!AE36</f>
        <v>Extremo</v>
      </c>
      <c r="K29" s="570" t="str">
        <f>'4-VALORACIÓN DEL RIESGO'!AF36</f>
        <v>Reducir</v>
      </c>
      <c r="L29" s="563" t="s">
        <v>968</v>
      </c>
      <c r="M29" s="565" t="str">
        <f>'5-CONTROLES'!L62</f>
        <v>Revisar el proyecto de acto administrativo por parte de los líderes/revisores de procesos agrarios y de formalización de la propiedad privada rural, antes de ser suscrito por parte de los Subdirectores; con el fin de identificar que la actuación administrativa descrita en este y las decisiones u órdenes concuerden con los elementos probatorios y documentos complementarios que hacen parte del expediente, de acuerdo con la normatividad vigente.</v>
      </c>
      <c r="N29" s="565" t="str">
        <f>'5-CONTROLES'!K62</f>
        <v>Listado de los actos administrativos revisados por los líderes/revisores de las Subdirecciones, donde contenga el número del expediente y el número del acto administrativo que están en los sistemas de información de la ANT.</v>
      </c>
      <c r="O29" s="565" t="str">
        <f>'5-CONTROLES'!F62</f>
        <v>Subdirección de Procesos Agrarios y Gestión Jurídica: 
- Contratista – Líderes/Revisores
Subdirección de Seguridad Jurídica: 
- Contratista – Líderes/Revisores</v>
      </c>
      <c r="P29" s="565" t="str">
        <f>'5-CONTROLES'!G62</f>
        <v>Por demanda</v>
      </c>
      <c r="Q29" s="637" t="s">
        <v>924</v>
      </c>
      <c r="R29" s="565" t="str">
        <f>'5-CONTROLES'!AB62</f>
        <v>Fuerte</v>
      </c>
      <c r="S29" s="565" t="str">
        <f>'5-CONTROLES'!AC62</f>
        <v>Fuerte</v>
      </c>
      <c r="T29" s="565" t="str">
        <f>'5-CONTROLES'!AD62</f>
        <v>Fuerte</v>
      </c>
      <c r="U29" s="565" t="str">
        <f>'5-CONTROLES'!AH62</f>
        <v>Fuerte</v>
      </c>
      <c r="V29" s="570" t="str">
        <f>'5-CONTROLES'!AL62</f>
        <v>Rara Vez</v>
      </c>
      <c r="W29" s="570" t="str">
        <f>'5-CONTROLES'!AP62</f>
        <v>Catastrófico</v>
      </c>
      <c r="X29" s="573" t="str">
        <f>'5-CONTROLES'!AQ62</f>
        <v>Extremo</v>
      </c>
      <c r="Y29" s="570" t="str">
        <f>'5-CONTROLES'!AS62</f>
        <v>Acción preventiva</v>
      </c>
      <c r="Z29" s="139" t="s">
        <v>1026</v>
      </c>
      <c r="AA29" s="155" t="s">
        <v>1027</v>
      </c>
      <c r="AB29" s="155" t="s">
        <v>1028</v>
      </c>
      <c r="AC29" s="155" t="s">
        <v>1029</v>
      </c>
      <c r="AD29" s="155">
        <v>11</v>
      </c>
      <c r="AE29" s="155"/>
      <c r="AF29" s="155">
        <v>1</v>
      </c>
      <c r="AG29" s="155">
        <v>1</v>
      </c>
      <c r="AH29" s="155">
        <v>1</v>
      </c>
      <c r="AI29" s="155">
        <v>1</v>
      </c>
      <c r="AJ29" s="155">
        <v>1</v>
      </c>
      <c r="AK29" s="155">
        <v>1</v>
      </c>
      <c r="AL29" s="155">
        <v>1</v>
      </c>
      <c r="AM29" s="155">
        <v>1</v>
      </c>
      <c r="AN29" s="155">
        <v>1</v>
      </c>
      <c r="AO29" s="155">
        <v>1</v>
      </c>
      <c r="AP29" s="155">
        <v>1</v>
      </c>
    </row>
    <row r="30" spans="2:42" ht="39" customHeight="1" x14ac:dyDescent="0.25">
      <c r="B30" s="588"/>
      <c r="C30" s="605"/>
      <c r="D30" s="569"/>
      <c r="E30" s="569"/>
      <c r="F30" s="569"/>
      <c r="G30" s="565" t="str">
        <f>'3-IDENTIFICACIÓN DEL RIESGO'!L63</f>
        <v>Deterioro de la imagen institucional.</v>
      </c>
      <c r="H30" s="574"/>
      <c r="I30" s="574"/>
      <c r="J30" s="574"/>
      <c r="K30" s="571"/>
      <c r="L30" s="605"/>
      <c r="M30" s="569"/>
      <c r="N30" s="569"/>
      <c r="O30" s="569"/>
      <c r="P30" s="569"/>
      <c r="Q30" s="640"/>
      <c r="R30" s="569"/>
      <c r="S30" s="569"/>
      <c r="T30" s="569"/>
      <c r="U30" s="569"/>
      <c r="V30" s="571"/>
      <c r="W30" s="571"/>
      <c r="X30" s="574"/>
      <c r="Y30" s="571"/>
      <c r="Z30" s="139" t="s">
        <v>1030</v>
      </c>
      <c r="AA30" s="155" t="s">
        <v>1031</v>
      </c>
      <c r="AB30" s="155" t="s">
        <v>1032</v>
      </c>
      <c r="AC30" s="155" t="s">
        <v>1033</v>
      </c>
      <c r="AD30" s="155">
        <v>2</v>
      </c>
      <c r="AE30" s="155"/>
      <c r="AF30" s="155"/>
      <c r="AG30" s="155"/>
      <c r="AH30" s="155"/>
      <c r="AI30" s="155"/>
      <c r="AJ30" s="155">
        <v>1</v>
      </c>
      <c r="AK30" s="155"/>
      <c r="AL30" s="155"/>
      <c r="AM30" s="155"/>
      <c r="AN30" s="155"/>
      <c r="AO30" s="155">
        <v>1</v>
      </c>
      <c r="AP30" s="155"/>
    </row>
    <row r="31" spans="2:42" ht="47.25" customHeight="1" x14ac:dyDescent="0.25">
      <c r="B31" s="588"/>
      <c r="C31" s="605"/>
      <c r="D31" s="569"/>
      <c r="E31" s="569"/>
      <c r="F31" s="569"/>
      <c r="G31" s="569"/>
      <c r="H31" s="574"/>
      <c r="I31" s="574"/>
      <c r="J31" s="574"/>
      <c r="K31" s="571"/>
      <c r="L31" s="605"/>
      <c r="M31" s="569"/>
      <c r="N31" s="569"/>
      <c r="O31" s="569"/>
      <c r="P31" s="569"/>
      <c r="Q31" s="640"/>
      <c r="R31" s="569"/>
      <c r="S31" s="569"/>
      <c r="T31" s="569"/>
      <c r="U31" s="569"/>
      <c r="V31" s="571"/>
      <c r="W31" s="571"/>
      <c r="X31" s="574"/>
      <c r="Y31" s="571"/>
      <c r="Z31" s="139" t="s">
        <v>1034</v>
      </c>
      <c r="AA31" s="155" t="s">
        <v>1035</v>
      </c>
      <c r="AB31" s="155" t="s">
        <v>1036</v>
      </c>
      <c r="AC31" s="155" t="s">
        <v>1037</v>
      </c>
      <c r="AD31" s="155">
        <v>1</v>
      </c>
      <c r="AE31" s="155"/>
      <c r="AF31" s="155"/>
      <c r="AG31" s="155"/>
      <c r="AH31" s="155"/>
      <c r="AI31" s="155"/>
      <c r="AJ31" s="155">
        <v>1</v>
      </c>
      <c r="AK31" s="155"/>
      <c r="AL31" s="155"/>
      <c r="AM31" s="155"/>
      <c r="AN31" s="155"/>
      <c r="AO31" s="155"/>
      <c r="AP31" s="155"/>
    </row>
    <row r="32" spans="2:42" ht="54.75" customHeight="1" x14ac:dyDescent="0.25">
      <c r="B32" s="588"/>
      <c r="C32" s="605"/>
      <c r="D32" s="569"/>
      <c r="E32" s="569"/>
      <c r="F32" s="569"/>
      <c r="G32" s="569"/>
      <c r="H32" s="574"/>
      <c r="I32" s="574"/>
      <c r="J32" s="574"/>
      <c r="K32" s="571"/>
      <c r="L32" s="605"/>
      <c r="M32" s="569"/>
      <c r="N32" s="569"/>
      <c r="O32" s="569"/>
      <c r="P32" s="569"/>
      <c r="Q32" s="640"/>
      <c r="R32" s="569"/>
      <c r="S32" s="569"/>
      <c r="T32" s="569"/>
      <c r="U32" s="569"/>
      <c r="V32" s="571"/>
      <c r="W32" s="571"/>
      <c r="X32" s="574"/>
      <c r="Y32" s="571"/>
      <c r="Z32" s="139" t="s">
        <v>1038</v>
      </c>
      <c r="AA32" s="155" t="s">
        <v>1039</v>
      </c>
      <c r="AB32" s="155" t="s">
        <v>1036</v>
      </c>
      <c r="AC32" s="155" t="s">
        <v>1040</v>
      </c>
      <c r="AD32" s="155">
        <v>1</v>
      </c>
      <c r="AE32" s="155"/>
      <c r="AF32" s="155"/>
      <c r="AG32" s="155"/>
      <c r="AH32" s="155"/>
      <c r="AI32" s="155"/>
      <c r="AJ32" s="155">
        <v>1</v>
      </c>
      <c r="AK32" s="155"/>
      <c r="AL32" s="155"/>
      <c r="AM32" s="155"/>
      <c r="AN32" s="155"/>
      <c r="AO32" s="155"/>
      <c r="AP32" s="155"/>
    </row>
    <row r="33" spans="2:42" ht="47.25" customHeight="1" x14ac:dyDescent="0.25">
      <c r="B33" s="588"/>
      <c r="C33" s="605"/>
      <c r="D33" s="569"/>
      <c r="E33" s="569"/>
      <c r="F33" s="569"/>
      <c r="G33" s="569"/>
      <c r="H33" s="574"/>
      <c r="I33" s="574"/>
      <c r="J33" s="574"/>
      <c r="K33" s="571"/>
      <c r="L33" s="605"/>
      <c r="M33" s="569"/>
      <c r="N33" s="569"/>
      <c r="O33" s="569"/>
      <c r="P33" s="569"/>
      <c r="Q33" s="640"/>
      <c r="R33" s="569"/>
      <c r="S33" s="569"/>
      <c r="T33" s="569"/>
      <c r="U33" s="569"/>
      <c r="V33" s="571"/>
      <c r="W33" s="571"/>
      <c r="X33" s="574"/>
      <c r="Y33" s="571"/>
      <c r="Z33" s="563" t="s">
        <v>1041</v>
      </c>
      <c r="AA33" s="637" t="s">
        <v>1042</v>
      </c>
      <c r="AB33" s="637" t="s">
        <v>1036</v>
      </c>
      <c r="AC33" s="637" t="s">
        <v>1043</v>
      </c>
      <c r="AD33" s="637">
        <v>1</v>
      </c>
      <c r="AE33" s="637"/>
      <c r="AF33" s="637"/>
      <c r="AG33" s="637"/>
      <c r="AH33" s="637"/>
      <c r="AI33" s="637"/>
      <c r="AJ33" s="637"/>
      <c r="AK33" s="637"/>
      <c r="AL33" s="637"/>
      <c r="AM33" s="637"/>
      <c r="AN33" s="637"/>
      <c r="AO33" s="637"/>
      <c r="AP33" s="637">
        <v>1</v>
      </c>
    </row>
    <row r="34" spans="2:42" ht="15" customHeight="1" x14ac:dyDescent="0.25">
      <c r="B34" s="588"/>
      <c r="C34" s="564"/>
      <c r="D34" s="566"/>
      <c r="E34" s="566"/>
      <c r="F34" s="566"/>
      <c r="G34" s="566"/>
      <c r="H34" s="575"/>
      <c r="I34" s="575"/>
      <c r="J34" s="575"/>
      <c r="K34" s="572"/>
      <c r="L34" s="564"/>
      <c r="M34" s="566"/>
      <c r="N34" s="566"/>
      <c r="O34" s="566"/>
      <c r="P34" s="566"/>
      <c r="Q34" s="214"/>
      <c r="R34" s="566"/>
      <c r="S34" s="566"/>
      <c r="T34" s="566"/>
      <c r="U34" s="566"/>
      <c r="V34" s="572"/>
      <c r="W34" s="572"/>
      <c r="X34" s="575"/>
      <c r="Y34" s="572"/>
      <c r="Z34" s="564"/>
      <c r="AA34" s="214"/>
      <c r="AB34" s="214"/>
      <c r="AC34" s="214"/>
      <c r="AD34" s="214"/>
      <c r="AE34" s="214"/>
      <c r="AF34" s="214"/>
      <c r="AG34" s="214"/>
      <c r="AH34" s="214"/>
      <c r="AI34" s="214"/>
      <c r="AJ34" s="214"/>
      <c r="AK34" s="214"/>
      <c r="AL34" s="214"/>
      <c r="AM34" s="214"/>
      <c r="AN34" s="214"/>
      <c r="AO34" s="214"/>
      <c r="AP34" s="214"/>
    </row>
    <row r="35" spans="2:42" ht="54.75" customHeight="1" x14ac:dyDescent="0.25">
      <c r="B35" s="588"/>
      <c r="C35" s="563" t="s">
        <v>1168</v>
      </c>
      <c r="D35" s="565" t="str">
        <f>'3-IDENTIFICACIÓN DEL RIESGO'!G68</f>
        <v>Servidores públicos y/o colaboradores de las UGT reciben dádivas por agilizar, omitir o dilatar trámites para el desarrollo de procesos agrarios</v>
      </c>
      <c r="E35" s="565" t="s">
        <v>386</v>
      </c>
      <c r="F35" s="167" t="str">
        <f>'3-IDENTIFICACIÓN DEL RIESGO'!H68</f>
        <v>1. Deficiencias en la comunicación y desconocimiento de los usuarios sobre los trámites de procesos agrarios y formalización de la propiedad privada rural, acorde a la normatividad vigente</v>
      </c>
      <c r="G35" s="565" t="str">
        <f>'3-IDENTIFICACIÓN DEL RIESGO'!L68</f>
        <v>1. Afectación de credibilidad e imagen institucional</v>
      </c>
      <c r="H35" s="573" t="str">
        <f>'4-VALORACIÓN DEL RIESGO'!G39</f>
        <v>Probable</v>
      </c>
      <c r="I35" s="573" t="str">
        <f>'4-VALORACIÓN DEL RIESGO'!AC39</f>
        <v>Catastrófico</v>
      </c>
      <c r="J35" s="573" t="str">
        <f>'4-VALORACIÓN DEL RIESGO'!AE39</f>
        <v>Extremo</v>
      </c>
      <c r="K35" s="570" t="str">
        <f>'4-VALORACIÓN DEL RIESGO'!AF39</f>
        <v>Reducir</v>
      </c>
      <c r="L35" s="563" t="s">
        <v>969</v>
      </c>
      <c r="M35" s="565" t="str">
        <f>'5-CONTROLES'!L68</f>
        <v>Jornada de capacitación a los colaboradores de las Unidades de Gestión Territorial, con el fin de que conozcan las sanciones a las cuales son merecedores en caso de incurrir en actos de corrupción</v>
      </c>
      <c r="N35" s="565" t="str">
        <f>'5-CONTROLES'!K68</f>
        <v>Listas de asistencia y/o actas de reunión</v>
      </c>
      <c r="O35" s="565" t="str">
        <f>'5-CONTROLES'!F68</f>
        <v>Líderes UGT</v>
      </c>
      <c r="P35" s="565" t="str">
        <f>'5-CONTROLES'!G68</f>
        <v>Según programación</v>
      </c>
      <c r="Q35" s="637" t="s">
        <v>925</v>
      </c>
      <c r="R35" s="565" t="str">
        <f>'5-CONTROLES'!AB68</f>
        <v>Fuerte</v>
      </c>
      <c r="S35" s="565" t="str">
        <f>'5-CONTROLES'!AC68</f>
        <v>Moderado</v>
      </c>
      <c r="T35" s="565" t="str">
        <f>'5-CONTROLES'!AD68</f>
        <v>Moderado</v>
      </c>
      <c r="U35" s="565" t="str">
        <f>'5-CONTROLES'!AH68</f>
        <v>Moderado</v>
      </c>
      <c r="V35" s="570" t="str">
        <f>'5-CONTROLES'!AL68</f>
        <v>Posible</v>
      </c>
      <c r="W35" s="570" t="str">
        <f>'5-CONTROLES'!AP68</f>
        <v>Catastrófico</v>
      </c>
      <c r="X35" s="573" t="str">
        <f>'5-CONTROLES'!AQ68</f>
        <v>Extremo</v>
      </c>
      <c r="Y35" s="570" t="str">
        <f>'5-CONTROLES'!AS68</f>
        <v>Acción preventiva</v>
      </c>
      <c r="Z35" s="563" t="s">
        <v>1044</v>
      </c>
      <c r="AA35" s="637" t="s">
        <v>1025</v>
      </c>
      <c r="AB35" s="637" t="s">
        <v>699</v>
      </c>
      <c r="AC35" s="637" t="s">
        <v>925</v>
      </c>
      <c r="AD35" s="637">
        <v>1</v>
      </c>
      <c r="AE35" s="637"/>
      <c r="AF35" s="637"/>
      <c r="AG35" s="637"/>
      <c r="AH35" s="637"/>
      <c r="AI35" s="637">
        <v>1</v>
      </c>
      <c r="AJ35" s="637"/>
      <c r="AK35" s="637"/>
      <c r="AL35" s="637"/>
      <c r="AM35" s="637"/>
      <c r="AN35" s="637"/>
      <c r="AO35" s="637"/>
      <c r="AP35" s="637"/>
    </row>
    <row r="36" spans="2:42" ht="42.75" customHeight="1" x14ac:dyDescent="0.25">
      <c r="B36" s="588"/>
      <c r="C36" s="564"/>
      <c r="D36" s="566"/>
      <c r="E36" s="566"/>
      <c r="F36" s="167" t="str">
        <f>'3-IDENTIFICACIÓN DEL RIESGO'!H69</f>
        <v>2. Interés de terceros  en la dilatar u orientar la decisión de procesos agrarios.</v>
      </c>
      <c r="G36" s="566"/>
      <c r="H36" s="575"/>
      <c r="I36" s="575"/>
      <c r="J36" s="575"/>
      <c r="K36" s="572"/>
      <c r="L36" s="564"/>
      <c r="M36" s="566"/>
      <c r="N36" s="566"/>
      <c r="O36" s="566"/>
      <c r="P36" s="566"/>
      <c r="Q36" s="214"/>
      <c r="R36" s="566"/>
      <c r="S36" s="566"/>
      <c r="T36" s="566"/>
      <c r="U36" s="566"/>
      <c r="V36" s="572"/>
      <c r="W36" s="572"/>
      <c r="X36" s="575"/>
      <c r="Y36" s="572"/>
      <c r="Z36" s="564"/>
      <c r="AA36" s="214"/>
      <c r="AB36" s="214"/>
      <c r="AC36" s="214"/>
      <c r="AD36" s="214"/>
      <c r="AE36" s="214"/>
      <c r="AF36" s="214"/>
      <c r="AG36" s="214"/>
      <c r="AH36" s="214"/>
      <c r="AI36" s="214"/>
      <c r="AJ36" s="214"/>
      <c r="AK36" s="214"/>
      <c r="AL36" s="214"/>
      <c r="AM36" s="214"/>
      <c r="AN36" s="214"/>
      <c r="AO36" s="214"/>
      <c r="AP36" s="214"/>
    </row>
    <row r="37" spans="2:42" ht="62.25" customHeight="1" x14ac:dyDescent="0.25">
      <c r="B37" s="578" t="str">
        <f>'3-IDENTIFICACIÓN DEL RIESGO'!B72</f>
        <v>Acceso a la Propiedad de la Tierra y los Territorios</v>
      </c>
      <c r="C37" s="563" t="s">
        <v>1169</v>
      </c>
      <c r="D37" s="565" t="str">
        <f>'3-IDENTIFICACIÓN DEL RIESGO'!G72</f>
        <v>Manipulación y/u omisión de la información obtenida en la visita agronómica o estudio preliminar y complementario de títulos  de expedientes de Compra Directa de la DAT para  beneficio propio o de particulares.</v>
      </c>
      <c r="E37" s="565" t="s">
        <v>386</v>
      </c>
      <c r="F37" s="167" t="str">
        <f>'3-IDENTIFICACIÓN DEL RIESGO'!H72</f>
        <v xml:space="preserve">Presencia de intereses particulares o conductas de recibir o solicitar beneficios en la visita agronómica o en el estudio preliminar y complementario de títulos por parte del profesional de Compra Directa de la DAT designado para la revisión </v>
      </c>
      <c r="G37" s="167" t="str">
        <f>'3-IDENTIFICACIÓN DEL RIESGO'!L72</f>
        <v>Afectación en el logro de indicadores y metas asociadas a compra de predios en actividades misionales</v>
      </c>
      <c r="H37" s="573" t="str">
        <f>'4-VALORACIÓN DEL RIESGO'!G41</f>
        <v>Probable</v>
      </c>
      <c r="I37" s="573" t="str">
        <f>'4-VALORACIÓN DEL RIESGO'!AC41</f>
        <v>Catastrófico</v>
      </c>
      <c r="J37" s="573" t="str">
        <f>'4-VALORACIÓN DEL RIESGO'!AE41</f>
        <v>Extremo</v>
      </c>
      <c r="K37" s="570" t="str">
        <f>'4-VALORACIÓN DEL RIESGO'!AF41</f>
        <v>Reducir</v>
      </c>
      <c r="L37" s="139" t="s">
        <v>970</v>
      </c>
      <c r="M37" s="167" t="str">
        <f>'5-CONTROLES'!L72</f>
        <v>Asegurar que la forma ACCTI-F-007-Visita de caracterización del predio, cumpla con la información y documentación completa, vigente y con las características según los requisitos exigidos</v>
      </c>
      <c r="N37" s="167" t="str">
        <f>'5-CONTROLES'!K72</f>
        <v>ACCTI-F-007 Forma unificada de visita de caracterización documental</v>
      </c>
      <c r="O37" s="167" t="str">
        <f>'5-CONTROLES'!F72</f>
        <v>Dirección de Acceso a Tierras (Profesional de Compra Directa DAT)</v>
      </c>
      <c r="P37" s="167" t="str">
        <f>'5-CONTROLES'!G72</f>
        <v>Semestral</v>
      </c>
      <c r="Q37" s="634" t="s">
        <v>926</v>
      </c>
      <c r="R37" s="167" t="str">
        <f>'5-CONTROLES'!AB72</f>
        <v>Fuerte</v>
      </c>
      <c r="S37" s="167" t="str">
        <f>'5-CONTROLES'!AC72</f>
        <v>Fuerte</v>
      </c>
      <c r="T37" s="167" t="str">
        <f>'5-CONTROLES'!AD72</f>
        <v>Fuerte</v>
      </c>
      <c r="U37" s="565" t="str">
        <f>'5-CONTROLES'!AH72</f>
        <v>Fuerte</v>
      </c>
      <c r="V37" s="570" t="str">
        <f>'5-CONTROLES'!AL72</f>
        <v>Improbable</v>
      </c>
      <c r="W37" s="570" t="str">
        <f>'5-CONTROLES'!AP72</f>
        <v>Catastrófico</v>
      </c>
      <c r="X37" s="573" t="str">
        <f>'5-CONTROLES'!AQ72</f>
        <v>Extremo</v>
      </c>
      <c r="Y37" s="570" t="str">
        <f>'5-CONTROLES'!AS72</f>
        <v>Acción preventiva</v>
      </c>
      <c r="Z37" s="139" t="s">
        <v>1045</v>
      </c>
      <c r="AA37" s="155" t="s">
        <v>1046</v>
      </c>
      <c r="AB37" s="155" t="s">
        <v>1047</v>
      </c>
      <c r="AC37" s="155" t="s">
        <v>1048</v>
      </c>
      <c r="AD37" s="641">
        <v>0.8</v>
      </c>
      <c r="AE37" s="155"/>
      <c r="AF37" s="155"/>
      <c r="AG37" s="641">
        <v>0.5</v>
      </c>
      <c r="AH37" s="155"/>
      <c r="AI37" s="155"/>
      <c r="AJ37" s="155"/>
      <c r="AK37" s="155"/>
      <c r="AL37" s="641">
        <v>0.3</v>
      </c>
      <c r="AM37" s="155"/>
      <c r="AN37" s="155"/>
      <c r="AO37" s="155"/>
      <c r="AP37" s="155"/>
    </row>
    <row r="38" spans="2:42" ht="84.75" customHeight="1" x14ac:dyDescent="0.25">
      <c r="B38" s="579"/>
      <c r="C38" s="564"/>
      <c r="D38" s="566"/>
      <c r="E38" s="566"/>
      <c r="F38" s="167" t="str">
        <f>'3-IDENTIFICACIÓN DEL RIESGO'!H73</f>
        <v>Desarrollo de actividades por fuera de las normas, procedimientos, parámetros y criterios establecidos para beneficio propio o de terceros.  Así como, baja cobertura de inducción y/o capacitación en procesos y procedimientos internos de la DAT relacionados con el riesgo identificado.</v>
      </c>
      <c r="G38" s="167" t="str">
        <f>'3-IDENTIFICACIÓN DEL RIESGO'!L73</f>
        <v>Investigaciones y/o hallazgos presentados por parte de órganos de control</v>
      </c>
      <c r="H38" s="575"/>
      <c r="I38" s="575"/>
      <c r="J38" s="575"/>
      <c r="K38" s="572"/>
      <c r="L38" s="139" t="s">
        <v>971</v>
      </c>
      <c r="M38" s="167" t="str">
        <f>'5-CONTROLES'!L73</f>
        <v>Asegurar que la forma ACCTI-F-022-Estudio preliminar y complementario de títulos, esté debidamente diligenciada, en el aparte de rectificación de cabida (área) y/o linderos y que cumpla con los requisitos.</v>
      </c>
      <c r="N38" s="167" t="str">
        <f>'5-CONTROLES'!K73</f>
        <v>ACCTI-F-022 Estudio preliminar y complementario de títulos</v>
      </c>
      <c r="O38" s="167" t="str">
        <f>'5-CONTROLES'!F73</f>
        <v>Dirección de Acceso a Tierras (Profesional de Compra Directa DAT)</v>
      </c>
      <c r="P38" s="167" t="str">
        <f>'5-CONTROLES'!G73</f>
        <v>Anual</v>
      </c>
      <c r="Q38" s="634" t="s">
        <v>927</v>
      </c>
      <c r="R38" s="167" t="str">
        <f>'5-CONTROLES'!AB73</f>
        <v>Fuerte</v>
      </c>
      <c r="S38" s="167" t="str">
        <f>'5-CONTROLES'!AC73</f>
        <v>Fuerte</v>
      </c>
      <c r="T38" s="167" t="str">
        <f>'5-CONTROLES'!AD73</f>
        <v>Fuerte</v>
      </c>
      <c r="U38" s="566"/>
      <c r="V38" s="572"/>
      <c r="W38" s="572"/>
      <c r="X38" s="575"/>
      <c r="Y38" s="572"/>
      <c r="Z38" s="139" t="s">
        <v>1049</v>
      </c>
      <c r="AA38" s="634" t="s">
        <v>1050</v>
      </c>
      <c r="AB38" s="634" t="s">
        <v>1047</v>
      </c>
      <c r="AC38" s="634" t="s">
        <v>1051</v>
      </c>
      <c r="AD38" s="641">
        <v>0.8</v>
      </c>
      <c r="AE38" s="634"/>
      <c r="AF38" s="634"/>
      <c r="AG38" s="641">
        <v>0.5</v>
      </c>
      <c r="AH38" s="634"/>
      <c r="AI38" s="634"/>
      <c r="AJ38" s="634"/>
      <c r="AK38" s="634"/>
      <c r="AL38" s="641">
        <v>0.3</v>
      </c>
      <c r="AM38" s="634"/>
      <c r="AN38" s="634"/>
      <c r="AO38" s="634"/>
      <c r="AP38" s="641"/>
    </row>
    <row r="39" spans="2:42" ht="93" customHeight="1" x14ac:dyDescent="0.25">
      <c r="B39" s="579"/>
      <c r="C39" s="563" t="s">
        <v>1170</v>
      </c>
      <c r="D39" s="565" t="str">
        <f>'3-IDENTIFICACIÓN DEL RIESGO'!G74</f>
        <v xml:space="preserve">Manipulación de la información durante las actividades de verificación de requisitos mínimos del predio de tipo jurídico, técnico o ambiental  bajo el cual se materialice un subsidio, para beneficio propio o de un tercero </v>
      </c>
      <c r="E39" s="565" t="s">
        <v>386</v>
      </c>
      <c r="F39" s="167" t="str">
        <f>'3-IDENTIFICACIÓN DEL RIESGO'!H74</f>
        <v xml:space="preserve">Presencia de intereses particulares o conductas de recibir o solicitar beneficios por parte de los profesionales asignados para el estudio de predios objeto de materialización del subsidio </v>
      </c>
      <c r="G39" s="167" t="str">
        <f>'3-IDENTIFICACIÓN DEL RIESGO'!L74</f>
        <v>Afectación en el logro de indicadores y metas asociadas a adquisición de predios en zonas focalizadas</v>
      </c>
      <c r="H39" s="573" t="str">
        <f>'4-VALORACIÓN DEL RIESGO'!G42</f>
        <v>Probable</v>
      </c>
      <c r="I39" s="573" t="str">
        <f>'4-VALORACIÓN DEL RIESGO'!AC42</f>
        <v>Catastrófico</v>
      </c>
      <c r="J39" s="573" t="str">
        <f>'4-VALORACIÓN DEL RIESGO'!AE42</f>
        <v>Extremo</v>
      </c>
      <c r="K39" s="570" t="str">
        <f>'4-VALORACIÓN DEL RIESGO'!AF42</f>
        <v>Reducir</v>
      </c>
      <c r="L39" s="139" t="s">
        <v>972</v>
      </c>
      <c r="M39" s="167" t="str">
        <f>'5-CONTROLES'!L74</f>
        <v>Verificar el cumplimiento de requisitos del(los) propietario(s)  y del predio(s), como condiciones mínimas (jurídicas, técnicas y ambientales) para la materialización del subsidio,  mediante la revisión de un expediente en  cada trimestre del año.</v>
      </c>
      <c r="N39" s="152" t="str">
        <f>'5-CONTROLES'!K74</f>
        <v>Un acta de verificación de procedimientos
Formato ACCTI-F-003 Postulación y negociación del predio
Formato ACCTI –F-004 Forma Verificación Condiciones del Propietario
Formato ACCTI-F-005  Forma estudio de títulos
Formato ACCTI-F-091 Forma cruce de información Geográfica
Formato ACCTI-F-007 Forma unificada de visita de caracterización.</v>
      </c>
      <c r="O39" s="167" t="str">
        <f>'5-CONTROLES'!F74</f>
        <v>Subdirección de Acceso a Tierras en Zonas Focalizadas  (Profesionales asignados)</v>
      </c>
      <c r="P39" s="167" t="str">
        <f>'5-CONTROLES'!G74</f>
        <v>Trimestral</v>
      </c>
      <c r="Q39" s="634" t="s">
        <v>928</v>
      </c>
      <c r="R39" s="167" t="str">
        <f>'5-CONTROLES'!AB74</f>
        <v>Fuerte</v>
      </c>
      <c r="S39" s="167" t="str">
        <f>'5-CONTROLES'!AC74</f>
        <v>Fuerte</v>
      </c>
      <c r="T39" s="167" t="str">
        <f>'5-CONTROLES'!AD74</f>
        <v>Fuerte</v>
      </c>
      <c r="U39" s="565" t="str">
        <f>'5-CONTROLES'!AH74</f>
        <v>Fuerte</v>
      </c>
      <c r="V39" s="570" t="str">
        <f>'5-CONTROLES'!AL74</f>
        <v>Improbable</v>
      </c>
      <c r="W39" s="570" t="str">
        <f>'5-CONTROLES'!AP74</f>
        <v>Catastrófico</v>
      </c>
      <c r="X39" s="573" t="str">
        <f>'5-CONTROLES'!AQ74</f>
        <v>Extremo</v>
      </c>
      <c r="Y39" s="570" t="str">
        <f>'5-CONTROLES'!AS74</f>
        <v>Acción preventiva</v>
      </c>
      <c r="Z39" s="139" t="s">
        <v>1052</v>
      </c>
      <c r="AA39" s="634" t="s">
        <v>1053</v>
      </c>
      <c r="AB39" s="634" t="s">
        <v>1047</v>
      </c>
      <c r="AC39" s="634" t="s">
        <v>1054</v>
      </c>
      <c r="AD39" s="641">
        <v>0.7</v>
      </c>
      <c r="AE39" s="155"/>
      <c r="AF39" s="155"/>
      <c r="AG39" s="641">
        <v>0.3</v>
      </c>
      <c r="AH39" s="155"/>
      <c r="AI39" s="155"/>
      <c r="AJ39" s="641">
        <v>0.2</v>
      </c>
      <c r="AK39" s="155"/>
      <c r="AL39" s="155"/>
      <c r="AM39" s="155"/>
      <c r="AN39" s="642">
        <v>0.2</v>
      </c>
      <c r="AO39" s="634"/>
      <c r="AP39" s="641"/>
    </row>
    <row r="40" spans="2:42" ht="102" x14ac:dyDescent="0.25">
      <c r="B40" s="579"/>
      <c r="C40" s="564"/>
      <c r="D40" s="566"/>
      <c r="E40" s="566"/>
      <c r="F40" s="167" t="str">
        <f>'3-IDENTIFICACIÓN DEL RIESGO'!H75</f>
        <v>Desconocimiento de los requisitos establecidos en los  Procedimientos ACCTI-P-016 Materialización del Subsidio  - Adquisición del predio y ACCTI-P-017  Materialización del subsidio- Implementación del proyecto productivo  por parte del equipo profesional asignado</v>
      </c>
      <c r="G40" s="167" t="str">
        <f>'3-IDENTIFICACIÓN DEL RIESGO'!L75</f>
        <v>Investigaciones internas (control interno) o externas (por parte de órganos de control)</v>
      </c>
      <c r="H40" s="575"/>
      <c r="I40" s="575"/>
      <c r="J40" s="575"/>
      <c r="K40" s="572"/>
      <c r="L40" s="140" t="s">
        <v>973</v>
      </c>
      <c r="M40" s="167" t="str">
        <f>'5-CONTROLES'!L75</f>
        <v>Verificar el cumplimiento de requisitos  técnicos y financieros en la implementación del proyecto productivo para la materialización del subsidio,  mediante la revisión de un expediente en  cada trimestre del año.</v>
      </c>
      <c r="N40" s="152" t="str">
        <f>'5-CONTROLES'!K75</f>
        <v>Un acta de verificación de procedimientos
Formato ACCTI-F-019 Estructuración Participativa de Proyectos Productivo
Formato ACCTI-F-013 Plan de compras
Formato ACCTI-F-014 Acta de Entrega de Bienes y Servicios
Formato ACCTI-F-016 Forma  control  de saldos
Formato ACCTI-F-017 Forma cierre técnico y financiero</v>
      </c>
      <c r="O40" s="167" t="str">
        <f>'5-CONTROLES'!F75</f>
        <v>Subdirección de Acceso a Tierras en Zonas Focalizadas  (Profesionales asignados)</v>
      </c>
      <c r="P40" s="167" t="str">
        <f>'5-CONTROLES'!G75</f>
        <v>Trimestral</v>
      </c>
      <c r="Q40" s="643" t="s">
        <v>929</v>
      </c>
      <c r="R40" s="167" t="str">
        <f>'5-CONTROLES'!AB75</f>
        <v>Fuerte</v>
      </c>
      <c r="S40" s="167" t="str">
        <f>'5-CONTROLES'!AC75</f>
        <v>Fuerte</v>
      </c>
      <c r="T40" s="167" t="str">
        <f>'5-CONTROLES'!AD75</f>
        <v>Fuerte</v>
      </c>
      <c r="U40" s="566"/>
      <c r="V40" s="572"/>
      <c r="W40" s="572"/>
      <c r="X40" s="575"/>
      <c r="Y40" s="572"/>
      <c r="Z40" s="140" t="s">
        <v>1055</v>
      </c>
      <c r="AA40" s="155" t="s">
        <v>1056</v>
      </c>
      <c r="AB40" s="155" t="s">
        <v>1057</v>
      </c>
      <c r="AC40" s="155" t="s">
        <v>1058</v>
      </c>
      <c r="AD40" s="641">
        <v>0.7</v>
      </c>
      <c r="AE40" s="644"/>
      <c r="AF40" s="644"/>
      <c r="AG40" s="641">
        <v>0.5</v>
      </c>
      <c r="AH40" s="644"/>
      <c r="AI40" s="644"/>
      <c r="AJ40" s="644"/>
      <c r="AK40" s="644"/>
      <c r="AL40" s="642">
        <v>0.2</v>
      </c>
      <c r="AM40" s="644"/>
      <c r="AN40" s="644"/>
      <c r="AO40" s="644"/>
      <c r="AP40" s="641"/>
    </row>
    <row r="41" spans="2:42" ht="57" customHeight="1" x14ac:dyDescent="0.25">
      <c r="B41" s="579"/>
      <c r="C41" s="563" t="s">
        <v>1171</v>
      </c>
      <c r="D41" s="565" t="str">
        <f>'3-IDENTIFICACIÓN DEL RIESGO'!G76</f>
        <v xml:space="preserve">Manipulación de la información en las diferentes etapas del procedimiento de Revocatoria Directa de la DAT para beneficio propio y/o de particulares </v>
      </c>
      <c r="E41" s="565" t="s">
        <v>386</v>
      </c>
      <c r="F41" s="167" t="str">
        <f>'3-IDENTIFICACIÓN DEL RIESGO'!H76</f>
        <v>En la elaboración del informe técnico-jurídico preliminar y definitivo, se puede favorecer intereses a particulares a efectos de establecer el inicio fase administrativa y/o judicial</v>
      </c>
      <c r="G41" s="167" t="str">
        <f>'3-IDENTIFICACIÓN DEL RIESGO'!L76</f>
        <v>Afectación en el logro de indicadores y metas asociadas a Limitación a la Propiedad aprobadas en al SATN</v>
      </c>
      <c r="H41" s="573" t="str">
        <f>'4-VALORACIÓN DEL RIESGO'!G43</f>
        <v>Probable</v>
      </c>
      <c r="I41" s="573" t="str">
        <f>'4-VALORACIÓN DEL RIESGO'!AC43</f>
        <v>Catastrófico</v>
      </c>
      <c r="J41" s="573" t="str">
        <f>'4-VALORACIÓN DEL RIESGO'!AE43</f>
        <v>Extremo</v>
      </c>
      <c r="K41" s="570" t="str">
        <f>'4-VALORACIÓN DEL RIESGO'!AF43</f>
        <v>Reducir</v>
      </c>
      <c r="L41" s="140" t="s">
        <v>974</v>
      </c>
      <c r="M41" s="167" t="str">
        <f>'5-CONTROLES'!L76</f>
        <v>Revisar e impulsar los procesos de revocatoria en curso, mediante diligenciamiento de la lista de chequeo y/o matriz de revocatoria</v>
      </c>
      <c r="N41" s="152" t="str">
        <f>'5-CONTROLES'!K76</f>
        <v>ACCTI-F-120-Lista de chequeo de revocatoria Ley 160/19994
ACCTI-F-121-Lista de chequeo de revocatoria Decreto Ley 902/2017 
ACCTI-F-097 Matriz de Revocatoria actualizada</v>
      </c>
      <c r="O41" s="167" t="str">
        <f>'5-CONTROLES'!F76</f>
        <v>Subdirección de Acceso a Tierras por Demanda y Descongestión   (Profesionales asignados)</v>
      </c>
      <c r="P41" s="167" t="str">
        <f>'5-CONTROLES'!G76</f>
        <v>Trimestral</v>
      </c>
      <c r="Q41" s="643" t="s">
        <v>930</v>
      </c>
      <c r="R41" s="167" t="str">
        <f>'5-CONTROLES'!AB76</f>
        <v>Fuerte</v>
      </c>
      <c r="S41" s="167" t="str">
        <f>'5-CONTROLES'!AC76</f>
        <v>Fuerte</v>
      </c>
      <c r="T41" s="167" t="str">
        <f>'5-CONTROLES'!AD76</f>
        <v>Fuerte</v>
      </c>
      <c r="U41" s="565" t="str">
        <f>'5-CONTROLES'!AH76</f>
        <v>Fuerte</v>
      </c>
      <c r="V41" s="570" t="str">
        <f>'5-CONTROLES'!AL76</f>
        <v>Improbable</v>
      </c>
      <c r="W41" s="570" t="str">
        <f>'5-CONTROLES'!AP76</f>
        <v>Catastrófico</v>
      </c>
      <c r="X41" s="573" t="str">
        <f>'5-CONTROLES'!AQ76</f>
        <v>Extremo</v>
      </c>
      <c r="Y41" s="570" t="str">
        <f>'5-CONTROLES'!AS76</f>
        <v>Acción preventiva</v>
      </c>
      <c r="Z41" s="140" t="s">
        <v>1059</v>
      </c>
      <c r="AA41" s="155" t="s">
        <v>1060</v>
      </c>
      <c r="AB41" s="155" t="s">
        <v>1047</v>
      </c>
      <c r="AC41" s="155" t="s">
        <v>1061</v>
      </c>
      <c r="AD41" s="641">
        <v>0.9</v>
      </c>
      <c r="AE41" s="155"/>
      <c r="AF41" s="155"/>
      <c r="AG41" s="641">
        <v>0.9</v>
      </c>
      <c r="AH41" s="155"/>
      <c r="AI41" s="155"/>
      <c r="AJ41" s="155"/>
      <c r="AK41" s="155"/>
      <c r="AL41" s="155"/>
      <c r="AM41" s="155"/>
      <c r="AN41" s="155"/>
      <c r="AO41" s="155"/>
      <c r="AP41" s="641"/>
    </row>
    <row r="42" spans="2:42" ht="73.5" customHeight="1" x14ac:dyDescent="0.25">
      <c r="B42" s="579"/>
      <c r="C42" s="564"/>
      <c r="D42" s="566"/>
      <c r="E42" s="566"/>
      <c r="F42" s="167" t="str">
        <f>'3-IDENTIFICACIÓN DEL RIESGO'!H77</f>
        <v>Desconocimiento de los requisitos establecidos en el Procedimiento ACCTI-P-005 Revocatoria Baldíos a Persona Natural -Ley 160/94 y ACCTI-P-014 Titulación de Baldíos POSPR, por parte de colaboradores nuevos que ingresan al Grupo de Revocatoria</v>
      </c>
      <c r="G42" s="167" t="str">
        <f>'3-IDENTIFICACIÓN DEL RIESGO'!L77</f>
        <v>Investigaciones internas (control interno) o externas (por parte de órganos de control)</v>
      </c>
      <c r="H42" s="575"/>
      <c r="I42" s="575"/>
      <c r="J42" s="575"/>
      <c r="K42" s="572"/>
      <c r="L42" s="140" t="s">
        <v>975</v>
      </c>
      <c r="M42" s="167" t="str">
        <f>'5-CONTROLES'!L77</f>
        <v>Incorporar oportunamente, la solicitud o información de la revocatoria en la forma ACCTI-F-097 Matriz de Revocatoria Directa</v>
      </c>
      <c r="N42" s="167" t="str">
        <f>'5-CONTROLES'!K77</f>
        <v>ACCTI-F-097 Matriz de Revocatoria actualizada</v>
      </c>
      <c r="O42" s="167" t="str">
        <f>'5-CONTROLES'!F77</f>
        <v>Subdirección de Acceso a Tierras por Demanda y Descongestión   (Profesionales asignados)</v>
      </c>
      <c r="P42" s="167" t="str">
        <f>'5-CONTROLES'!G77</f>
        <v>Trimestral</v>
      </c>
      <c r="Q42" s="155" t="s">
        <v>931</v>
      </c>
      <c r="R42" s="167" t="str">
        <f>'5-CONTROLES'!AB77</f>
        <v>Fuerte</v>
      </c>
      <c r="S42" s="167" t="str">
        <f>'5-CONTROLES'!AC77</f>
        <v>Fuerte</v>
      </c>
      <c r="T42" s="167" t="str">
        <f>'5-CONTROLES'!AD77</f>
        <v>Fuerte</v>
      </c>
      <c r="U42" s="566"/>
      <c r="V42" s="572"/>
      <c r="W42" s="572"/>
      <c r="X42" s="575"/>
      <c r="Y42" s="572"/>
      <c r="Z42" s="140" t="s">
        <v>1062</v>
      </c>
      <c r="AA42" s="645" t="s">
        <v>1063</v>
      </c>
      <c r="AB42" s="155" t="s">
        <v>1064</v>
      </c>
      <c r="AC42" s="155" t="s">
        <v>1065</v>
      </c>
      <c r="AD42" s="641">
        <v>0.9</v>
      </c>
      <c r="AE42" s="155"/>
      <c r="AF42" s="155"/>
      <c r="AG42" s="641">
        <v>0.3</v>
      </c>
      <c r="AH42" s="155"/>
      <c r="AI42" s="155"/>
      <c r="AJ42" s="155"/>
      <c r="AK42" s="641">
        <v>0.3</v>
      </c>
      <c r="AL42" s="155"/>
      <c r="AM42" s="155"/>
      <c r="AN42" s="641">
        <v>0.3</v>
      </c>
      <c r="AO42" s="155"/>
      <c r="AP42" s="641"/>
    </row>
    <row r="43" spans="2:42" ht="71.25" customHeight="1" x14ac:dyDescent="0.25">
      <c r="B43" s="579"/>
      <c r="C43" s="563" t="s">
        <v>1172</v>
      </c>
      <c r="D43" s="565" t="str">
        <f>'3-IDENTIFICACIÓN DEL RIESGO'!G78</f>
        <v>Manipulación de la información entregada a las  subdirecciones misionales según el  POSPR-P-006 P Procedimiento Único de Ordenamiento Social de la Propiedad,  para beneficio propio o de terceros</v>
      </c>
      <c r="E43" s="565" t="s">
        <v>386</v>
      </c>
      <c r="F43" s="167" t="str">
        <f>'3-IDENTIFICACIÓN DEL RIESGO'!H78</f>
        <v>Presencia de intereses particulares o conductas de recibir o solicitar beneficios por parte de los profesionales asignados para la adjudicación de predios baldíos en las zonas focalizadas</v>
      </c>
      <c r="G43" s="167" t="str">
        <f>'3-IDENTIFICACIÓN DEL RIESGO'!L78</f>
        <v>Afectación en el logro de indicadores y metas asociadas a adjudicación de predios baldíos y bienes fiscales patrimoniales en los municipios focalizados</v>
      </c>
      <c r="H43" s="573" t="str">
        <f>'4-VALORACIÓN DEL RIESGO'!G44</f>
        <v>Probable</v>
      </c>
      <c r="I43" s="573" t="str">
        <f>'4-VALORACIÓN DEL RIESGO'!AC44</f>
        <v>Catastrófico</v>
      </c>
      <c r="J43" s="573" t="str">
        <f>'4-VALORACIÓN DEL RIESGO'!AE44</f>
        <v>Extremo</v>
      </c>
      <c r="K43" s="570" t="str">
        <f>'4-VALORACIÓN DEL RIESGO'!AF44</f>
        <v>Reducir</v>
      </c>
      <c r="L43" s="140" t="s">
        <v>976</v>
      </c>
      <c r="M43" s="167" t="str">
        <f>'5-CONTROLES'!L78</f>
        <v>Verificar, semestralmente, la realización del informe técnico jurídico preliminar, con base en el análisis de la información aportada del procedimiento de un expediente.</v>
      </c>
      <c r="N43" s="167" t="str">
        <f>'5-CONTROLES'!K78</f>
        <v>Un Acta de verificación
Formato  POSPR-F-014 INFORME TÉCNICO JURÍDICO PRELIMINAR.
Resolución de Apertura Trámite Administrativo( notificada).</v>
      </c>
      <c r="O43" s="167" t="str">
        <f>'5-CONTROLES'!F78</f>
        <v>Subdirección de Acceso a Tierras en Zonas Focalizadas  (Profesionales asignados)</v>
      </c>
      <c r="P43" s="167" t="str">
        <f>'5-CONTROLES'!G78</f>
        <v>Semestral</v>
      </c>
      <c r="Q43" s="643" t="s">
        <v>932</v>
      </c>
      <c r="R43" s="167" t="str">
        <f>'5-CONTROLES'!AB78</f>
        <v>Fuerte</v>
      </c>
      <c r="S43" s="167" t="str">
        <f>'5-CONTROLES'!AC78</f>
        <v>Fuerte</v>
      </c>
      <c r="T43" s="167" t="str">
        <f>'5-CONTROLES'!AD78</f>
        <v>Fuerte</v>
      </c>
      <c r="U43" s="565" t="str">
        <f>'5-CONTROLES'!AH78</f>
        <v>Fuerte</v>
      </c>
      <c r="V43" s="570" t="str">
        <f>'5-CONTROLES'!AL78</f>
        <v>Improbable</v>
      </c>
      <c r="W43" s="570" t="str">
        <f>'5-CONTROLES'!AP78</f>
        <v>Catastrófico</v>
      </c>
      <c r="X43" s="573" t="str">
        <f>'5-CONTROLES'!AQ78</f>
        <v>Extremo</v>
      </c>
      <c r="Y43" s="570" t="str">
        <f>'5-CONTROLES'!AS78</f>
        <v>Acción preventiva</v>
      </c>
      <c r="Z43" s="140" t="s">
        <v>1066</v>
      </c>
      <c r="AA43" s="155" t="s">
        <v>1067</v>
      </c>
      <c r="AB43" s="155" t="s">
        <v>1047</v>
      </c>
      <c r="AC43" s="155" t="s">
        <v>1068</v>
      </c>
      <c r="AD43" s="641">
        <v>0.7</v>
      </c>
      <c r="AE43" s="155"/>
      <c r="AF43" s="155"/>
      <c r="AG43" s="641">
        <v>0.3</v>
      </c>
      <c r="AH43" s="641"/>
      <c r="AI43" s="641"/>
      <c r="AJ43" s="641"/>
      <c r="AK43" s="641"/>
      <c r="AL43" s="641"/>
      <c r="AM43" s="641"/>
      <c r="AN43" s="641">
        <v>0.4</v>
      </c>
      <c r="AO43" s="641"/>
      <c r="AP43" s="641"/>
    </row>
    <row r="44" spans="2:42" ht="75" customHeight="1" x14ac:dyDescent="0.25">
      <c r="B44" s="579"/>
      <c r="C44" s="564"/>
      <c r="D44" s="566"/>
      <c r="E44" s="566"/>
      <c r="F44" s="167" t="str">
        <f>'3-IDENTIFICACIÓN DEL RIESGO'!H79</f>
        <v>Desconocimiento de los requisitos establecidos en el Procedimiento POSPR-P-006 PROCEDIMIENTO ÚNICO DE ORDENAMIENTO SOCIAL DE LA PROPIEDAD, para la adjudicación de predios baldíos en los municipios focalizados, por parte del equipo profesional asignado</v>
      </c>
      <c r="G44" s="167" t="str">
        <f>'3-IDENTIFICACIÓN DEL RIESGO'!L79</f>
        <v>Investigaciones internas (control interno) o externas (por parte de órganos de control)</v>
      </c>
      <c r="H44" s="575"/>
      <c r="I44" s="575"/>
      <c r="J44" s="575"/>
      <c r="K44" s="572"/>
      <c r="L44" s="140" t="s">
        <v>977</v>
      </c>
      <c r="M44" s="167" t="str">
        <f>'5-CONTROLES'!L79</f>
        <v>Verificar, semestralmente, la realización del informe técnico jurídico definitivo y la expedición  del Acto Administrativo de cierre, con base en el análisis de la información aportada del procedimiento de un expediente.</v>
      </c>
      <c r="N44" s="167" t="str">
        <f>'5-CONTROLES'!K79</f>
        <v xml:space="preserve">Un Acta de verificación
Formato POSPR-F-015 INFORME TÉCNICO JURÍDICO DEFINITIVO.
Resolución de Cierre de Trámite Administrativo (notificada)
Folio de Matricula Inmobiliaria. </v>
      </c>
      <c r="O44" s="167" t="str">
        <f>'5-CONTROLES'!F79</f>
        <v>Subdirección de Acceso a Tierras en Zonas Focalizadas  (Profesionales asignados)</v>
      </c>
      <c r="P44" s="167" t="str">
        <f>'5-CONTROLES'!G79</f>
        <v>Semestral</v>
      </c>
      <c r="Q44" s="643" t="s">
        <v>933</v>
      </c>
      <c r="R44" s="167" t="str">
        <f>'5-CONTROLES'!AB79</f>
        <v>Fuerte</v>
      </c>
      <c r="S44" s="167" t="str">
        <f>'5-CONTROLES'!AC79</f>
        <v>Fuerte</v>
      </c>
      <c r="T44" s="167" t="str">
        <f>'5-CONTROLES'!AD79</f>
        <v>Fuerte</v>
      </c>
      <c r="U44" s="566"/>
      <c r="V44" s="572"/>
      <c r="W44" s="572"/>
      <c r="X44" s="575"/>
      <c r="Y44" s="572"/>
      <c r="Z44" s="140" t="s">
        <v>1069</v>
      </c>
      <c r="AA44" s="155" t="s">
        <v>1070</v>
      </c>
      <c r="AB44" s="155" t="s">
        <v>1071</v>
      </c>
      <c r="AC44" s="155" t="s">
        <v>1058</v>
      </c>
      <c r="AD44" s="641">
        <v>0.7</v>
      </c>
      <c r="AE44" s="644"/>
      <c r="AF44" s="644"/>
      <c r="AG44" s="641">
        <v>0.45</v>
      </c>
      <c r="AH44" s="644"/>
      <c r="AI44" s="644"/>
      <c r="AJ44" s="644"/>
      <c r="AK44" s="641">
        <v>0.25</v>
      </c>
      <c r="AL44" s="644"/>
      <c r="AM44" s="644"/>
      <c r="AN44" s="644"/>
      <c r="AO44" s="644"/>
      <c r="AP44" s="644"/>
    </row>
    <row r="45" spans="2:42" ht="84.75" customHeight="1" x14ac:dyDescent="0.25">
      <c r="B45" s="579"/>
      <c r="C45" s="563" t="s">
        <v>1173</v>
      </c>
      <c r="D45" s="565" t="str">
        <f>'3-IDENTIFICACIÓN DEL RIESGO'!G80</f>
        <v>Adquisición de predios para enfoque diferencial étnico sin pleno cumplimiento de requisitos o por fuera de las necesidades y prioridades establecidos por la ANT, para beneficio de particulares</v>
      </c>
      <c r="E45" s="565" t="s">
        <v>386</v>
      </c>
      <c r="F45" s="565" t="str">
        <f>'3-IDENTIFICACIÓN DEL RIESGO'!H80</f>
        <v xml:space="preserve">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 </v>
      </c>
      <c r="G45" s="565" t="str">
        <f>'3-IDENTIFICACIÓN DEL RIESGO'!L80</f>
        <v>Detrimento patrimonial debido al abuso indebido de los recursos de la entidad.</v>
      </c>
      <c r="H45" s="573" t="str">
        <f>'4-VALORACIÓN DEL RIESGO'!G45</f>
        <v>Probable</v>
      </c>
      <c r="I45" s="573" t="str">
        <f>'4-VALORACIÓN DEL RIESGO'!AC45</f>
        <v>Catastrófico</v>
      </c>
      <c r="J45" s="573" t="str">
        <f>'4-VALORACIÓN DEL RIESGO'!AE45</f>
        <v>Extremo</v>
      </c>
      <c r="K45" s="570" t="str">
        <f>'4-VALORACIÓN DEL RIESGO'!AF45</f>
        <v>Reducir</v>
      </c>
      <c r="L45" s="567" t="s">
        <v>978</v>
      </c>
      <c r="M45" s="565" t="str">
        <f>'5-CONTROLES'!L80</f>
        <v>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oferta voluntaria de predios. Si el responsable de presentar la oferta no diligencia la forma de manera adecuada no se debe continuar el proceso hasta que se subsane la situación.</v>
      </c>
      <c r="N45" s="565" t="str">
        <f>'5-CONTROLES'!K80</f>
        <v>El formato de oferta voluntaria de predios debidamente diligenciado con los anexos.</v>
      </c>
      <c r="O45" s="565" t="str">
        <f>'5-CONTROLES'!F80</f>
        <v>Profesional Jurídico Interviniente DAE</v>
      </c>
      <c r="P45" s="565" t="str">
        <f>'5-CONTROLES'!G80</f>
        <v>Según programación cada vez que se les asigne una oferta voluntaria para adquirir un predio</v>
      </c>
      <c r="Q45" s="646" t="s">
        <v>934</v>
      </c>
      <c r="R45" s="565" t="str">
        <f>'5-CONTROLES'!AB80</f>
        <v>Fuerte</v>
      </c>
      <c r="S45" s="565" t="str">
        <f>'5-CONTROLES'!AC80</f>
        <v>Fuerte</v>
      </c>
      <c r="T45" s="565" t="str">
        <f>'5-CONTROLES'!AD80</f>
        <v>Fuerte</v>
      </c>
      <c r="U45" s="565" t="str">
        <f>'5-CONTROLES'!AH80</f>
        <v>Fuerte</v>
      </c>
      <c r="V45" s="570" t="str">
        <f>'5-CONTROLES'!AL80</f>
        <v>Improbable</v>
      </c>
      <c r="W45" s="570" t="str">
        <f>'5-CONTROLES'!AP80</f>
        <v>Moderado</v>
      </c>
      <c r="X45" s="573" t="str">
        <f>'5-CONTROLES'!AQ80</f>
        <v>Moderado</v>
      </c>
      <c r="Y45" s="570" t="str">
        <f>'5-CONTROLES'!AS80</f>
        <v>Acción preventiva</v>
      </c>
      <c r="Z45" s="567" t="s">
        <v>1072</v>
      </c>
      <c r="AA45" s="637" t="s">
        <v>1073</v>
      </c>
      <c r="AB45" s="637" t="s">
        <v>1074</v>
      </c>
      <c r="AC45" s="637" t="s">
        <v>1075</v>
      </c>
      <c r="AD45" s="647">
        <v>1</v>
      </c>
      <c r="AE45" s="637"/>
      <c r="AF45" s="637"/>
      <c r="AG45" s="637"/>
      <c r="AH45" s="637"/>
      <c r="AI45" s="637"/>
      <c r="AJ45" s="637"/>
      <c r="AK45" s="637">
        <v>1</v>
      </c>
      <c r="AL45" s="637"/>
      <c r="AM45" s="637"/>
      <c r="AN45" s="637"/>
      <c r="AO45" s="637"/>
      <c r="AP45" s="647"/>
    </row>
    <row r="46" spans="2:42" ht="15" customHeight="1" x14ac:dyDescent="0.25">
      <c r="B46" s="579"/>
      <c r="C46" s="564"/>
      <c r="D46" s="566"/>
      <c r="E46" s="566"/>
      <c r="F46" s="566"/>
      <c r="G46" s="566"/>
      <c r="H46" s="575"/>
      <c r="I46" s="575"/>
      <c r="J46" s="575"/>
      <c r="K46" s="572"/>
      <c r="L46" s="568"/>
      <c r="M46" s="566"/>
      <c r="N46" s="566"/>
      <c r="O46" s="566"/>
      <c r="P46" s="566"/>
      <c r="Q46" s="648"/>
      <c r="R46" s="566"/>
      <c r="S46" s="566"/>
      <c r="T46" s="566"/>
      <c r="U46" s="566"/>
      <c r="V46" s="572"/>
      <c r="W46" s="572"/>
      <c r="X46" s="575"/>
      <c r="Y46" s="572"/>
      <c r="Z46" s="568"/>
      <c r="AA46" s="214"/>
      <c r="AB46" s="214"/>
      <c r="AC46" s="214"/>
      <c r="AD46" s="649"/>
      <c r="AE46" s="214"/>
      <c r="AF46" s="214"/>
      <c r="AG46" s="214"/>
      <c r="AH46" s="214"/>
      <c r="AI46" s="214"/>
      <c r="AJ46" s="214"/>
      <c r="AK46" s="214"/>
      <c r="AL46" s="214"/>
      <c r="AM46" s="214"/>
      <c r="AN46" s="214"/>
      <c r="AO46" s="214"/>
      <c r="AP46" s="649"/>
    </row>
    <row r="47" spans="2:42" ht="89.25" customHeight="1" x14ac:dyDescent="0.25">
      <c r="B47" s="579"/>
      <c r="C47" s="563" t="s">
        <v>1174</v>
      </c>
      <c r="D47" s="565" t="str">
        <f>'3-IDENTIFICACIÓN DEL RIESGO'!G82</f>
        <v>Desviación de recursos en el desarrollo del proceso de la iniciativa Comunitaria con enfoque diferencial étnico y enfoque de genero, para beneficio de un contratista o funcionario o un tercero.</v>
      </c>
      <c r="E47" s="565" t="s">
        <v>386</v>
      </c>
      <c r="F47" s="167" t="str">
        <f>'3-IDENTIFICACIÓN DEL RIESGO'!H82</f>
        <v>Omisión de la construcción participativa de la iniciativa comunitaria</v>
      </c>
      <c r="G47" s="167" t="str">
        <f>'3-IDENTIFICACIÓN DEL RIESGO'!L82</f>
        <v>Vulneración en derechos colectivos de comunidades.</v>
      </c>
      <c r="H47" s="573" t="str">
        <f>'4-VALORACIÓN DEL RIESGO'!G46</f>
        <v>Posible</v>
      </c>
      <c r="I47" s="573" t="str">
        <f>'4-VALORACIÓN DEL RIESGO'!AC46</f>
        <v>Catastrófico</v>
      </c>
      <c r="J47" s="573" t="str">
        <f>'4-VALORACIÓN DEL RIESGO'!AE46</f>
        <v>Extremo</v>
      </c>
      <c r="K47" s="570" t="str">
        <f>'4-VALORACIÓN DEL RIESGO'!AF46</f>
        <v>Reducir</v>
      </c>
      <c r="L47" s="139" t="s">
        <v>979</v>
      </c>
      <c r="M47" s="167" t="str">
        <f>'5-CONTROLES'!L82</f>
        <v>El equipo técnico de Iniciativas Comunitarias de la Dirección de Asuntos Étnicos siempre que haya una solicitud de iniciativa deberá programar con la comunidad la socialización y formulación participativa de la iniciativa de acuerdo a lo establecido en la guía operativa para la implementación de iniciativas comunitarias. Conforme a los resultados de la socialización y formulación se dejará evidenciando todas las acciones realizadas por parte del grupo técnico de Iniciativas Comunitarias, las evidencias se registraran en un acta de socialización de la guía y formulación participativa de la iniciativa comunitaria.</v>
      </c>
      <c r="N47" s="167" t="str">
        <f>'5-CONTROLES'!K82</f>
        <v>Las evidencias se registraran en un acta de socialización de la guía y formulación participativa de la iniciativa comunitaria.</v>
      </c>
      <c r="O47" s="167" t="str">
        <f>'5-CONTROLES'!F82</f>
        <v>El Equipo técnico de iniciativas comunitarias de la Dirección de Asuntos Étnicos.</v>
      </c>
      <c r="P47" s="167" t="str">
        <f>'5-CONTROLES'!G82</f>
        <v>Siempre que haya un proceso de formulación de iniciativa comunitaria.</v>
      </c>
      <c r="Q47" s="634" t="s">
        <v>935</v>
      </c>
      <c r="R47" s="167" t="str">
        <f>'5-CONTROLES'!AB82</f>
        <v>Moderado</v>
      </c>
      <c r="S47" s="167" t="str">
        <f>'5-CONTROLES'!AC82</f>
        <v>Fuerte</v>
      </c>
      <c r="T47" s="167" t="str">
        <f>'5-CONTROLES'!AD82</f>
        <v>Moderado</v>
      </c>
      <c r="U47" s="565" t="str">
        <f>'5-CONTROLES'!AH82</f>
        <v>Moderado</v>
      </c>
      <c r="V47" s="570" t="str">
        <f>'5-CONTROLES'!AL82</f>
        <v>Improbable</v>
      </c>
      <c r="W47" s="570" t="str">
        <f>'5-CONTROLES'!AP82</f>
        <v>Mayor</v>
      </c>
      <c r="X47" s="573" t="str">
        <f>'5-CONTROLES'!AQ82</f>
        <v>Alto</v>
      </c>
      <c r="Y47" s="570" t="str">
        <f>'5-CONTROLES'!AS82</f>
        <v>Acción preventiva</v>
      </c>
      <c r="Z47" s="139" t="s">
        <v>1076</v>
      </c>
      <c r="AA47" s="155" t="s">
        <v>1077</v>
      </c>
      <c r="AB47" s="155" t="s">
        <v>1078</v>
      </c>
      <c r="AC47" s="155" t="s">
        <v>1079</v>
      </c>
      <c r="AD47" s="644">
        <v>3</v>
      </c>
      <c r="AE47" s="641"/>
      <c r="AF47" s="644">
        <v>1</v>
      </c>
      <c r="AG47" s="641"/>
      <c r="AH47" s="641"/>
      <c r="AI47" s="641"/>
      <c r="AJ47" s="644">
        <v>1</v>
      </c>
      <c r="AK47" s="641"/>
      <c r="AL47" s="641"/>
      <c r="AM47" s="644">
        <v>1</v>
      </c>
      <c r="AN47" s="641"/>
      <c r="AO47" s="641"/>
      <c r="AP47" s="641"/>
    </row>
    <row r="48" spans="2:42" ht="76.5" x14ac:dyDescent="0.25">
      <c r="B48" s="579"/>
      <c r="C48" s="564"/>
      <c r="D48" s="566"/>
      <c r="E48" s="566"/>
      <c r="F48" s="167" t="str">
        <f>'3-IDENTIFICACIÓN DEL RIESGO'!H83</f>
        <v>Intervención de un tercero en la construcción de la iniciativa comunitaria.</v>
      </c>
      <c r="G48" s="167" t="str">
        <f>'3-IDENTIFICACIÓN DEL RIESGO'!L83</f>
        <v xml:space="preserve">Detrimento patrimonial  </v>
      </c>
      <c r="H48" s="575"/>
      <c r="I48" s="575"/>
      <c r="J48" s="575"/>
      <c r="K48" s="572"/>
      <c r="L48" s="139" t="s">
        <v>980</v>
      </c>
      <c r="M48" s="167" t="str">
        <f>'5-CONTROLES'!L83</f>
        <v>Los miembros del Comité de Compras deben realizar una selección objetiva y transparente de los proveedores, para garantizar la correcta ejecución de la Iniciativa Comunitaria de acuerdo con lo establecido en la guía operativa.</v>
      </c>
      <c r="N48" s="167" t="str">
        <f>'5-CONTROLES'!K83</f>
        <v>Se debe anexar el cuadro de criterios habilitantes para ser proveedor, cuadro comparativo de cotizaciones y el cuadro de criterios de evaluación de las propuestas con los respectivos requisitos legales de los proveedores.</v>
      </c>
      <c r="O48" s="167" t="str">
        <f>'5-CONTROLES'!F83</f>
        <v>El Equipo técnico de iniciativas comunitarias de la Dirección de Asuntos Étnicos.</v>
      </c>
      <c r="P48" s="167" t="str">
        <f>'5-CONTROLES'!G83</f>
        <v>Cuando se realice la selección de la alternativa de gasto o comité de compras de la iniciativa (etapa que se surte en la ejecución de la iniciativa).</v>
      </c>
      <c r="Q48" s="634" t="s">
        <v>936</v>
      </c>
      <c r="R48" s="167" t="str">
        <f>'5-CONTROLES'!AB83</f>
        <v>Moderado</v>
      </c>
      <c r="S48" s="167" t="str">
        <f>'5-CONTROLES'!AC83</f>
        <v>Fuerte</v>
      </c>
      <c r="T48" s="167" t="str">
        <f>'5-CONTROLES'!AD83</f>
        <v>Moderado</v>
      </c>
      <c r="U48" s="566"/>
      <c r="V48" s="572"/>
      <c r="W48" s="572"/>
      <c r="X48" s="575"/>
      <c r="Y48" s="572"/>
      <c r="Z48" s="139" t="s">
        <v>1080</v>
      </c>
      <c r="AA48" s="155" t="s">
        <v>1081</v>
      </c>
      <c r="AB48" s="155" t="s">
        <v>1078</v>
      </c>
      <c r="AC48" s="155" t="s">
        <v>1082</v>
      </c>
      <c r="AD48" s="641">
        <v>1</v>
      </c>
      <c r="AE48" s="644"/>
      <c r="AF48" s="644"/>
      <c r="AG48" s="644"/>
      <c r="AH48" s="644"/>
      <c r="AI48" s="644"/>
      <c r="AJ48" s="641">
        <v>0.5</v>
      </c>
      <c r="AK48" s="644"/>
      <c r="AL48" s="644"/>
      <c r="AM48" s="644"/>
      <c r="AN48" s="644"/>
      <c r="AO48" s="641">
        <v>0.5</v>
      </c>
      <c r="AP48" s="644"/>
    </row>
    <row r="49" spans="2:42" ht="51" customHeight="1" x14ac:dyDescent="0.25">
      <c r="B49" s="579"/>
      <c r="C49" s="563" t="s">
        <v>1175</v>
      </c>
      <c r="D49" s="565" t="str">
        <f>'3-IDENTIFICACIÓN DEL RIESGO'!G84</f>
        <v>Dilación en la atención a las solicitudes de comunidades étnicas favoreciendo intereses particulares.</v>
      </c>
      <c r="E49" s="565" t="s">
        <v>386</v>
      </c>
      <c r="F49" s="565" t="str">
        <f>'3-IDENTIFICACIÓN DEL RIESGO'!H84</f>
        <v>Aplicación del manual de criterios de priorización para la atención de solicitudes de comunidades étnicas con intereses particulares.</v>
      </c>
      <c r="G49" s="565" t="str">
        <f>'3-IDENTIFICACIÓN DEL RIESGO'!L84</f>
        <v>Inequidad por no atención a las solicitudes presentadas por comunidades Étnicas</v>
      </c>
      <c r="H49" s="573" t="str">
        <f>'4-VALORACIÓN DEL RIESGO'!G47</f>
        <v>Rara Vez</v>
      </c>
      <c r="I49" s="573" t="str">
        <f>'4-VALORACIÓN DEL RIESGO'!AC47</f>
        <v>Mayor</v>
      </c>
      <c r="J49" s="573" t="str">
        <f>'4-VALORACIÓN DEL RIESGO'!AE47</f>
        <v>Alto</v>
      </c>
      <c r="K49" s="570" t="str">
        <f>'4-VALORACIÓN DEL RIESGO'!AF47</f>
        <v>Reducir</v>
      </c>
      <c r="L49" s="563" t="s">
        <v>981</v>
      </c>
      <c r="M49" s="565" t="str">
        <f>'5-CONTROLES'!L84</f>
        <v>Realizar control mediante matriz de seguimiento a los procedimientos de formalización para comunidades étnicas (Indígenas y Negras).</v>
      </c>
      <c r="N49" s="565" t="str">
        <f>'5-CONTROLES'!K84</f>
        <v>Matriz de seguimiento de la ejecución del Plan de Atención para comunidades étnicas.</v>
      </c>
      <c r="O49" s="565" t="str">
        <f>'5-CONTROLES'!F84</f>
        <v>Equipo de la Subdirección de Asuntos Étnicos</v>
      </c>
      <c r="P49" s="565" t="str">
        <f>'5-CONTROLES'!G84</f>
        <v>Siempre que se radique una solicitud ante la ANT.</v>
      </c>
      <c r="Q49" s="637" t="s">
        <v>937</v>
      </c>
      <c r="R49" s="565" t="str">
        <f>'5-CONTROLES'!AB84</f>
        <v>Moderado</v>
      </c>
      <c r="S49" s="565" t="str">
        <f>'5-CONTROLES'!AC84</f>
        <v>Fuerte</v>
      </c>
      <c r="T49" s="565" t="str">
        <f>'5-CONTROLES'!AD84</f>
        <v>Moderado</v>
      </c>
      <c r="U49" s="565" t="str">
        <f>'5-CONTROLES'!AH84</f>
        <v>Moderado</v>
      </c>
      <c r="V49" s="570" t="str">
        <f>'5-CONTROLES'!AL84</f>
        <v>Rara Vez</v>
      </c>
      <c r="W49" s="570" t="str">
        <f>'5-CONTROLES'!AP84</f>
        <v>Mayor</v>
      </c>
      <c r="X49" s="573" t="str">
        <f>'5-CONTROLES'!AQ84</f>
        <v>Alto</v>
      </c>
      <c r="Y49" s="570" t="str">
        <f>'5-CONTROLES'!AS84</f>
        <v>Acción preventiva</v>
      </c>
      <c r="Z49" s="563" t="s">
        <v>1083</v>
      </c>
      <c r="AA49" s="637" t="s">
        <v>1084</v>
      </c>
      <c r="AB49" s="637" t="s">
        <v>1085</v>
      </c>
      <c r="AC49" s="637" t="s">
        <v>1086</v>
      </c>
      <c r="AD49" s="647">
        <v>3</v>
      </c>
      <c r="AE49" s="647"/>
      <c r="AF49" s="647">
        <v>1</v>
      </c>
      <c r="AG49" s="647"/>
      <c r="AH49" s="647"/>
      <c r="AI49" s="647"/>
      <c r="AJ49" s="647">
        <v>1</v>
      </c>
      <c r="AK49" s="647"/>
      <c r="AL49" s="647"/>
      <c r="AM49" s="647">
        <v>1</v>
      </c>
      <c r="AN49" s="647"/>
      <c r="AO49" s="647"/>
      <c r="AP49" s="647"/>
    </row>
    <row r="50" spans="2:42" ht="15" customHeight="1" x14ac:dyDescent="0.25">
      <c r="B50" s="579"/>
      <c r="C50" s="564"/>
      <c r="D50" s="566"/>
      <c r="E50" s="566"/>
      <c r="F50" s="566"/>
      <c r="G50" s="566"/>
      <c r="H50" s="575"/>
      <c r="I50" s="575"/>
      <c r="J50" s="575"/>
      <c r="K50" s="572"/>
      <c r="L50" s="564"/>
      <c r="M50" s="566"/>
      <c r="N50" s="566"/>
      <c r="O50" s="566"/>
      <c r="P50" s="566"/>
      <c r="Q50" s="214"/>
      <c r="R50" s="566"/>
      <c r="S50" s="566"/>
      <c r="T50" s="566"/>
      <c r="U50" s="566"/>
      <c r="V50" s="572"/>
      <c r="W50" s="572"/>
      <c r="X50" s="575"/>
      <c r="Y50" s="572"/>
      <c r="Z50" s="564"/>
      <c r="AA50" s="214"/>
      <c r="AB50" s="214"/>
      <c r="AC50" s="214"/>
      <c r="AD50" s="649"/>
      <c r="AE50" s="649"/>
      <c r="AF50" s="649"/>
      <c r="AG50" s="649"/>
      <c r="AH50" s="649"/>
      <c r="AI50" s="649"/>
      <c r="AJ50" s="649"/>
      <c r="AK50" s="649"/>
      <c r="AL50" s="649"/>
      <c r="AM50" s="649"/>
      <c r="AN50" s="649"/>
      <c r="AO50" s="649"/>
      <c r="AP50" s="649"/>
    </row>
    <row r="51" spans="2:42" ht="58.5" customHeight="1" x14ac:dyDescent="0.25">
      <c r="B51" s="579"/>
      <c r="C51" s="563" t="s">
        <v>1176</v>
      </c>
      <c r="D51" s="565" t="str">
        <f>'3-IDENTIFICACIÓN DEL RIESGO'!G86</f>
        <v>Favorecimiento en la atención de solicitudes de formalización de territorios colectivos a comunidades étnicas específicas por parte de la Subdirección de Asuntos Étnicos, desconociendo el principio de equidad.</v>
      </c>
      <c r="E51" s="565" t="s">
        <v>386</v>
      </c>
      <c r="F51" s="565" t="str">
        <f>'3-IDENTIFICACIÓN DEL RIESGO'!H86</f>
        <v>Desconocimiento intencional por parte del encargado del trámite de la fecha de presentación de las solicitudes para favorecimiento a un tercero con fines particulares inobservando los criterios de priorización y ponderación.</v>
      </c>
      <c r="G51" s="565" t="str">
        <f>'3-IDENTIFICACIÓN DEL RIESGO'!L86</f>
        <v>Inequidad por no atención a las solicitudes presentadas por comunidades Étnicas</v>
      </c>
      <c r="H51" s="573" t="str">
        <f>'4-VALORACIÓN DEL RIESGO'!G48</f>
        <v>Improbable</v>
      </c>
      <c r="I51" s="573" t="str">
        <f>'4-VALORACIÓN DEL RIESGO'!AC48</f>
        <v>Catastrófico</v>
      </c>
      <c r="J51" s="573" t="str">
        <f>'4-VALORACIÓN DEL RIESGO'!AE48</f>
        <v>Extremo</v>
      </c>
      <c r="K51" s="570" t="str">
        <f>'4-VALORACIÓN DEL RIESGO'!AF48</f>
        <v>Reducir</v>
      </c>
      <c r="L51" s="563" t="s">
        <v>982</v>
      </c>
      <c r="M51" s="565" t="str">
        <f>'5-CONTROLES'!L86</f>
        <v>Elaborar un acta de revisión mensual correspondiente al seguimiento llevada a cabo entre la Subdirección de Asuntos Étnicos su Equipo de Planeación y el Equipo del procedimiento de formalización para revisar los diferentes procedimientos de formalización con el respectivo soporte de asistencia donde se evidencia el estado y ruta a seguir.</v>
      </c>
      <c r="N51" s="565" t="str">
        <f>'5-CONTROLES'!K86</f>
        <v>Acta de revisión de seguimiento a los diferentes procedimientos de formalización, con el respectivo soporte de asistencia.</v>
      </c>
      <c r="O51" s="565" t="str">
        <f>'5-CONTROLES'!F86</f>
        <v>Equipo de la Subdirección de Asuntos Étnicos</v>
      </c>
      <c r="P51" s="565" t="str">
        <f>'5-CONTROLES'!G86</f>
        <v>La Subdirección de Asuntos Étnicos realiza Mesas técnicas de seguimiento mensual donde se verifica por cada procedimiento de formalización el estado y ruta a seguir.</v>
      </c>
      <c r="Q51" s="637" t="s">
        <v>938</v>
      </c>
      <c r="R51" s="565" t="str">
        <f>'5-CONTROLES'!AB86</f>
        <v>Fuerte</v>
      </c>
      <c r="S51" s="565" t="str">
        <f>'5-CONTROLES'!AC86</f>
        <v>Fuerte</v>
      </c>
      <c r="T51" s="565" t="str">
        <f>'5-CONTROLES'!AD86</f>
        <v>Fuerte</v>
      </c>
      <c r="U51" s="565" t="str">
        <f>'5-CONTROLES'!AH86</f>
        <v>Fuerte</v>
      </c>
      <c r="V51" s="570" t="str">
        <f>'5-CONTROLES'!AL86</f>
        <v>Rara Vez</v>
      </c>
      <c r="W51" s="570" t="str">
        <f>'5-CONTROLES'!AP86</f>
        <v>Catastrófico</v>
      </c>
      <c r="X51" s="573" t="str">
        <f>'5-CONTROLES'!AQ86</f>
        <v>Extremo</v>
      </c>
      <c r="Y51" s="570" t="str">
        <f>'5-CONTROLES'!AS86</f>
        <v>Acción preventiva</v>
      </c>
      <c r="Z51" s="563" t="s">
        <v>1087</v>
      </c>
      <c r="AA51" s="637" t="s">
        <v>1088</v>
      </c>
      <c r="AB51" s="637" t="s">
        <v>1085</v>
      </c>
      <c r="AC51" s="637" t="s">
        <v>1089</v>
      </c>
      <c r="AD51" s="638">
        <v>0.5</v>
      </c>
      <c r="AE51" s="650"/>
      <c r="AF51" s="650"/>
      <c r="AG51" s="638">
        <v>0.25</v>
      </c>
      <c r="AH51" s="650"/>
      <c r="AI51" s="650"/>
      <c r="AJ51" s="650"/>
      <c r="AK51" s="650"/>
      <c r="AL51" s="650"/>
      <c r="AM51" s="650"/>
      <c r="AN51" s="650"/>
      <c r="AO51" s="638">
        <v>0.25</v>
      </c>
      <c r="AP51" s="650"/>
    </row>
    <row r="52" spans="2:42" ht="15" customHeight="1" x14ac:dyDescent="0.25">
      <c r="B52" s="579"/>
      <c r="C52" s="564"/>
      <c r="D52" s="566"/>
      <c r="E52" s="566"/>
      <c r="F52" s="566"/>
      <c r="G52" s="566"/>
      <c r="H52" s="575"/>
      <c r="I52" s="575"/>
      <c r="J52" s="575"/>
      <c r="K52" s="572"/>
      <c r="L52" s="564"/>
      <c r="M52" s="566"/>
      <c r="N52" s="566"/>
      <c r="O52" s="566"/>
      <c r="P52" s="566"/>
      <c r="Q52" s="214"/>
      <c r="R52" s="566"/>
      <c r="S52" s="566"/>
      <c r="T52" s="566"/>
      <c r="U52" s="566"/>
      <c r="V52" s="572"/>
      <c r="W52" s="572"/>
      <c r="X52" s="575"/>
      <c r="Y52" s="572"/>
      <c r="Z52" s="564"/>
      <c r="AA52" s="214"/>
      <c r="AB52" s="214"/>
      <c r="AC52" s="214"/>
      <c r="AD52" s="639"/>
      <c r="AE52" s="651"/>
      <c r="AF52" s="651"/>
      <c r="AG52" s="639"/>
      <c r="AH52" s="651"/>
      <c r="AI52" s="651"/>
      <c r="AJ52" s="651"/>
      <c r="AK52" s="651"/>
      <c r="AL52" s="651"/>
      <c r="AM52" s="651"/>
      <c r="AN52" s="651"/>
      <c r="AO52" s="639"/>
      <c r="AP52" s="651"/>
    </row>
    <row r="53" spans="2:42" ht="65.25" customHeight="1" x14ac:dyDescent="0.25">
      <c r="B53" s="579"/>
      <c r="C53" s="563" t="s">
        <v>1177</v>
      </c>
      <c r="D53" s="565" t="str">
        <f>'3-IDENTIFICACIÓN DEL RIESGO'!G88</f>
        <v>Solicitud y/o aceptación de dádivas en UGT por agilizar trámites o proferir decisiones administrativas en beneficio de un particular y/o tercero para la adjudicación de bienes</v>
      </c>
      <c r="E53" s="565" t="s">
        <v>386</v>
      </c>
      <c r="F53" s="167" t="str">
        <f>'3-IDENTIFICACIÓN DEL RIESGO'!H88</f>
        <v>1. Falta de estrategias para potencializar la cultura de legalidad, transparencia y sentido de pertenencia</v>
      </c>
      <c r="G53" s="565" t="str">
        <f>'3-IDENTIFICACIÓN DEL RIESGO'!L88</f>
        <v>1. Afectación de credibilidad e imagen institucional</v>
      </c>
      <c r="H53" s="573" t="str">
        <f>'4-VALORACIÓN DEL RIESGO'!G49</f>
        <v>Probable</v>
      </c>
      <c r="I53" s="573" t="str">
        <f>'4-VALORACIÓN DEL RIESGO'!AC49</f>
        <v>Catastrófico</v>
      </c>
      <c r="J53" s="573" t="str">
        <f>'4-VALORACIÓN DEL RIESGO'!AE49</f>
        <v>Extremo</v>
      </c>
      <c r="K53" s="570" t="str">
        <f>'4-VALORACIÓN DEL RIESGO'!AF49</f>
        <v>Reducir</v>
      </c>
      <c r="L53" s="563" t="s">
        <v>983</v>
      </c>
      <c r="M53" s="565" t="str">
        <f>'5-CONTROLES'!L88</f>
        <v>Jornada de capacitación a los colaboradores de las Unidades de Gestión Territorial, con el fin de que conozcan las sanciones a las cuales son merecedores en caso de incurrir en actos de corrupción</v>
      </c>
      <c r="N53" s="565" t="str">
        <f>'5-CONTROLES'!K88</f>
        <v>Listas de asistencia y/o actas de reunión</v>
      </c>
      <c r="O53" s="565" t="str">
        <f>'5-CONTROLES'!F88</f>
        <v>Líderes UGT</v>
      </c>
      <c r="P53" s="565" t="str">
        <f>'5-CONTROLES'!G88</f>
        <v>Según programación</v>
      </c>
      <c r="Q53" s="637" t="s">
        <v>925</v>
      </c>
      <c r="R53" s="565" t="str">
        <f>'5-CONTROLES'!AB88</f>
        <v>Fuerte</v>
      </c>
      <c r="S53" s="565" t="str">
        <f>'5-CONTROLES'!AC88</f>
        <v>Moderado</v>
      </c>
      <c r="T53" s="565" t="str">
        <f>'5-CONTROLES'!AD88</f>
        <v>Moderado</v>
      </c>
      <c r="U53" s="565" t="str">
        <f>'5-CONTROLES'!AH88</f>
        <v>Moderado</v>
      </c>
      <c r="V53" s="570" t="str">
        <f>'5-CONTROLES'!AL88</f>
        <v>Posible</v>
      </c>
      <c r="W53" s="570" t="str">
        <f>'5-CONTROLES'!AP88</f>
        <v>Catastrófico</v>
      </c>
      <c r="X53" s="573" t="str">
        <f>'5-CONTROLES'!AQ88</f>
        <v>Extremo</v>
      </c>
      <c r="Y53" s="570" t="str">
        <f>'5-CONTROLES'!AS88</f>
        <v>Acción preventiva</v>
      </c>
      <c r="Z53" s="563" t="s">
        <v>1090</v>
      </c>
      <c r="AA53" s="637" t="s">
        <v>1025</v>
      </c>
      <c r="AB53" s="637" t="s">
        <v>699</v>
      </c>
      <c r="AC53" s="637" t="s">
        <v>925</v>
      </c>
      <c r="AD53" s="647">
        <v>1</v>
      </c>
      <c r="AE53" s="637"/>
      <c r="AF53" s="637"/>
      <c r="AG53" s="637"/>
      <c r="AH53" s="647">
        <v>1</v>
      </c>
      <c r="AI53" s="650"/>
      <c r="AJ53" s="650"/>
      <c r="AK53" s="650"/>
      <c r="AL53" s="650"/>
      <c r="AM53" s="650"/>
      <c r="AN53" s="650"/>
      <c r="AO53" s="650"/>
      <c r="AP53" s="650"/>
    </row>
    <row r="54" spans="2:42" ht="45.75" customHeight="1" x14ac:dyDescent="0.25">
      <c r="B54" s="579"/>
      <c r="C54" s="564"/>
      <c r="D54" s="566"/>
      <c r="E54" s="566"/>
      <c r="F54" s="167" t="str">
        <f>'3-IDENTIFICACIÓN DEL RIESGO'!H89</f>
        <v>2. Baja cobertura de capacitaciones frente a responsabilidades disciplinarias, fiscales o penales por incurrir en potenciales actos de corrupción con alcance a contratistas y funcionarios</v>
      </c>
      <c r="G54" s="566"/>
      <c r="H54" s="575"/>
      <c r="I54" s="575"/>
      <c r="J54" s="575"/>
      <c r="K54" s="572"/>
      <c r="L54" s="564"/>
      <c r="M54" s="566"/>
      <c r="N54" s="566"/>
      <c r="O54" s="566"/>
      <c r="P54" s="566"/>
      <c r="Q54" s="214"/>
      <c r="R54" s="566"/>
      <c r="S54" s="566"/>
      <c r="T54" s="566"/>
      <c r="U54" s="566"/>
      <c r="V54" s="572"/>
      <c r="W54" s="572"/>
      <c r="X54" s="575"/>
      <c r="Y54" s="572"/>
      <c r="Z54" s="564"/>
      <c r="AA54" s="214"/>
      <c r="AB54" s="214"/>
      <c r="AC54" s="214"/>
      <c r="AD54" s="649"/>
      <c r="AE54" s="214"/>
      <c r="AF54" s="214"/>
      <c r="AG54" s="214"/>
      <c r="AH54" s="649"/>
      <c r="AI54" s="651"/>
      <c r="AJ54" s="651"/>
      <c r="AK54" s="651"/>
      <c r="AL54" s="651"/>
      <c r="AM54" s="651"/>
      <c r="AN54" s="651"/>
      <c r="AO54" s="651"/>
      <c r="AP54" s="651"/>
    </row>
    <row r="55" spans="2:42" ht="69.75" customHeight="1" x14ac:dyDescent="0.25">
      <c r="B55" s="576" t="str">
        <f>'3-IDENTIFICACIÓN DEL RIESGO'!B90</f>
        <v>Administración de Tierras.</v>
      </c>
      <c r="C55" s="563" t="s">
        <v>1178</v>
      </c>
      <c r="D55" s="565" t="str">
        <f>'3-IDENTIFICACIÓN DEL RIESGO'!G90</f>
        <v>Solicitud o aceptación de dádivas por agilizar trámites o proferir decisiones administrativas relacionadas con solicitudes de limitación a la propiedad para beneficio de un particular y/o tercero</v>
      </c>
      <c r="E55" s="565" t="s">
        <v>386</v>
      </c>
      <c r="F55" s="167" t="str">
        <f>'3-IDENTIFICACIÓN DEL RIESGO'!H90</f>
        <v xml:space="preserve">Presencia de intereses particulares o conductas de recibir o solicitar beneficios en la verificación del estudio del caso recibido para limitación de la propiedad por parte del profesional de SATN designado para el trámite </v>
      </c>
      <c r="G55" s="167" t="str">
        <f>'3-IDENTIFICACIÓN DEL RIESGO'!L90</f>
        <v>Detrimento patrimonial o defraudación tanto de los particulares como del Estado</v>
      </c>
      <c r="H55" s="573" t="str">
        <f>'4-VALORACIÓN DEL RIESGO'!G50</f>
        <v>Probable</v>
      </c>
      <c r="I55" s="573" t="str">
        <f>'4-VALORACIÓN DEL RIESGO'!AC50</f>
        <v>Catastrófico</v>
      </c>
      <c r="J55" s="573" t="str">
        <f>'4-VALORACIÓN DEL RIESGO'!AE50</f>
        <v>Extremo</v>
      </c>
      <c r="K55" s="570" t="str">
        <f>'4-VALORACIÓN DEL RIESGO'!AF50</f>
        <v>Reducir</v>
      </c>
      <c r="L55" s="140" t="s">
        <v>984</v>
      </c>
      <c r="M55" s="167" t="str">
        <f>'5-CONTROLES'!L90</f>
        <v>Registrar en cada decisión de Limitación a la Propiedad proferida, la validación por parte del líder de Limitación o delegado a la Propiedad y el Asesor de la Subdirección de Administración de Tierras de la Nación-SATN.</v>
      </c>
      <c r="N55" s="167" t="str">
        <f>'5-CONTROLES'!K90</f>
        <v>Comunicaciones de Limitación a la Propiedad con vistos buenos.</v>
      </c>
      <c r="O55" s="167" t="str">
        <f>'5-CONTROLES'!F90</f>
        <v>Subdirección de Administración de Tierras de la Nación  (Profesionales asignados)</v>
      </c>
      <c r="P55" s="167" t="str">
        <f>'5-CONTROLES'!G90</f>
        <v>Trimestral</v>
      </c>
      <c r="Q55" s="643" t="s">
        <v>939</v>
      </c>
      <c r="R55" s="167" t="str">
        <f>'5-CONTROLES'!AB90</f>
        <v>Fuerte</v>
      </c>
      <c r="S55" s="167" t="str">
        <f>'5-CONTROLES'!AC90</f>
        <v>Fuerte</v>
      </c>
      <c r="T55" s="167" t="str">
        <f>'5-CONTROLES'!AD90</f>
        <v>Fuerte</v>
      </c>
      <c r="U55" s="565" t="str">
        <f>'5-CONTROLES'!AH90</f>
        <v>Fuerte</v>
      </c>
      <c r="V55" s="570" t="str">
        <f>'5-CONTROLES'!AL90</f>
        <v>Improbable</v>
      </c>
      <c r="W55" s="570" t="str">
        <f>'5-CONTROLES'!AP90</f>
        <v>Moderado</v>
      </c>
      <c r="X55" s="573" t="str">
        <f>'5-CONTROLES'!AQ90</f>
        <v>Moderado</v>
      </c>
      <c r="Y55" s="570" t="str">
        <f>'5-CONTROLES'!AS90</f>
        <v>Acción preventiva</v>
      </c>
      <c r="Z55" s="140" t="s">
        <v>1091</v>
      </c>
      <c r="AA55" s="634" t="s">
        <v>1092</v>
      </c>
      <c r="AB55" s="634" t="s">
        <v>1047</v>
      </c>
      <c r="AC55" s="634" t="s">
        <v>1093</v>
      </c>
      <c r="AD55" s="642">
        <v>0.7</v>
      </c>
      <c r="AE55" s="634"/>
      <c r="AF55" s="642">
        <v>0.5</v>
      </c>
      <c r="AG55" s="634"/>
      <c r="AH55" s="642"/>
      <c r="AI55" s="634"/>
      <c r="AJ55" s="634"/>
      <c r="AK55" s="634"/>
      <c r="AL55" s="642">
        <v>0.2</v>
      </c>
      <c r="AM55" s="634"/>
      <c r="AN55" s="634"/>
      <c r="AO55" s="634"/>
      <c r="AP55" s="634"/>
    </row>
    <row r="56" spans="2:42" ht="69.75" customHeight="1" x14ac:dyDescent="0.25">
      <c r="B56" s="576"/>
      <c r="C56" s="564"/>
      <c r="D56" s="566"/>
      <c r="E56" s="566"/>
      <c r="F56" s="167" t="str">
        <f>'3-IDENTIFICACIÓN DEL RIESGO'!H91</f>
        <v>Desconocimiento de los requisitos establecidos en el Procedimiento ADMTI-P-006 Limitación a la Propiedad por parte de colaboradores nuevos que ingresan al grupo funcional de LP en la SATN</v>
      </c>
      <c r="G56" s="167" t="str">
        <f>'3-IDENTIFICACIÓN DEL RIESGO'!L91</f>
        <v>Investigaciones internas (control interno) o externas (por parte de órganos de control)</v>
      </c>
      <c r="H56" s="575"/>
      <c r="I56" s="575"/>
      <c r="J56" s="575"/>
      <c r="K56" s="572"/>
      <c r="L56" s="140" t="s">
        <v>985</v>
      </c>
      <c r="M56" s="167" t="str">
        <f>'5-CONTROLES'!L91</f>
        <v>Garantizar el cumplimiento de lo controles del procedimiento, mediante la revisión cuatrimestral, hecha por el profesional (líder) del grupo funcional,  en dos decisiones administrativas.</v>
      </c>
      <c r="N56" s="167" t="str">
        <f>'5-CONTROLES'!K91</f>
        <v>Acta de reunión de revisión aleatoria de decisiones sobre Limitación a la Propiedad</v>
      </c>
      <c r="O56" s="167" t="str">
        <f>'5-CONTROLES'!F91</f>
        <v>Subdirección de Administración de Tierras de la Nación  (Profesionales asignados)</v>
      </c>
      <c r="P56" s="167" t="str">
        <f>'5-CONTROLES'!G91</f>
        <v>Cuatrimestral</v>
      </c>
      <c r="Q56" s="643" t="s">
        <v>940</v>
      </c>
      <c r="R56" s="167" t="str">
        <f>'5-CONTROLES'!AB91</f>
        <v>Fuerte</v>
      </c>
      <c r="S56" s="167" t="str">
        <f>'5-CONTROLES'!AC91</f>
        <v>Fuerte</v>
      </c>
      <c r="T56" s="167" t="str">
        <f>'5-CONTROLES'!AD91</f>
        <v>Fuerte</v>
      </c>
      <c r="U56" s="566"/>
      <c r="V56" s="572"/>
      <c r="W56" s="572"/>
      <c r="X56" s="575"/>
      <c r="Y56" s="572"/>
      <c r="Z56" s="140" t="s">
        <v>1094</v>
      </c>
      <c r="AA56" s="634" t="s">
        <v>1095</v>
      </c>
      <c r="AB56" s="634" t="s">
        <v>1096</v>
      </c>
      <c r="AC56" s="634" t="s">
        <v>1097</v>
      </c>
      <c r="AD56" s="642">
        <v>0.8</v>
      </c>
      <c r="AE56" s="634"/>
      <c r="AF56" s="634"/>
      <c r="AG56" s="642">
        <v>0.5</v>
      </c>
      <c r="AH56" s="642"/>
      <c r="AI56" s="634"/>
      <c r="AJ56" s="634"/>
      <c r="AK56" s="634"/>
      <c r="AL56" s="634"/>
      <c r="AM56" s="642">
        <v>0.3</v>
      </c>
      <c r="AN56" s="634"/>
      <c r="AO56" s="634"/>
      <c r="AP56" s="634"/>
    </row>
    <row r="57" spans="2:42" ht="59.25" customHeight="1" x14ac:dyDescent="0.25">
      <c r="B57" s="576"/>
      <c r="C57" s="563" t="s">
        <v>1179</v>
      </c>
      <c r="D57" s="565" t="str">
        <f>'3-IDENTIFICACIÓN DEL RIESGO'!G92</f>
        <v>Uso de la  información sobre adjudicación  de baldíos a Entidades de Derecho Público para beneficio particular o de terceros</v>
      </c>
      <c r="E57" s="565" t="s">
        <v>386</v>
      </c>
      <c r="F57" s="167" t="str">
        <f>'3-IDENTIFICACIÓN DEL RIESGO'!H92</f>
        <v xml:space="preserve">Presencia de intereses particulares o conductas de recibir o solicitar beneficios en la adjudicación de terrenos baldíos de la Nación a Entidades de Derecho Público por parte del profesional de SATN designado </v>
      </c>
      <c r="G57" s="167" t="str">
        <f>'3-IDENTIFICACIÓN DEL RIESGO'!L92</f>
        <v>Afectación en el logro de indicadores y metas asociadas a Entidades de Derecho Público aprobadas en la SATN</v>
      </c>
      <c r="H57" s="573" t="str">
        <f>'4-VALORACIÓN DEL RIESGO'!G51</f>
        <v>Posible</v>
      </c>
      <c r="I57" s="573" t="str">
        <f>'4-VALORACIÓN DEL RIESGO'!AC51</f>
        <v>Catastrófico</v>
      </c>
      <c r="J57" s="573" t="str">
        <f>'4-VALORACIÓN DEL RIESGO'!AE51</f>
        <v>Extremo</v>
      </c>
      <c r="K57" s="570" t="str">
        <f>'4-VALORACIÓN DEL RIESGO'!AF51</f>
        <v>Reducir</v>
      </c>
      <c r="L57" s="140" t="s">
        <v>986</v>
      </c>
      <c r="M57" s="167" t="str">
        <f>'5-CONTROLES'!L92</f>
        <v>Realizar la revisión jurídica inicial y técnica de las solicitudes de adjudicación de baldíos a Entidades de Derecho Público-EDP, recibidos en la Subdirección de Administración de Tierras de la Nación-SATN.</v>
      </c>
      <c r="N57" s="167" t="str">
        <f>'5-CONTROLES'!K92</f>
        <v>ACCTI-F-065 Forma Auto de Archivo por Desistimiento Tácito o Expreso</v>
      </c>
      <c r="O57" s="167" t="str">
        <f>'5-CONTROLES'!F92</f>
        <v>Subdirección de Administración de Tierras de la Nación  (Profesionales asignados)</v>
      </c>
      <c r="P57" s="167" t="str">
        <f>'5-CONTROLES'!G92</f>
        <v>Cuatrimestral</v>
      </c>
      <c r="Q57" s="643" t="s">
        <v>941</v>
      </c>
      <c r="R57" s="167" t="str">
        <f>'5-CONTROLES'!AB92</f>
        <v>Fuerte</v>
      </c>
      <c r="S57" s="167" t="str">
        <f>'5-CONTROLES'!AC92</f>
        <v>Fuerte</v>
      </c>
      <c r="T57" s="167" t="str">
        <f>'5-CONTROLES'!AD92</f>
        <v>Fuerte</v>
      </c>
      <c r="U57" s="565" t="str">
        <f>'5-CONTROLES'!AH92</f>
        <v>Fuerte</v>
      </c>
      <c r="V57" s="570" t="str">
        <f>'5-CONTROLES'!AL92</f>
        <v>Rara Vez</v>
      </c>
      <c r="W57" s="570" t="str">
        <f>'5-CONTROLES'!AP92</f>
        <v>Moderado</v>
      </c>
      <c r="X57" s="573" t="str">
        <f>'5-CONTROLES'!AQ92</f>
        <v>Moderado</v>
      </c>
      <c r="Y57" s="570" t="str">
        <f>'5-CONTROLES'!AS92</f>
        <v>Acción preventiva</v>
      </c>
      <c r="Z57" s="140" t="s">
        <v>1098</v>
      </c>
      <c r="AA57" s="634" t="s">
        <v>1099</v>
      </c>
      <c r="AB57" s="634" t="s">
        <v>1047</v>
      </c>
      <c r="AC57" s="634" t="s">
        <v>1100</v>
      </c>
      <c r="AD57" s="642">
        <v>0.7</v>
      </c>
      <c r="AE57" s="634"/>
      <c r="AF57" s="642">
        <v>0.5</v>
      </c>
      <c r="AG57" s="634"/>
      <c r="AH57" s="642"/>
      <c r="AI57" s="634"/>
      <c r="AJ57" s="634"/>
      <c r="AK57" s="634"/>
      <c r="AL57" s="642">
        <v>0.2</v>
      </c>
      <c r="AM57" s="634"/>
      <c r="AN57" s="634"/>
      <c r="AO57" s="634"/>
      <c r="AP57" s="634"/>
    </row>
    <row r="58" spans="2:42" ht="60" customHeight="1" x14ac:dyDescent="0.25">
      <c r="B58" s="576"/>
      <c r="C58" s="564"/>
      <c r="D58" s="566"/>
      <c r="E58" s="566"/>
      <c r="F58" s="167" t="str">
        <f>'3-IDENTIFICACIÓN DEL RIESGO'!H93</f>
        <v>Desconocimiento de los requisitos establecidos en el Procedimiento de Adjudicación de Baldíos a Entidades de Derecho Público por colaboradores nuevos que ingresan al grupo funcional de EDP en la SATN</v>
      </c>
      <c r="G58" s="167" t="str">
        <f>'3-IDENTIFICACIÓN DEL RIESGO'!L93</f>
        <v>Investigaciones internas (control interno) o externas (por parte de órganos de control)</v>
      </c>
      <c r="H58" s="575"/>
      <c r="I58" s="575"/>
      <c r="J58" s="575"/>
      <c r="K58" s="572"/>
      <c r="L58" s="140" t="s">
        <v>987</v>
      </c>
      <c r="M58" s="167" t="str">
        <f>'5-CONTROLES'!L93</f>
        <v>Actualizar la matriz de seguimiento de solicitudes de Entidades de Derecho Público-EDP, según trámites adelantados.</v>
      </c>
      <c r="N58" s="167" t="str">
        <f>'5-CONTROLES'!K93</f>
        <v>ACCTI-F-032  Matriz de seguimiento de solicitudes de EDP</v>
      </c>
      <c r="O58" s="167" t="str">
        <f>'5-CONTROLES'!F93</f>
        <v>Subdirección de Administración de Tierras de la Nación  (Profesionales asignados)</v>
      </c>
      <c r="P58" s="167" t="str">
        <f>'5-CONTROLES'!G93</f>
        <v>Cuatrimestral</v>
      </c>
      <c r="Q58" s="643" t="s">
        <v>942</v>
      </c>
      <c r="R58" s="167" t="str">
        <f>'5-CONTROLES'!AB93</f>
        <v>Fuerte</v>
      </c>
      <c r="S58" s="167" t="str">
        <f>'5-CONTROLES'!AC93</f>
        <v>Fuerte</v>
      </c>
      <c r="T58" s="167" t="str">
        <f>'5-CONTROLES'!AD93</f>
        <v>Fuerte</v>
      </c>
      <c r="U58" s="566"/>
      <c r="V58" s="572"/>
      <c r="W58" s="572"/>
      <c r="X58" s="575"/>
      <c r="Y58" s="572"/>
      <c r="Z58" s="140" t="s">
        <v>1101</v>
      </c>
      <c r="AA58" s="634" t="s">
        <v>1102</v>
      </c>
      <c r="AB58" s="634" t="s">
        <v>1103</v>
      </c>
      <c r="AC58" s="634" t="s">
        <v>1104</v>
      </c>
      <c r="AD58" s="642">
        <v>0.7</v>
      </c>
      <c r="AE58" s="634"/>
      <c r="AF58" s="634"/>
      <c r="AG58" s="642">
        <v>0.5</v>
      </c>
      <c r="AH58" s="642"/>
      <c r="AI58" s="634"/>
      <c r="AJ58" s="634"/>
      <c r="AK58" s="634"/>
      <c r="AL58" s="634"/>
      <c r="AM58" s="642">
        <v>0.2</v>
      </c>
      <c r="AN58" s="634"/>
      <c r="AO58" s="634"/>
      <c r="AP58" s="634"/>
    </row>
    <row r="59" spans="2:42" ht="39" customHeight="1" x14ac:dyDescent="0.25">
      <c r="B59" s="576"/>
      <c r="C59" s="563" t="s">
        <v>1180</v>
      </c>
      <c r="D59" s="565" t="str">
        <f>'3-IDENTIFICACIÓN DEL RIESGO'!G94</f>
        <v>Ofrecer en la UGT promesa de éxito en la realización o priorización de un trámite a cambio de un beneficio personal</v>
      </c>
      <c r="E59" s="565" t="s">
        <v>386</v>
      </c>
      <c r="F59" s="167" t="str">
        <f>'3-IDENTIFICACIÓN DEL RIESGO'!H94</f>
        <v>1. Falta de ética profesional del funcionario o personal vinculado a la entidad.</v>
      </c>
      <c r="G59" s="565" t="str">
        <f>'3-IDENTIFICACIÓN DEL RIESGO'!L94</f>
        <v>1. Afectación de credibilidad e imagen institucional</v>
      </c>
      <c r="H59" s="573" t="str">
        <f>'4-VALORACIÓN DEL RIESGO'!G52</f>
        <v>Probable</v>
      </c>
      <c r="I59" s="573" t="str">
        <f>'4-VALORACIÓN DEL RIESGO'!AC52</f>
        <v>Catastrófico</v>
      </c>
      <c r="J59" s="573" t="str">
        <f>'4-VALORACIÓN DEL RIESGO'!AE52</f>
        <v>Extremo</v>
      </c>
      <c r="K59" s="570" t="str">
        <f>'4-VALORACIÓN DEL RIESGO'!AF52</f>
        <v>Reducir</v>
      </c>
      <c r="L59" s="567" t="s">
        <v>988</v>
      </c>
      <c r="M59" s="565" t="str">
        <f>'5-CONTROLES'!L94</f>
        <v>Jornada de capacitación a los colaboradores de las Unidades de Gestión Territorial, con el fin de que conozcan las sanciones a las cuales son merecedores en caso de incurrir en actos de corrupción</v>
      </c>
      <c r="N59" s="565" t="str">
        <f>'5-CONTROLES'!K94</f>
        <v>Listas de asistencia y/o actas de reunión</v>
      </c>
      <c r="O59" s="565" t="str">
        <f>'5-CONTROLES'!F94</f>
        <v>Líderes UGT</v>
      </c>
      <c r="P59" s="565" t="str">
        <f>'5-CONTROLES'!G94</f>
        <v>Según programación</v>
      </c>
      <c r="Q59" s="646" t="s">
        <v>925</v>
      </c>
      <c r="R59" s="565" t="str">
        <f>'5-CONTROLES'!AB94</f>
        <v>Fuerte</v>
      </c>
      <c r="S59" s="565" t="str">
        <f>'5-CONTROLES'!AC94</f>
        <v>Moderado</v>
      </c>
      <c r="T59" s="565" t="str">
        <f>'5-CONTROLES'!AD94</f>
        <v>Moderado</v>
      </c>
      <c r="U59" s="565" t="str">
        <f>'5-CONTROLES'!AH94</f>
        <v>Moderado</v>
      </c>
      <c r="V59" s="570" t="str">
        <f>'5-CONTROLES'!AL94</f>
        <v>Posible</v>
      </c>
      <c r="W59" s="570" t="str">
        <f>'5-CONTROLES'!AP94</f>
        <v>Catastrófico</v>
      </c>
      <c r="X59" s="573" t="str">
        <f>'5-CONTROLES'!AQ94</f>
        <v>Extremo</v>
      </c>
      <c r="Y59" s="570" t="str">
        <f>'5-CONTROLES'!AS94</f>
        <v>Acción preventiva</v>
      </c>
      <c r="Z59" s="567" t="s">
        <v>1105</v>
      </c>
      <c r="AA59" s="637" t="s">
        <v>1025</v>
      </c>
      <c r="AB59" s="637" t="s">
        <v>699</v>
      </c>
      <c r="AC59" s="637" t="s">
        <v>925</v>
      </c>
      <c r="AD59" s="647">
        <v>1</v>
      </c>
      <c r="AE59" s="637"/>
      <c r="AF59" s="637"/>
      <c r="AG59" s="637"/>
      <c r="AH59" s="647">
        <v>1</v>
      </c>
      <c r="AI59" s="637"/>
      <c r="AJ59" s="637"/>
      <c r="AK59" s="637"/>
      <c r="AL59" s="637"/>
      <c r="AM59" s="637"/>
      <c r="AN59" s="637"/>
      <c r="AO59" s="637"/>
      <c r="AP59" s="637"/>
    </row>
    <row r="60" spans="2:42" ht="27.75" customHeight="1" x14ac:dyDescent="0.25">
      <c r="B60" s="576"/>
      <c r="C60" s="564"/>
      <c r="D60" s="566"/>
      <c r="E60" s="566"/>
      <c r="F60" s="167" t="str">
        <f>'3-IDENTIFICACIÓN DEL RIESGO'!H95</f>
        <v>2. Presiones por las partes interesadas</v>
      </c>
      <c r="G60" s="566"/>
      <c r="H60" s="575"/>
      <c r="I60" s="575"/>
      <c r="J60" s="575"/>
      <c r="K60" s="572"/>
      <c r="L60" s="568"/>
      <c r="M60" s="566"/>
      <c r="N60" s="566"/>
      <c r="O60" s="566"/>
      <c r="P60" s="566"/>
      <c r="Q60" s="648"/>
      <c r="R60" s="566"/>
      <c r="S60" s="566"/>
      <c r="T60" s="566"/>
      <c r="U60" s="566"/>
      <c r="V60" s="572"/>
      <c r="W60" s="572"/>
      <c r="X60" s="575"/>
      <c r="Y60" s="572"/>
      <c r="Z60" s="568"/>
      <c r="AA60" s="214"/>
      <c r="AB60" s="214"/>
      <c r="AC60" s="214"/>
      <c r="AD60" s="649"/>
      <c r="AE60" s="214"/>
      <c r="AF60" s="214"/>
      <c r="AG60" s="214"/>
      <c r="AH60" s="649"/>
      <c r="AI60" s="214"/>
      <c r="AJ60" s="214"/>
      <c r="AK60" s="214"/>
      <c r="AL60" s="214"/>
      <c r="AM60" s="214"/>
      <c r="AN60" s="214"/>
      <c r="AO60" s="214"/>
      <c r="AP60" s="214"/>
    </row>
    <row r="61" spans="2:42" ht="166.5" customHeight="1" x14ac:dyDescent="0.25">
      <c r="B61" s="576" t="str">
        <f>'3-IDENTIFICACIÓN DEL RIESGO'!B110</f>
        <v>Gestión de la Información</v>
      </c>
      <c r="C61" s="563" t="s">
        <v>1181</v>
      </c>
      <c r="D61" s="565" t="str">
        <f>'3-IDENTIFICACIÓN DEL RIESGO'!G110</f>
        <v>Manipulación de la información durante la visita técnica, levantamientos planimétricos prediales en campo y procesamiento en oficina afectando la cabida y linderos de los predios solicitados por el área misional, para beneficios particulares</v>
      </c>
      <c r="E61" s="565" t="s">
        <v>386</v>
      </c>
      <c r="F61" s="565" t="str">
        <f>'3-IDENTIFICACIÓN DEL RIESGO'!H110</f>
        <v>Presencia de intereses particulares para la modificación de la cabida y linderos de los predios; incluidas las conductas de recibir o solicitar por parte de un servidor.</v>
      </c>
      <c r="G61" s="565" t="str">
        <f>'3-IDENTIFICACIÓN DEL RIESGO'!L110</f>
        <v>Afectación en el desarrollo de las actividades misionales</v>
      </c>
      <c r="H61" s="573" t="str">
        <f>'4-VALORACIÓN DEL RIESGO'!G60</f>
        <v>Probable</v>
      </c>
      <c r="I61" s="573" t="str">
        <f>'4-VALORACIÓN DEL RIESGO'!AC60</f>
        <v>Catastrófico</v>
      </c>
      <c r="J61" s="573" t="str">
        <f>'4-VALORACIÓN DEL RIESGO'!AE60</f>
        <v>Extremo</v>
      </c>
      <c r="K61" s="570" t="str">
        <f>'4-VALORACIÓN DEL RIESGO'!AF60</f>
        <v>Reducir</v>
      </c>
      <c r="L61" s="563" t="s">
        <v>989</v>
      </c>
      <c r="M61" s="565" t="str">
        <f>'5-CONTROLES'!L110</f>
        <v>El Asesor de la Dirección General para asuntos de geografía, topografía y catastro (Director de Área) y/o el profesional delegado por el asesor quien se encargará de consolidar la información de Cruce de información geográfica GINFO F-007, levantamiento planimétrico predial (soportes), Redacción Técnica de Linderos GINFO F-009 y planos cada vez que sea requerido por el área misional.
El profesional designado por el Asesor tendrá la responsabilidad de verificar y revisar el procedimiento realizado en campo por medio de la validación de evidencias de los formatos, datos de campo y del proceso de oficina con relación en la construcción de los linderos para la definición de la cabida.
El control de calidad se realiza según procedimiento GINFO-P-012 y circular 10 ANT 2021. En el caso de determinar una No conformidad en el producto, se reporta la misional responsable para que este ajuste la información necesaria; este ajuste es nuevamente sometido a un control de calidad. Ningún informe relacionado con el levantamiento planimétrico predial es entregado al solicitante sin contar con la conformidad de control de calidad.</v>
      </c>
      <c r="N61" s="565" t="str">
        <f>'5-CONTROLES'!K110</f>
        <v>Matriz control de calidad</v>
      </c>
      <c r="O61" s="565" t="str">
        <f>'5-CONTROLES'!F110</f>
        <v>Asesor de la Dirección General para asuntos de geografía, topografía y catastro</v>
      </c>
      <c r="P61" s="565" t="str">
        <f>'5-CONTROLES'!G110</f>
        <v>Cada vez que se reciba una solicitud</v>
      </c>
      <c r="Q61" s="637" t="s">
        <v>943</v>
      </c>
      <c r="R61" s="565" t="str">
        <f>'5-CONTROLES'!AB110</f>
        <v>Fuerte</v>
      </c>
      <c r="S61" s="565" t="str">
        <f>'5-CONTROLES'!AC110</f>
        <v>Moderado</v>
      </c>
      <c r="T61" s="565" t="str">
        <f>'5-CONTROLES'!AD110</f>
        <v>Moderado</v>
      </c>
      <c r="U61" s="565" t="str">
        <f>'5-CONTROLES'!AH110</f>
        <v>Moderado</v>
      </c>
      <c r="V61" s="570" t="str">
        <f>'5-CONTROLES'!AL110</f>
        <v>Posible</v>
      </c>
      <c r="W61" s="570" t="str">
        <f>'5-CONTROLES'!AP110</f>
        <v>Mayor</v>
      </c>
      <c r="X61" s="573" t="str">
        <f>'5-CONTROLES'!AQ110</f>
        <v>Extremo</v>
      </c>
      <c r="Y61" s="570" t="str">
        <f>'5-CONTROLES'!AS110</f>
        <v>Acción preventiva</v>
      </c>
      <c r="Z61" s="563" t="s">
        <v>1106</v>
      </c>
      <c r="AA61" s="637" t="s">
        <v>1107</v>
      </c>
      <c r="AB61" s="637" t="s">
        <v>1108</v>
      </c>
      <c r="AC61" s="637" t="s">
        <v>1109</v>
      </c>
      <c r="AD61" s="637">
        <v>3</v>
      </c>
      <c r="AE61" s="637"/>
      <c r="AF61" s="637">
        <v>1</v>
      </c>
      <c r="AG61" s="637"/>
      <c r="AH61" s="637"/>
      <c r="AI61" s="637"/>
      <c r="AJ61" s="637">
        <v>1</v>
      </c>
      <c r="AK61" s="637"/>
      <c r="AL61" s="637"/>
      <c r="AM61" s="637"/>
      <c r="AN61" s="637">
        <v>1</v>
      </c>
      <c r="AO61" s="637"/>
      <c r="AP61" s="637"/>
    </row>
    <row r="62" spans="2:42" ht="15" customHeight="1" x14ac:dyDescent="0.25">
      <c r="B62" s="576"/>
      <c r="C62" s="564"/>
      <c r="D62" s="566"/>
      <c r="E62" s="566"/>
      <c r="F62" s="566"/>
      <c r="G62" s="566"/>
      <c r="H62" s="575"/>
      <c r="I62" s="575"/>
      <c r="J62" s="575"/>
      <c r="K62" s="572"/>
      <c r="L62" s="564"/>
      <c r="M62" s="566"/>
      <c r="N62" s="566"/>
      <c r="O62" s="566"/>
      <c r="P62" s="566"/>
      <c r="Q62" s="214"/>
      <c r="R62" s="566"/>
      <c r="S62" s="566"/>
      <c r="T62" s="566"/>
      <c r="U62" s="566"/>
      <c r="V62" s="572"/>
      <c r="W62" s="572"/>
      <c r="X62" s="575"/>
      <c r="Y62" s="572"/>
      <c r="Z62" s="564"/>
      <c r="AA62" s="214"/>
      <c r="AB62" s="214"/>
      <c r="AC62" s="214"/>
      <c r="AD62" s="214"/>
      <c r="AE62" s="214"/>
      <c r="AF62" s="214"/>
      <c r="AG62" s="214"/>
      <c r="AH62" s="214"/>
      <c r="AI62" s="214"/>
      <c r="AJ62" s="214"/>
      <c r="AK62" s="214"/>
      <c r="AL62" s="214"/>
      <c r="AM62" s="214"/>
      <c r="AN62" s="214"/>
      <c r="AO62" s="214"/>
      <c r="AP62" s="214"/>
    </row>
    <row r="63" spans="2:42" ht="49.5" customHeight="1" x14ac:dyDescent="0.25">
      <c r="B63" s="578" t="str">
        <f>'3-IDENTIFICACIÓN DEL RIESGO'!B120</f>
        <v>Gestión del Talento Humano</v>
      </c>
      <c r="C63" s="563" t="s">
        <v>1182</v>
      </c>
      <c r="D63" s="565" t="str">
        <f>'3-IDENTIFICACIÓN DEL RIESGO'!G120</f>
        <v>Vinculación de personal sin cumplimiento de requisitos mínimos en beneficio particular o de un tercero.</v>
      </c>
      <c r="E63" s="565" t="s">
        <v>386</v>
      </c>
      <c r="F63" s="167" t="str">
        <f>'3-IDENTIFICACIÓN DEL RIESGO'!H120</f>
        <v xml:space="preserve">Intereses de terceros. Omisión intencional en la aplicación de criterios definidos en el Manual de Funciones, competencias y requisitos o la  modificación de los mismos </v>
      </c>
      <c r="G63" s="167" t="str">
        <f>'3-IDENTIFICACIÓN DEL RIESGO'!L120</f>
        <v xml:space="preserve"> Investigaciones por parte de órganos de control.</v>
      </c>
      <c r="H63" s="573" t="str">
        <f>'4-VALORACIÓN DEL RIESGO'!G65</f>
        <v>Rara Vez</v>
      </c>
      <c r="I63" s="573" t="str">
        <f>'4-VALORACIÓN DEL RIESGO'!AC65</f>
        <v>Mayor</v>
      </c>
      <c r="J63" s="573" t="str">
        <f>'4-VALORACIÓN DEL RIESGO'!AE65</f>
        <v>Alto</v>
      </c>
      <c r="K63" s="570" t="str">
        <f>'4-VALORACIÓN DEL RIESGO'!AF65</f>
        <v>Reducir</v>
      </c>
      <c r="L63" s="563" t="s">
        <v>1201</v>
      </c>
      <c r="M63" s="565" t="str">
        <f>'5-CONTROLES'!L120</f>
        <v>Verificar el cumplimiento de los requisitos exigidos por el empleo a proveer, de acuerdo con los requisitos de Ley y los contemplados en el Manual de Funciones y Competencias Laborales de la Agencia.</v>
      </c>
      <c r="N63" s="565" t="str">
        <f>'5-CONTROLES'!K120</f>
        <v xml:space="preserve">Formato Cumplimiento Requisitos Mínimos GTHU-F-010, diligenciado por el profesional designado. </v>
      </c>
      <c r="O63" s="565" t="str">
        <f>'5-CONTROLES'!F120</f>
        <v>Profesionales de la Subdirección de Talento Humano que realizan verificación de requisitos mínimos</v>
      </c>
      <c r="P63" s="565" t="str">
        <f>'5-CONTROLES'!G120</f>
        <v>Anual</v>
      </c>
      <c r="Q63" s="637" t="s">
        <v>944</v>
      </c>
      <c r="R63" s="565" t="str">
        <f>'5-CONTROLES'!AB120</f>
        <v>Moderado</v>
      </c>
      <c r="S63" s="565" t="str">
        <f>'5-CONTROLES'!AC120</f>
        <v>Fuerte</v>
      </c>
      <c r="T63" s="565" t="str">
        <f>'5-CONTROLES'!AD120</f>
        <v>Moderado</v>
      </c>
      <c r="U63" s="565" t="str">
        <f>'5-CONTROLES'!AH120</f>
        <v>Moderado</v>
      </c>
      <c r="V63" s="570" t="str">
        <f>'5-CONTROLES'!AL120</f>
        <v>Rara Vez</v>
      </c>
      <c r="W63" s="570" t="str">
        <f>'5-CONTROLES'!AP120</f>
        <v>Moderado</v>
      </c>
      <c r="X63" s="573" t="str">
        <f>'5-CONTROLES'!AQ120</f>
        <v>Moderado</v>
      </c>
      <c r="Y63" s="570" t="str">
        <f>'5-CONTROLES'!AS120</f>
        <v>Acción preventiva</v>
      </c>
      <c r="Z63" s="563" t="s">
        <v>1219</v>
      </c>
      <c r="AA63" s="637" t="s">
        <v>1110</v>
      </c>
      <c r="AB63" s="637" t="s">
        <v>1111</v>
      </c>
      <c r="AC63" s="637" t="s">
        <v>1112</v>
      </c>
      <c r="AD63" s="638">
        <v>1</v>
      </c>
      <c r="AE63" s="637"/>
      <c r="AF63" s="637"/>
      <c r="AG63" s="637"/>
      <c r="AH63" s="637"/>
      <c r="AI63" s="637"/>
      <c r="AJ63" s="638"/>
      <c r="AK63" s="637"/>
      <c r="AL63" s="637"/>
      <c r="AM63" s="637"/>
      <c r="AN63" s="637"/>
      <c r="AO63" s="637"/>
      <c r="AP63" s="638">
        <v>1</v>
      </c>
    </row>
    <row r="64" spans="2:42" ht="35.25" customHeight="1" x14ac:dyDescent="0.25">
      <c r="B64" s="579"/>
      <c r="C64" s="564"/>
      <c r="D64" s="566"/>
      <c r="E64" s="566"/>
      <c r="F64" s="167" t="str">
        <f>'3-IDENTIFICACIÓN DEL RIESGO'!H121</f>
        <v xml:space="preserve">  No validación de la información aportada por los aspirantes o verificación sesgada de cumplimiento de requisitos de vinculación.</v>
      </c>
      <c r="G64" s="167" t="str">
        <f>'3-IDENTIFICACIÓN DEL RIESGO'!L121</f>
        <v>Perdida de la credibilidad institucional</v>
      </c>
      <c r="H64" s="575"/>
      <c r="I64" s="575"/>
      <c r="J64" s="575"/>
      <c r="K64" s="572"/>
      <c r="L64" s="564"/>
      <c r="M64" s="566"/>
      <c r="N64" s="566"/>
      <c r="O64" s="566"/>
      <c r="P64" s="566"/>
      <c r="Q64" s="214"/>
      <c r="R64" s="566"/>
      <c r="S64" s="566"/>
      <c r="T64" s="566"/>
      <c r="U64" s="566"/>
      <c r="V64" s="572"/>
      <c r="W64" s="572"/>
      <c r="X64" s="575"/>
      <c r="Y64" s="572"/>
      <c r="Z64" s="564"/>
      <c r="AA64" s="214"/>
      <c r="AB64" s="214"/>
      <c r="AC64" s="214"/>
      <c r="AD64" s="639"/>
      <c r="AE64" s="214"/>
      <c r="AF64" s="214"/>
      <c r="AG64" s="214"/>
      <c r="AH64" s="214"/>
      <c r="AI64" s="214"/>
      <c r="AJ64" s="639"/>
      <c r="AK64" s="214"/>
      <c r="AL64" s="214"/>
      <c r="AM64" s="214"/>
      <c r="AN64" s="214"/>
      <c r="AO64" s="214"/>
      <c r="AP64" s="639"/>
    </row>
    <row r="65" spans="2:42" ht="57.75" customHeight="1" x14ac:dyDescent="0.25">
      <c r="B65" s="579"/>
      <c r="C65" s="563" t="s">
        <v>1183</v>
      </c>
      <c r="D65" s="565" t="str">
        <f>'3-IDENTIFICACIÓN DEL RIESGO'!G122</f>
        <v>Pérdida o manipulación de  expedientes de historia laboral para beneficio personal o de tercero.</v>
      </c>
      <c r="E65" s="565" t="s">
        <v>386</v>
      </c>
      <c r="F65" s="167" t="str">
        <f>'3-IDENTIFICACIÓN DEL RIESGO'!H122</f>
        <v xml:space="preserve"> Interés en ocultar o manipular antecedentes laborales</v>
      </c>
      <c r="G65" s="167" t="str">
        <f>'3-IDENTIFICACIÓN DEL RIESGO'!L122</f>
        <v xml:space="preserve"> Investigaciones por parte de órganos de control</v>
      </c>
      <c r="H65" s="573" t="str">
        <f>'4-VALORACIÓN DEL RIESGO'!G66</f>
        <v>Rara Vez</v>
      </c>
      <c r="I65" s="573" t="str">
        <f>'4-VALORACIÓN DEL RIESGO'!AC66</f>
        <v>Mayor</v>
      </c>
      <c r="J65" s="573" t="str">
        <f>'4-VALORACIÓN DEL RIESGO'!AE66</f>
        <v>Alto</v>
      </c>
      <c r="K65" s="570" t="str">
        <f>'4-VALORACIÓN DEL RIESGO'!AF66</f>
        <v>Reducir</v>
      </c>
      <c r="L65" s="563" t="s">
        <v>1202</v>
      </c>
      <c r="M65" s="565" t="str">
        <f>'5-CONTROLES'!L122</f>
        <v>Diligenciamiento de la hoja de control de los expedientes de hoja de vida por parte del servidor público encargado de la custodia de las hojas de vida</v>
      </c>
      <c r="N65" s="565" t="str">
        <f>'5-CONTROLES'!K122</f>
        <v xml:space="preserve">Reporte Hojas de control de los expedientes de hoja de vida diligenciados </v>
      </c>
      <c r="O65" s="565" t="str">
        <f>'5-CONTROLES'!F122</f>
        <v>Funcionario designado para la custodia de expedientes</v>
      </c>
      <c r="P65" s="565" t="str">
        <f>'5-CONTROLES'!G122</f>
        <v>Anual</v>
      </c>
      <c r="Q65" s="637" t="s">
        <v>945</v>
      </c>
      <c r="R65" s="565" t="str">
        <f>'5-CONTROLES'!AB122</f>
        <v>Moderado</v>
      </c>
      <c r="S65" s="565" t="str">
        <f>'5-CONTROLES'!AC122</f>
        <v>Moderado</v>
      </c>
      <c r="T65" s="565" t="str">
        <f>'5-CONTROLES'!AD122</f>
        <v>Moderado</v>
      </c>
      <c r="U65" s="565" t="str">
        <f>'5-CONTROLES'!AH122</f>
        <v>Moderado</v>
      </c>
      <c r="V65" s="570" t="str">
        <f>'5-CONTROLES'!AL122</f>
        <v>Rara Vez</v>
      </c>
      <c r="W65" s="570" t="str">
        <f>'5-CONTROLES'!AP122</f>
        <v>Moderado</v>
      </c>
      <c r="X65" s="573" t="str">
        <f>'5-CONTROLES'!AQ122</f>
        <v>Moderado</v>
      </c>
      <c r="Y65" s="570" t="str">
        <f>'5-CONTROLES'!AS122</f>
        <v>Acción preventiva</v>
      </c>
      <c r="Z65" s="563" t="s">
        <v>1220</v>
      </c>
      <c r="AA65" s="637" t="s">
        <v>1113</v>
      </c>
      <c r="AB65" s="637" t="s">
        <v>1114</v>
      </c>
      <c r="AC65" s="637" t="s">
        <v>1115</v>
      </c>
      <c r="AD65" s="638">
        <v>0.9</v>
      </c>
      <c r="AE65" s="637"/>
      <c r="AF65" s="637"/>
      <c r="AG65" s="637"/>
      <c r="AH65" s="637"/>
      <c r="AI65" s="637"/>
      <c r="AJ65" s="638"/>
      <c r="AK65" s="637"/>
      <c r="AL65" s="637"/>
      <c r="AM65" s="637"/>
      <c r="AN65" s="637"/>
      <c r="AO65" s="637"/>
      <c r="AP65" s="638">
        <v>0.9</v>
      </c>
    </row>
    <row r="66" spans="2:42" ht="43.5" customHeight="1" x14ac:dyDescent="0.25">
      <c r="B66" s="579"/>
      <c r="C66" s="564"/>
      <c r="D66" s="566"/>
      <c r="E66" s="566"/>
      <c r="F66" s="167" t="str">
        <f>'3-IDENTIFICACIÓN DEL RIESGO'!H123</f>
        <v xml:space="preserve"> Debilidad en la aplicación de controles para la debida custodia de los expedientes</v>
      </c>
      <c r="G66" s="167" t="str">
        <f>'3-IDENTIFICACIÓN DEL RIESGO'!L123</f>
        <v>Pérdida de la credibilidad institucional</v>
      </c>
      <c r="H66" s="575"/>
      <c r="I66" s="575"/>
      <c r="J66" s="575"/>
      <c r="K66" s="572"/>
      <c r="L66" s="564"/>
      <c r="M66" s="566"/>
      <c r="N66" s="566"/>
      <c r="O66" s="566"/>
      <c r="P66" s="566"/>
      <c r="Q66" s="214"/>
      <c r="R66" s="566"/>
      <c r="S66" s="566"/>
      <c r="T66" s="566"/>
      <c r="U66" s="566"/>
      <c r="V66" s="572"/>
      <c r="W66" s="572"/>
      <c r="X66" s="575"/>
      <c r="Y66" s="572"/>
      <c r="Z66" s="564"/>
      <c r="AA66" s="214"/>
      <c r="AB66" s="214"/>
      <c r="AC66" s="214"/>
      <c r="AD66" s="639"/>
      <c r="AE66" s="214"/>
      <c r="AF66" s="214"/>
      <c r="AG66" s="214"/>
      <c r="AH66" s="214"/>
      <c r="AI66" s="214"/>
      <c r="AJ66" s="639"/>
      <c r="AK66" s="214"/>
      <c r="AL66" s="214"/>
      <c r="AM66" s="214"/>
      <c r="AN66" s="214"/>
      <c r="AO66" s="214"/>
      <c r="AP66" s="639"/>
    </row>
    <row r="67" spans="2:42" ht="93.75" customHeight="1" x14ac:dyDescent="0.25">
      <c r="B67" s="579"/>
      <c r="C67" s="563" t="s">
        <v>1184</v>
      </c>
      <c r="D67" s="565" t="str">
        <f>'3-IDENTIFICACIÓN DEL RIESGO'!G124</f>
        <v>Pérdida de documentación en los expedientes de procesos de investigación disciplinaria, en beneficio del o de los investigados</v>
      </c>
      <c r="E67" s="565" t="s">
        <v>386</v>
      </c>
      <c r="F67" s="565" t="str">
        <f>'3-IDENTIFICACIÓN DEL RIESGO'!H124</f>
        <v>Falta de control del expediente disciplinario</v>
      </c>
      <c r="G67" s="167" t="str">
        <f>'3-IDENTIFICACIÓN DEL RIESGO'!L124</f>
        <v>Investigaciones por parte de órganos de control</v>
      </c>
      <c r="H67" s="573" t="str">
        <f>'4-VALORACIÓN DEL RIESGO'!G67</f>
        <v>Posible</v>
      </c>
      <c r="I67" s="573" t="str">
        <f>'4-VALORACIÓN DEL RIESGO'!AC67</f>
        <v>Catastrófico</v>
      </c>
      <c r="J67" s="573" t="str">
        <f>'4-VALORACIÓN DEL RIESGO'!AE67</f>
        <v>Extremo</v>
      </c>
      <c r="K67" s="570" t="str">
        <f>'4-VALORACIÓN DEL RIESGO'!AF67</f>
        <v>Reducir</v>
      </c>
      <c r="L67" s="563" t="s">
        <v>1203</v>
      </c>
      <c r="M67" s="565" t="str">
        <f>'5-CONTROLES'!L124</f>
        <v>Digitalización de expedientes disciplinarios archivados</v>
      </c>
      <c r="N67" s="565" t="str">
        <f>'5-CONTROLES'!K124</f>
        <v>Matriz de seguimiento y control de procesos disciplinarios</v>
      </c>
      <c r="O67" s="565" t="str">
        <f>'5-CONTROLES'!F124</f>
        <v>Control Interno Disciplinario
Secretaría General</v>
      </c>
      <c r="P67" s="565" t="str">
        <f>'5-CONTROLES'!G124</f>
        <v>Trimestral</v>
      </c>
      <c r="Q67" s="637" t="s">
        <v>946</v>
      </c>
      <c r="R67" s="565" t="str">
        <f>'5-CONTROLES'!AB124</f>
        <v>Moderado</v>
      </c>
      <c r="S67" s="565" t="str">
        <f>'5-CONTROLES'!AC124</f>
        <v>Moderado</v>
      </c>
      <c r="T67" s="565" t="str">
        <f>'5-CONTROLES'!AD124</f>
        <v>Moderado</v>
      </c>
      <c r="U67" s="565" t="str">
        <f>'5-CONTROLES'!AH124</f>
        <v>Moderado</v>
      </c>
      <c r="V67" s="570" t="str">
        <f>'5-CONTROLES'!AL124</f>
        <v>Improbable</v>
      </c>
      <c r="W67" s="570" t="str">
        <f>'5-CONTROLES'!AP124</f>
        <v>Catastrófico</v>
      </c>
      <c r="X67" s="573" t="str">
        <f>'5-CONTROLES'!AQ124</f>
        <v>Extremo</v>
      </c>
      <c r="Y67" s="570" t="str">
        <f>'5-CONTROLES'!AS124</f>
        <v>Acción preventiva</v>
      </c>
      <c r="Z67" s="563" t="s">
        <v>1221</v>
      </c>
      <c r="AA67" s="637" t="s">
        <v>1116</v>
      </c>
      <c r="AB67" s="637" t="s">
        <v>1117</v>
      </c>
      <c r="AC67" s="637" t="s">
        <v>1118</v>
      </c>
      <c r="AD67" s="637">
        <v>2</v>
      </c>
      <c r="AE67" s="637"/>
      <c r="AF67" s="637"/>
      <c r="AG67" s="637"/>
      <c r="AH67" s="637"/>
      <c r="AI67" s="637">
        <v>1</v>
      </c>
      <c r="AJ67" s="637"/>
      <c r="AK67" s="637"/>
      <c r="AL67" s="637"/>
      <c r="AM67" s="637">
        <v>1</v>
      </c>
      <c r="AN67" s="637"/>
      <c r="AO67" s="637"/>
      <c r="AP67" s="637"/>
    </row>
    <row r="68" spans="2:42" ht="20.25" customHeight="1" x14ac:dyDescent="0.25">
      <c r="B68" s="579"/>
      <c r="C68" s="564"/>
      <c r="D68" s="566"/>
      <c r="E68" s="566"/>
      <c r="F68" s="566"/>
      <c r="G68" s="167" t="str">
        <f>'3-IDENTIFICACIÓN DEL RIESGO'!L125</f>
        <v>Perdida de credibilidad institucional</v>
      </c>
      <c r="H68" s="575"/>
      <c r="I68" s="575"/>
      <c r="J68" s="575"/>
      <c r="K68" s="572"/>
      <c r="L68" s="564"/>
      <c r="M68" s="566"/>
      <c r="N68" s="566"/>
      <c r="O68" s="566"/>
      <c r="P68" s="566"/>
      <c r="Q68" s="214"/>
      <c r="R68" s="566"/>
      <c r="S68" s="566"/>
      <c r="T68" s="566"/>
      <c r="U68" s="566"/>
      <c r="V68" s="572"/>
      <c r="W68" s="572"/>
      <c r="X68" s="575"/>
      <c r="Y68" s="572"/>
      <c r="Z68" s="564"/>
      <c r="AA68" s="214"/>
      <c r="AB68" s="214"/>
      <c r="AC68" s="214"/>
      <c r="AD68" s="214"/>
      <c r="AE68" s="214"/>
      <c r="AF68" s="214"/>
      <c r="AG68" s="214"/>
      <c r="AH68" s="214"/>
      <c r="AI68" s="214"/>
      <c r="AJ68" s="214"/>
      <c r="AK68" s="214"/>
      <c r="AL68" s="214"/>
      <c r="AM68" s="214"/>
      <c r="AN68" s="214"/>
      <c r="AO68" s="214"/>
      <c r="AP68" s="214"/>
    </row>
    <row r="69" spans="2:42" ht="102.75" customHeight="1" x14ac:dyDescent="0.25">
      <c r="B69" s="579"/>
      <c r="C69" s="563" t="s">
        <v>1185</v>
      </c>
      <c r="D69" s="565" t="str">
        <f>'3-IDENTIFICACIÓN DEL RIESGO'!G126</f>
        <v>Prescripción o caducidad de la acción disciplinaria en favor de los implicados.</v>
      </c>
      <c r="E69" s="565" t="s">
        <v>386</v>
      </c>
      <c r="F69" s="565" t="str">
        <f>'3-IDENTIFICACIÓN DEL RIESGO'!H126</f>
        <v>Falta del control en los términos de actuación en cada etapa procesal</v>
      </c>
      <c r="G69" s="167" t="str">
        <f>'3-IDENTIFICACIÓN DEL RIESGO'!L126</f>
        <v>Investigaciones por parte de órganos de control</v>
      </c>
      <c r="H69" s="573" t="str">
        <f>'4-VALORACIÓN DEL RIESGO'!G68</f>
        <v>Posible</v>
      </c>
      <c r="I69" s="573" t="str">
        <f>'4-VALORACIÓN DEL RIESGO'!AC68</f>
        <v>Catastrófico</v>
      </c>
      <c r="J69" s="573" t="str">
        <f>'4-VALORACIÓN DEL RIESGO'!AE68</f>
        <v>Extremo</v>
      </c>
      <c r="K69" s="570" t="str">
        <f>'4-VALORACIÓN DEL RIESGO'!AF68</f>
        <v>Reducir</v>
      </c>
      <c r="L69" s="563" t="s">
        <v>1204</v>
      </c>
      <c r="M69" s="565" t="str">
        <f>'5-CONTROLES'!L126</f>
        <v xml:space="preserve">Aplicación de matriz de seguimiento e inventario constante de los expedientes o piezas procesales. </v>
      </c>
      <c r="N69" s="565" t="str">
        <f>'5-CONTROLES'!K126</f>
        <v>Matriz de seguimiento y control de procesos disciplinarios</v>
      </c>
      <c r="O69" s="565" t="str">
        <f>'5-CONTROLES'!F126</f>
        <v>Control Interno Disciplinario
Secretaría General</v>
      </c>
      <c r="P69" s="565" t="str">
        <f>'5-CONTROLES'!G126</f>
        <v>Trimestral</v>
      </c>
      <c r="Q69" s="637" t="s">
        <v>947</v>
      </c>
      <c r="R69" s="565" t="str">
        <f>'5-CONTROLES'!AB126</f>
        <v>Moderado</v>
      </c>
      <c r="S69" s="565" t="str">
        <f>'5-CONTROLES'!AC126</f>
        <v>Moderado</v>
      </c>
      <c r="T69" s="565" t="str">
        <f>'5-CONTROLES'!AD126</f>
        <v>Moderado</v>
      </c>
      <c r="U69" s="565" t="str">
        <f>'5-CONTROLES'!AH126</f>
        <v>Moderado</v>
      </c>
      <c r="V69" s="570" t="str">
        <f>'5-CONTROLES'!AL126</f>
        <v>Improbable</v>
      </c>
      <c r="W69" s="570" t="str">
        <f>'5-CONTROLES'!AP126</f>
        <v>Catastrófico</v>
      </c>
      <c r="X69" s="573" t="str">
        <f>'5-CONTROLES'!AQ126</f>
        <v>Extremo</v>
      </c>
      <c r="Y69" s="570" t="str">
        <f>'5-CONTROLES'!AS126</f>
        <v>Acción preventiva</v>
      </c>
      <c r="Z69" s="563" t="s">
        <v>1222</v>
      </c>
      <c r="AA69" s="637" t="s">
        <v>1116</v>
      </c>
      <c r="AB69" s="637" t="s">
        <v>1117</v>
      </c>
      <c r="AC69" s="637" t="s">
        <v>1118</v>
      </c>
      <c r="AD69" s="637">
        <v>2</v>
      </c>
      <c r="AE69" s="637"/>
      <c r="AF69" s="637"/>
      <c r="AG69" s="637"/>
      <c r="AH69" s="637"/>
      <c r="AI69" s="637">
        <v>1</v>
      </c>
      <c r="AJ69" s="637"/>
      <c r="AK69" s="637"/>
      <c r="AL69" s="637"/>
      <c r="AM69" s="637">
        <v>1</v>
      </c>
      <c r="AN69" s="637"/>
      <c r="AO69" s="637"/>
      <c r="AP69" s="637"/>
    </row>
    <row r="70" spans="2:42" ht="15" customHeight="1" x14ac:dyDescent="0.25">
      <c r="B70" s="579"/>
      <c r="C70" s="564"/>
      <c r="D70" s="566"/>
      <c r="E70" s="566"/>
      <c r="F70" s="566"/>
      <c r="G70" s="167" t="str">
        <f>'3-IDENTIFICACIÓN DEL RIESGO'!L127</f>
        <v>Perdida de credibilidad institucional</v>
      </c>
      <c r="H70" s="575"/>
      <c r="I70" s="575"/>
      <c r="J70" s="575"/>
      <c r="K70" s="572"/>
      <c r="L70" s="564"/>
      <c r="M70" s="566"/>
      <c r="N70" s="566"/>
      <c r="O70" s="566"/>
      <c r="P70" s="566"/>
      <c r="Q70" s="214"/>
      <c r="R70" s="566"/>
      <c r="S70" s="566"/>
      <c r="T70" s="566"/>
      <c r="U70" s="566"/>
      <c r="V70" s="572"/>
      <c r="W70" s="572"/>
      <c r="X70" s="575"/>
      <c r="Y70" s="572"/>
      <c r="Z70" s="564"/>
      <c r="AA70" s="214"/>
      <c r="AB70" s="214"/>
      <c r="AC70" s="214"/>
      <c r="AD70" s="214"/>
      <c r="AE70" s="214"/>
      <c r="AF70" s="214"/>
      <c r="AG70" s="214"/>
      <c r="AH70" s="214"/>
      <c r="AI70" s="214"/>
      <c r="AJ70" s="214"/>
      <c r="AK70" s="214"/>
      <c r="AL70" s="214"/>
      <c r="AM70" s="214"/>
      <c r="AN70" s="214"/>
      <c r="AO70" s="214"/>
      <c r="AP70" s="214"/>
    </row>
    <row r="71" spans="2:42" ht="106.5" customHeight="1" x14ac:dyDescent="0.25">
      <c r="B71" s="579"/>
      <c r="C71" s="563" t="s">
        <v>1186</v>
      </c>
      <c r="D71" s="565" t="str">
        <f>'3-IDENTIFICACIÓN DEL RIESGO'!G128</f>
        <v>Incumplimiento de la  reserva sumarial de la acción disciplinaria en favor de terceros (Artículo 95 de Ley 734 de 2002)</v>
      </c>
      <c r="E71" s="565" t="s">
        <v>386</v>
      </c>
      <c r="F71" s="565" t="str">
        <f>'3-IDENTIFICACIÓN DEL RIESGO'!H128</f>
        <v xml:space="preserve"> Debilidad en la aplicación de controles para la debida custodia de los expedientes</v>
      </c>
      <c r="G71" s="167" t="str">
        <f>'3-IDENTIFICACIÓN DEL RIESGO'!L128</f>
        <v>Investigaciones por parte de órganos de control</v>
      </c>
      <c r="H71" s="573" t="str">
        <f>'4-VALORACIÓN DEL RIESGO'!G69</f>
        <v>Posible</v>
      </c>
      <c r="I71" s="573" t="str">
        <f>'4-VALORACIÓN DEL RIESGO'!AC69</f>
        <v>Catastrófico</v>
      </c>
      <c r="J71" s="573" t="str">
        <f>'4-VALORACIÓN DEL RIESGO'!AE69</f>
        <v>Extremo</v>
      </c>
      <c r="K71" s="570" t="str">
        <f>'4-VALORACIÓN DEL RIESGO'!AF69</f>
        <v>Reducir</v>
      </c>
      <c r="L71" s="139" t="s">
        <v>1205</v>
      </c>
      <c r="M71" s="167" t="str">
        <f>'5-CONTROLES'!L128</f>
        <v xml:space="preserve">Aplicación de matriz de seguimiento e inventario constante de los expedientes o piezas procesales. </v>
      </c>
      <c r="N71" s="167" t="str">
        <f>'5-CONTROLES'!K128</f>
        <v>Matriz de seguimiento de control de procesos disciplinarios y base de Autos autorizando o negando copias</v>
      </c>
      <c r="O71" s="167" t="str">
        <f>'5-CONTROLES'!F128</f>
        <v>Control Interno Disciplinario
Secretaría General</v>
      </c>
      <c r="P71" s="167" t="str">
        <f>'5-CONTROLES'!G128</f>
        <v>Semestral</v>
      </c>
      <c r="Q71" s="634" t="s">
        <v>948</v>
      </c>
      <c r="R71" s="167" t="str">
        <f>'5-CONTROLES'!AB128</f>
        <v>Moderado</v>
      </c>
      <c r="S71" s="167" t="str">
        <f>'5-CONTROLES'!AC128</f>
        <v>Moderado</v>
      </c>
      <c r="T71" s="167" t="str">
        <f>'5-CONTROLES'!AD128</f>
        <v>Moderado</v>
      </c>
      <c r="U71" s="565" t="str">
        <f>'5-CONTROLES'!AH128</f>
        <v>Moderado</v>
      </c>
      <c r="V71" s="570" t="str">
        <f>'5-CONTROLES'!AL128</f>
        <v>Improbable</v>
      </c>
      <c r="W71" s="570" t="str">
        <f>'5-CONTROLES'!AP128</f>
        <v>Catastrófico</v>
      </c>
      <c r="X71" s="573" t="str">
        <f>'5-CONTROLES'!AQ128</f>
        <v>Extremo</v>
      </c>
      <c r="Y71" s="570" t="str">
        <f>'5-CONTROLES'!AS128</f>
        <v>Acción preventiva</v>
      </c>
      <c r="Z71" s="139" t="s">
        <v>1223</v>
      </c>
      <c r="AA71" s="155" t="s">
        <v>1119</v>
      </c>
      <c r="AB71" s="155" t="s">
        <v>1120</v>
      </c>
      <c r="AC71" s="155" t="s">
        <v>1121</v>
      </c>
      <c r="AD71" s="155">
        <v>2</v>
      </c>
      <c r="AE71" s="155"/>
      <c r="AF71" s="155"/>
      <c r="AG71" s="155"/>
      <c r="AH71" s="155"/>
      <c r="AI71" s="155">
        <v>1</v>
      </c>
      <c r="AJ71" s="155"/>
      <c r="AK71" s="155"/>
      <c r="AL71" s="155"/>
      <c r="AM71" s="155">
        <v>1</v>
      </c>
      <c r="AN71" s="652"/>
      <c r="AO71" s="652"/>
      <c r="AP71" s="652"/>
    </row>
    <row r="72" spans="2:42" ht="121.5" customHeight="1" x14ac:dyDescent="0.25">
      <c r="B72" s="580"/>
      <c r="C72" s="564"/>
      <c r="D72" s="566"/>
      <c r="E72" s="566"/>
      <c r="F72" s="566"/>
      <c r="G72" s="167" t="str">
        <f>'3-IDENTIFICACIÓN DEL RIESGO'!L129</f>
        <v>Perdida de credibilidad institucional</v>
      </c>
      <c r="H72" s="575"/>
      <c r="I72" s="575"/>
      <c r="J72" s="575"/>
      <c r="K72" s="572"/>
      <c r="L72" s="139" t="s">
        <v>1206</v>
      </c>
      <c r="M72" s="167" t="str">
        <f>'5-CONTROLES'!L129</f>
        <v>Digitalización carpeta de registro y control de acceso a los expedientes por los sujetos procesales.</v>
      </c>
      <c r="N72" s="167" t="str">
        <f>'5-CONTROLES'!K129</f>
        <v>Registro de carpeta de control de préstamo de expedientes a sujetos procesales</v>
      </c>
      <c r="O72" s="167" t="str">
        <f>'5-CONTROLES'!F129</f>
        <v>Control Interno Disciplinario
Secretaría General</v>
      </c>
      <c r="P72" s="167" t="str">
        <f>'5-CONTROLES'!G129</f>
        <v>Semestral</v>
      </c>
      <c r="Q72" s="634" t="s">
        <v>948</v>
      </c>
      <c r="R72" s="167" t="str">
        <f>'5-CONTROLES'!AB129</f>
        <v>Moderado</v>
      </c>
      <c r="S72" s="167" t="str">
        <f>'5-CONTROLES'!AC129</f>
        <v>Moderado</v>
      </c>
      <c r="T72" s="167" t="str">
        <f>'5-CONTROLES'!AD129</f>
        <v>Moderado</v>
      </c>
      <c r="U72" s="566"/>
      <c r="V72" s="572"/>
      <c r="W72" s="572"/>
      <c r="X72" s="575"/>
      <c r="Y72" s="572"/>
      <c r="Z72" s="139" t="s">
        <v>1224</v>
      </c>
      <c r="AA72" s="155" t="s">
        <v>1122</v>
      </c>
      <c r="AB72" s="155" t="s">
        <v>1120</v>
      </c>
      <c r="AC72" s="155" t="s">
        <v>1123</v>
      </c>
      <c r="AD72" s="155">
        <v>1</v>
      </c>
      <c r="AE72" s="155"/>
      <c r="AF72" s="155"/>
      <c r="AG72" s="155"/>
      <c r="AH72" s="155"/>
      <c r="AI72" s="155"/>
      <c r="AJ72" s="155">
        <v>1</v>
      </c>
      <c r="AK72" s="155"/>
      <c r="AL72" s="155"/>
      <c r="AM72" s="641"/>
      <c r="AN72" s="155"/>
      <c r="AO72" s="155"/>
      <c r="AP72" s="641"/>
    </row>
    <row r="73" spans="2:42" ht="82.5" customHeight="1" x14ac:dyDescent="0.25">
      <c r="B73" s="577" t="str">
        <f>'3-IDENTIFICACIÓN DEL RIESGO'!B130</f>
        <v>Apoyo Jurídico</v>
      </c>
      <c r="C73" s="563" t="s">
        <v>1187</v>
      </c>
      <c r="D73" s="565" t="str">
        <f>'3-IDENTIFICACIÓN DEL RIESGO'!G130</f>
        <v xml:space="preserve">Emitir conceptos y viabilidades jurídicas para favorecer intereses propios o de terceros </v>
      </c>
      <c r="E73" s="565" t="s">
        <v>386</v>
      </c>
      <c r="F73" s="167" t="str">
        <f>'3-IDENTIFICACIÓN DEL RIESGO'!H130</f>
        <v xml:space="preserve">Dadivas y coimas </v>
      </c>
      <c r="G73" s="167" t="str">
        <f>'3-IDENTIFICACIÓN DEL RIESGO'!L130</f>
        <v xml:space="preserve">Expedición de actos administrativos contrarios a la normatividad vigente </v>
      </c>
      <c r="H73" s="573" t="str">
        <f>'4-VALORACIÓN DEL RIESGO'!G70</f>
        <v>Posible</v>
      </c>
      <c r="I73" s="573" t="str">
        <f>'4-VALORACIÓN DEL RIESGO'!AC70</f>
        <v>Catastrófico</v>
      </c>
      <c r="J73" s="573" t="str">
        <f>'4-VALORACIÓN DEL RIESGO'!AE70</f>
        <v>Extremo</v>
      </c>
      <c r="K73" s="570" t="str">
        <f>'4-VALORACIÓN DEL RIESGO'!AF70</f>
        <v>Reducir</v>
      </c>
      <c r="L73" s="563" t="s">
        <v>990</v>
      </c>
      <c r="M73" s="565" t="str">
        <f>'5-CONTROLES'!L130</f>
        <v>Supervisión y conceptos  y viabilidades jurídicas por parte del Líder de Grupo de Conceptos,  solicitará a quien proyecte la viabilidad jurídica o concepto, la  solicitud que dio origen al mismo, así como la normatividad que soporte la respuesta y demás documentos anexos.</v>
      </c>
      <c r="N73" s="565" t="str">
        <f>'5-CONTROLES'!K130</f>
        <v>Trazabilidad en el sistema de gestión  documental ORFEO, donde se evidencia la solicitud original, sus anexos y, finalmente, documentos aprobado y suscrito  por el Jefe de Oficina Jurídica.</v>
      </c>
      <c r="O73" s="565" t="str">
        <f>'5-CONTROLES'!F130</f>
        <v>Grupo de Conceptos - Líder</v>
      </c>
      <c r="P73" s="565" t="str">
        <f>'5-CONTROLES'!G130</f>
        <v>Cada vez que se expide una viabilidad jurídica o concepto, se efectuará el control.</v>
      </c>
      <c r="Q73" s="637" t="s">
        <v>949</v>
      </c>
      <c r="R73" s="565" t="str">
        <f>'5-CONTROLES'!AB130</f>
        <v>Fuerte</v>
      </c>
      <c r="S73" s="565" t="str">
        <f>'5-CONTROLES'!AC130</f>
        <v>Fuerte</v>
      </c>
      <c r="T73" s="565" t="str">
        <f>'5-CONTROLES'!AD130</f>
        <v>Fuerte</v>
      </c>
      <c r="U73" s="565" t="str">
        <f>'5-CONTROLES'!AH130</f>
        <v>Fuerte</v>
      </c>
      <c r="V73" s="570" t="str">
        <f>'5-CONTROLES'!AL130</f>
        <v>Rara Vez</v>
      </c>
      <c r="W73" s="570" t="str">
        <f>'5-CONTROLES'!AP130</f>
        <v>Moderado</v>
      </c>
      <c r="X73" s="573" t="str">
        <f>'5-CONTROLES'!AQ130</f>
        <v>Moderado</v>
      </c>
      <c r="Y73" s="570" t="str">
        <f>'5-CONTROLES'!AS130</f>
        <v>Acción preventiva</v>
      </c>
      <c r="Z73" s="563" t="s">
        <v>1124</v>
      </c>
      <c r="AA73" s="637" t="s">
        <v>1125</v>
      </c>
      <c r="AB73" s="637" t="s">
        <v>1126</v>
      </c>
      <c r="AC73" s="637" t="s">
        <v>1127</v>
      </c>
      <c r="AD73" s="637">
        <v>1</v>
      </c>
      <c r="AE73" s="637"/>
      <c r="AF73" s="637"/>
      <c r="AG73" s="637"/>
      <c r="AH73" s="637"/>
      <c r="AI73" s="637"/>
      <c r="AJ73" s="637"/>
      <c r="AK73" s="637"/>
      <c r="AL73" s="637"/>
      <c r="AM73" s="637"/>
      <c r="AN73" s="637"/>
      <c r="AO73" s="637"/>
      <c r="AP73" s="637">
        <v>1</v>
      </c>
    </row>
    <row r="74" spans="2:42" ht="42.75" customHeight="1" x14ac:dyDescent="0.25">
      <c r="B74" s="577"/>
      <c r="C74" s="564"/>
      <c r="D74" s="566"/>
      <c r="E74" s="566"/>
      <c r="F74" s="167" t="str">
        <f>'3-IDENTIFICACIÓN DEL RIESGO'!H131</f>
        <v xml:space="preserve">Amenazas o presiones indebidas y exposiciones del colaborador frente a terceros interesados </v>
      </c>
      <c r="G74" s="167" t="str">
        <f>'3-IDENTIFICACIÓN DEL RIESGO'!L131</f>
        <v xml:space="preserve">Pérdida de credibilidad y confianza institucional </v>
      </c>
      <c r="H74" s="575"/>
      <c r="I74" s="575"/>
      <c r="J74" s="575"/>
      <c r="K74" s="572"/>
      <c r="L74" s="564"/>
      <c r="M74" s="566"/>
      <c r="N74" s="566"/>
      <c r="O74" s="566"/>
      <c r="P74" s="566"/>
      <c r="Q74" s="214"/>
      <c r="R74" s="566"/>
      <c r="S74" s="566"/>
      <c r="T74" s="566"/>
      <c r="U74" s="566"/>
      <c r="V74" s="572"/>
      <c r="W74" s="572"/>
      <c r="X74" s="575"/>
      <c r="Y74" s="572"/>
      <c r="Z74" s="564"/>
      <c r="AA74" s="214"/>
      <c r="AB74" s="214"/>
      <c r="AC74" s="214"/>
      <c r="AD74" s="214"/>
      <c r="AE74" s="214"/>
      <c r="AF74" s="214"/>
      <c r="AG74" s="214"/>
      <c r="AH74" s="214"/>
      <c r="AI74" s="214"/>
      <c r="AJ74" s="214"/>
      <c r="AK74" s="214"/>
      <c r="AL74" s="214"/>
      <c r="AM74" s="214"/>
      <c r="AN74" s="214"/>
      <c r="AO74" s="214"/>
      <c r="AP74" s="214"/>
    </row>
    <row r="75" spans="2:42" ht="90" customHeight="1" x14ac:dyDescent="0.25">
      <c r="B75" s="577"/>
      <c r="C75" s="563" t="s">
        <v>1188</v>
      </c>
      <c r="D75" s="565" t="str">
        <f>'3-IDENTIFICACIÓN DEL RIESGO'!G132</f>
        <v xml:space="preserve">Aplicación discrecional de las normas para favorecer intereses de terceros </v>
      </c>
      <c r="E75" s="565" t="s">
        <v>386</v>
      </c>
      <c r="F75" s="167" t="str">
        <f>'3-IDENTIFICACIÓN DEL RIESGO'!H132</f>
        <v xml:space="preserve">Desconocimiento de las normas que rigen el actuar de la Entidad </v>
      </c>
      <c r="G75" s="167" t="str">
        <f>'3-IDENTIFICACIÓN DEL RIESGO'!L132</f>
        <v xml:space="preserve">Investigaciones y Sanciones </v>
      </c>
      <c r="H75" s="573" t="str">
        <f>'4-VALORACIÓN DEL RIESGO'!G71</f>
        <v>Probable</v>
      </c>
      <c r="I75" s="573" t="str">
        <f>'4-VALORACIÓN DEL RIESGO'!AC71</f>
        <v>Catastrófico</v>
      </c>
      <c r="J75" s="573" t="str">
        <f>'4-VALORACIÓN DEL RIESGO'!AE71</f>
        <v>Extremo</v>
      </c>
      <c r="K75" s="570" t="str">
        <f>'4-VALORACIÓN DEL RIESGO'!AF71</f>
        <v>Reducir</v>
      </c>
      <c r="L75" s="563" t="s">
        <v>991</v>
      </c>
      <c r="M75" s="565" t="str">
        <f>'5-CONTROLES'!L132</f>
        <v>Supervisión y conceptos  y viabilidades jurídicas por parte del Líder de Grupo de Conceptos,  solicitará a quien proyecte la viabilidad jurídica o concepto, la  solicitud que dio origen al mismo, así como la normatividad que soporte la respuesta y demás documentos anexos.</v>
      </c>
      <c r="N75" s="565" t="str">
        <f>'5-CONTROLES'!K132</f>
        <v>Trazabilidad en el sistema de gestión  documental ORFEO, donde se evidencia la solicitud original, sus anexos y, finalmente, documentos aprobado y suscrito  por el Jefe de Oficina Jurídica</v>
      </c>
      <c r="O75" s="565" t="str">
        <f>'5-CONTROLES'!F132</f>
        <v>Grupo de Conceptos - Líder</v>
      </c>
      <c r="P75" s="565" t="str">
        <f>'5-CONTROLES'!G132</f>
        <v>Cada vez que se expide una viabilidad jurídica o concepto, se efectuará el control.</v>
      </c>
      <c r="Q75" s="637" t="s">
        <v>949</v>
      </c>
      <c r="R75" s="565" t="str">
        <f>'5-CONTROLES'!AB132</f>
        <v>Moderado</v>
      </c>
      <c r="S75" s="565" t="str">
        <f>'5-CONTROLES'!AC132</f>
        <v>Moderado</v>
      </c>
      <c r="T75" s="565" t="str">
        <f>'5-CONTROLES'!AD132</f>
        <v>Moderado</v>
      </c>
      <c r="U75" s="565" t="str">
        <f>'5-CONTROLES'!AH132</f>
        <v>Moderado</v>
      </c>
      <c r="V75" s="570" t="str">
        <f>'5-CONTROLES'!AL132</f>
        <v>Posible</v>
      </c>
      <c r="W75" s="570" t="str">
        <f>'5-CONTROLES'!AP132</f>
        <v>Mayor</v>
      </c>
      <c r="X75" s="573" t="str">
        <f>'5-CONTROLES'!AQ132</f>
        <v>Extremo</v>
      </c>
      <c r="Y75" s="570" t="str">
        <f>'5-CONTROLES'!AS132</f>
        <v>Acción preventiva</v>
      </c>
      <c r="Z75" s="563" t="s">
        <v>1128</v>
      </c>
      <c r="AA75" s="637" t="s">
        <v>1129</v>
      </c>
      <c r="AB75" s="637" t="s">
        <v>1130</v>
      </c>
      <c r="AC75" s="637" t="s">
        <v>1131</v>
      </c>
      <c r="AD75" s="637">
        <v>1</v>
      </c>
      <c r="AE75" s="637"/>
      <c r="AF75" s="637"/>
      <c r="AG75" s="637"/>
      <c r="AH75" s="637"/>
      <c r="AI75" s="637"/>
      <c r="AJ75" s="637"/>
      <c r="AK75" s="637"/>
      <c r="AL75" s="637"/>
      <c r="AM75" s="637"/>
      <c r="AN75" s="637"/>
      <c r="AO75" s="637"/>
      <c r="AP75" s="637">
        <v>1</v>
      </c>
    </row>
    <row r="76" spans="2:42" ht="40.5" customHeight="1" x14ac:dyDescent="0.25">
      <c r="B76" s="577"/>
      <c r="C76" s="564"/>
      <c r="D76" s="566"/>
      <c r="E76" s="566"/>
      <c r="F76" s="167" t="str">
        <f>'3-IDENTIFICACIÓN DEL RIESGO'!H133</f>
        <v xml:space="preserve">Beneficio a particulares al determinar los criterios aplicar y desconocimiento de la Política de Prevención del Daño Antijurídico </v>
      </c>
      <c r="G76" s="167" t="str">
        <f>'3-IDENTIFICACIÓN DEL RIESGO'!L133</f>
        <v xml:space="preserve">Detrimento Patrimonial y Pérdida de la credibilidad institucional </v>
      </c>
      <c r="H76" s="575"/>
      <c r="I76" s="575"/>
      <c r="J76" s="575"/>
      <c r="K76" s="572"/>
      <c r="L76" s="564"/>
      <c r="M76" s="566"/>
      <c r="N76" s="566"/>
      <c r="O76" s="566"/>
      <c r="P76" s="566"/>
      <c r="Q76" s="214"/>
      <c r="R76" s="566"/>
      <c r="S76" s="566"/>
      <c r="T76" s="566"/>
      <c r="U76" s="566"/>
      <c r="V76" s="572"/>
      <c r="W76" s="572"/>
      <c r="X76" s="575"/>
      <c r="Y76" s="572"/>
      <c r="Z76" s="564"/>
      <c r="AA76" s="214"/>
      <c r="AB76" s="214"/>
      <c r="AC76" s="214"/>
      <c r="AD76" s="214"/>
      <c r="AE76" s="214"/>
      <c r="AF76" s="214"/>
      <c r="AG76" s="214"/>
      <c r="AH76" s="214"/>
      <c r="AI76" s="214"/>
      <c r="AJ76" s="214"/>
      <c r="AK76" s="214"/>
      <c r="AL76" s="214"/>
      <c r="AM76" s="214"/>
      <c r="AN76" s="214"/>
      <c r="AO76" s="214"/>
      <c r="AP76" s="214"/>
    </row>
    <row r="77" spans="2:42" ht="114.75" customHeight="1" x14ac:dyDescent="0.25">
      <c r="B77" s="577"/>
      <c r="C77" s="563" t="s">
        <v>1189</v>
      </c>
      <c r="D77" s="565" t="str">
        <f>'3-IDENTIFICACIÓN DEL RIESGO'!G134</f>
        <v>No ejecutar las acciones de cobro coactivo para favorecer intereses propios o de terceros.</v>
      </c>
      <c r="E77" s="565" t="s">
        <v>386</v>
      </c>
      <c r="F77" s="167" t="str">
        <f>'3-IDENTIFICACIÓN DEL RIESGO'!H134</f>
        <v>Beneficios particular del colaborador.</v>
      </c>
      <c r="G77" s="167" t="str">
        <f>'3-IDENTIFICACIÓN DEL RIESGO'!L134</f>
        <v>Investigaciones y Sanciones.</v>
      </c>
      <c r="H77" s="573" t="str">
        <f>'4-VALORACIÓN DEL RIESGO'!G72</f>
        <v>Rara Vez</v>
      </c>
      <c r="I77" s="573" t="str">
        <f>'4-VALORACIÓN DEL RIESGO'!AC72</f>
        <v>Mayor</v>
      </c>
      <c r="J77" s="573" t="str">
        <f>'4-VALORACIÓN DEL RIESGO'!AE72</f>
        <v>Alto</v>
      </c>
      <c r="K77" s="570" t="str">
        <f>'4-VALORACIÓN DEL RIESGO'!AF72</f>
        <v>Reducir</v>
      </c>
      <c r="L77" s="563" t="s">
        <v>992</v>
      </c>
      <c r="M77" s="565" t="str">
        <f>'5-CONTROLES'!L134</f>
        <v xml:space="preserve">Supervisión del procedimiento de cobro coactivo por parte del líder del Grupo de Representación Judicial, quien solicitará a quien proyecte el proceso de cobro coactivo, la solicitud que dio origen al mismo, así como los demás documentos del expediente. </v>
      </c>
      <c r="N77" s="565" t="str">
        <f>'5-CONTROLES'!K134</f>
        <v>Trazabilidad en el sistema de gestión  documental ORFEO, donde se evidencia la solicitud original, sus anexos y, finalmente, documentos aprobado y suscrito  por el Jefe de Oficina Jurídica</v>
      </c>
      <c r="O77" s="565" t="str">
        <f>'5-CONTROLES'!F134</f>
        <v>Grupo de Representación Judicial - Líder</v>
      </c>
      <c r="P77" s="565" t="str">
        <f>'5-CONTROLES'!G134</f>
        <v xml:space="preserve">Cada vez que se recibe una solicitud para iniciar el procedimiento de cobro coactivo, deberá establecer el término al servidor público / colaborador para entregar el proyecto tramitado. </v>
      </c>
      <c r="Q77" s="637" t="s">
        <v>950</v>
      </c>
      <c r="R77" s="565" t="str">
        <f>'5-CONTROLES'!AB134</f>
        <v>Fuerte</v>
      </c>
      <c r="S77" s="565" t="str">
        <f>'5-CONTROLES'!AC134</f>
        <v>Fuerte</v>
      </c>
      <c r="T77" s="565" t="str">
        <f>'5-CONTROLES'!AD134</f>
        <v>Fuerte</v>
      </c>
      <c r="U77" s="565" t="str">
        <f>'5-CONTROLES'!AH134</f>
        <v>Fuerte</v>
      </c>
      <c r="V77" s="570" t="str">
        <f>'5-CONTROLES'!AL134</f>
        <v>Rara Vez</v>
      </c>
      <c r="W77" s="570" t="str">
        <f>'5-CONTROLES'!AP134</f>
        <v>Moderado</v>
      </c>
      <c r="X77" s="573" t="str">
        <f>'5-CONTROLES'!AQ134</f>
        <v>Moderado</v>
      </c>
      <c r="Y77" s="570" t="str">
        <f>'5-CONTROLES'!AS134</f>
        <v>Acción preventiva</v>
      </c>
      <c r="Z77" s="563" t="s">
        <v>1132</v>
      </c>
      <c r="AA77" s="637" t="s">
        <v>1133</v>
      </c>
      <c r="AB77" s="637" t="s">
        <v>1134</v>
      </c>
      <c r="AC77" s="637" t="s">
        <v>1135</v>
      </c>
      <c r="AD77" s="637">
        <v>1</v>
      </c>
      <c r="AE77" s="637"/>
      <c r="AF77" s="637"/>
      <c r="AG77" s="637"/>
      <c r="AH77" s="637"/>
      <c r="AI77" s="637"/>
      <c r="AJ77" s="637"/>
      <c r="AK77" s="637"/>
      <c r="AL77" s="637"/>
      <c r="AM77" s="637"/>
      <c r="AN77" s="637"/>
      <c r="AO77" s="637"/>
      <c r="AP77" s="637">
        <v>1</v>
      </c>
    </row>
    <row r="78" spans="2:42" ht="30.75" customHeight="1" x14ac:dyDescent="0.25">
      <c r="B78" s="577"/>
      <c r="C78" s="564"/>
      <c r="D78" s="566"/>
      <c r="E78" s="566"/>
      <c r="F78" s="167" t="str">
        <f>'3-IDENTIFICACIÓN DEL RIESGO'!H135</f>
        <v>No dar trámite a procesos de cobro coactivo y presiones indebidas</v>
      </c>
      <c r="G78" s="167" t="str">
        <f>'3-IDENTIFICACIÓN DEL RIESGO'!L135</f>
        <v xml:space="preserve">Detrimento patrimonial  y Pérdida de credibilidad institucional </v>
      </c>
      <c r="H78" s="575"/>
      <c r="I78" s="575"/>
      <c r="J78" s="575"/>
      <c r="K78" s="572"/>
      <c r="L78" s="564"/>
      <c r="M78" s="566"/>
      <c r="N78" s="566"/>
      <c r="O78" s="566"/>
      <c r="P78" s="566"/>
      <c r="Q78" s="214"/>
      <c r="R78" s="566"/>
      <c r="S78" s="566"/>
      <c r="T78" s="566"/>
      <c r="U78" s="566"/>
      <c r="V78" s="572"/>
      <c r="W78" s="572"/>
      <c r="X78" s="575"/>
      <c r="Y78" s="572"/>
      <c r="Z78" s="564"/>
      <c r="AA78" s="214"/>
      <c r="AB78" s="214"/>
      <c r="AC78" s="214"/>
      <c r="AD78" s="214"/>
      <c r="AE78" s="214"/>
      <c r="AF78" s="214"/>
      <c r="AG78" s="214"/>
      <c r="AH78" s="214"/>
      <c r="AI78" s="214"/>
      <c r="AJ78" s="214"/>
      <c r="AK78" s="214"/>
      <c r="AL78" s="214"/>
      <c r="AM78" s="214"/>
      <c r="AN78" s="214"/>
      <c r="AO78" s="214"/>
      <c r="AP78" s="214"/>
    </row>
    <row r="79" spans="2:42" ht="114.75" customHeight="1" x14ac:dyDescent="0.25">
      <c r="B79" s="577"/>
      <c r="C79" s="563" t="s">
        <v>1190</v>
      </c>
      <c r="D79" s="565" t="str">
        <f>'3-IDENTIFICACIÓN DEL RIESGO'!G136</f>
        <v>Orientar la defensa jurídica de la ANT o algunas de sus actuaciones  en perjuicio de sus intereses para favorecer a un tercero.</v>
      </c>
      <c r="E79" s="565" t="s">
        <v>386</v>
      </c>
      <c r="F79" s="167" t="str">
        <f>'3-IDENTIFICACIÓN DEL RIESGO'!H136</f>
        <v>Beneficios particulares del colaborador.</v>
      </c>
      <c r="G79" s="167" t="str">
        <f>'3-IDENTIFICACIÓN DEL RIESGO'!L136</f>
        <v>Dilatar o no ejecutar las acciones de cobro coactivo para favorecer intereses propios o de terceros</v>
      </c>
      <c r="H79" s="573" t="str">
        <f>'4-VALORACIÓN DEL RIESGO'!G73</f>
        <v>Posible</v>
      </c>
      <c r="I79" s="573" t="str">
        <f>'4-VALORACIÓN DEL RIESGO'!AC73</f>
        <v>Catastrófico</v>
      </c>
      <c r="J79" s="573" t="str">
        <f>'4-VALORACIÓN DEL RIESGO'!AE73</f>
        <v>Extremo</v>
      </c>
      <c r="K79" s="570" t="str">
        <f>'4-VALORACIÓN DEL RIESGO'!AF73</f>
        <v>Reducir</v>
      </c>
      <c r="L79" s="563" t="s">
        <v>993</v>
      </c>
      <c r="M79" s="565" t="str">
        <f>'5-CONTROLES'!L136</f>
        <v xml:space="preserve">Supervisión de las respuestas de demanda por parte del líder del Grupo de Representación Judicial, quien solicitará a quien proyecte la contestación de la demanda, la solicitud que dio origen a esta. </v>
      </c>
      <c r="N79" s="565" t="str">
        <f>'5-CONTROLES'!K136</f>
        <v>Trazabilidad en el sistema de gestión  documental ORFEO, donde se evidencia la solicitud original, sus anexos y, finalmente, documentos aprobado y suscrito  por el Jefe de Oficina Jurídica</v>
      </c>
      <c r="O79" s="565" t="str">
        <f>'5-CONTROLES'!F136</f>
        <v>Grupo de Representación Judicial - Líder</v>
      </c>
      <c r="P79" s="565" t="str">
        <f>'5-CONTROLES'!G136</f>
        <v>Cada vez que la Agencia Nacional de Tierras sea notificada de una demanda, deberá establecer un término al  servidor público / colaborador para entregar el proyecto de la contestación.</v>
      </c>
      <c r="Q79" s="637" t="s">
        <v>951</v>
      </c>
      <c r="R79" s="565" t="str">
        <f>'5-CONTROLES'!AB136</f>
        <v>Fuerte</v>
      </c>
      <c r="S79" s="565" t="str">
        <f>'5-CONTROLES'!AC136</f>
        <v>Fuerte</v>
      </c>
      <c r="T79" s="565" t="str">
        <f>'5-CONTROLES'!AD136</f>
        <v>Fuerte</v>
      </c>
      <c r="U79" s="565" t="str">
        <f>'5-CONTROLES'!AH136</f>
        <v>Fuerte</v>
      </c>
      <c r="V79" s="570" t="str">
        <f>'5-CONTROLES'!AL136</f>
        <v>Rara Vez</v>
      </c>
      <c r="W79" s="570" t="str">
        <f>'5-CONTROLES'!AP136</f>
        <v>Moderado</v>
      </c>
      <c r="X79" s="573" t="str">
        <f>'5-CONTROLES'!AQ136</f>
        <v>Moderado</v>
      </c>
      <c r="Y79" s="570" t="str">
        <f>'5-CONTROLES'!AS136</f>
        <v>Acción preventiva</v>
      </c>
      <c r="Z79" s="563" t="s">
        <v>1136</v>
      </c>
      <c r="AA79" s="637" t="s">
        <v>1137</v>
      </c>
      <c r="AB79" s="637" t="s">
        <v>1134</v>
      </c>
      <c r="AC79" s="637" t="s">
        <v>1138</v>
      </c>
      <c r="AD79" s="637">
        <v>12</v>
      </c>
      <c r="AE79" s="637">
        <v>1</v>
      </c>
      <c r="AF79" s="637">
        <v>1</v>
      </c>
      <c r="AG79" s="637">
        <v>1</v>
      </c>
      <c r="AH79" s="637">
        <v>1</v>
      </c>
      <c r="AI79" s="637">
        <v>1</v>
      </c>
      <c r="AJ79" s="637">
        <v>1</v>
      </c>
      <c r="AK79" s="637">
        <v>1</v>
      </c>
      <c r="AL79" s="637">
        <v>1</v>
      </c>
      <c r="AM79" s="637">
        <v>1</v>
      </c>
      <c r="AN79" s="637">
        <v>1</v>
      </c>
      <c r="AO79" s="637">
        <v>1</v>
      </c>
      <c r="AP79" s="637">
        <v>1</v>
      </c>
    </row>
    <row r="80" spans="2:42" ht="49.5" customHeight="1" x14ac:dyDescent="0.25">
      <c r="B80" s="577"/>
      <c r="C80" s="564"/>
      <c r="D80" s="566"/>
      <c r="E80" s="566"/>
      <c r="F80" s="167" t="str">
        <f>'3-IDENTIFICACIÓN DEL RIESGO'!H137</f>
        <v>Presiones  indebidas.</v>
      </c>
      <c r="G80" s="167" t="str">
        <f>'3-IDENTIFICACIÓN DEL RIESGO'!L137</f>
        <v>Orientar la defensa jurídica de la ANT o algunas de sus actuaciones en perjuicios de sus intereses para favorecer a un tercero.</v>
      </c>
      <c r="H80" s="575"/>
      <c r="I80" s="575"/>
      <c r="J80" s="575"/>
      <c r="K80" s="572"/>
      <c r="L80" s="564"/>
      <c r="M80" s="566"/>
      <c r="N80" s="566"/>
      <c r="O80" s="566"/>
      <c r="P80" s="566"/>
      <c r="Q80" s="214"/>
      <c r="R80" s="566"/>
      <c r="S80" s="566"/>
      <c r="T80" s="566"/>
      <c r="U80" s="566"/>
      <c r="V80" s="572"/>
      <c r="W80" s="572"/>
      <c r="X80" s="575"/>
      <c r="Y80" s="572"/>
      <c r="Z80" s="564"/>
      <c r="AA80" s="214"/>
      <c r="AB80" s="214"/>
      <c r="AC80" s="214"/>
      <c r="AD80" s="214"/>
      <c r="AE80" s="214"/>
      <c r="AF80" s="214"/>
      <c r="AG80" s="214"/>
      <c r="AH80" s="214"/>
      <c r="AI80" s="214"/>
      <c r="AJ80" s="214"/>
      <c r="AK80" s="214"/>
      <c r="AL80" s="214"/>
      <c r="AM80" s="214"/>
      <c r="AN80" s="214"/>
      <c r="AO80" s="214"/>
      <c r="AP80" s="214"/>
    </row>
    <row r="81" spans="2:42" ht="121.5" customHeight="1" x14ac:dyDescent="0.25">
      <c r="B81" s="578" t="str">
        <f>'3-IDENTIFICACIÓN DEL RIESGO'!B140</f>
        <v>Adquisición de Bienes y Servicios</v>
      </c>
      <c r="C81" s="563" t="s">
        <v>1191</v>
      </c>
      <c r="D81" s="565" t="str">
        <f>'3-IDENTIFICACIÓN DEL RIESGO'!G140</f>
        <v>Celebración indebida de contratos en beneficio particular o de un tercero.</v>
      </c>
      <c r="E81" s="565" t="s">
        <v>386</v>
      </c>
      <c r="F81" s="167" t="str">
        <f>'3-IDENTIFICACIÓN DEL RIESGO'!H140</f>
        <v>Indebida verificación de requisitos y evacuación no objetiva de los proveedores.</v>
      </c>
      <c r="G81" s="167" t="str">
        <f>'3-IDENTIFICACIÓN DEL RIESGO'!L140</f>
        <v>Detrimento patrimonial.</v>
      </c>
      <c r="H81" s="573" t="str">
        <f>'4-VALORACIÓN DEL RIESGO'!G75</f>
        <v>Probable</v>
      </c>
      <c r="I81" s="573" t="str">
        <f>'4-VALORACIÓN DEL RIESGO'!AC75</f>
        <v>Catastrófico</v>
      </c>
      <c r="J81" s="573" t="str">
        <f>'4-VALORACIÓN DEL RIESGO'!AE75</f>
        <v>Extremo</v>
      </c>
      <c r="K81" s="570" t="str">
        <f>'4-VALORACIÓN DEL RIESGO'!AF75</f>
        <v>Reducir</v>
      </c>
      <c r="L81" s="139" t="s">
        <v>1207</v>
      </c>
      <c r="M81" s="167" t="str">
        <f>'5-CONTROLES'!L140</f>
        <v>Brindar acompañamiento en el diligenciamiento de los documentos precontractuales y de ser necesario, convocar mesas de trabajo con el propósito de revisar las observaciones y sugerencias técnico-jurídicas correspondientes.</v>
      </c>
      <c r="N81" s="167" t="str">
        <f>'5-CONTROLES'!K140</f>
        <v>Actas de mesas de trabajo.
Correos electrónicos.
(Las mesas de trabajo se realizarán cuando sea requerido, de lo contrario las observaciones se realizarán mediante correos electrónicos).</v>
      </c>
      <c r="O81" s="167" t="str">
        <f>'5-CONTROLES'!F140</f>
        <v>Coordinación para la Gestión Contractual - Secretaría General</v>
      </c>
      <c r="P81" s="167" t="str">
        <f>'5-CONTROLES'!G140</f>
        <v>Cada vez que se adelante un proceso contractual.</v>
      </c>
      <c r="Q81" s="155" t="s">
        <v>952</v>
      </c>
      <c r="R81" s="167" t="str">
        <f>'5-CONTROLES'!AB140</f>
        <v>Moderado</v>
      </c>
      <c r="S81" s="167" t="str">
        <f>'5-CONTROLES'!AC140</f>
        <v>Fuerte</v>
      </c>
      <c r="T81" s="167" t="str">
        <f>'5-CONTROLES'!AD140</f>
        <v>Moderado</v>
      </c>
      <c r="U81" s="565" t="str">
        <f>'5-CONTROLES'!AH140</f>
        <v>Moderado</v>
      </c>
      <c r="V81" s="570" t="str">
        <f>'5-CONTROLES'!AL140</f>
        <v>Posible</v>
      </c>
      <c r="W81" s="570" t="str">
        <f>'5-CONTROLES'!AP140</f>
        <v>Catastrófico</v>
      </c>
      <c r="X81" s="573" t="str">
        <f>'5-CONTROLES'!AQ140</f>
        <v>Extremo</v>
      </c>
      <c r="Y81" s="570" t="str">
        <f>'5-CONTROLES'!AS140</f>
        <v>Acción preventiva</v>
      </c>
      <c r="Z81" s="139" t="s">
        <v>1225</v>
      </c>
      <c r="AA81" s="155" t="s">
        <v>952</v>
      </c>
      <c r="AB81" s="155" t="s">
        <v>1139</v>
      </c>
      <c r="AC81" s="155" t="s">
        <v>1140</v>
      </c>
      <c r="AD81" s="641">
        <v>1</v>
      </c>
      <c r="AE81" s="641">
        <v>1</v>
      </c>
      <c r="AF81" s="641">
        <v>1</v>
      </c>
      <c r="AG81" s="641">
        <v>1</v>
      </c>
      <c r="AH81" s="641">
        <v>1</v>
      </c>
      <c r="AI81" s="641">
        <v>1</v>
      </c>
      <c r="AJ81" s="641">
        <v>1</v>
      </c>
      <c r="AK81" s="641">
        <v>1</v>
      </c>
      <c r="AL81" s="641">
        <v>1</v>
      </c>
      <c r="AM81" s="641">
        <v>1</v>
      </c>
      <c r="AN81" s="641">
        <v>1</v>
      </c>
      <c r="AO81" s="641">
        <v>1</v>
      </c>
      <c r="AP81" s="641">
        <v>1</v>
      </c>
    </row>
    <row r="82" spans="2:42" ht="53.25" customHeight="1" x14ac:dyDescent="0.25">
      <c r="B82" s="579"/>
      <c r="C82" s="564"/>
      <c r="D82" s="566"/>
      <c r="E82" s="566"/>
      <c r="F82" s="167" t="str">
        <f>'3-IDENTIFICACIÓN DEL RIESGO'!H141</f>
        <v>Vicios en la estructuración de los pliegos y términos.</v>
      </c>
      <c r="G82" s="167" t="str">
        <f>'3-IDENTIFICACIÓN DEL RIESGO'!L141</f>
        <v>Investigaciones y sanciones por parte de órganos de control, así como pérdida de credibilidad institucional.</v>
      </c>
      <c r="H82" s="575"/>
      <c r="I82" s="575"/>
      <c r="J82" s="575"/>
      <c r="K82" s="572"/>
      <c r="L82" s="139" t="s">
        <v>1208</v>
      </c>
      <c r="M82" s="167" t="str">
        <f>'5-CONTROLES'!L141</f>
        <v>Revisión de la documentación precontractual que de cumplimiento a procedimientos, formas, instructivos y/o manuales en atención a las normas de contratación establecidas para tal fin.</v>
      </c>
      <c r="N82" s="167" t="str">
        <f>'5-CONTROLES'!K141</f>
        <v>Matriz asignación de procesos contractuales, donde se especifica tipo de proceso y abogado responsable.</v>
      </c>
      <c r="O82" s="167" t="str">
        <f>'5-CONTROLES'!F141</f>
        <v>Coordinación para la Gestión Contractual - Secretaría General</v>
      </c>
      <c r="P82" s="167" t="str">
        <f>'5-CONTROLES'!G141</f>
        <v>Cada vez que se adelante un proceso contractual.</v>
      </c>
      <c r="Q82" s="155" t="s">
        <v>953</v>
      </c>
      <c r="R82" s="167" t="str">
        <f>'5-CONTROLES'!AB141</f>
        <v>Moderado</v>
      </c>
      <c r="S82" s="167" t="str">
        <f>'5-CONTROLES'!AC141</f>
        <v>Fuerte</v>
      </c>
      <c r="T82" s="167" t="str">
        <f>'5-CONTROLES'!AD141</f>
        <v>Moderado</v>
      </c>
      <c r="U82" s="566"/>
      <c r="V82" s="572"/>
      <c r="W82" s="572"/>
      <c r="X82" s="575"/>
      <c r="Y82" s="572"/>
      <c r="Z82" s="139" t="s">
        <v>1226</v>
      </c>
      <c r="AA82" s="155" t="s">
        <v>953</v>
      </c>
      <c r="AB82" s="155" t="s">
        <v>1141</v>
      </c>
      <c r="AC82" s="155" t="s">
        <v>1142</v>
      </c>
      <c r="AD82" s="641">
        <v>1</v>
      </c>
      <c r="AE82" s="641">
        <v>1</v>
      </c>
      <c r="AF82" s="641">
        <v>1</v>
      </c>
      <c r="AG82" s="641">
        <v>1</v>
      </c>
      <c r="AH82" s="641">
        <v>1</v>
      </c>
      <c r="AI82" s="641">
        <v>1</v>
      </c>
      <c r="AJ82" s="641">
        <v>1</v>
      </c>
      <c r="AK82" s="641">
        <v>1</v>
      </c>
      <c r="AL82" s="641">
        <v>1</v>
      </c>
      <c r="AM82" s="641">
        <v>1</v>
      </c>
      <c r="AN82" s="641">
        <v>1</v>
      </c>
      <c r="AO82" s="641">
        <v>1</v>
      </c>
      <c r="AP82" s="641">
        <v>1</v>
      </c>
    </row>
    <row r="83" spans="2:42" ht="76.5" x14ac:dyDescent="0.25">
      <c r="B83" s="579"/>
      <c r="C83" s="563" t="s">
        <v>1192</v>
      </c>
      <c r="D83" s="565" t="str">
        <f>'3-IDENTIFICACIÓN DEL RIESGO'!G142</f>
        <v>Aprobación de informes y pagos de contratos sin cumplimiento del objeto, obligaciones y/o requisitos contractuales en beneficio particular o de terceros.</v>
      </c>
      <c r="E83" s="565" t="s">
        <v>386</v>
      </c>
      <c r="F83" s="167" t="str">
        <f>'3-IDENTIFICACIÓN DEL RIESGO'!H142</f>
        <v>Desconocimiento del supervisor de las obligaciones contractuales y/o requisitos para el pago.</v>
      </c>
      <c r="G83" s="167" t="str">
        <f>'3-IDENTIFICACIÓN DEL RIESGO'!L142</f>
        <v>Detrimento patrimonial.</v>
      </c>
      <c r="H83" s="573" t="str">
        <f>'4-VALORACIÓN DEL RIESGO'!G76</f>
        <v>Probable</v>
      </c>
      <c r="I83" s="573" t="str">
        <f>'4-VALORACIÓN DEL RIESGO'!AC76</f>
        <v>Catastrófico</v>
      </c>
      <c r="J83" s="573" t="str">
        <f>'4-VALORACIÓN DEL RIESGO'!AE76</f>
        <v>Extremo</v>
      </c>
      <c r="K83" s="570" t="str">
        <f>'4-VALORACIÓN DEL RIESGO'!AF76</f>
        <v>Reducir</v>
      </c>
      <c r="L83" s="139" t="s">
        <v>1209</v>
      </c>
      <c r="M83" s="167" t="str">
        <f>'5-CONTROLES'!L142</f>
        <v>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v>
      </c>
      <c r="N83" s="167" t="str">
        <f>'5-CONTROLES'!K142</f>
        <v>Formato ADQBS-F-001-Forma RECIBIDO A SATISFACCIÓN INFORME DE ACTIVIDADES Y ORDEN DE PAGO CONTRATISTAS diligenciado para cada pago pactado dentro de los contratos.</v>
      </c>
      <c r="O83" s="167" t="str">
        <f>'5-CONTROLES'!F142</f>
        <v>Supervisores de contratos en la ANT</v>
      </c>
      <c r="P83" s="167" t="str">
        <f>'5-CONTROLES'!G142</f>
        <v>Cada vez que se presente una cuenta con fines de pago para aprobación y visto bueno del supervisor del contrato.</v>
      </c>
      <c r="Q83" s="155" t="s">
        <v>954</v>
      </c>
      <c r="R83" s="167" t="str">
        <f>'5-CONTROLES'!AB142</f>
        <v>Moderado</v>
      </c>
      <c r="S83" s="167" t="str">
        <f>'5-CONTROLES'!AC142</f>
        <v>Moderado</v>
      </c>
      <c r="T83" s="167" t="str">
        <f>'5-CONTROLES'!AD142</f>
        <v>Moderado</v>
      </c>
      <c r="U83" s="565" t="str">
        <f>'5-CONTROLES'!AH142</f>
        <v>Moderado</v>
      </c>
      <c r="V83" s="570" t="str">
        <f>'5-CONTROLES'!AL142</f>
        <v>Probable</v>
      </c>
      <c r="W83" s="570" t="str">
        <f>'5-CONTROLES'!AP142</f>
        <v>Catastrófico</v>
      </c>
      <c r="X83" s="573" t="str">
        <f>'5-CONTROLES'!AQ142</f>
        <v>Extremo</v>
      </c>
      <c r="Y83" s="570" t="str">
        <f>'5-CONTROLES'!AS142</f>
        <v>Acción preventiva</v>
      </c>
      <c r="Z83" s="139" t="s">
        <v>1227</v>
      </c>
      <c r="AA83" s="155" t="s">
        <v>954</v>
      </c>
      <c r="AB83" s="155" t="s">
        <v>1139</v>
      </c>
      <c r="AC83" s="155" t="s">
        <v>1143</v>
      </c>
      <c r="AD83" s="155">
        <v>1</v>
      </c>
      <c r="AE83" s="641"/>
      <c r="AF83" s="641"/>
      <c r="AG83" s="155"/>
      <c r="AH83" s="641"/>
      <c r="AI83" s="641"/>
      <c r="AJ83" s="641"/>
      <c r="AK83" s="641"/>
      <c r="AL83" s="641"/>
      <c r="AM83" s="641"/>
      <c r="AN83" s="155">
        <v>1</v>
      </c>
      <c r="AO83" s="641"/>
      <c r="AP83" s="641"/>
    </row>
    <row r="84" spans="2:42" ht="76.5" x14ac:dyDescent="0.25">
      <c r="B84" s="579"/>
      <c r="C84" s="564"/>
      <c r="D84" s="566"/>
      <c r="E84" s="566"/>
      <c r="F84" s="167" t="str">
        <f>'3-IDENTIFICACIÓN DEL RIESGO'!H143</f>
        <v>Alto número de contratos que supervisa una sola persona dentro de la dependencia.</v>
      </c>
      <c r="G84" s="167" t="str">
        <f>'3-IDENTIFICACIÓN DEL RIESGO'!L143</f>
        <v>Investigaciones y sanciones por parte de órganos de control, así como pérdida de credibilidad institucional.</v>
      </c>
      <c r="H84" s="575"/>
      <c r="I84" s="575"/>
      <c r="J84" s="575"/>
      <c r="K84" s="572"/>
      <c r="L84" s="139" t="s">
        <v>1210</v>
      </c>
      <c r="M84" s="167" t="str">
        <f>'5-CONTROLES'!L143</f>
        <v>Realizar las aprobaciones de supervisión para los contratos suscritos.</v>
      </c>
      <c r="N84" s="167" t="str">
        <f>'5-CONTROLES'!K143</f>
        <v>Reporte de las aprobaciones y rechazos efectuados por parte de los supervisores.</v>
      </c>
      <c r="O84" s="167" t="str">
        <f>'5-CONTROLES'!F143</f>
        <v>Supervisores de contratos en la ANT</v>
      </c>
      <c r="P84" s="167" t="str">
        <f>'5-CONTROLES'!G143</f>
        <v>Cada vez que se presente una cuenta con fines de pago para aprobación y visto bueno del supervisor del contrato.</v>
      </c>
      <c r="Q84" s="155" t="s">
        <v>955</v>
      </c>
      <c r="R84" s="167" t="str">
        <f>'5-CONTROLES'!AB143</f>
        <v>Moderado</v>
      </c>
      <c r="S84" s="167" t="str">
        <f>'5-CONTROLES'!AC143</f>
        <v>Moderado</v>
      </c>
      <c r="T84" s="167" t="str">
        <f>'5-CONTROLES'!AD143</f>
        <v>Moderado</v>
      </c>
      <c r="U84" s="566"/>
      <c r="V84" s="572"/>
      <c r="W84" s="572"/>
      <c r="X84" s="575"/>
      <c r="Y84" s="572"/>
      <c r="Z84" s="139" t="s">
        <v>1228</v>
      </c>
      <c r="AA84" s="155" t="s">
        <v>955</v>
      </c>
      <c r="AB84" s="155" t="s">
        <v>1139</v>
      </c>
      <c r="AC84" s="155" t="s">
        <v>1006</v>
      </c>
      <c r="AD84" s="155">
        <v>1</v>
      </c>
      <c r="AE84" s="641"/>
      <c r="AF84" s="641"/>
      <c r="AG84" s="641"/>
      <c r="AH84" s="641"/>
      <c r="AI84" s="641"/>
      <c r="AJ84" s="155"/>
      <c r="AK84" s="641"/>
      <c r="AL84" s="155">
        <v>1</v>
      </c>
      <c r="AM84" s="641"/>
      <c r="AN84" s="641"/>
      <c r="AO84" s="641"/>
      <c r="AP84" s="641"/>
    </row>
    <row r="85" spans="2:42" ht="63.75" customHeight="1" x14ac:dyDescent="0.25">
      <c r="B85" s="577" t="str">
        <f>'3-IDENTIFICACIÓN DEL RIESGO'!B150</f>
        <v>Administración de Bienes y Servicios</v>
      </c>
      <c r="C85" s="563" t="s">
        <v>1193</v>
      </c>
      <c r="D85" s="565" t="str">
        <f>'3-IDENTIFICACIÓN DEL RIESGO'!G150</f>
        <v>Pérdida o uso indebido de bienes devolutivos de la Agencia Nacional de Tierras para beneficio personal o de terceros</v>
      </c>
      <c r="E85" s="565" t="s">
        <v>386</v>
      </c>
      <c r="F85" s="167" t="str">
        <f>'3-IDENTIFICACIÓN DEL RIESGO'!H150</f>
        <v>Desconocimiento de los procedimientos de usos de bienes de la Agencia Nacional de Tierras</v>
      </c>
      <c r="G85" s="167" t="str">
        <f>'3-IDENTIFICACIÓN DEL RIESGO'!L150</f>
        <v xml:space="preserve">Detrimento patrimonial e investigaciones y sanciones </v>
      </c>
      <c r="H85" s="573" t="str">
        <f>'4-VALORACIÓN DEL RIESGO'!G80</f>
        <v>Probable</v>
      </c>
      <c r="I85" s="573" t="str">
        <f>'4-VALORACIÓN DEL RIESGO'!AC80</f>
        <v>Mayor</v>
      </c>
      <c r="J85" s="573" t="str">
        <f>'4-VALORACIÓN DEL RIESGO'!AE80</f>
        <v>Extremo</v>
      </c>
      <c r="K85" s="570" t="str">
        <f>'4-VALORACIÓN DEL RIESGO'!AF80</f>
        <v>Reducir</v>
      </c>
      <c r="L85" s="563" t="s">
        <v>1211</v>
      </c>
      <c r="M85" s="565" t="str">
        <f>'5-CONTROLES'!L150</f>
        <v>Revisión a las bases de datos de los bienes devolutivos de la entidad, contenidos en la herramienta de gestión Apoteosys (o la plataforma dispuesta), con el fin de verificar el estado de los mismos y detectar posibles desviaciones</v>
      </c>
      <c r="N85" s="565" t="str">
        <f>'5-CONTROLES'!K150</f>
        <v>Reporte semestral en donde se indique a detalle la relación de bienes devolutivos de la Agencia Nacional de Tierras, teniendo en cuenta las bajas de la entidad.</v>
      </c>
      <c r="O85" s="565" t="str">
        <f>'5-CONTROLES'!F150</f>
        <v>Almacenista
Subdirección Administrativa y Financiera</v>
      </c>
      <c r="P85" s="565" t="str">
        <f>'5-CONTROLES'!G150</f>
        <v>Semestral</v>
      </c>
      <c r="Q85" s="637" t="s">
        <v>956</v>
      </c>
      <c r="R85" s="565" t="str">
        <f>'5-CONTROLES'!AB150</f>
        <v>Fuerte</v>
      </c>
      <c r="S85" s="565" t="str">
        <f>'5-CONTROLES'!AC150</f>
        <v>Fuerte</v>
      </c>
      <c r="T85" s="565" t="str">
        <f>'5-CONTROLES'!AD150</f>
        <v>Fuerte</v>
      </c>
      <c r="U85" s="565" t="str">
        <f>'5-CONTROLES'!AH150</f>
        <v>Fuerte</v>
      </c>
      <c r="V85" s="570" t="str">
        <f>'5-CONTROLES'!AL150</f>
        <v>Improbable</v>
      </c>
      <c r="W85" s="570" t="str">
        <f>'5-CONTROLES'!AP150</f>
        <v>Mayor</v>
      </c>
      <c r="X85" s="573" t="str">
        <f>'5-CONTROLES'!AQ150</f>
        <v>Alto</v>
      </c>
      <c r="Y85" s="570" t="str">
        <f>'5-CONTROLES'!AS150</f>
        <v>Acción preventiva</v>
      </c>
      <c r="Z85" s="563" t="s">
        <v>1229</v>
      </c>
      <c r="AA85" s="637" t="s">
        <v>1144</v>
      </c>
      <c r="AB85" s="637" t="s">
        <v>1145</v>
      </c>
      <c r="AC85" s="637" t="s">
        <v>1146</v>
      </c>
      <c r="AD85" s="637">
        <v>1</v>
      </c>
      <c r="AE85" s="637"/>
      <c r="AF85" s="637"/>
      <c r="AG85" s="637"/>
      <c r="AH85" s="637"/>
      <c r="AI85" s="637"/>
      <c r="AJ85" s="637"/>
      <c r="AK85" s="637"/>
      <c r="AL85" s="637"/>
      <c r="AM85" s="637"/>
      <c r="AN85" s="637"/>
      <c r="AO85" s="637"/>
      <c r="AP85" s="637">
        <v>1</v>
      </c>
    </row>
    <row r="86" spans="2:42" ht="46.5" customHeight="1" x14ac:dyDescent="0.25">
      <c r="B86" s="577"/>
      <c r="C86" s="564"/>
      <c r="D86" s="566"/>
      <c r="E86" s="566"/>
      <c r="F86" s="167" t="str">
        <f>'3-IDENTIFICACIÓN DEL RIESGO'!H151</f>
        <v>Falta de controles en la asignación y actualización de bienes en el aplicativo</v>
      </c>
      <c r="G86" s="167" t="str">
        <f>'3-IDENTIFICACIÓN DEL RIESGO'!L151</f>
        <v>Aumento de costos en mantenimiento y adquisición de bienes</v>
      </c>
      <c r="H86" s="575"/>
      <c r="I86" s="575"/>
      <c r="J86" s="575"/>
      <c r="K86" s="572"/>
      <c r="L86" s="564"/>
      <c r="M86" s="566"/>
      <c r="N86" s="566"/>
      <c r="O86" s="566"/>
      <c r="P86" s="566"/>
      <c r="Q86" s="214"/>
      <c r="R86" s="566"/>
      <c r="S86" s="566"/>
      <c r="T86" s="566"/>
      <c r="U86" s="566"/>
      <c r="V86" s="572"/>
      <c r="W86" s="572"/>
      <c r="X86" s="575"/>
      <c r="Y86" s="572"/>
      <c r="Z86" s="564"/>
      <c r="AA86" s="214"/>
      <c r="AB86" s="214"/>
      <c r="AC86" s="214"/>
      <c r="AD86" s="214"/>
      <c r="AE86" s="214"/>
      <c r="AF86" s="214"/>
      <c r="AG86" s="214"/>
      <c r="AH86" s="214"/>
      <c r="AI86" s="214"/>
      <c r="AJ86" s="214"/>
      <c r="AK86" s="214"/>
      <c r="AL86" s="214"/>
      <c r="AM86" s="214"/>
      <c r="AN86" s="214"/>
      <c r="AO86" s="214"/>
      <c r="AP86" s="214"/>
    </row>
    <row r="87" spans="2:42" ht="96" customHeight="1" x14ac:dyDescent="0.25">
      <c r="B87" s="577"/>
      <c r="C87" s="563" t="s">
        <v>1194</v>
      </c>
      <c r="D87" s="565" t="str">
        <f>'3-IDENTIFICACIÓN DEL RIESGO'!G152</f>
        <v>Pérdida o manipulación de expedientes con información institucional para beneficio particular o de un tercero</v>
      </c>
      <c r="E87" s="565" t="s">
        <v>386</v>
      </c>
      <c r="F87" s="167" t="str">
        <f>'3-IDENTIFICACIÓN DEL RIESGO'!H152</f>
        <v>Ausencia de control sobre expedientes y préstamos</v>
      </c>
      <c r="G87" s="167" t="str">
        <f>'3-IDENTIFICACIÓN DEL RIESGO'!L152</f>
        <v>Pérdida de la memoria institucional</v>
      </c>
      <c r="H87" s="573" t="str">
        <f>'4-VALORACIÓN DEL RIESGO'!G81</f>
        <v>Posible</v>
      </c>
      <c r="I87" s="573" t="str">
        <f>'4-VALORACIÓN DEL RIESGO'!AC81</f>
        <v>Catastrófico</v>
      </c>
      <c r="J87" s="573" t="str">
        <f>'4-VALORACIÓN DEL RIESGO'!AE81</f>
        <v>Extremo</v>
      </c>
      <c r="K87" s="570" t="str">
        <f>'4-VALORACIÓN DEL RIESGO'!AF81</f>
        <v>Reducir</v>
      </c>
      <c r="L87" s="563" t="s">
        <v>1212</v>
      </c>
      <c r="M87" s="565" t="str">
        <f>'5-CONTROLES'!L152</f>
        <v>Realizar seguimiento a los tiempos de préstamo y devolución registrados en la forma ADMBS-F-029 FORMA PRÉSTAMO Y DEVOLUCIÓN DE DOCUMENTOS, para identificar posibles pérdidas en el préstamo de expedientes.</v>
      </c>
      <c r="N87" s="565" t="str">
        <f>'5-CONTROLES'!K152</f>
        <v>Registros físicos efectuados en la Forma ADMBS-F-029 FORMA PRÉSTAMO Y DEVOLUCIÓN DE DOCUMENTOS.</v>
      </c>
      <c r="O87" s="565" t="str">
        <f>'5-CONTROLES'!F152</f>
        <v>Líder del grupo de Gestión Documental
Subdirector Administrativo y Financiero</v>
      </c>
      <c r="P87" s="565" t="str">
        <f>'5-CONTROLES'!G152</f>
        <v>Semestral</v>
      </c>
      <c r="Q87" s="637" t="s">
        <v>957</v>
      </c>
      <c r="R87" s="565" t="str">
        <f>'5-CONTROLES'!AB152</f>
        <v>Fuerte</v>
      </c>
      <c r="S87" s="565" t="str">
        <f>'5-CONTROLES'!AC152</f>
        <v>Fuerte</v>
      </c>
      <c r="T87" s="565" t="str">
        <f>'5-CONTROLES'!AD152</f>
        <v>Fuerte</v>
      </c>
      <c r="U87" s="565" t="str">
        <f>'5-CONTROLES'!AH152</f>
        <v>Fuerte</v>
      </c>
      <c r="V87" s="570" t="str">
        <f>'5-CONTROLES'!AL152</f>
        <v>Rara Vez</v>
      </c>
      <c r="W87" s="570" t="str">
        <f>'5-CONTROLES'!AP152</f>
        <v>Catastrófico</v>
      </c>
      <c r="X87" s="573" t="str">
        <f>'5-CONTROLES'!AQ152</f>
        <v>Extremo</v>
      </c>
      <c r="Y87" s="570" t="str">
        <f>'5-CONTROLES'!AS152</f>
        <v>Acción preventiva</v>
      </c>
      <c r="Z87" s="563" t="s">
        <v>1230</v>
      </c>
      <c r="AA87" s="637" t="s">
        <v>1147</v>
      </c>
      <c r="AB87" s="637" t="s">
        <v>1148</v>
      </c>
      <c r="AC87" s="637" t="s">
        <v>1123</v>
      </c>
      <c r="AD87" s="637">
        <v>2</v>
      </c>
      <c r="AE87" s="637"/>
      <c r="AF87" s="637"/>
      <c r="AG87" s="637"/>
      <c r="AH87" s="637">
        <v>1</v>
      </c>
      <c r="AI87" s="637"/>
      <c r="AJ87" s="637"/>
      <c r="AK87" s="637"/>
      <c r="AL87" s="637"/>
      <c r="AM87" s="637">
        <v>1</v>
      </c>
      <c r="AN87" s="637"/>
      <c r="AO87" s="637"/>
      <c r="AP87" s="637"/>
    </row>
    <row r="88" spans="2:42" ht="24" customHeight="1" x14ac:dyDescent="0.25">
      <c r="B88" s="577"/>
      <c r="C88" s="564"/>
      <c r="D88" s="566"/>
      <c r="E88" s="566"/>
      <c r="F88" s="167" t="str">
        <f>'3-IDENTIFICACIÓN DEL RIESGO'!H153</f>
        <v>Falta de ética y honestidad por parte del colaborador</v>
      </c>
      <c r="G88" s="167" t="str">
        <f>'3-IDENTIFICACIÓN DEL RIESGO'!L153</f>
        <v>Perdida de credibilidad institucional</v>
      </c>
      <c r="H88" s="575"/>
      <c r="I88" s="575"/>
      <c r="J88" s="575"/>
      <c r="K88" s="572"/>
      <c r="L88" s="564"/>
      <c r="M88" s="566"/>
      <c r="N88" s="566"/>
      <c r="O88" s="566"/>
      <c r="P88" s="566"/>
      <c r="Q88" s="214"/>
      <c r="R88" s="566"/>
      <c r="S88" s="566"/>
      <c r="T88" s="566"/>
      <c r="U88" s="566"/>
      <c r="V88" s="572"/>
      <c r="W88" s="572"/>
      <c r="X88" s="575"/>
      <c r="Y88" s="572"/>
      <c r="Z88" s="564"/>
      <c r="AA88" s="214"/>
      <c r="AB88" s="214"/>
      <c r="AC88" s="214"/>
      <c r="AD88" s="214"/>
      <c r="AE88" s="214"/>
      <c r="AF88" s="214"/>
      <c r="AG88" s="214"/>
      <c r="AH88" s="214"/>
      <c r="AI88" s="214"/>
      <c r="AJ88" s="214"/>
      <c r="AK88" s="214"/>
      <c r="AL88" s="214"/>
      <c r="AM88" s="214"/>
      <c r="AN88" s="214"/>
      <c r="AO88" s="214"/>
      <c r="AP88" s="214"/>
    </row>
    <row r="89" spans="2:42" ht="108.75" customHeight="1" x14ac:dyDescent="0.25">
      <c r="B89" s="576" t="str">
        <f>'3-IDENTIFICACIÓN DEL RIESGO'!B160</f>
        <v>Gestión Financiera</v>
      </c>
      <c r="C89" s="563" t="s">
        <v>1195</v>
      </c>
      <c r="D89" s="565" t="str">
        <f>'3-IDENTIFICACIÓN DEL RIESGO'!G160</f>
        <v>Constitución de obligaciones y/o pagos realizados por la Agencia Nacional de Tierras, sin el cumplimiento de requisitos legales, presupuestales y contables, en beneficio de un particular.</v>
      </c>
      <c r="E89" s="565" t="s">
        <v>386</v>
      </c>
      <c r="F89" s="167" t="str">
        <f>'3-IDENTIFICACIÓN DEL RIESGO'!H160</f>
        <v>Fallas en el control de los requisitos para la causación económica</v>
      </c>
      <c r="G89" s="167" t="str">
        <f>'3-IDENTIFICACIÓN DEL RIESGO'!L160</f>
        <v>Detrimento patrimonial</v>
      </c>
      <c r="H89" s="573" t="str">
        <f>'4-VALORACIÓN DEL RIESGO'!G85</f>
        <v>Rara Vez</v>
      </c>
      <c r="I89" s="573" t="str">
        <f>'4-VALORACIÓN DEL RIESGO'!AC85</f>
        <v>Catastrófico</v>
      </c>
      <c r="J89" s="573" t="str">
        <f>'4-VALORACIÓN DEL RIESGO'!AE85</f>
        <v>Extremo</v>
      </c>
      <c r="K89" s="570" t="str">
        <f>'4-VALORACIÓN DEL RIESGO'!AF85</f>
        <v>Reducir</v>
      </c>
      <c r="L89" s="563" t="s">
        <v>1213</v>
      </c>
      <c r="M89" s="565" t="str">
        <f>'5-CONTROLES'!L160</f>
        <v>Control aleatorio a muestras correspondiente al 1% de los pagos de prestación de servicios, facturas y servicios públicos</v>
      </c>
      <c r="N89" s="565" t="str">
        <f>'5-CONTROLES'!K160</f>
        <v>Se realizará un reporte trimestral en donde se evidencia: en primer lugar, la base de datos de donde se toma la muestra aleatoria de pagos y en segundo lugar un informe con los números de radicados y un indicador de cumplimiento según la auditoría realizada.</v>
      </c>
      <c r="O89" s="565" t="str">
        <f>'5-CONTROLES'!F160</f>
        <v xml:space="preserve">Subdirección Administrativa y Financiera </v>
      </c>
      <c r="P89" s="565" t="str">
        <f>'5-CONTROLES'!G160</f>
        <v>Trimestral</v>
      </c>
      <c r="Q89" s="637" t="s">
        <v>958</v>
      </c>
      <c r="R89" s="565" t="str">
        <f>'5-CONTROLES'!AB160</f>
        <v>Moderado</v>
      </c>
      <c r="S89" s="565" t="str">
        <f>'5-CONTROLES'!AC160</f>
        <v>Fuerte</v>
      </c>
      <c r="T89" s="565" t="str">
        <f>'5-CONTROLES'!AD160</f>
        <v>Moderado</v>
      </c>
      <c r="U89" s="565" t="str">
        <f>'5-CONTROLES'!AH160</f>
        <v>Moderado</v>
      </c>
      <c r="V89" s="570" t="str">
        <f>'5-CONTROLES'!AL160</f>
        <v>Rara Vez</v>
      </c>
      <c r="W89" s="570" t="str">
        <f>'5-CONTROLES'!AP160</f>
        <v>Mayor</v>
      </c>
      <c r="X89" s="573" t="str">
        <f>'5-CONTROLES'!AQ160</f>
        <v>Alto</v>
      </c>
      <c r="Y89" s="570" t="str">
        <f>'5-CONTROLES'!AS160</f>
        <v>Acción preventiva</v>
      </c>
      <c r="Z89" s="563" t="s">
        <v>1231</v>
      </c>
      <c r="AA89" s="637" t="s">
        <v>1149</v>
      </c>
      <c r="AB89" s="637" t="s">
        <v>1148</v>
      </c>
      <c r="AC89" s="637" t="s">
        <v>1150</v>
      </c>
      <c r="AD89" s="637">
        <v>1</v>
      </c>
      <c r="AE89" s="637"/>
      <c r="AF89" s="637"/>
      <c r="AG89" s="637"/>
      <c r="AH89" s="637">
        <v>1</v>
      </c>
      <c r="AI89" s="637"/>
      <c r="AJ89" s="637"/>
      <c r="AK89" s="637"/>
      <c r="AL89" s="637"/>
      <c r="AM89" s="637"/>
      <c r="AN89" s="637"/>
      <c r="AO89" s="637"/>
      <c r="AP89" s="637"/>
    </row>
    <row r="90" spans="2:42" ht="55.5" customHeight="1" x14ac:dyDescent="0.25">
      <c r="B90" s="576"/>
      <c r="C90" s="564"/>
      <c r="D90" s="566"/>
      <c r="E90" s="566"/>
      <c r="F90" s="167" t="str">
        <f>'3-IDENTIFICACIÓN DEL RIESGO'!H161</f>
        <v>Desconocimiento del procedimiento de pagos y listas de chequeo</v>
      </c>
      <c r="G90" s="167" t="str">
        <f>'3-IDENTIFICACIÓN DEL RIESGO'!L161</f>
        <v>Investigaciones y sanciones por parte de órganos de control, así como perdida de credibilidad institucional</v>
      </c>
      <c r="H90" s="575"/>
      <c r="I90" s="575"/>
      <c r="J90" s="575"/>
      <c r="K90" s="572"/>
      <c r="L90" s="564"/>
      <c r="M90" s="566"/>
      <c r="N90" s="566"/>
      <c r="O90" s="566"/>
      <c r="P90" s="566"/>
      <c r="Q90" s="214"/>
      <c r="R90" s="566"/>
      <c r="S90" s="566"/>
      <c r="T90" s="566"/>
      <c r="U90" s="566"/>
      <c r="V90" s="572"/>
      <c r="W90" s="572"/>
      <c r="X90" s="575"/>
      <c r="Y90" s="572"/>
      <c r="Z90" s="564"/>
      <c r="AA90" s="214"/>
      <c r="AB90" s="214"/>
      <c r="AC90" s="214"/>
      <c r="AD90" s="214"/>
      <c r="AE90" s="214"/>
      <c r="AF90" s="214"/>
      <c r="AG90" s="214"/>
      <c r="AH90" s="214"/>
      <c r="AI90" s="214"/>
      <c r="AJ90" s="214"/>
      <c r="AK90" s="214"/>
      <c r="AL90" s="214"/>
      <c r="AM90" s="214"/>
      <c r="AN90" s="214"/>
      <c r="AO90" s="214"/>
      <c r="AP90" s="214"/>
    </row>
    <row r="91" spans="2:42" ht="78.75" customHeight="1" x14ac:dyDescent="0.25">
      <c r="B91" s="576" t="str">
        <f>'3-IDENTIFICACIÓN DEL RIESGO'!B170</f>
        <v>Seguimiento, Evaluación y Mejora</v>
      </c>
      <c r="C91" s="563" t="s">
        <v>1196</v>
      </c>
      <c r="D91" s="565" t="str">
        <f>'3-IDENTIFICACIÓN DEL RIESGO'!G170</f>
        <v>Posibilidad de recibir o solicitar cualquier dádiva o beneficio  con el fin de   manipular  la Informacion evidenciada en el proceso auditor para  favorecer un tercero</v>
      </c>
      <c r="E91" s="565" t="s">
        <v>386</v>
      </c>
      <c r="F91" s="167" t="str">
        <f>'3-IDENTIFICACIÓN DEL RIESGO'!H170</f>
        <v>Ofrecimiento de Dádivas y Trafico de Influencias</v>
      </c>
      <c r="G91" s="167" t="str">
        <f>'3-IDENTIFICACIÓN DEL RIESGO'!L170</f>
        <v>Perdida de confianza en la entidad afectando su reputación y Perdida de credibilidad en el grupo de funcionarios del proceso</v>
      </c>
      <c r="H91" s="573" t="str">
        <f>'4-VALORACIÓN DEL RIESGO'!G90</f>
        <v>Rara Vez</v>
      </c>
      <c r="I91" s="573" t="str">
        <f>'4-VALORACIÓN DEL RIESGO'!AC90</f>
        <v>Mayor</v>
      </c>
      <c r="J91" s="573" t="str">
        <f>'4-VALORACIÓN DEL RIESGO'!AE90</f>
        <v>Alto</v>
      </c>
      <c r="K91" s="570" t="str">
        <f>'4-VALORACIÓN DEL RIESGO'!AF90</f>
        <v>Reducir</v>
      </c>
      <c r="L91" s="563" t="s">
        <v>1214</v>
      </c>
      <c r="M91" s="565" t="str">
        <f>'5-CONTROLES'!L170</f>
        <v xml:space="preserve">Revisión del informe preliminar de auditoria frente a  los papeles de trabajo , para cada auditoría verificando la consistencia de la información </v>
      </c>
      <c r="N91" s="565" t="str">
        <f>'5-CONTROLES'!K170</f>
        <v xml:space="preserve">Papeles de Trabajo </v>
      </c>
      <c r="O91" s="565" t="str">
        <f>'5-CONTROLES'!F170</f>
        <v>Jefe de Control Interno</v>
      </c>
      <c r="P91" s="565" t="str">
        <f>'5-CONTROLES'!G170</f>
        <v>Permanente</v>
      </c>
      <c r="Q91" s="637" t="s">
        <v>1236</v>
      </c>
      <c r="R91" s="565" t="str">
        <f>'5-CONTROLES'!AB170</f>
        <v>Fuerte</v>
      </c>
      <c r="S91" s="565" t="str">
        <f>'5-CONTROLES'!AC170</f>
        <v>Fuerte</v>
      </c>
      <c r="T91" s="565" t="str">
        <f>'5-CONTROLES'!AD170</f>
        <v>Fuerte</v>
      </c>
      <c r="U91" s="565" t="str">
        <f>'5-CONTROLES'!AH170</f>
        <v>Fuerte</v>
      </c>
      <c r="V91" s="570" t="str">
        <f>'5-CONTROLES'!AL170</f>
        <v>Rara Vez</v>
      </c>
      <c r="W91" s="570" t="str">
        <f>'5-CONTROLES'!AP170</f>
        <v>Mayor</v>
      </c>
      <c r="X91" s="573" t="str">
        <f>'5-CONTROLES'!AQ170</f>
        <v>Alto</v>
      </c>
      <c r="Y91" s="570" t="str">
        <f>'5-CONTROLES'!AS170</f>
        <v>Acción preventiva</v>
      </c>
      <c r="Z91" s="563" t="s">
        <v>1232</v>
      </c>
      <c r="AA91" s="637" t="s">
        <v>1151</v>
      </c>
      <c r="AB91" s="637" t="s">
        <v>1152</v>
      </c>
      <c r="AC91" s="637" t="s">
        <v>1153</v>
      </c>
      <c r="AD91" s="637">
        <v>1</v>
      </c>
      <c r="AE91" s="637"/>
      <c r="AF91" s="637"/>
      <c r="AG91" s="637"/>
      <c r="AH91" s="637">
        <v>1</v>
      </c>
      <c r="AI91" s="637"/>
      <c r="AJ91" s="637"/>
      <c r="AK91" s="637"/>
      <c r="AL91" s="637"/>
      <c r="AM91" s="637"/>
      <c r="AN91" s="637"/>
      <c r="AO91" s="637"/>
      <c r="AP91" s="637"/>
    </row>
    <row r="92" spans="2:42" ht="48.75" customHeight="1" x14ac:dyDescent="0.25">
      <c r="B92" s="576"/>
      <c r="C92" s="564"/>
      <c r="D92" s="566"/>
      <c r="E92" s="566"/>
      <c r="F92" s="167" t="str">
        <f>'3-IDENTIFICACIÓN DEL RIESGO'!H171</f>
        <v>Abuso de Autoridad y Amiguismo</v>
      </c>
      <c r="G92" s="167" t="str">
        <f>'3-IDENTIFICACIÓN DEL RIESGO'!L171</f>
        <v>Incumplimiento de metas y objetivos de la dependencia y Posibles investigaciones y/o sanciones</v>
      </c>
      <c r="H92" s="575"/>
      <c r="I92" s="575"/>
      <c r="J92" s="575"/>
      <c r="K92" s="572"/>
      <c r="L92" s="564"/>
      <c r="M92" s="566"/>
      <c r="N92" s="566"/>
      <c r="O92" s="566"/>
      <c r="P92" s="566"/>
      <c r="Q92" s="214"/>
      <c r="R92" s="566"/>
      <c r="S92" s="566"/>
      <c r="T92" s="566"/>
      <c r="U92" s="566"/>
      <c r="V92" s="572"/>
      <c r="W92" s="572"/>
      <c r="X92" s="575"/>
      <c r="Y92" s="572"/>
      <c r="Z92" s="564"/>
      <c r="AA92" s="214"/>
      <c r="AB92" s="214"/>
      <c r="AC92" s="214"/>
      <c r="AD92" s="214"/>
      <c r="AE92" s="214"/>
      <c r="AF92" s="214"/>
      <c r="AG92" s="214"/>
      <c r="AH92" s="214"/>
      <c r="AI92" s="214"/>
      <c r="AJ92" s="214"/>
      <c r="AK92" s="214"/>
      <c r="AL92" s="214"/>
      <c r="AM92" s="214"/>
      <c r="AN92" s="214"/>
      <c r="AO92" s="214"/>
      <c r="AP92" s="214"/>
    </row>
    <row r="93" spans="2:42" ht="48.75" customHeight="1" x14ac:dyDescent="0.25">
      <c r="B93" s="576"/>
      <c r="C93" s="563" t="s">
        <v>1197</v>
      </c>
      <c r="D93" s="565" t="str">
        <f>'3-IDENTIFICACIÓN DEL RIESGO'!G172</f>
        <v>Divulgación de información de ejercicios de auditoría y seguimientos a través de medios no autorizados para favorecer a terceros</v>
      </c>
      <c r="E93" s="565" t="s">
        <v>386</v>
      </c>
      <c r="F93" s="167" t="str">
        <f>'3-IDENTIFICACIÓN DEL RIESGO'!H172</f>
        <v>Inexistencia de compromisos sobre manejo confidencial de la información.</v>
      </c>
      <c r="G93" s="167" t="str">
        <f>'3-IDENTIFICACIÓN DEL RIESGO'!L172</f>
        <v>Investigaciones por parte de órganos de control.</v>
      </c>
      <c r="H93" s="573" t="str">
        <f>'4-VALORACIÓN DEL RIESGO'!G91</f>
        <v>Rara Vez</v>
      </c>
      <c r="I93" s="573" t="str">
        <f>'4-VALORACIÓN DEL RIESGO'!AC91</f>
        <v>Mayor</v>
      </c>
      <c r="J93" s="573" t="str">
        <f>'4-VALORACIÓN DEL RIESGO'!AE91</f>
        <v>Alto</v>
      </c>
      <c r="K93" s="570" t="str">
        <f>'4-VALORACIÓN DEL RIESGO'!AF91</f>
        <v>Reducir</v>
      </c>
      <c r="L93" s="139" t="s">
        <v>1215</v>
      </c>
      <c r="M93" s="167" t="str">
        <f>'5-CONTROLES'!L172</f>
        <v>Suscripción de Acuerdos de confidencialidad para la realización de actividades de auditoría y seguimiento</v>
      </c>
      <c r="N93" s="167" t="str">
        <f>'5-CONTROLES'!K172</f>
        <v>Acuerdos de Confidencialidad Suscritos</v>
      </c>
      <c r="O93" s="167" t="str">
        <f>'5-CONTROLES'!F172</f>
        <v>Jefe de Control Interno</v>
      </c>
      <c r="P93" s="167" t="str">
        <f>'5-CONTROLES'!G172</f>
        <v>Permanente</v>
      </c>
      <c r="Q93" s="155" t="s">
        <v>1237</v>
      </c>
      <c r="R93" s="167" t="str">
        <f>'5-CONTROLES'!AB172</f>
        <v>Fuerte</v>
      </c>
      <c r="S93" s="167" t="str">
        <f>'5-CONTROLES'!AC172</f>
        <v>Fuerte</v>
      </c>
      <c r="T93" s="167" t="str">
        <f>'5-CONTROLES'!AD172</f>
        <v>Fuerte</v>
      </c>
      <c r="U93" s="565" t="str">
        <f>'5-CONTROLES'!AH172</f>
        <v>Fuerte</v>
      </c>
      <c r="V93" s="570" t="str">
        <f>'5-CONTROLES'!AL172</f>
        <v>Rara Vez</v>
      </c>
      <c r="W93" s="570" t="str">
        <f>'5-CONTROLES'!AP172</f>
        <v>Mayor</v>
      </c>
      <c r="X93" s="573" t="str">
        <f>'5-CONTROLES'!AQ172</f>
        <v>Alto</v>
      </c>
      <c r="Y93" s="570" t="str">
        <f>'5-CONTROLES'!AS172</f>
        <v>Acción preventiva</v>
      </c>
      <c r="Z93" s="139" t="s">
        <v>1233</v>
      </c>
      <c r="AA93" s="155" t="s">
        <v>1154</v>
      </c>
      <c r="AB93" s="155" t="s">
        <v>1152</v>
      </c>
      <c r="AC93" s="155" t="s">
        <v>1155</v>
      </c>
      <c r="AD93" s="155">
        <v>12</v>
      </c>
      <c r="AE93" s="155">
        <v>1</v>
      </c>
      <c r="AF93" s="155">
        <v>1</v>
      </c>
      <c r="AG93" s="155">
        <v>1</v>
      </c>
      <c r="AH93" s="155">
        <v>1</v>
      </c>
      <c r="AI93" s="155">
        <v>1</v>
      </c>
      <c r="AJ93" s="155">
        <v>1</v>
      </c>
      <c r="AK93" s="155">
        <v>1</v>
      </c>
      <c r="AL93" s="155">
        <v>1</v>
      </c>
      <c r="AM93" s="155">
        <v>1</v>
      </c>
      <c r="AN93" s="155">
        <v>1</v>
      </c>
      <c r="AO93" s="155">
        <v>1</v>
      </c>
      <c r="AP93" s="155">
        <v>1</v>
      </c>
    </row>
    <row r="94" spans="2:42" ht="45" customHeight="1" x14ac:dyDescent="0.25">
      <c r="B94" s="576"/>
      <c r="C94" s="564"/>
      <c r="D94" s="566"/>
      <c r="E94" s="566"/>
      <c r="F94" s="167" t="str">
        <f>'3-IDENTIFICACIÓN DEL RIESGO'!H173</f>
        <v>Desconocimiento del Código de ética de auditores internos de la entidad</v>
      </c>
      <c r="G94" s="167" t="str">
        <f>'3-IDENTIFICACIÓN DEL RIESGO'!L173</f>
        <v xml:space="preserve">Afectación de la imagen institucional </v>
      </c>
      <c r="H94" s="575"/>
      <c r="I94" s="575"/>
      <c r="J94" s="575"/>
      <c r="K94" s="572"/>
      <c r="L94" s="139" t="s">
        <v>1216</v>
      </c>
      <c r="M94" s="167" t="str">
        <f>'5-CONTROLES'!L173</f>
        <v>Divulgación del Codigo de Etica del Auditor para los nuevos auditores</v>
      </c>
      <c r="N94" s="167" t="str">
        <f>'5-CONTROLES'!K173</f>
        <v xml:space="preserve">Formato de Conocimiento </v>
      </c>
      <c r="O94" s="167" t="str">
        <f>'5-CONTROLES'!F173</f>
        <v>Jefe de Control Interno</v>
      </c>
      <c r="P94" s="167" t="str">
        <f>'5-CONTROLES'!G173</f>
        <v>Permanente</v>
      </c>
      <c r="Q94" s="155" t="s">
        <v>1238</v>
      </c>
      <c r="R94" s="167" t="str">
        <f>'5-CONTROLES'!AB173</f>
        <v>Fuerte</v>
      </c>
      <c r="S94" s="167" t="str">
        <f>'5-CONTROLES'!AC173</f>
        <v>Fuerte</v>
      </c>
      <c r="T94" s="167" t="str">
        <f>'5-CONTROLES'!AD173</f>
        <v>Fuerte</v>
      </c>
      <c r="U94" s="566"/>
      <c r="V94" s="572"/>
      <c r="W94" s="572"/>
      <c r="X94" s="575"/>
      <c r="Y94" s="572"/>
      <c r="Z94" s="139" t="s">
        <v>1234</v>
      </c>
      <c r="AA94" s="155" t="s">
        <v>1156</v>
      </c>
      <c r="AB94" s="155" t="s">
        <v>1152</v>
      </c>
      <c r="AC94" s="155" t="s">
        <v>1153</v>
      </c>
      <c r="AD94" s="155">
        <v>2</v>
      </c>
      <c r="AE94" s="155"/>
      <c r="AF94" s="155"/>
      <c r="AG94" s="155">
        <v>1</v>
      </c>
      <c r="AH94" s="155"/>
      <c r="AI94" s="155"/>
      <c r="AJ94" s="155"/>
      <c r="AK94" s="155"/>
      <c r="AL94" s="155"/>
      <c r="AM94" s="155"/>
      <c r="AN94" s="155">
        <v>1</v>
      </c>
      <c r="AO94" s="155"/>
      <c r="AP94" s="155"/>
    </row>
    <row r="95" spans="2:42" x14ac:dyDescent="0.25">
      <c r="B95" s="141"/>
      <c r="C95" s="142"/>
      <c r="D95" s="143"/>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5"/>
    </row>
    <row r="96" spans="2:42" x14ac:dyDescent="0.25">
      <c r="B96" s="141"/>
      <c r="C96" s="142"/>
      <c r="D96" s="143"/>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5"/>
    </row>
    <row r="97" spans="2:42" x14ac:dyDescent="0.25">
      <c r="B97" s="141"/>
      <c r="C97" s="142"/>
      <c r="D97" s="143"/>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5"/>
    </row>
    <row r="98" spans="2:42" x14ac:dyDescent="0.25">
      <c r="B98" s="141"/>
      <c r="C98" s="142"/>
      <c r="D98" s="143"/>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5"/>
    </row>
    <row r="99" spans="2:42" x14ac:dyDescent="0.25">
      <c r="B99" s="141"/>
      <c r="C99" s="142"/>
      <c r="D99" s="143"/>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5"/>
    </row>
    <row r="100" spans="2:42" x14ac:dyDescent="0.25">
      <c r="B100" s="141"/>
      <c r="C100" s="142"/>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5"/>
    </row>
    <row r="101" spans="2:42" x14ac:dyDescent="0.25">
      <c r="B101" s="141"/>
      <c r="C101" s="142"/>
      <c r="D101" s="143"/>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5"/>
    </row>
    <row r="102" spans="2:42" x14ac:dyDescent="0.25">
      <c r="B102" s="141"/>
      <c r="C102" s="142"/>
      <c r="D102" s="143"/>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5"/>
    </row>
    <row r="103" spans="2:42" ht="13.5" thickBot="1" x14ac:dyDescent="0.3">
      <c r="B103" s="146"/>
      <c r="C103" s="147"/>
      <c r="D103" s="148"/>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50"/>
    </row>
  </sheetData>
  <sheetProtection algorithmName="SHA-512" hashValue="azHbZmPiMnKfUbdMFv0O58AY3O7MtoD/4L+gCiHtFLyM6Lryf4tUrvtZdwQiFAwkLsiQw0VzQQMpFoaa6XchkA==" saltValue="4Ca1Tx+tBy3X68bFU9rOVg==" spinCount="100000" sheet="1" formatCells="0" formatColumns="0" formatRows="0" autoFilter="0"/>
  <mergeCells count="1300">
    <mergeCell ref="B91:B94"/>
    <mergeCell ref="C91:C92"/>
    <mergeCell ref="D91:D92"/>
    <mergeCell ref="E91:E92"/>
    <mergeCell ref="H91:H92"/>
    <mergeCell ref="I91:I92"/>
    <mergeCell ref="J91:J92"/>
    <mergeCell ref="K91:K92"/>
    <mergeCell ref="U91:U92"/>
    <mergeCell ref="O29:O34"/>
    <mergeCell ref="P29:P34"/>
    <mergeCell ref="Q29:Q34"/>
    <mergeCell ref="C93:C94"/>
    <mergeCell ref="D93:D94"/>
    <mergeCell ref="E93:E94"/>
    <mergeCell ref="H93:H94"/>
    <mergeCell ref="I93:I94"/>
    <mergeCell ref="J93:J94"/>
    <mergeCell ref="K93:K94"/>
    <mergeCell ref="U93:U94"/>
    <mergeCell ref="V93:V94"/>
    <mergeCell ref="W93:W94"/>
    <mergeCell ref="X93:X94"/>
    <mergeCell ref="Y93:Y94"/>
    <mergeCell ref="C29:C34"/>
    <mergeCell ref="D29:D34"/>
    <mergeCell ref="E29:E34"/>
    <mergeCell ref="F29:F34"/>
    <mergeCell ref="G30:G34"/>
    <mergeCell ref="L29:L34"/>
    <mergeCell ref="M29:M34"/>
    <mergeCell ref="N29:N34"/>
    <mergeCell ref="C35:C36"/>
    <mergeCell ref="N9:N10"/>
    <mergeCell ref="O9:O10"/>
    <mergeCell ref="P9:P10"/>
    <mergeCell ref="Q9:Q10"/>
    <mergeCell ref="R9:R10"/>
    <mergeCell ref="S9:S10"/>
    <mergeCell ref="T9:T10"/>
    <mergeCell ref="Z9:Z10"/>
    <mergeCell ref="AA9:AA10"/>
    <mergeCell ref="AB9:AB10"/>
    <mergeCell ref="W9:W10"/>
    <mergeCell ref="X9:X10"/>
    <mergeCell ref="Y9:Y10"/>
    <mergeCell ref="V91:V92"/>
    <mergeCell ref="W91:W92"/>
    <mergeCell ref="X91:X92"/>
    <mergeCell ref="Y91:Y92"/>
    <mergeCell ref="J25:J26"/>
    <mergeCell ref="K25:K26"/>
    <mergeCell ref="E27:E28"/>
    <mergeCell ref="H27:H28"/>
    <mergeCell ref="I27:I28"/>
    <mergeCell ref="J27:J28"/>
    <mergeCell ref="K27:K28"/>
    <mergeCell ref="J15:J16"/>
    <mergeCell ref="K15:K16"/>
    <mergeCell ref="E13:E14"/>
    <mergeCell ref="AG2:AP2"/>
    <mergeCell ref="AG3:AP3"/>
    <mergeCell ref="AG4:AP5"/>
    <mergeCell ref="G2:AB2"/>
    <mergeCell ref="G3:AB3"/>
    <mergeCell ref="G4:AB4"/>
    <mergeCell ref="G5:AB5"/>
    <mergeCell ref="B6:AP6"/>
    <mergeCell ref="AC2:AF2"/>
    <mergeCell ref="AC3:AF3"/>
    <mergeCell ref="AC4:AF5"/>
    <mergeCell ref="E5:F5"/>
    <mergeCell ref="B2:D5"/>
    <mergeCell ref="E2:F2"/>
    <mergeCell ref="E3:F3"/>
    <mergeCell ref="E4:F4"/>
    <mergeCell ref="C9:C10"/>
    <mergeCell ref="D9:D10"/>
    <mergeCell ref="E9:E10"/>
    <mergeCell ref="H9:H10"/>
    <mergeCell ref="L9:L10"/>
    <mergeCell ref="M9:M10"/>
    <mergeCell ref="B7:G7"/>
    <mergeCell ref="H7:K7"/>
    <mergeCell ref="B19:B28"/>
    <mergeCell ref="AD7:AP7"/>
    <mergeCell ref="B81:B84"/>
    <mergeCell ref="V7:Y7"/>
    <mergeCell ref="Z7:AC7"/>
    <mergeCell ref="R7:U7"/>
    <mergeCell ref="L7:Q7"/>
    <mergeCell ref="B11:B12"/>
    <mergeCell ref="B9:B10"/>
    <mergeCell ref="I9:I10"/>
    <mergeCell ref="J9:J10"/>
    <mergeCell ref="K9:K10"/>
    <mergeCell ref="B15:B18"/>
    <mergeCell ref="C49:C50"/>
    <mergeCell ref="U35:U36"/>
    <mergeCell ref="V35:V36"/>
    <mergeCell ref="W35:W36"/>
    <mergeCell ref="W13:W14"/>
    <mergeCell ref="X13:X14"/>
    <mergeCell ref="H13:H14"/>
    <mergeCell ref="I13:I14"/>
    <mergeCell ref="J13:J14"/>
    <mergeCell ref="K13:K14"/>
    <mergeCell ref="L21:L22"/>
    <mergeCell ref="M21:M22"/>
    <mergeCell ref="N21:N22"/>
    <mergeCell ref="O21:O22"/>
    <mergeCell ref="P21:P22"/>
    <mergeCell ref="Y13:Y14"/>
    <mergeCell ref="B29:B36"/>
    <mergeCell ref="C11:C12"/>
    <mergeCell ref="D25:D26"/>
    <mergeCell ref="E15:E16"/>
    <mergeCell ref="H15:H16"/>
    <mergeCell ref="I15:I16"/>
    <mergeCell ref="K11:K12"/>
    <mergeCell ref="E19:E20"/>
    <mergeCell ref="H19:H20"/>
    <mergeCell ref="I19:I20"/>
    <mergeCell ref="J19:J20"/>
    <mergeCell ref="K19:K20"/>
    <mergeCell ref="E23:E24"/>
    <mergeCell ref="B63:B72"/>
    <mergeCell ref="C39:C40"/>
    <mergeCell ref="C41:C42"/>
    <mergeCell ref="E39:E40"/>
    <mergeCell ref="H39:H40"/>
    <mergeCell ref="I39:I40"/>
    <mergeCell ref="J39:J40"/>
    <mergeCell ref="K39:K40"/>
    <mergeCell ref="E41:E42"/>
    <mergeCell ref="H41:H42"/>
    <mergeCell ref="I41:I42"/>
    <mergeCell ref="B13:B14"/>
    <mergeCell ref="D61:D62"/>
    <mergeCell ref="C61:C62"/>
    <mergeCell ref="H23:H24"/>
    <mergeCell ref="B37:B54"/>
    <mergeCell ref="D21:D22"/>
    <mergeCell ref="E21:E22"/>
    <mergeCell ref="C21:C22"/>
    <mergeCell ref="K21:K22"/>
    <mergeCell ref="B89:B90"/>
    <mergeCell ref="C13:C14"/>
    <mergeCell ref="C15:C16"/>
    <mergeCell ref="C17:C18"/>
    <mergeCell ref="B73:B80"/>
    <mergeCell ref="B85:B88"/>
    <mergeCell ref="B55:B60"/>
    <mergeCell ref="C37:C38"/>
    <mergeCell ref="C43:C44"/>
    <mergeCell ref="C45:C46"/>
    <mergeCell ref="C47:C48"/>
    <mergeCell ref="C19:C20"/>
    <mergeCell ref="C23:C24"/>
    <mergeCell ref="C25:C26"/>
    <mergeCell ref="C27:C28"/>
    <mergeCell ref="C65:C66"/>
    <mergeCell ref="C67:C68"/>
    <mergeCell ref="C69:C70"/>
    <mergeCell ref="C71:C72"/>
    <mergeCell ref="C73:C74"/>
    <mergeCell ref="C75:C76"/>
    <mergeCell ref="C77:C78"/>
    <mergeCell ref="B61:B62"/>
    <mergeCell ref="C59:C60"/>
    <mergeCell ref="C89:C90"/>
    <mergeCell ref="D11:D12"/>
    <mergeCell ref="D13:D14"/>
    <mergeCell ref="D15:D16"/>
    <mergeCell ref="D17:D18"/>
    <mergeCell ref="D19:D20"/>
    <mergeCell ref="D23:D24"/>
    <mergeCell ref="D63:D64"/>
    <mergeCell ref="D65:D66"/>
    <mergeCell ref="D67:D68"/>
    <mergeCell ref="D69:D70"/>
    <mergeCell ref="D71:D72"/>
    <mergeCell ref="C79:C80"/>
    <mergeCell ref="C81:C82"/>
    <mergeCell ref="C83:C84"/>
    <mergeCell ref="C85:C86"/>
    <mergeCell ref="C87:C88"/>
    <mergeCell ref="C63:C64"/>
    <mergeCell ref="C51:C52"/>
    <mergeCell ref="C53:C54"/>
    <mergeCell ref="C55:C56"/>
    <mergeCell ref="C57:C58"/>
    <mergeCell ref="D27:D28"/>
    <mergeCell ref="D35:D36"/>
    <mergeCell ref="D37:D38"/>
    <mergeCell ref="D39:D40"/>
    <mergeCell ref="D41:D42"/>
    <mergeCell ref="D43:D44"/>
    <mergeCell ref="D45:D46"/>
    <mergeCell ref="D47:D48"/>
    <mergeCell ref="D49:D50"/>
    <mergeCell ref="D51:D52"/>
    <mergeCell ref="E17:E18"/>
    <mergeCell ref="H17:H18"/>
    <mergeCell ref="I17:I18"/>
    <mergeCell ref="J17:J18"/>
    <mergeCell ref="K17:K18"/>
    <mergeCell ref="D75:D76"/>
    <mergeCell ref="D77:D78"/>
    <mergeCell ref="D79:D80"/>
    <mergeCell ref="D81:D82"/>
    <mergeCell ref="D83:D84"/>
    <mergeCell ref="E11:E12"/>
    <mergeCell ref="H11:H12"/>
    <mergeCell ref="I11:I12"/>
    <mergeCell ref="J11:J12"/>
    <mergeCell ref="D85:D86"/>
    <mergeCell ref="D87:D88"/>
    <mergeCell ref="D89:D90"/>
    <mergeCell ref="D53:D54"/>
    <mergeCell ref="D55:D56"/>
    <mergeCell ref="D73:D74"/>
    <mergeCell ref="J21:J22"/>
    <mergeCell ref="I21:I22"/>
    <mergeCell ref="H21:H22"/>
    <mergeCell ref="K35:K36"/>
    <mergeCell ref="I23:I24"/>
    <mergeCell ref="J23:J24"/>
    <mergeCell ref="K23:K24"/>
    <mergeCell ref="E25:E26"/>
    <mergeCell ref="H25:H26"/>
    <mergeCell ref="D57:D58"/>
    <mergeCell ref="D59:D60"/>
    <mergeCell ref="I25:I26"/>
    <mergeCell ref="E35:E36"/>
    <mergeCell ref="H35:H36"/>
    <mergeCell ref="I35:I36"/>
    <mergeCell ref="J35:J36"/>
    <mergeCell ref="H29:H34"/>
    <mergeCell ref="I29:I34"/>
    <mergeCell ref="J29:J34"/>
    <mergeCell ref="K29:K34"/>
    <mergeCell ref="J41:J42"/>
    <mergeCell ref="K41:K42"/>
    <mergeCell ref="E43:E44"/>
    <mergeCell ref="H43:H44"/>
    <mergeCell ref="I43:I44"/>
    <mergeCell ref="J43:J44"/>
    <mergeCell ref="K43:K44"/>
    <mergeCell ref="E37:E38"/>
    <mergeCell ref="H37:H38"/>
    <mergeCell ref="I37:I38"/>
    <mergeCell ref="J37:J38"/>
    <mergeCell ref="K37:K38"/>
    <mergeCell ref="E45:E46"/>
    <mergeCell ref="H45:H46"/>
    <mergeCell ref="I45:I46"/>
    <mergeCell ref="J45:J46"/>
    <mergeCell ref="K45:K46"/>
    <mergeCell ref="E47:E48"/>
    <mergeCell ref="H47:H48"/>
    <mergeCell ref="I47:I48"/>
    <mergeCell ref="J47:J48"/>
    <mergeCell ref="K47:K48"/>
    <mergeCell ref="E49:E50"/>
    <mergeCell ref="H49:H50"/>
    <mergeCell ref="I49:I50"/>
    <mergeCell ref="J49:J50"/>
    <mergeCell ref="K49:K50"/>
    <mergeCell ref="E51:E52"/>
    <mergeCell ref="H51:H52"/>
    <mergeCell ref="I51:I52"/>
    <mergeCell ref="J51:J52"/>
    <mergeCell ref="K51:K52"/>
    <mergeCell ref="E61:E62"/>
    <mergeCell ref="H61:H62"/>
    <mergeCell ref="I61:I62"/>
    <mergeCell ref="J61:J62"/>
    <mergeCell ref="K61:K62"/>
    <mergeCell ref="E53:E54"/>
    <mergeCell ref="H53:H54"/>
    <mergeCell ref="I53:I54"/>
    <mergeCell ref="J53:J54"/>
    <mergeCell ref="K53:K54"/>
    <mergeCell ref="E55:E56"/>
    <mergeCell ref="H55:H56"/>
    <mergeCell ref="I55:I56"/>
    <mergeCell ref="J55:J56"/>
    <mergeCell ref="K55:K56"/>
    <mergeCell ref="E57:E58"/>
    <mergeCell ref="H57:H58"/>
    <mergeCell ref="I57:I58"/>
    <mergeCell ref="J57:J58"/>
    <mergeCell ref="K57:K58"/>
    <mergeCell ref="E59:E60"/>
    <mergeCell ref="H59:H60"/>
    <mergeCell ref="I59:I60"/>
    <mergeCell ref="J59:J60"/>
    <mergeCell ref="K59:K60"/>
    <mergeCell ref="E63:E64"/>
    <mergeCell ref="H63:H64"/>
    <mergeCell ref="I63:I64"/>
    <mergeCell ref="J63:J64"/>
    <mergeCell ref="K63:K64"/>
    <mergeCell ref="E65:E66"/>
    <mergeCell ref="H65:H66"/>
    <mergeCell ref="I65:I66"/>
    <mergeCell ref="J65:J66"/>
    <mergeCell ref="K65:K66"/>
    <mergeCell ref="E67:E68"/>
    <mergeCell ref="H67:H68"/>
    <mergeCell ref="I67:I68"/>
    <mergeCell ref="J67:J68"/>
    <mergeCell ref="K67:K68"/>
    <mergeCell ref="E69:E70"/>
    <mergeCell ref="H69:H70"/>
    <mergeCell ref="I69:I70"/>
    <mergeCell ref="J69:J70"/>
    <mergeCell ref="K69:K70"/>
    <mergeCell ref="H81:H82"/>
    <mergeCell ref="I81:I82"/>
    <mergeCell ref="J81:J82"/>
    <mergeCell ref="K81:K82"/>
    <mergeCell ref="E83:E84"/>
    <mergeCell ref="H83:H84"/>
    <mergeCell ref="I83:I84"/>
    <mergeCell ref="J83:J84"/>
    <mergeCell ref="K83:K84"/>
    <mergeCell ref="E71:E72"/>
    <mergeCell ref="H71:H72"/>
    <mergeCell ref="I71:I72"/>
    <mergeCell ref="J71:J72"/>
    <mergeCell ref="K71:K72"/>
    <mergeCell ref="E73:E74"/>
    <mergeCell ref="H73:H74"/>
    <mergeCell ref="I73:I74"/>
    <mergeCell ref="J73:J74"/>
    <mergeCell ref="K73:K74"/>
    <mergeCell ref="E75:E76"/>
    <mergeCell ref="H75:H76"/>
    <mergeCell ref="I75:I76"/>
    <mergeCell ref="J75:J76"/>
    <mergeCell ref="K75:K76"/>
    <mergeCell ref="E77:E78"/>
    <mergeCell ref="H77:H78"/>
    <mergeCell ref="I77:I78"/>
    <mergeCell ref="J77:J78"/>
    <mergeCell ref="K77:K78"/>
    <mergeCell ref="U9:U10"/>
    <mergeCell ref="V9:V10"/>
    <mergeCell ref="U11:U12"/>
    <mergeCell ref="V11:V12"/>
    <mergeCell ref="U13:U14"/>
    <mergeCell ref="V13:V14"/>
    <mergeCell ref="U17:U18"/>
    <mergeCell ref="U25:U26"/>
    <mergeCell ref="V25:V26"/>
    <mergeCell ref="U43:U44"/>
    <mergeCell ref="V43:V44"/>
    <mergeCell ref="E89:E90"/>
    <mergeCell ref="H89:H90"/>
    <mergeCell ref="I89:I90"/>
    <mergeCell ref="J89:J90"/>
    <mergeCell ref="K89:K90"/>
    <mergeCell ref="E87:E88"/>
    <mergeCell ref="H87:H88"/>
    <mergeCell ref="I87:I88"/>
    <mergeCell ref="J87:J88"/>
    <mergeCell ref="K87:K88"/>
    <mergeCell ref="E85:E86"/>
    <mergeCell ref="H85:H86"/>
    <mergeCell ref="I85:I86"/>
    <mergeCell ref="J85:J86"/>
    <mergeCell ref="K85:K86"/>
    <mergeCell ref="E79:E80"/>
    <mergeCell ref="H79:H80"/>
    <mergeCell ref="I79:I80"/>
    <mergeCell ref="J79:J80"/>
    <mergeCell ref="K79:K80"/>
    <mergeCell ref="E81:E82"/>
    <mergeCell ref="Y19:Y20"/>
    <mergeCell ref="U23:U24"/>
    <mergeCell ref="V23:V24"/>
    <mergeCell ref="W23:W24"/>
    <mergeCell ref="X23:X24"/>
    <mergeCell ref="Y23:Y24"/>
    <mergeCell ref="U15:U16"/>
    <mergeCell ref="V15:V16"/>
    <mergeCell ref="W15:W16"/>
    <mergeCell ref="X15:X16"/>
    <mergeCell ref="Y15:Y16"/>
    <mergeCell ref="V17:V18"/>
    <mergeCell ref="W17:W18"/>
    <mergeCell ref="X17:X18"/>
    <mergeCell ref="Y17:Y18"/>
    <mergeCell ref="W11:W12"/>
    <mergeCell ref="X11:X12"/>
    <mergeCell ref="Y11:Y12"/>
    <mergeCell ref="U21:U22"/>
    <mergeCell ref="V21:V22"/>
    <mergeCell ref="W21:W22"/>
    <mergeCell ref="X21:X22"/>
    <mergeCell ref="Y21:Y22"/>
    <mergeCell ref="U37:U38"/>
    <mergeCell ref="V37:V38"/>
    <mergeCell ref="W37:W38"/>
    <mergeCell ref="X37:X38"/>
    <mergeCell ref="Y37:Y38"/>
    <mergeCell ref="U39:U40"/>
    <mergeCell ref="V39:V40"/>
    <mergeCell ref="W39:W40"/>
    <mergeCell ref="X39:X40"/>
    <mergeCell ref="Y39:Y40"/>
    <mergeCell ref="U41:U42"/>
    <mergeCell ref="V41:V42"/>
    <mergeCell ref="W41:W42"/>
    <mergeCell ref="X41:X42"/>
    <mergeCell ref="Y41:Y42"/>
    <mergeCell ref="W25:W26"/>
    <mergeCell ref="X25:X26"/>
    <mergeCell ref="Y25:Y26"/>
    <mergeCell ref="U27:U28"/>
    <mergeCell ref="V27:V28"/>
    <mergeCell ref="W27:W28"/>
    <mergeCell ref="X27:X28"/>
    <mergeCell ref="Y27:Y28"/>
    <mergeCell ref="X35:X36"/>
    <mergeCell ref="Y35:Y36"/>
    <mergeCell ref="W43:W44"/>
    <mergeCell ref="X43:X44"/>
    <mergeCell ref="Y43:Y44"/>
    <mergeCell ref="U45:U46"/>
    <mergeCell ref="V45:V46"/>
    <mergeCell ref="W45:W46"/>
    <mergeCell ref="X45:X46"/>
    <mergeCell ref="Y45:Y46"/>
    <mergeCell ref="U47:U48"/>
    <mergeCell ref="U49:U50"/>
    <mergeCell ref="V47:V48"/>
    <mergeCell ref="V49:V50"/>
    <mergeCell ref="W47:W48"/>
    <mergeCell ref="W49:W50"/>
    <mergeCell ref="X47:X48"/>
    <mergeCell ref="X49:X50"/>
    <mergeCell ref="Y47:Y48"/>
    <mergeCell ref="Y49:Y50"/>
    <mergeCell ref="U51:U52"/>
    <mergeCell ref="V51:V52"/>
    <mergeCell ref="W51:W52"/>
    <mergeCell ref="X51:X52"/>
    <mergeCell ref="Y51:Y52"/>
    <mergeCell ref="U53:U54"/>
    <mergeCell ref="U55:U56"/>
    <mergeCell ref="V53:V54"/>
    <mergeCell ref="V55:V56"/>
    <mergeCell ref="W53:W54"/>
    <mergeCell ref="W55:W56"/>
    <mergeCell ref="X53:X54"/>
    <mergeCell ref="X55:X56"/>
    <mergeCell ref="Y53:Y54"/>
    <mergeCell ref="Y55:Y56"/>
    <mergeCell ref="U57:U58"/>
    <mergeCell ref="V57:V58"/>
    <mergeCell ref="W57:W58"/>
    <mergeCell ref="X57:X58"/>
    <mergeCell ref="Y57:Y58"/>
    <mergeCell ref="V65:V66"/>
    <mergeCell ref="W63:W64"/>
    <mergeCell ref="W65:W66"/>
    <mergeCell ref="X63:X64"/>
    <mergeCell ref="X65:X66"/>
    <mergeCell ref="Y63:Y64"/>
    <mergeCell ref="Y65:Y66"/>
    <mergeCell ref="U67:U68"/>
    <mergeCell ref="U69:U70"/>
    <mergeCell ref="V67:V68"/>
    <mergeCell ref="V69:V70"/>
    <mergeCell ref="W67:W68"/>
    <mergeCell ref="W69:W70"/>
    <mergeCell ref="X67:X68"/>
    <mergeCell ref="X69:X70"/>
    <mergeCell ref="Y67:Y68"/>
    <mergeCell ref="Y69:Y70"/>
    <mergeCell ref="X71:X72"/>
    <mergeCell ref="Y71:Y72"/>
    <mergeCell ref="U73:U74"/>
    <mergeCell ref="U75:U76"/>
    <mergeCell ref="V73:V74"/>
    <mergeCell ref="V75:V76"/>
    <mergeCell ref="W73:W74"/>
    <mergeCell ref="W75:W76"/>
    <mergeCell ref="X73:X74"/>
    <mergeCell ref="X75:X76"/>
    <mergeCell ref="Y73:Y74"/>
    <mergeCell ref="Y75:Y76"/>
    <mergeCell ref="U77:U78"/>
    <mergeCell ref="U79:U80"/>
    <mergeCell ref="V77:V78"/>
    <mergeCell ref="V79:V80"/>
    <mergeCell ref="W77:W78"/>
    <mergeCell ref="W79:W80"/>
    <mergeCell ref="X77:X78"/>
    <mergeCell ref="X79:X80"/>
    <mergeCell ref="Y77:Y78"/>
    <mergeCell ref="Y79:Y80"/>
    <mergeCell ref="V89:V90"/>
    <mergeCell ref="W89:W90"/>
    <mergeCell ref="X89:X90"/>
    <mergeCell ref="Y89:Y90"/>
    <mergeCell ref="U85:U86"/>
    <mergeCell ref="U87:U88"/>
    <mergeCell ref="V85:V86"/>
    <mergeCell ref="V87:V88"/>
    <mergeCell ref="W85:W86"/>
    <mergeCell ref="W87:W88"/>
    <mergeCell ref="X85:X86"/>
    <mergeCell ref="X87:X88"/>
    <mergeCell ref="Y85:Y86"/>
    <mergeCell ref="Y87:Y88"/>
    <mergeCell ref="U81:U82"/>
    <mergeCell ref="V81:V82"/>
    <mergeCell ref="W81:W82"/>
    <mergeCell ref="X81:X82"/>
    <mergeCell ref="Y81:Y82"/>
    <mergeCell ref="U83:U84"/>
    <mergeCell ref="V83:V84"/>
    <mergeCell ref="W83:W84"/>
    <mergeCell ref="X83:X84"/>
    <mergeCell ref="Y83:Y84"/>
    <mergeCell ref="AC9:AC10"/>
    <mergeCell ref="AD9:AD10"/>
    <mergeCell ref="AE9:AE10"/>
    <mergeCell ref="AF9:AF10"/>
    <mergeCell ref="AG9:AG10"/>
    <mergeCell ref="AH9:AH10"/>
    <mergeCell ref="AI9:AI10"/>
    <mergeCell ref="AJ9:AJ10"/>
    <mergeCell ref="AK9:AK10"/>
    <mergeCell ref="AL9:AL10"/>
    <mergeCell ref="AM9:AM10"/>
    <mergeCell ref="AN9:AN10"/>
    <mergeCell ref="AO9:AO10"/>
    <mergeCell ref="AP9:AP10"/>
    <mergeCell ref="L11:L12"/>
    <mergeCell ref="M11:M12"/>
    <mergeCell ref="N11:N12"/>
    <mergeCell ref="O11:O12"/>
    <mergeCell ref="P11:P12"/>
    <mergeCell ref="Q11:Q12"/>
    <mergeCell ref="R11:R12"/>
    <mergeCell ref="S11:S12"/>
    <mergeCell ref="T11:T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O12"/>
    <mergeCell ref="AP11:AP12"/>
    <mergeCell ref="L13:L14"/>
    <mergeCell ref="M13:M14"/>
    <mergeCell ref="N13:N14"/>
    <mergeCell ref="O13:O14"/>
    <mergeCell ref="P13:P14"/>
    <mergeCell ref="Q13:Q14"/>
    <mergeCell ref="R13:R14"/>
    <mergeCell ref="S13:S14"/>
    <mergeCell ref="T13:T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N14"/>
    <mergeCell ref="AM17:AM18"/>
    <mergeCell ref="AN17:AN18"/>
    <mergeCell ref="AO17:AO18"/>
    <mergeCell ref="AP17:AP18"/>
    <mergeCell ref="AO13:AO14"/>
    <mergeCell ref="AP13:AP14"/>
    <mergeCell ref="L15:L16"/>
    <mergeCell ref="M15:M16"/>
    <mergeCell ref="N15:N16"/>
    <mergeCell ref="O15:O16"/>
    <mergeCell ref="P15:P16"/>
    <mergeCell ref="Q15:Q16"/>
    <mergeCell ref="R15:R16"/>
    <mergeCell ref="S15:S16"/>
    <mergeCell ref="T15:T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S21:S22"/>
    <mergeCell ref="T21:T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U19:U20"/>
    <mergeCell ref="V19:V20"/>
    <mergeCell ref="W19:W20"/>
    <mergeCell ref="X19:X20"/>
    <mergeCell ref="AM21:AM22"/>
    <mergeCell ref="AN21:AN22"/>
    <mergeCell ref="AO21:AO22"/>
    <mergeCell ref="AP21:AP22"/>
    <mergeCell ref="L23:L24"/>
    <mergeCell ref="M23:M24"/>
    <mergeCell ref="N23:N24"/>
    <mergeCell ref="O23:O24"/>
    <mergeCell ref="P23:P24"/>
    <mergeCell ref="Q23:Q24"/>
    <mergeCell ref="R23:R24"/>
    <mergeCell ref="S23:S24"/>
    <mergeCell ref="T23:T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Q21:Q22"/>
    <mergeCell ref="R21:R22"/>
    <mergeCell ref="L25:L26"/>
    <mergeCell ref="M25:M26"/>
    <mergeCell ref="N25:N26"/>
    <mergeCell ref="O25:O26"/>
    <mergeCell ref="P25:P26"/>
    <mergeCell ref="Q25:Q26"/>
    <mergeCell ref="R25:R26"/>
    <mergeCell ref="S25:S26"/>
    <mergeCell ref="T25:T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L27:L28"/>
    <mergeCell ref="M27:M28"/>
    <mergeCell ref="N27:N28"/>
    <mergeCell ref="O27:O28"/>
    <mergeCell ref="P27:P28"/>
    <mergeCell ref="Q27:Q28"/>
    <mergeCell ref="R27:R28"/>
    <mergeCell ref="S27:S28"/>
    <mergeCell ref="T27:T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R29:R34"/>
    <mergeCell ref="S29:S34"/>
    <mergeCell ref="T29:T34"/>
    <mergeCell ref="U29:U34"/>
    <mergeCell ref="V29:V34"/>
    <mergeCell ref="W29:W34"/>
    <mergeCell ref="X29:X34"/>
    <mergeCell ref="Y29: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L35:L36"/>
    <mergeCell ref="M35:M36"/>
    <mergeCell ref="N35:N36"/>
    <mergeCell ref="O35:O36"/>
    <mergeCell ref="P35:P36"/>
    <mergeCell ref="Q35:Q36"/>
    <mergeCell ref="R35:R36"/>
    <mergeCell ref="S35:S36"/>
    <mergeCell ref="T35:T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M33:AM34"/>
    <mergeCell ref="AN33:AN34"/>
    <mergeCell ref="AO33:AO34"/>
    <mergeCell ref="AP33:AP34"/>
    <mergeCell ref="L45:L46"/>
    <mergeCell ref="M45:M46"/>
    <mergeCell ref="N45:N46"/>
    <mergeCell ref="O45:O46"/>
    <mergeCell ref="P45:P46"/>
    <mergeCell ref="Q45:Q46"/>
    <mergeCell ref="R45:R46"/>
    <mergeCell ref="S45:S46"/>
    <mergeCell ref="T45:T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L49:L50"/>
    <mergeCell ref="M49:M50"/>
    <mergeCell ref="N49:N50"/>
    <mergeCell ref="O49:O50"/>
    <mergeCell ref="P49:P50"/>
    <mergeCell ref="Q49:Q50"/>
    <mergeCell ref="R49:R50"/>
    <mergeCell ref="S49:S50"/>
    <mergeCell ref="T49:T50"/>
    <mergeCell ref="Z49:Z50"/>
    <mergeCell ref="AA49:AA50"/>
    <mergeCell ref="AB49:AB50"/>
    <mergeCell ref="AC49:AC50"/>
    <mergeCell ref="AD49:AD50"/>
    <mergeCell ref="AE49:AE50"/>
    <mergeCell ref="AF49:AF50"/>
    <mergeCell ref="AG49:AG50"/>
    <mergeCell ref="AH49:AH50"/>
    <mergeCell ref="AI49:AI50"/>
    <mergeCell ref="AJ49:AJ50"/>
    <mergeCell ref="AK49:AK50"/>
    <mergeCell ref="AL49:AL50"/>
    <mergeCell ref="AM49:AM50"/>
    <mergeCell ref="AN49:AN50"/>
    <mergeCell ref="AO49:AO50"/>
    <mergeCell ref="AP49:AP50"/>
    <mergeCell ref="L51:L52"/>
    <mergeCell ref="L53:L54"/>
    <mergeCell ref="M51:M52"/>
    <mergeCell ref="M53:M54"/>
    <mergeCell ref="N51:N52"/>
    <mergeCell ref="N53:N54"/>
    <mergeCell ref="O51:O52"/>
    <mergeCell ref="O53:O54"/>
    <mergeCell ref="P51:P52"/>
    <mergeCell ref="P53:P54"/>
    <mergeCell ref="Q51:Q52"/>
    <mergeCell ref="Q53:Q54"/>
    <mergeCell ref="R51:R52"/>
    <mergeCell ref="R53:R54"/>
    <mergeCell ref="S51:S52"/>
    <mergeCell ref="S53:S54"/>
    <mergeCell ref="T51:T52"/>
    <mergeCell ref="T53:T54"/>
    <mergeCell ref="Z51:Z52"/>
    <mergeCell ref="AA51:AA52"/>
    <mergeCell ref="Z53:Z54"/>
    <mergeCell ref="AA53:AA54"/>
    <mergeCell ref="AB51:AB52"/>
    <mergeCell ref="AB53:AB54"/>
    <mergeCell ref="AC51:AC52"/>
    <mergeCell ref="AC53:AC54"/>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D53:AD54"/>
    <mergeCell ref="AE53:AE54"/>
    <mergeCell ref="AF53:AF54"/>
    <mergeCell ref="AG53:AG54"/>
    <mergeCell ref="AH53:AH54"/>
    <mergeCell ref="AI53:AI54"/>
    <mergeCell ref="AJ53:AJ54"/>
    <mergeCell ref="AK53:AK54"/>
    <mergeCell ref="AL53:AL54"/>
    <mergeCell ref="AM53:AM54"/>
    <mergeCell ref="AN53:AN54"/>
    <mergeCell ref="AP53:AP54"/>
    <mergeCell ref="AO53:AO54"/>
    <mergeCell ref="L59:L60"/>
    <mergeCell ref="M59:M60"/>
    <mergeCell ref="N59:N60"/>
    <mergeCell ref="O59:O60"/>
    <mergeCell ref="P59:P60"/>
    <mergeCell ref="Q59:Q60"/>
    <mergeCell ref="R59:R60"/>
    <mergeCell ref="S59:S60"/>
    <mergeCell ref="T59:T60"/>
    <mergeCell ref="Z59:Z60"/>
    <mergeCell ref="AA59:AA60"/>
    <mergeCell ref="AB59:AB60"/>
    <mergeCell ref="AC59:AC60"/>
    <mergeCell ref="AD59:AD60"/>
    <mergeCell ref="AE59:AE60"/>
    <mergeCell ref="AF59:AF60"/>
    <mergeCell ref="AG59:AG60"/>
    <mergeCell ref="U59:U60"/>
    <mergeCell ref="V59:V60"/>
    <mergeCell ref="W59:W60"/>
    <mergeCell ref="X59:X60"/>
    <mergeCell ref="Y59:Y60"/>
    <mergeCell ref="AH59:AH60"/>
    <mergeCell ref="AI59:AI60"/>
    <mergeCell ref="AJ59:AJ60"/>
    <mergeCell ref="AK59:AK60"/>
    <mergeCell ref="AL59:AL60"/>
    <mergeCell ref="AM59:AM60"/>
    <mergeCell ref="AN59:AN60"/>
    <mergeCell ref="AO59:AO60"/>
    <mergeCell ref="AP59:AP60"/>
    <mergeCell ref="F61:F62"/>
    <mergeCell ref="G61:G62"/>
    <mergeCell ref="G59:G60"/>
    <mergeCell ref="F9:F10"/>
    <mergeCell ref="G9:G10"/>
    <mergeCell ref="F11:F12"/>
    <mergeCell ref="G11:G12"/>
    <mergeCell ref="F21:F22"/>
    <mergeCell ref="F23:F24"/>
    <mergeCell ref="F25:F26"/>
    <mergeCell ref="G25:G26"/>
    <mergeCell ref="G27:G28"/>
    <mergeCell ref="G35:G36"/>
    <mergeCell ref="F45:F46"/>
    <mergeCell ref="G45:G46"/>
    <mergeCell ref="F49:F50"/>
    <mergeCell ref="G49:G50"/>
    <mergeCell ref="F51:F52"/>
    <mergeCell ref="G51:G52"/>
    <mergeCell ref="G53:G54"/>
    <mergeCell ref="L61:L62"/>
    <mergeCell ref="M61:M62"/>
    <mergeCell ref="N61:N62"/>
    <mergeCell ref="O61:O62"/>
    <mergeCell ref="P61:P62"/>
    <mergeCell ref="Q61:Q62"/>
    <mergeCell ref="R61:R62"/>
    <mergeCell ref="S61:S62"/>
    <mergeCell ref="T61:T62"/>
    <mergeCell ref="Z61:Z62"/>
    <mergeCell ref="AA61:AA62"/>
    <mergeCell ref="AB61:AB62"/>
    <mergeCell ref="AC61:AC62"/>
    <mergeCell ref="AD61:AD62"/>
    <mergeCell ref="AE61:AE62"/>
    <mergeCell ref="AF61:AF62"/>
    <mergeCell ref="AG61:AG62"/>
    <mergeCell ref="AH61:AH62"/>
    <mergeCell ref="AI61:AI62"/>
    <mergeCell ref="AJ61:AJ62"/>
    <mergeCell ref="U61:U62"/>
    <mergeCell ref="V61:V62"/>
    <mergeCell ref="W61:W62"/>
    <mergeCell ref="X61:X62"/>
    <mergeCell ref="Y61:Y62"/>
    <mergeCell ref="AK61:AK62"/>
    <mergeCell ref="AL61:AL62"/>
    <mergeCell ref="AM61:AM62"/>
    <mergeCell ref="AN61:AN62"/>
    <mergeCell ref="AO61:AO62"/>
    <mergeCell ref="AP61:AP62"/>
    <mergeCell ref="F67:F68"/>
    <mergeCell ref="F69:F70"/>
    <mergeCell ref="F71:F72"/>
    <mergeCell ref="L63:L64"/>
    <mergeCell ref="M63:M64"/>
    <mergeCell ref="N63:N64"/>
    <mergeCell ref="O63:O64"/>
    <mergeCell ref="P63:P64"/>
    <mergeCell ref="Q63:Q64"/>
    <mergeCell ref="R63:R64"/>
    <mergeCell ref="S63:S64"/>
    <mergeCell ref="T63:T64"/>
    <mergeCell ref="Z63:Z64"/>
    <mergeCell ref="AA63:AA64"/>
    <mergeCell ref="AB63:AB64"/>
    <mergeCell ref="AC63:AC64"/>
    <mergeCell ref="AD63:AD64"/>
    <mergeCell ref="AE63:AE64"/>
    <mergeCell ref="AF63:AF64"/>
    <mergeCell ref="AG63:AG64"/>
    <mergeCell ref="AH63:AH64"/>
    <mergeCell ref="AI63:AI64"/>
    <mergeCell ref="AJ63:AJ64"/>
    <mergeCell ref="AK63:AK64"/>
    <mergeCell ref="AL63:AL64"/>
    <mergeCell ref="AM63:AM64"/>
    <mergeCell ref="AN63:AN64"/>
    <mergeCell ref="AO63:AO64"/>
    <mergeCell ref="AP63:AP64"/>
    <mergeCell ref="L65:L66"/>
    <mergeCell ref="M65:M66"/>
    <mergeCell ref="N65:N66"/>
    <mergeCell ref="O65:O66"/>
    <mergeCell ref="P65:P66"/>
    <mergeCell ref="Q65:Q66"/>
    <mergeCell ref="R65:R66"/>
    <mergeCell ref="S65:S66"/>
    <mergeCell ref="T65:T66"/>
    <mergeCell ref="Z65:Z66"/>
    <mergeCell ref="AA65:AA66"/>
    <mergeCell ref="AB65:AB66"/>
    <mergeCell ref="AC65:AC66"/>
    <mergeCell ref="AD65:AD66"/>
    <mergeCell ref="AE65:AE66"/>
    <mergeCell ref="AF65:AF66"/>
    <mergeCell ref="AG65:AG66"/>
    <mergeCell ref="AH65:AH66"/>
    <mergeCell ref="AI65:AI66"/>
    <mergeCell ref="AJ65:AJ66"/>
    <mergeCell ref="AK65:AK66"/>
    <mergeCell ref="AL65:AL66"/>
    <mergeCell ref="AM65:AM66"/>
    <mergeCell ref="AN65:AN66"/>
    <mergeCell ref="AO65:AO66"/>
    <mergeCell ref="AP65:AP66"/>
    <mergeCell ref="U63:U64"/>
    <mergeCell ref="U65:U66"/>
    <mergeCell ref="V63:V64"/>
    <mergeCell ref="L67:L68"/>
    <mergeCell ref="M67:M68"/>
    <mergeCell ref="N67:N68"/>
    <mergeCell ref="O67:O68"/>
    <mergeCell ref="P67:P68"/>
    <mergeCell ref="Q67:Q68"/>
    <mergeCell ref="R67:R68"/>
    <mergeCell ref="S67:S68"/>
    <mergeCell ref="T67:T68"/>
    <mergeCell ref="Z67:Z68"/>
    <mergeCell ref="AA67:AA68"/>
    <mergeCell ref="AB67:AB68"/>
    <mergeCell ref="AD67:AD68"/>
    <mergeCell ref="AC67:AC68"/>
    <mergeCell ref="AE67:AE68"/>
    <mergeCell ref="AF67:AF68"/>
    <mergeCell ref="AG67:AG68"/>
    <mergeCell ref="AH67:AH68"/>
    <mergeCell ref="AI67:AI68"/>
    <mergeCell ref="AJ67:AJ68"/>
    <mergeCell ref="AK67:AK68"/>
    <mergeCell ref="AL67:AL68"/>
    <mergeCell ref="AM67:AM68"/>
    <mergeCell ref="AN67:AN68"/>
    <mergeCell ref="AO67:AO68"/>
    <mergeCell ref="AP67:AP68"/>
    <mergeCell ref="L69:L70"/>
    <mergeCell ref="M69:M70"/>
    <mergeCell ref="N69:N70"/>
    <mergeCell ref="O69:O70"/>
    <mergeCell ref="P69:P70"/>
    <mergeCell ref="Q69:Q70"/>
    <mergeCell ref="R69:R70"/>
    <mergeCell ref="S69:S70"/>
    <mergeCell ref="T69:T70"/>
    <mergeCell ref="Z69:Z70"/>
    <mergeCell ref="AA69:AA70"/>
    <mergeCell ref="AB69:AB70"/>
    <mergeCell ref="AC69:AC70"/>
    <mergeCell ref="AD69:AD70"/>
    <mergeCell ref="AE69:AE70"/>
    <mergeCell ref="AF69:AF70"/>
    <mergeCell ref="AG69:AG70"/>
    <mergeCell ref="AH69:AH70"/>
    <mergeCell ref="AI69:AI70"/>
    <mergeCell ref="AJ69:AJ70"/>
    <mergeCell ref="AK69:AK70"/>
    <mergeCell ref="AL69:AL70"/>
    <mergeCell ref="AM69:AM70"/>
    <mergeCell ref="AN69:AN70"/>
    <mergeCell ref="AO69:AO70"/>
    <mergeCell ref="AP69:AP70"/>
    <mergeCell ref="L73:L74"/>
    <mergeCell ref="M73:M74"/>
    <mergeCell ref="N73:N74"/>
    <mergeCell ref="O73:O74"/>
    <mergeCell ref="P73:P74"/>
    <mergeCell ref="Q73:Q74"/>
    <mergeCell ref="R73:R74"/>
    <mergeCell ref="S73:S74"/>
    <mergeCell ref="T73:T74"/>
    <mergeCell ref="Z73:Z74"/>
    <mergeCell ref="AA73:AA74"/>
    <mergeCell ref="AB73:AB74"/>
    <mergeCell ref="AC73:AC74"/>
    <mergeCell ref="AD73:AD74"/>
    <mergeCell ref="AE73:AE74"/>
    <mergeCell ref="AF73:AF74"/>
    <mergeCell ref="AG73:AG74"/>
    <mergeCell ref="AH73:AH74"/>
    <mergeCell ref="AI73:AI74"/>
    <mergeCell ref="AJ73:AJ74"/>
    <mergeCell ref="AK73:AK74"/>
    <mergeCell ref="AL73:AL74"/>
    <mergeCell ref="AM73:AM74"/>
    <mergeCell ref="AN73:AN74"/>
    <mergeCell ref="AO73:AO74"/>
    <mergeCell ref="AP73:AP74"/>
    <mergeCell ref="V71:V72"/>
    <mergeCell ref="U71:U72"/>
    <mergeCell ref="W71:W72"/>
    <mergeCell ref="L75:L76"/>
    <mergeCell ref="M75:M76"/>
    <mergeCell ref="N75:N76"/>
    <mergeCell ref="O75:O76"/>
    <mergeCell ref="P75:P76"/>
    <mergeCell ref="Q75:Q76"/>
    <mergeCell ref="R75:R76"/>
    <mergeCell ref="S75:S76"/>
    <mergeCell ref="T75:T76"/>
    <mergeCell ref="Z75:Z76"/>
    <mergeCell ref="AA75:AA76"/>
    <mergeCell ref="AB75:AB76"/>
    <mergeCell ref="AC75:AC76"/>
    <mergeCell ref="AD75:AD76"/>
    <mergeCell ref="AE75:AE76"/>
    <mergeCell ref="AF75:AF76"/>
    <mergeCell ref="AG75:AG76"/>
    <mergeCell ref="AH75:AH76"/>
    <mergeCell ref="AI75:AI76"/>
    <mergeCell ref="AJ75:AJ76"/>
    <mergeCell ref="AK75:AK76"/>
    <mergeCell ref="AL75:AL76"/>
    <mergeCell ref="AM75:AM76"/>
    <mergeCell ref="AN75:AN76"/>
    <mergeCell ref="AO75:AO76"/>
    <mergeCell ref="AP75:AP76"/>
    <mergeCell ref="L77:L78"/>
    <mergeCell ref="M77:M78"/>
    <mergeCell ref="N77:N78"/>
    <mergeCell ref="O77:O78"/>
    <mergeCell ref="P77:P78"/>
    <mergeCell ref="Q77:Q78"/>
    <mergeCell ref="R77:R78"/>
    <mergeCell ref="S77:S78"/>
    <mergeCell ref="T77:T78"/>
    <mergeCell ref="Z77:Z78"/>
    <mergeCell ref="AA77:AA78"/>
    <mergeCell ref="AB77:AB78"/>
    <mergeCell ref="AC77:AC78"/>
    <mergeCell ref="AD77:AD78"/>
    <mergeCell ref="AE77:AE78"/>
    <mergeCell ref="AF77:AF78"/>
    <mergeCell ref="AG77:AG78"/>
    <mergeCell ref="AH77:AH78"/>
    <mergeCell ref="AI77:AI78"/>
    <mergeCell ref="AJ77:AJ78"/>
    <mergeCell ref="AK77:AK78"/>
    <mergeCell ref="AL77:AL78"/>
    <mergeCell ref="AM77:AM78"/>
    <mergeCell ref="AN77:AN78"/>
    <mergeCell ref="AO77:AO78"/>
    <mergeCell ref="AP77:AP78"/>
    <mergeCell ref="L79:L80"/>
    <mergeCell ref="M79:M80"/>
    <mergeCell ref="N79:N80"/>
    <mergeCell ref="O79:O80"/>
    <mergeCell ref="P79:P80"/>
    <mergeCell ref="Q79:Q80"/>
    <mergeCell ref="R79:R80"/>
    <mergeCell ref="S79:S80"/>
    <mergeCell ref="T79:T80"/>
    <mergeCell ref="Z79:Z80"/>
    <mergeCell ref="AA79:AA80"/>
    <mergeCell ref="AB79:AB80"/>
    <mergeCell ref="AC79:AC80"/>
    <mergeCell ref="AD79:AD80"/>
    <mergeCell ref="AE79:AE80"/>
    <mergeCell ref="AF79:AF80"/>
    <mergeCell ref="AG79:AG80"/>
    <mergeCell ref="AH79:AH80"/>
    <mergeCell ref="AI79:AI80"/>
    <mergeCell ref="AJ79:AJ80"/>
    <mergeCell ref="AK79:AK80"/>
    <mergeCell ref="AL79:AL80"/>
    <mergeCell ref="AM79:AM80"/>
    <mergeCell ref="AN79:AN80"/>
    <mergeCell ref="AO79:AO80"/>
    <mergeCell ref="AP79:AP80"/>
    <mergeCell ref="L85:L86"/>
    <mergeCell ref="M85:M86"/>
    <mergeCell ref="N85:N86"/>
    <mergeCell ref="O85:O86"/>
    <mergeCell ref="P85:P86"/>
    <mergeCell ref="Q85:Q86"/>
    <mergeCell ref="R85:R86"/>
    <mergeCell ref="S85:S86"/>
    <mergeCell ref="T85:T86"/>
    <mergeCell ref="Z85:Z86"/>
    <mergeCell ref="AA85:AA86"/>
    <mergeCell ref="AB85:AB86"/>
    <mergeCell ref="AC85:AC86"/>
    <mergeCell ref="AD85:AD86"/>
    <mergeCell ref="AE85:AE86"/>
    <mergeCell ref="AF85:AF86"/>
    <mergeCell ref="AG85:AG86"/>
    <mergeCell ref="AH85:AH86"/>
    <mergeCell ref="AI85:AI86"/>
    <mergeCell ref="AJ85:AJ86"/>
    <mergeCell ref="AK85:AK86"/>
    <mergeCell ref="AL85:AL86"/>
    <mergeCell ref="AM85:AM86"/>
    <mergeCell ref="AN85:AN86"/>
    <mergeCell ref="AO85:AO86"/>
    <mergeCell ref="AP85:AP86"/>
    <mergeCell ref="L89:L90"/>
    <mergeCell ref="L91:L92"/>
    <mergeCell ref="L87:L88"/>
    <mergeCell ref="M87:M88"/>
    <mergeCell ref="M89:M90"/>
    <mergeCell ref="M91:M92"/>
    <mergeCell ref="N87:N88"/>
    <mergeCell ref="N89:N90"/>
    <mergeCell ref="N91:N92"/>
    <mergeCell ref="O87:O88"/>
    <mergeCell ref="O89:O90"/>
    <mergeCell ref="O91:O92"/>
    <mergeCell ref="P87:P88"/>
    <mergeCell ref="P89:P90"/>
    <mergeCell ref="P91:P92"/>
    <mergeCell ref="Q87:Q88"/>
    <mergeCell ref="Q89:Q90"/>
    <mergeCell ref="Q91:Q92"/>
    <mergeCell ref="Z89:Z90"/>
    <mergeCell ref="AA89:AA90"/>
    <mergeCell ref="AB89:AB90"/>
    <mergeCell ref="Z91:Z92"/>
    <mergeCell ref="AA91:AA92"/>
    <mergeCell ref="AD89:AD90"/>
    <mergeCell ref="AE89:AE90"/>
    <mergeCell ref="AF89:AF90"/>
    <mergeCell ref="AG89:AG90"/>
    <mergeCell ref="AH89:AH90"/>
    <mergeCell ref="AI89:AI90"/>
    <mergeCell ref="AJ89:AJ90"/>
    <mergeCell ref="AK89:AK90"/>
    <mergeCell ref="AL89:AL90"/>
    <mergeCell ref="AM89:AM90"/>
    <mergeCell ref="AN89:AN90"/>
    <mergeCell ref="AO89:AO90"/>
    <mergeCell ref="AP89:AP90"/>
    <mergeCell ref="AB91:AB92"/>
    <mergeCell ref="Z87:Z88"/>
    <mergeCell ref="AA87:AA88"/>
    <mergeCell ref="R87:R88"/>
    <mergeCell ref="S87:S88"/>
    <mergeCell ref="T87:T88"/>
    <mergeCell ref="R89:R90"/>
    <mergeCell ref="S89:S90"/>
    <mergeCell ref="T89:T90"/>
    <mergeCell ref="R91:R92"/>
    <mergeCell ref="S91:S92"/>
    <mergeCell ref="T91:T92"/>
    <mergeCell ref="AB87:AB88"/>
    <mergeCell ref="AC87:AC88"/>
    <mergeCell ref="AC89:AC90"/>
    <mergeCell ref="AC91:AC92"/>
    <mergeCell ref="AD87:AD88"/>
    <mergeCell ref="AD91:AD92"/>
    <mergeCell ref="U89:U90"/>
    <mergeCell ref="AE91:AE92"/>
    <mergeCell ref="AF91:AF92"/>
    <mergeCell ref="AG91:AG92"/>
    <mergeCell ref="AH91:AH92"/>
    <mergeCell ref="AI91:AI92"/>
    <mergeCell ref="AJ91:AJ92"/>
    <mergeCell ref="AK91:AK92"/>
    <mergeCell ref="AL91:AL92"/>
    <mergeCell ref="AM91:AM92"/>
    <mergeCell ref="AN91:AN92"/>
    <mergeCell ref="AO91:AO92"/>
    <mergeCell ref="AP91:AP92"/>
    <mergeCell ref="AE87:AE88"/>
    <mergeCell ref="AF87:AF88"/>
    <mergeCell ref="AG87:AG88"/>
    <mergeCell ref="AH87:AH88"/>
    <mergeCell ref="AI87:AI88"/>
    <mergeCell ref="AJ87:AJ88"/>
    <mergeCell ref="AK87:AK88"/>
    <mergeCell ref="AL87:AL88"/>
    <mergeCell ref="AM87:AM88"/>
    <mergeCell ref="AN87:AN88"/>
    <mergeCell ref="AO87:AO88"/>
    <mergeCell ref="AP87:AP88"/>
  </mergeCells>
  <conditionalFormatting sqref="J9 J11 J13 J15 J17 J19 J21 J23 J25 J27 J29 J35 J37 J39 J41 J43 J45 J47 J49 J51 J53 J55 J57 J59 J61 J63 J65 J67 J69 J71 J73 J75 J77 J79 J81 J83 J85 J87 J89">
    <cfRule type="containsText" dxfId="11" priority="10" operator="containsText" text="Moderado">
      <formula>NOT(ISERROR(SEARCH("Moderado",J9)))</formula>
    </cfRule>
    <cfRule type="containsText" dxfId="10" priority="11" operator="containsText" text="Alto">
      <formula>NOT(ISERROR(SEARCH("Alto",J9)))</formula>
    </cfRule>
    <cfRule type="containsText" dxfId="9" priority="12" operator="containsText" text="Extremo">
      <formula>NOT(ISERROR(SEARCH("Extremo",J9)))</formula>
    </cfRule>
  </conditionalFormatting>
  <conditionalFormatting sqref="X9 X11 X13 X15 X17 X19 X21 X23 X25 X27 X29 X35 X37 X39 X41 X43 X45 X47 X49 X51 X53 X55 X57 X59 X61 X63 X65 X67 X69 X71 X73 X75 X77 X79 X81 X83 X85 X87 X89">
    <cfRule type="containsText" dxfId="8" priority="7" operator="containsText" text="Moderado">
      <formula>NOT(ISERROR(SEARCH("Moderado",X9)))</formula>
    </cfRule>
    <cfRule type="containsText" dxfId="7" priority="8" operator="containsText" text="Alto">
      <formula>NOT(ISERROR(SEARCH("Alto",X9)))</formula>
    </cfRule>
    <cfRule type="containsText" dxfId="6" priority="9" operator="containsText" text="Extremo">
      <formula>NOT(ISERROR(SEARCH("Extremo",X9)))</formula>
    </cfRule>
  </conditionalFormatting>
  <conditionalFormatting sqref="J91 J93">
    <cfRule type="containsText" dxfId="5" priority="4" operator="containsText" text="Moderado">
      <formula>NOT(ISERROR(SEARCH("Moderado",J91)))</formula>
    </cfRule>
    <cfRule type="containsText" dxfId="4" priority="5" operator="containsText" text="Alto">
      <formula>NOT(ISERROR(SEARCH("Alto",J91)))</formula>
    </cfRule>
    <cfRule type="containsText" dxfId="3" priority="6" operator="containsText" text="Extremo">
      <formula>NOT(ISERROR(SEARCH("Extremo",J91)))</formula>
    </cfRule>
  </conditionalFormatting>
  <conditionalFormatting sqref="X91 X93">
    <cfRule type="containsText" dxfId="2" priority="1" operator="containsText" text="Moderado">
      <formula>NOT(ISERROR(SEARCH("Moderado",X91)))</formula>
    </cfRule>
    <cfRule type="containsText" dxfId="1" priority="2" operator="containsText" text="Alto">
      <formula>NOT(ISERROR(SEARCH("Alto",X91)))</formula>
    </cfRule>
    <cfRule type="containsText" dxfId="0" priority="3" operator="containsText" text="Extremo">
      <formula>NOT(ISERROR(SEARCH("Extremo",X91)))</formula>
    </cfRule>
  </conditionalFormatting>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zoomScale="80" zoomScaleNormal="80" workbookViewId="0">
      <selection activeCell="B6" sqref="B6:M6"/>
    </sheetView>
  </sheetViews>
  <sheetFormatPr baseColWidth="10" defaultRowHeight="15" x14ac:dyDescent="0.25"/>
  <cols>
    <col min="1" max="1" width="2" style="1" customWidth="1"/>
    <col min="2" max="2" width="14.140625" style="1" customWidth="1"/>
    <col min="3" max="3" width="14.85546875" style="1" customWidth="1"/>
    <col min="4" max="4" width="11.42578125" style="1"/>
    <col min="5" max="5" width="13" style="1" customWidth="1"/>
    <col min="6" max="7" width="38.7109375" style="1" customWidth="1"/>
    <col min="8" max="8" width="121.7109375" style="1" customWidth="1"/>
    <col min="9" max="9" width="80.7109375" style="1" customWidth="1"/>
    <col min="10" max="10" width="48.7109375" style="1" customWidth="1"/>
    <col min="11" max="11" width="47.5703125" style="1" customWidth="1"/>
    <col min="12" max="12" width="4.28515625" style="1" customWidth="1"/>
    <col min="13" max="13" width="41.85546875" style="1" customWidth="1"/>
    <col min="14" max="16384" width="11.42578125" style="1"/>
  </cols>
  <sheetData>
    <row r="1" spans="2:13" ht="9.75" customHeight="1" thickBot="1" x14ac:dyDescent="0.3"/>
    <row r="2" spans="2:13" s="2" customFormat="1" ht="39" customHeight="1" x14ac:dyDescent="0.25">
      <c r="B2" s="282"/>
      <c r="C2" s="283"/>
      <c r="D2" s="257" t="s">
        <v>71</v>
      </c>
      <c r="E2" s="257"/>
      <c r="F2" s="302" t="s">
        <v>78</v>
      </c>
      <c r="G2" s="303"/>
      <c r="H2" s="303"/>
      <c r="I2" s="303"/>
      <c r="J2" s="304"/>
      <c r="K2" s="368" t="s">
        <v>72</v>
      </c>
      <c r="L2" s="369"/>
      <c r="M2" s="95"/>
    </row>
    <row r="3" spans="2:13" s="2" customFormat="1" ht="27.75" customHeight="1" x14ac:dyDescent="0.25">
      <c r="B3" s="284"/>
      <c r="C3" s="285"/>
      <c r="D3" s="258" t="s">
        <v>73</v>
      </c>
      <c r="E3" s="258"/>
      <c r="F3" s="305" t="s">
        <v>74</v>
      </c>
      <c r="G3" s="306"/>
      <c r="H3" s="306"/>
      <c r="I3" s="306"/>
      <c r="J3" s="307"/>
      <c r="K3" s="370" t="s">
        <v>75</v>
      </c>
      <c r="L3" s="371"/>
      <c r="M3" s="96"/>
    </row>
    <row r="4" spans="2:13" s="2" customFormat="1" ht="27.75" customHeight="1" x14ac:dyDescent="0.25">
      <c r="B4" s="284"/>
      <c r="C4" s="285"/>
      <c r="D4" s="258" t="s">
        <v>76</v>
      </c>
      <c r="E4" s="258"/>
      <c r="F4" s="375" t="s">
        <v>79</v>
      </c>
      <c r="G4" s="376"/>
      <c r="H4" s="376"/>
      <c r="I4" s="376"/>
      <c r="J4" s="377"/>
      <c r="K4" s="274" t="s">
        <v>77</v>
      </c>
      <c r="L4" s="372"/>
      <c r="M4" s="279"/>
    </row>
    <row r="5" spans="2:13" s="2" customFormat="1" ht="42" customHeight="1" thickBot="1" x14ac:dyDescent="0.3">
      <c r="B5" s="286"/>
      <c r="C5" s="287"/>
      <c r="D5" s="259" t="s">
        <v>80</v>
      </c>
      <c r="E5" s="259"/>
      <c r="F5" s="378" t="s">
        <v>81</v>
      </c>
      <c r="G5" s="379"/>
      <c r="H5" s="379"/>
      <c r="I5" s="379"/>
      <c r="J5" s="380"/>
      <c r="K5" s="373"/>
      <c r="L5" s="374"/>
      <c r="M5" s="367"/>
    </row>
    <row r="6" spans="2:13" ht="23.25" customHeight="1" thickBot="1" x14ac:dyDescent="0.3">
      <c r="B6" s="254" t="s">
        <v>291</v>
      </c>
      <c r="C6" s="255"/>
      <c r="D6" s="255"/>
      <c r="E6" s="255"/>
      <c r="F6" s="255"/>
      <c r="G6" s="255"/>
      <c r="H6" s="255"/>
      <c r="I6" s="255"/>
      <c r="J6" s="255"/>
      <c r="K6" s="255"/>
      <c r="L6" s="255"/>
      <c r="M6" s="256"/>
    </row>
    <row r="7" spans="2:13" ht="82.5" customHeight="1" x14ac:dyDescent="0.25">
      <c r="B7" s="364" t="s">
        <v>292</v>
      </c>
      <c r="C7" s="365"/>
      <c r="D7" s="365"/>
      <c r="E7" s="365"/>
      <c r="F7" s="365"/>
      <c r="G7" s="365"/>
      <c r="H7" s="365"/>
      <c r="I7" s="365"/>
      <c r="J7" s="365"/>
      <c r="K7" s="365"/>
      <c r="L7" s="365"/>
      <c r="M7" s="366"/>
    </row>
    <row r="8" spans="2:13" ht="42" customHeight="1" x14ac:dyDescent="0.25">
      <c r="B8" s="160"/>
      <c r="C8" s="161"/>
      <c r="D8" s="161"/>
      <c r="E8" s="161"/>
      <c r="F8" s="161"/>
      <c r="G8" s="161"/>
      <c r="H8" s="161"/>
      <c r="I8" s="161"/>
      <c r="J8" s="161"/>
      <c r="K8" s="161"/>
      <c r="L8" s="161"/>
      <c r="M8" s="162"/>
    </row>
    <row r="9" spans="2:13" ht="42" customHeight="1" x14ac:dyDescent="0.25">
      <c r="B9" s="160"/>
      <c r="C9" s="161"/>
      <c r="D9" s="161"/>
      <c r="E9" s="151" t="s">
        <v>62</v>
      </c>
      <c r="F9" s="151" t="s">
        <v>297</v>
      </c>
      <c r="G9" s="151" t="s">
        <v>293</v>
      </c>
      <c r="H9" s="151" t="s">
        <v>298</v>
      </c>
      <c r="I9" s="151" t="s">
        <v>299</v>
      </c>
      <c r="J9" s="151" t="s">
        <v>300</v>
      </c>
      <c r="K9" s="151" t="s">
        <v>301</v>
      </c>
      <c r="L9" s="161"/>
      <c r="M9" s="162"/>
    </row>
    <row r="10" spans="2:13" ht="15.75" x14ac:dyDescent="0.25">
      <c r="B10" s="160"/>
      <c r="C10" s="161"/>
      <c r="D10" s="161"/>
      <c r="E10" s="653">
        <v>1</v>
      </c>
      <c r="F10" s="71"/>
      <c r="G10" s="71"/>
      <c r="H10" s="71"/>
      <c r="I10" s="71"/>
      <c r="J10" s="654"/>
      <c r="K10" s="654"/>
      <c r="L10" s="161"/>
      <c r="M10" s="162"/>
    </row>
    <row r="11" spans="2:13" ht="15.75" x14ac:dyDescent="0.25">
      <c r="B11" s="160"/>
      <c r="C11" s="161"/>
      <c r="D11" s="161"/>
      <c r="E11" s="653">
        <v>2</v>
      </c>
      <c r="F11" s="71"/>
      <c r="G11" s="71"/>
      <c r="H11" s="71"/>
      <c r="I11" s="71"/>
      <c r="J11" s="654"/>
      <c r="K11" s="654"/>
      <c r="L11" s="161"/>
      <c r="M11" s="162"/>
    </row>
    <row r="12" spans="2:13" ht="15.75" x14ac:dyDescent="0.25">
      <c r="B12" s="160"/>
      <c r="C12" s="161"/>
      <c r="D12" s="161"/>
      <c r="E12" s="653">
        <v>3</v>
      </c>
      <c r="F12" s="71"/>
      <c r="G12" s="71"/>
      <c r="H12" s="71"/>
      <c r="I12" s="71"/>
      <c r="J12" s="654"/>
      <c r="K12" s="654"/>
      <c r="L12" s="161"/>
      <c r="M12" s="162"/>
    </row>
    <row r="13" spans="2:13" ht="15.75" x14ac:dyDescent="0.25">
      <c r="B13" s="160"/>
      <c r="C13" s="161"/>
      <c r="D13" s="161"/>
      <c r="E13" s="653">
        <v>4</v>
      </c>
      <c r="F13" s="71"/>
      <c r="G13" s="71"/>
      <c r="H13" s="71"/>
      <c r="I13" s="71"/>
      <c r="J13" s="654"/>
      <c r="K13" s="654"/>
      <c r="L13" s="161"/>
      <c r="M13" s="162"/>
    </row>
    <row r="14" spans="2:13" ht="15.75" x14ac:dyDescent="0.25">
      <c r="B14" s="160"/>
      <c r="C14" s="161"/>
      <c r="D14" s="161"/>
      <c r="E14" s="653">
        <v>5</v>
      </c>
      <c r="F14" s="71"/>
      <c r="G14" s="71"/>
      <c r="H14" s="71"/>
      <c r="I14" s="71"/>
      <c r="J14" s="654"/>
      <c r="K14" s="654"/>
      <c r="L14" s="161"/>
      <c r="M14" s="162"/>
    </row>
    <row r="15" spans="2:13" ht="15.75" x14ac:dyDescent="0.25">
      <c r="B15" s="160"/>
      <c r="C15" s="161"/>
      <c r="D15" s="161"/>
      <c r="E15" s="653">
        <v>6</v>
      </c>
      <c r="F15" s="71"/>
      <c r="G15" s="71"/>
      <c r="H15" s="71"/>
      <c r="I15" s="71"/>
      <c r="J15" s="654"/>
      <c r="K15" s="654"/>
      <c r="L15" s="161"/>
      <c r="M15" s="162"/>
    </row>
    <row r="16" spans="2:13" ht="15.75" x14ac:dyDescent="0.25">
      <c r="B16" s="160"/>
      <c r="C16" s="161"/>
      <c r="D16" s="161"/>
      <c r="E16" s="653">
        <v>7</v>
      </c>
      <c r="F16" s="71"/>
      <c r="G16" s="71"/>
      <c r="H16" s="71"/>
      <c r="I16" s="71"/>
      <c r="J16" s="654"/>
      <c r="K16" s="654"/>
      <c r="L16" s="161"/>
      <c r="M16" s="162"/>
    </row>
    <row r="17" spans="2:13" ht="15.75" x14ac:dyDescent="0.25">
      <c r="B17" s="160"/>
      <c r="C17" s="161"/>
      <c r="D17" s="161"/>
      <c r="E17" s="653">
        <v>8</v>
      </c>
      <c r="F17" s="71"/>
      <c r="G17" s="71"/>
      <c r="H17" s="71"/>
      <c r="I17" s="71"/>
      <c r="J17" s="654"/>
      <c r="K17" s="654"/>
      <c r="L17" s="161"/>
      <c r="M17" s="162"/>
    </row>
    <row r="18" spans="2:13" ht="15.75" x14ac:dyDescent="0.25">
      <c r="B18" s="160"/>
      <c r="C18" s="161"/>
      <c r="D18" s="161"/>
      <c r="E18" s="653">
        <v>9</v>
      </c>
      <c r="F18" s="71"/>
      <c r="G18" s="71"/>
      <c r="H18" s="71"/>
      <c r="I18" s="71"/>
      <c r="J18" s="654"/>
      <c r="K18" s="654"/>
      <c r="L18" s="161"/>
      <c r="M18" s="162"/>
    </row>
    <row r="19" spans="2:13" ht="15.75" x14ac:dyDescent="0.25">
      <c r="B19" s="160"/>
      <c r="C19" s="161"/>
      <c r="D19" s="161"/>
      <c r="E19" s="653">
        <v>10</v>
      </c>
      <c r="F19" s="71"/>
      <c r="G19" s="71"/>
      <c r="H19" s="71"/>
      <c r="I19" s="71"/>
      <c r="J19" s="654"/>
      <c r="K19" s="654"/>
      <c r="L19" s="161"/>
      <c r="M19" s="162"/>
    </row>
    <row r="20" spans="2:13" ht="42" customHeight="1" x14ac:dyDescent="0.25">
      <c r="B20" s="160"/>
      <c r="C20" s="161"/>
      <c r="D20" s="161"/>
      <c r="E20" s="161"/>
      <c r="F20" s="161"/>
      <c r="G20" s="161"/>
      <c r="H20" s="161"/>
      <c r="I20" s="161"/>
      <c r="J20" s="161"/>
      <c r="K20" s="161"/>
      <c r="L20" s="161"/>
      <c r="M20" s="162"/>
    </row>
    <row r="21" spans="2:13" ht="27.75" customHeight="1" x14ac:dyDescent="0.25">
      <c r="B21" s="99"/>
      <c r="C21" s="63"/>
      <c r="D21" s="63"/>
      <c r="E21" s="63"/>
      <c r="F21" s="63"/>
      <c r="G21" s="63"/>
      <c r="H21" s="63"/>
      <c r="I21" s="63"/>
      <c r="J21" s="63"/>
      <c r="K21" s="63"/>
      <c r="L21" s="63"/>
      <c r="M21" s="100"/>
    </row>
    <row r="22" spans="2:13" ht="18.75" x14ac:dyDescent="0.3">
      <c r="B22" s="3"/>
      <c r="C22" s="79"/>
      <c r="D22" s="79"/>
      <c r="E22" s="74"/>
      <c r="F22" s="74"/>
      <c r="G22" s="74"/>
      <c r="H22" s="74"/>
      <c r="I22" s="74"/>
      <c r="J22" s="4"/>
      <c r="K22" s="4"/>
      <c r="L22" s="4"/>
      <c r="M22" s="5"/>
    </row>
    <row r="23" spans="2:13" x14ac:dyDescent="0.25">
      <c r="B23" s="3"/>
      <c r="C23" s="4"/>
      <c r="D23" s="4"/>
      <c r="E23" s="4"/>
      <c r="F23" s="4"/>
      <c r="G23" s="4"/>
      <c r="H23" s="4"/>
      <c r="I23" s="4"/>
      <c r="J23" s="4"/>
      <c r="K23" s="4"/>
      <c r="L23" s="4"/>
      <c r="M23" s="5"/>
    </row>
    <row r="24" spans="2:13" ht="15.75" thickBot="1" x14ac:dyDescent="0.3">
      <c r="B24" s="84"/>
      <c r="C24" s="85"/>
      <c r="D24" s="85"/>
      <c r="E24" s="85"/>
      <c r="F24" s="85"/>
      <c r="G24" s="85"/>
      <c r="H24" s="85"/>
      <c r="I24" s="85"/>
      <c r="J24" s="85"/>
      <c r="K24" s="85"/>
      <c r="L24" s="85"/>
      <c r="M24" s="86"/>
    </row>
  </sheetData>
  <sheetProtection algorithmName="SHA-512" hashValue="cdIJrzYIZVLOQYitxmfNdZNJjvMKlqOecksVkGsI9P0wjUG/gU4vyiv2yC8BEfv9UKVjVwFxGFBm0HqkuEyCZg==" saltValue="Az2HiltgWVI+k/zNGAodXg==" spinCount="100000" sheet="1" objects="1" scenarios="1" formatCells="0" formatColumns="0" formatRows="0"/>
  <mergeCells count="15">
    <mergeCell ref="M4:M5"/>
    <mergeCell ref="D5:E5"/>
    <mergeCell ref="F5:J5"/>
    <mergeCell ref="B6:M6"/>
    <mergeCell ref="B7:M7"/>
    <mergeCell ref="B2:C5"/>
    <mergeCell ref="D2:E2"/>
    <mergeCell ref="F2:J2"/>
    <mergeCell ref="K2:L2"/>
    <mergeCell ref="D3:E3"/>
    <mergeCell ref="F3:J3"/>
    <mergeCell ref="K3:L3"/>
    <mergeCell ref="D4:E4"/>
    <mergeCell ref="F4:J4"/>
    <mergeCell ref="K4:L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'0 - CALOR'!$E$119:$E$121</xm:f>
          </x14:formula1>
          <xm:sqref>G10:G19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0 - CALOR</vt:lpstr>
      <vt:lpstr>1 - POLÍTICA</vt:lpstr>
      <vt:lpstr>2 - CONTEXTO</vt:lpstr>
      <vt:lpstr>3-IDENTIFICACIÓN DEL RIESGO</vt:lpstr>
      <vt:lpstr>4-VALORACIÓN DEL RIESGO</vt:lpstr>
      <vt:lpstr>5-CONTROLES</vt:lpstr>
      <vt:lpstr>6-MAPA DE RIESGOS CORRUPCION</vt:lpstr>
      <vt:lpstr>Anexo 1 modificaciones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2021-12-28T14:47:35Z</dcterms:modified>
</cp:coreProperties>
</file>