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RQH/ihb323cxhHXLIkevE2eXVb0F6QB32P54Ab/+NTRjx37W4OBEPhoqrg2W0677W1J4anLsg/3uAAi8EztWXA==" workbookSaltValue="INnQD199szBehZvWUVL+xg==" workbookSpinCount="100000" lockStructure="1"/>
  <bookViews>
    <workbookView xWindow="0" yWindow="0" windowWidth="28800" windowHeight="11730" firstSheet="1" activeTab="6"/>
  </bookViews>
  <sheets>
    <sheet name="0 - CALOR" sheetId="3" r:id="rId1"/>
    <sheet name="1 - POLÍTICA" sheetId="4" r:id="rId2"/>
    <sheet name="2 - CONTEXTO" sheetId="6" r:id="rId3"/>
    <sheet name="3-IDENTIFICACIÓN DEL RIESGO" sheetId="7" r:id="rId4"/>
    <sheet name="4-VALORACIÓN DEL RIESGO" sheetId="8" r:id="rId5"/>
    <sheet name="5-CONTROLES" sheetId="12" r:id="rId6"/>
    <sheet name="6-MAPA DE RIESGOS CORRUPCION" sheetId="1" r:id="rId7"/>
  </sheets>
  <definedNames>
    <definedName name="_xlnm._FilterDatabase" localSheetId="6" hidden="1">'6-MAPA DE RIESGOS CORRUPCION'!#REF!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60" i="12" l="1"/>
  <c r="F9" i="1"/>
  <c r="AF51" i="12" l="1"/>
  <c r="S56" i="1"/>
  <c r="W54" i="1"/>
  <c r="V54" i="1"/>
  <c r="S54" i="1"/>
  <c r="P56" i="1"/>
  <c r="O56" i="1"/>
  <c r="N56" i="1"/>
  <c r="M56" i="1"/>
  <c r="Z45" i="12"/>
  <c r="X45" i="12"/>
  <c r="V45" i="12"/>
  <c r="T45" i="12"/>
  <c r="R45" i="12"/>
  <c r="P45" i="12"/>
  <c r="N45" i="12"/>
  <c r="P54" i="1"/>
  <c r="O54" i="1"/>
  <c r="N54" i="1"/>
  <c r="M54" i="1"/>
  <c r="J54" i="1"/>
  <c r="I54" i="1"/>
  <c r="H54" i="1"/>
  <c r="G54" i="1"/>
  <c r="F54" i="1"/>
  <c r="D54" i="1"/>
  <c r="AL43" i="12"/>
  <c r="X54" i="1" s="1"/>
  <c r="Z43" i="12"/>
  <c r="X43" i="12"/>
  <c r="V43" i="12"/>
  <c r="T43" i="12"/>
  <c r="R43" i="12"/>
  <c r="P43" i="12"/>
  <c r="N43" i="12"/>
  <c r="D43" i="12"/>
  <c r="AC27" i="8"/>
  <c r="AB27" i="8"/>
  <c r="AA27" i="8"/>
  <c r="E27" i="8"/>
  <c r="E28" i="8"/>
  <c r="H55" i="1"/>
  <c r="D55" i="1"/>
  <c r="S45" i="1"/>
  <c r="M45" i="1"/>
  <c r="P45" i="1"/>
  <c r="O45" i="1"/>
  <c r="N45" i="1"/>
  <c r="Z39" i="12"/>
  <c r="X39" i="12"/>
  <c r="V39" i="12"/>
  <c r="T39" i="12"/>
  <c r="R39" i="12"/>
  <c r="P39" i="12"/>
  <c r="N39" i="12"/>
  <c r="S42" i="1"/>
  <c r="S43" i="1"/>
  <c r="P42" i="1"/>
  <c r="P43" i="1"/>
  <c r="O42" i="1"/>
  <c r="O43" i="1"/>
  <c r="N42" i="1"/>
  <c r="N43" i="1"/>
  <c r="M42" i="1"/>
  <c r="M43" i="1"/>
  <c r="Z36" i="12"/>
  <c r="X36" i="12"/>
  <c r="V36" i="12"/>
  <c r="T36" i="12"/>
  <c r="R36" i="12"/>
  <c r="P36" i="12"/>
  <c r="N36" i="12"/>
  <c r="S39" i="1"/>
  <c r="S40" i="1"/>
  <c r="P39" i="1"/>
  <c r="P40" i="1"/>
  <c r="O39" i="1"/>
  <c r="O40" i="1"/>
  <c r="N39" i="1"/>
  <c r="N40" i="1"/>
  <c r="M39" i="1"/>
  <c r="M40" i="1"/>
  <c r="Z33" i="12"/>
  <c r="Z34" i="12"/>
  <c r="X33" i="12"/>
  <c r="X34" i="12"/>
  <c r="V33" i="12"/>
  <c r="V34" i="12"/>
  <c r="T33" i="12"/>
  <c r="T34" i="12"/>
  <c r="R33" i="12"/>
  <c r="R34" i="12"/>
  <c r="P33" i="12"/>
  <c r="P34" i="12"/>
  <c r="N33" i="12"/>
  <c r="N34" i="12"/>
  <c r="D32" i="12"/>
  <c r="D29" i="12"/>
  <c r="AA43" i="12" l="1"/>
  <c r="AB43" i="12" s="1"/>
  <c r="R54" i="1" s="1"/>
  <c r="AA39" i="12"/>
  <c r="AB39" i="12" s="1"/>
  <c r="AD39" i="12" s="1"/>
  <c r="AA45" i="12"/>
  <c r="AB45" i="12" s="1"/>
  <c r="AA36" i="12"/>
  <c r="AB36" i="12" s="1"/>
  <c r="AA34" i="12"/>
  <c r="AB34" i="12" s="1"/>
  <c r="AA33" i="12"/>
  <c r="AB33" i="12" s="1"/>
  <c r="AD43" i="12" l="1"/>
  <c r="AE43" i="12" s="1"/>
  <c r="AF43" i="12" s="1"/>
  <c r="AG43" i="12" s="1"/>
  <c r="U54" i="1" s="1"/>
  <c r="R45" i="1"/>
  <c r="AD45" i="12"/>
  <c r="R56" i="1"/>
  <c r="R39" i="1"/>
  <c r="AD33" i="12"/>
  <c r="T45" i="1"/>
  <c r="AE39" i="12"/>
  <c r="AD34" i="12"/>
  <c r="R40" i="1"/>
  <c r="AD36" i="12"/>
  <c r="R42" i="1"/>
  <c r="S17" i="1"/>
  <c r="S18" i="1"/>
  <c r="P17" i="1"/>
  <c r="P18" i="1"/>
  <c r="O17" i="1"/>
  <c r="O18" i="1"/>
  <c r="N17" i="1"/>
  <c r="N18" i="1"/>
  <c r="M17" i="1"/>
  <c r="M18" i="1"/>
  <c r="Z20" i="12"/>
  <c r="Z21" i="12"/>
  <c r="X20" i="12"/>
  <c r="X21" i="12"/>
  <c r="V20" i="12"/>
  <c r="V21" i="12"/>
  <c r="T20" i="12"/>
  <c r="T21" i="12"/>
  <c r="R20" i="12"/>
  <c r="R21" i="12"/>
  <c r="P20" i="12"/>
  <c r="P21" i="12"/>
  <c r="N20" i="12"/>
  <c r="N21" i="12"/>
  <c r="T54" i="1" l="1"/>
  <c r="T56" i="1"/>
  <c r="AE45" i="12"/>
  <c r="AE36" i="12"/>
  <c r="T42" i="1"/>
  <c r="AE34" i="12"/>
  <c r="T40" i="1"/>
  <c r="AE33" i="12"/>
  <c r="T39" i="1"/>
  <c r="AA21" i="12"/>
  <c r="AB21" i="12" s="1"/>
  <c r="AA20" i="12"/>
  <c r="AB20" i="12" s="1"/>
  <c r="F26" i="1"/>
  <c r="AD21" i="12" l="1"/>
  <c r="R18" i="1"/>
  <c r="AD20" i="12"/>
  <c r="R17" i="1"/>
  <c r="N16" i="1"/>
  <c r="T18" i="1" l="1"/>
  <c r="AE21" i="12"/>
  <c r="T17" i="1"/>
  <c r="AE20" i="12"/>
  <c r="W79" i="1"/>
  <c r="W80" i="1"/>
  <c r="W78" i="1"/>
  <c r="W74" i="1"/>
  <c r="W71" i="1"/>
  <c r="W65" i="1"/>
  <c r="W66" i="1"/>
  <c r="W67" i="1"/>
  <c r="W68" i="1"/>
  <c r="W69" i="1"/>
  <c r="W70" i="1"/>
  <c r="W64" i="1"/>
  <c r="W63" i="1"/>
  <c r="W61" i="1"/>
  <c r="W59" i="1"/>
  <c r="W57" i="1"/>
  <c r="W55" i="1"/>
  <c r="W52" i="1"/>
  <c r="W44" i="1"/>
  <c r="W41" i="1"/>
  <c r="W38" i="1"/>
  <c r="W35" i="1"/>
  <c r="W30" i="1"/>
  <c r="W28" i="1"/>
  <c r="V80" i="1"/>
  <c r="V79" i="1"/>
  <c r="V78" i="1"/>
  <c r="V74" i="1"/>
  <c r="V71" i="1"/>
  <c r="V65" i="1"/>
  <c r="V66" i="1"/>
  <c r="V67" i="1"/>
  <c r="V68" i="1"/>
  <c r="V69" i="1"/>
  <c r="V70" i="1"/>
  <c r="V64" i="1"/>
  <c r="V63" i="1"/>
  <c r="V61" i="1"/>
  <c r="V59" i="1"/>
  <c r="V57" i="1"/>
  <c r="V55" i="1"/>
  <c r="V52" i="1"/>
  <c r="V44" i="1"/>
  <c r="V41" i="1"/>
  <c r="V38" i="1"/>
  <c r="V35" i="1"/>
  <c r="V30" i="1"/>
  <c r="V28" i="1"/>
  <c r="S79" i="1"/>
  <c r="S80" i="1"/>
  <c r="S78" i="1"/>
  <c r="S74" i="1"/>
  <c r="S71" i="1"/>
  <c r="S64" i="1"/>
  <c r="S65" i="1"/>
  <c r="S66" i="1"/>
  <c r="S67" i="1"/>
  <c r="S68" i="1"/>
  <c r="S69" i="1"/>
  <c r="S70" i="1"/>
  <c r="S63" i="1"/>
  <c r="S61" i="1"/>
  <c r="S53" i="1"/>
  <c r="S55" i="1"/>
  <c r="S57" i="1"/>
  <c r="S58" i="1"/>
  <c r="S59" i="1"/>
  <c r="S60" i="1"/>
  <c r="S52" i="1"/>
  <c r="S48" i="1"/>
  <c r="S44" i="1"/>
  <c r="S41" i="1"/>
  <c r="S38" i="1"/>
  <c r="S35" i="1"/>
  <c r="S31" i="1"/>
  <c r="S30" i="1"/>
  <c r="S28" i="1"/>
  <c r="P79" i="1"/>
  <c r="P80" i="1"/>
  <c r="P78" i="1"/>
  <c r="P74" i="1"/>
  <c r="P71" i="1"/>
  <c r="P64" i="1"/>
  <c r="P65" i="1"/>
  <c r="P66" i="1"/>
  <c r="P67" i="1"/>
  <c r="P68" i="1"/>
  <c r="P69" i="1"/>
  <c r="P70" i="1"/>
  <c r="P63" i="1"/>
  <c r="P61" i="1"/>
  <c r="P53" i="1"/>
  <c r="P55" i="1"/>
  <c r="P57" i="1"/>
  <c r="P58" i="1"/>
  <c r="P59" i="1"/>
  <c r="P60" i="1"/>
  <c r="P52" i="1"/>
  <c r="P48" i="1"/>
  <c r="P44" i="1"/>
  <c r="P41" i="1"/>
  <c r="P38" i="1"/>
  <c r="P35" i="1"/>
  <c r="P31" i="1"/>
  <c r="P30" i="1"/>
  <c r="P28" i="1"/>
  <c r="O79" i="1"/>
  <c r="O80" i="1"/>
  <c r="O78" i="1"/>
  <c r="O74" i="1"/>
  <c r="O71" i="1"/>
  <c r="O64" i="1"/>
  <c r="O65" i="1"/>
  <c r="O66" i="1"/>
  <c r="O67" i="1"/>
  <c r="O68" i="1"/>
  <c r="O69" i="1"/>
  <c r="O70" i="1"/>
  <c r="O63" i="1"/>
  <c r="O61" i="1"/>
  <c r="O55" i="1"/>
  <c r="O57" i="1"/>
  <c r="O58" i="1"/>
  <c r="O59" i="1"/>
  <c r="O60" i="1"/>
  <c r="O53" i="1"/>
  <c r="O52" i="1"/>
  <c r="O48" i="1"/>
  <c r="O44" i="1"/>
  <c r="O41" i="1"/>
  <c r="O38" i="1"/>
  <c r="O35" i="1"/>
  <c r="O31" i="1"/>
  <c r="O30" i="1"/>
  <c r="O28" i="1"/>
  <c r="N79" i="1"/>
  <c r="N80" i="1"/>
  <c r="N78" i="1"/>
  <c r="N74" i="1"/>
  <c r="N71" i="1"/>
  <c r="N64" i="1"/>
  <c r="N65" i="1"/>
  <c r="N66" i="1"/>
  <c r="N67" i="1"/>
  <c r="N68" i="1"/>
  <c r="N69" i="1"/>
  <c r="N70" i="1"/>
  <c r="N63" i="1"/>
  <c r="N61" i="1"/>
  <c r="N53" i="1"/>
  <c r="N55" i="1"/>
  <c r="N57" i="1"/>
  <c r="N58" i="1"/>
  <c r="N59" i="1"/>
  <c r="N60" i="1"/>
  <c r="N52" i="1"/>
  <c r="N48" i="1"/>
  <c r="N44" i="1"/>
  <c r="N41" i="1"/>
  <c r="N38" i="1"/>
  <c r="N35" i="1"/>
  <c r="N31" i="1"/>
  <c r="N30" i="1"/>
  <c r="N28" i="1"/>
  <c r="M79" i="1"/>
  <c r="M80" i="1"/>
  <c r="M78" i="1"/>
  <c r="M74" i="1"/>
  <c r="M71" i="1"/>
  <c r="M67" i="1"/>
  <c r="M68" i="1"/>
  <c r="M69" i="1"/>
  <c r="M70" i="1"/>
  <c r="M64" i="1"/>
  <c r="M65" i="1"/>
  <c r="M66" i="1"/>
  <c r="M63" i="1"/>
  <c r="M61" i="1"/>
  <c r="M55" i="1"/>
  <c r="M57" i="1"/>
  <c r="M58" i="1"/>
  <c r="M59" i="1"/>
  <c r="M60" i="1"/>
  <c r="M53" i="1"/>
  <c r="M52" i="1"/>
  <c r="M48" i="1"/>
  <c r="M44" i="1"/>
  <c r="M41" i="1"/>
  <c r="M38" i="1"/>
  <c r="M35" i="1"/>
  <c r="M31" i="1"/>
  <c r="M30" i="1"/>
  <c r="M28" i="1"/>
  <c r="J79" i="1"/>
  <c r="J80" i="1"/>
  <c r="J78" i="1"/>
  <c r="J74" i="1"/>
  <c r="J71" i="1"/>
  <c r="J65" i="1"/>
  <c r="J66" i="1"/>
  <c r="J67" i="1"/>
  <c r="J68" i="1"/>
  <c r="J69" i="1"/>
  <c r="J70" i="1"/>
  <c r="J64" i="1"/>
  <c r="J63" i="1"/>
  <c r="J61" i="1"/>
  <c r="J59" i="1"/>
  <c r="J57" i="1"/>
  <c r="J55" i="1"/>
  <c r="J52" i="1"/>
  <c r="J44" i="1"/>
  <c r="J41" i="1"/>
  <c r="J38" i="1"/>
  <c r="J35" i="1"/>
  <c r="J30" i="1"/>
  <c r="I79" i="1"/>
  <c r="I80" i="1"/>
  <c r="I78" i="1"/>
  <c r="I74" i="1"/>
  <c r="I71" i="1"/>
  <c r="I65" i="1"/>
  <c r="I66" i="1"/>
  <c r="I67" i="1"/>
  <c r="I68" i="1"/>
  <c r="I69" i="1"/>
  <c r="I70" i="1"/>
  <c r="I64" i="1"/>
  <c r="I63" i="1"/>
  <c r="I61" i="1"/>
  <c r="I59" i="1"/>
  <c r="I57" i="1"/>
  <c r="I55" i="1"/>
  <c r="I52" i="1"/>
  <c r="I44" i="1"/>
  <c r="I41" i="1"/>
  <c r="I38" i="1"/>
  <c r="I35" i="1"/>
  <c r="I30" i="1"/>
  <c r="H79" i="1"/>
  <c r="H80" i="1"/>
  <c r="H78" i="1"/>
  <c r="H74" i="1"/>
  <c r="H71" i="1"/>
  <c r="H66" i="1"/>
  <c r="H67" i="1"/>
  <c r="H68" i="1"/>
  <c r="H69" i="1"/>
  <c r="H70" i="1"/>
  <c r="H65" i="1"/>
  <c r="H64" i="1"/>
  <c r="H63" i="1"/>
  <c r="H61" i="1"/>
  <c r="H59" i="1"/>
  <c r="H57" i="1"/>
  <c r="H52" i="1"/>
  <c r="H44" i="1"/>
  <c r="H41" i="1"/>
  <c r="H38" i="1"/>
  <c r="H35" i="1"/>
  <c r="H30" i="1"/>
  <c r="G79" i="1"/>
  <c r="G80" i="1"/>
  <c r="G78" i="1"/>
  <c r="G74" i="1"/>
  <c r="G71" i="1"/>
  <c r="G65" i="1"/>
  <c r="G66" i="1"/>
  <c r="G67" i="1"/>
  <c r="G68" i="1"/>
  <c r="G69" i="1"/>
  <c r="G70" i="1"/>
  <c r="G64" i="1"/>
  <c r="G63" i="1"/>
  <c r="G61" i="1"/>
  <c r="G59" i="1"/>
  <c r="G57" i="1"/>
  <c r="G55" i="1"/>
  <c r="G52" i="1"/>
  <c r="G44" i="1"/>
  <c r="G41" i="1"/>
  <c r="G38" i="1"/>
  <c r="G35" i="1"/>
  <c r="F79" i="1"/>
  <c r="F80" i="1"/>
  <c r="F78" i="1"/>
  <c r="F74" i="1"/>
  <c r="F71" i="1"/>
  <c r="F66" i="1"/>
  <c r="F67" i="1"/>
  <c r="F68" i="1"/>
  <c r="F69" i="1"/>
  <c r="F70" i="1"/>
  <c r="F65" i="1"/>
  <c r="F64" i="1"/>
  <c r="F63" i="1"/>
  <c r="F61" i="1"/>
  <c r="F59" i="1"/>
  <c r="F57" i="1"/>
  <c r="F55" i="1"/>
  <c r="F52" i="1"/>
  <c r="F44" i="1"/>
  <c r="F41" i="1"/>
  <c r="F38" i="1"/>
  <c r="F35" i="1"/>
  <c r="D35" i="1"/>
  <c r="G30" i="1"/>
  <c r="F30" i="1"/>
  <c r="W26" i="1"/>
  <c r="V26" i="1"/>
  <c r="M27" i="1"/>
  <c r="N27" i="1"/>
  <c r="O27" i="1"/>
  <c r="P27" i="1"/>
  <c r="S27" i="1"/>
  <c r="S26" i="1"/>
  <c r="P26" i="1"/>
  <c r="P20" i="1"/>
  <c r="O26" i="1"/>
  <c r="N26" i="1"/>
  <c r="M26" i="1"/>
  <c r="J28" i="1"/>
  <c r="J26" i="1"/>
  <c r="J20" i="1"/>
  <c r="I28" i="1"/>
  <c r="I26" i="1"/>
  <c r="H28" i="1"/>
  <c r="H26" i="1"/>
  <c r="G28" i="1"/>
  <c r="F28" i="1"/>
  <c r="G26" i="1"/>
  <c r="W20" i="1"/>
  <c r="V20" i="1"/>
  <c r="S20" i="1"/>
  <c r="O20" i="1"/>
  <c r="N20" i="1"/>
  <c r="M20" i="1"/>
  <c r="I20" i="1"/>
  <c r="H20" i="1"/>
  <c r="G20" i="1"/>
  <c r="F20" i="1"/>
  <c r="J16" i="1"/>
  <c r="I16" i="1"/>
  <c r="H16" i="1"/>
  <c r="G16" i="1"/>
  <c r="F16" i="1"/>
  <c r="W16" i="1"/>
  <c r="V16" i="1"/>
  <c r="W14" i="1"/>
  <c r="V14" i="1"/>
  <c r="S14" i="1"/>
  <c r="S15" i="1"/>
  <c r="S16" i="1"/>
  <c r="N14" i="1"/>
  <c r="O14" i="1"/>
  <c r="P14" i="1"/>
  <c r="N15" i="1"/>
  <c r="O15" i="1"/>
  <c r="P15" i="1"/>
  <c r="O16" i="1"/>
  <c r="P16" i="1"/>
  <c r="M16" i="1"/>
  <c r="M15" i="1"/>
  <c r="M14" i="1"/>
  <c r="J14" i="1"/>
  <c r="I14" i="1"/>
  <c r="H14" i="1"/>
  <c r="G14" i="1"/>
  <c r="F14" i="1"/>
  <c r="F13" i="1"/>
  <c r="W13" i="1"/>
  <c r="V13" i="1"/>
  <c r="S13" i="1"/>
  <c r="N13" i="1"/>
  <c r="O13" i="1"/>
  <c r="P13" i="1"/>
  <c r="M13" i="1"/>
  <c r="J13" i="1"/>
  <c r="I13" i="1"/>
  <c r="H13" i="1"/>
  <c r="G13" i="1"/>
  <c r="W11" i="1"/>
  <c r="V11" i="1"/>
  <c r="S12" i="1"/>
  <c r="S11" i="1"/>
  <c r="P12" i="1"/>
  <c r="P11" i="1"/>
  <c r="O12" i="1"/>
  <c r="O11" i="1"/>
  <c r="N12" i="1"/>
  <c r="N11" i="1"/>
  <c r="M12" i="1"/>
  <c r="M11" i="1"/>
  <c r="J11" i="1"/>
  <c r="I11" i="1"/>
  <c r="H11" i="1"/>
  <c r="G11" i="1"/>
  <c r="F11" i="1"/>
  <c r="W10" i="1"/>
  <c r="V10" i="1"/>
  <c r="S10" i="1"/>
  <c r="P10" i="1"/>
  <c r="O10" i="1"/>
  <c r="N10" i="1"/>
  <c r="M10" i="1"/>
  <c r="J10" i="1"/>
  <c r="I10" i="1"/>
  <c r="H10" i="1"/>
  <c r="G10" i="1"/>
  <c r="F10" i="1" l="1"/>
  <c r="W9" i="1"/>
  <c r="V9" i="1"/>
  <c r="S9" i="1"/>
  <c r="P9" i="1"/>
  <c r="O9" i="1"/>
  <c r="N9" i="1"/>
  <c r="M9" i="1"/>
  <c r="K9" i="1"/>
  <c r="J9" i="1"/>
  <c r="I9" i="1"/>
  <c r="H9" i="1"/>
  <c r="G9" i="1"/>
  <c r="D80" i="1"/>
  <c r="D63" i="12"/>
  <c r="D79" i="1"/>
  <c r="D62" i="12"/>
  <c r="D78" i="1"/>
  <c r="D61" i="12"/>
  <c r="D74" i="1"/>
  <c r="D71" i="1"/>
  <c r="D59" i="12"/>
  <c r="D70" i="1"/>
  <c r="D58" i="12"/>
  <c r="D69" i="1"/>
  <c r="D57" i="12"/>
  <c r="D68" i="1"/>
  <c r="D56" i="12"/>
  <c r="D67" i="1"/>
  <c r="D55" i="12"/>
  <c r="D66" i="1"/>
  <c r="D54" i="12"/>
  <c r="D65" i="1"/>
  <c r="D53" i="12"/>
  <c r="D64" i="1"/>
  <c r="D52" i="12"/>
  <c r="D63" i="1"/>
  <c r="D51" i="12"/>
  <c r="D61" i="1"/>
  <c r="D50" i="12"/>
  <c r="D59" i="1"/>
  <c r="D48" i="12"/>
  <c r="D57" i="1"/>
  <c r="D46" i="12"/>
  <c r="D44" i="12"/>
  <c r="D52" i="1"/>
  <c r="D41" i="12"/>
  <c r="D44" i="1"/>
  <c r="D38" i="12"/>
  <c r="D41" i="1"/>
  <c r="D35" i="12"/>
  <c r="D38" i="1"/>
  <c r="D30" i="1"/>
  <c r="D27" i="12"/>
  <c r="D28" i="1"/>
  <c r="D26" i="12"/>
  <c r="D26" i="1"/>
  <c r="D24" i="12"/>
  <c r="D20" i="1"/>
  <c r="D23" i="12"/>
  <c r="D19" i="1"/>
  <c r="D22" i="12"/>
  <c r="D16" i="1"/>
  <c r="D19" i="12"/>
  <c r="D14" i="1"/>
  <c r="D17" i="12"/>
  <c r="D13" i="1"/>
  <c r="D16" i="12"/>
  <c r="D11" i="1"/>
  <c r="D14" i="12"/>
  <c r="D10" i="1"/>
  <c r="D13" i="12"/>
  <c r="D9" i="1"/>
  <c r="D12" i="12"/>
  <c r="B80" i="1"/>
  <c r="B78" i="1"/>
  <c r="B71" i="1"/>
  <c r="B67" i="1"/>
  <c r="B63" i="1"/>
  <c r="B61" i="1"/>
  <c r="B57" i="1"/>
  <c r="B35" i="1"/>
  <c r="B30" i="1"/>
  <c r="B20" i="1"/>
  <c r="B14" i="1"/>
  <c r="B13" i="1"/>
  <c r="B9" i="1"/>
  <c r="B10" i="1"/>
  <c r="B12" i="8"/>
  <c r="AL52" i="12"/>
  <c r="X64" i="1" s="1"/>
  <c r="AL53" i="12"/>
  <c r="X65" i="1" s="1"/>
  <c r="AL54" i="12"/>
  <c r="X66" i="1" s="1"/>
  <c r="AL55" i="12"/>
  <c r="X67" i="1" s="1"/>
  <c r="AL56" i="12"/>
  <c r="X68" i="1" s="1"/>
  <c r="AL57" i="12"/>
  <c r="X69" i="1" s="1"/>
  <c r="AL58" i="12"/>
  <c r="X70" i="1" s="1"/>
  <c r="AL59" i="12"/>
  <c r="X71" i="1" s="1"/>
  <c r="AL60" i="12"/>
  <c r="X74" i="1" s="1"/>
  <c r="AL61" i="12"/>
  <c r="X78" i="1" s="1"/>
  <c r="AL62" i="12"/>
  <c r="X79" i="1" s="1"/>
  <c r="AL63" i="12"/>
  <c r="X80" i="1" s="1"/>
  <c r="AL50" i="12"/>
  <c r="X61" i="1" s="1"/>
  <c r="AL51" i="12"/>
  <c r="X63" i="1" s="1"/>
  <c r="AL48" i="12"/>
  <c r="X59" i="1" s="1"/>
  <c r="AL46" i="12"/>
  <c r="X57" i="1" s="1"/>
  <c r="AL44" i="12"/>
  <c r="X55" i="1" s="1"/>
  <c r="AL41" i="12"/>
  <c r="X52" i="1" s="1"/>
  <c r="AL38" i="12"/>
  <c r="X44" i="1" s="1"/>
  <c r="AL35" i="12"/>
  <c r="X41" i="1" s="1"/>
  <c r="AL32" i="12"/>
  <c r="X38" i="1" s="1"/>
  <c r="AL29" i="12"/>
  <c r="X35" i="1" s="1"/>
  <c r="AL24" i="12"/>
  <c r="X26" i="1" s="1"/>
  <c r="AL26" i="12"/>
  <c r="X28" i="1" s="1"/>
  <c r="AL27" i="12"/>
  <c r="X30" i="1" s="1"/>
  <c r="AL19" i="12"/>
  <c r="X16" i="1" s="1"/>
  <c r="AL23" i="12"/>
  <c r="X20" i="1" s="1"/>
  <c r="AL16" i="12"/>
  <c r="X13" i="1" s="1"/>
  <c r="AL17" i="12"/>
  <c r="X14" i="1" s="1"/>
  <c r="AL13" i="12"/>
  <c r="X10" i="1" s="1"/>
  <c r="AL14" i="12"/>
  <c r="X11" i="1" s="1"/>
  <c r="AL12" i="12"/>
  <c r="X9" i="1" s="1"/>
  <c r="T13" i="12" l="1"/>
  <c r="T14" i="12"/>
  <c r="T15" i="12"/>
  <c r="T16" i="12"/>
  <c r="T17" i="12"/>
  <c r="T18" i="12"/>
  <c r="T19" i="12"/>
  <c r="T23" i="12"/>
  <c r="T24" i="12"/>
  <c r="T25" i="12"/>
  <c r="T26" i="12"/>
  <c r="T27" i="12"/>
  <c r="T28" i="12"/>
  <c r="T29" i="12"/>
  <c r="T32" i="12"/>
  <c r="T35" i="12"/>
  <c r="T37" i="12"/>
  <c r="T38" i="12"/>
  <c r="T40" i="12"/>
  <c r="T41" i="12"/>
  <c r="T42" i="12"/>
  <c r="T44" i="12"/>
  <c r="T46" i="12"/>
  <c r="T47" i="12"/>
  <c r="T48" i="12"/>
  <c r="T49" i="12"/>
  <c r="T50" i="12"/>
  <c r="T51" i="12"/>
  <c r="T52" i="12"/>
  <c r="T53" i="12"/>
  <c r="T54" i="12"/>
  <c r="T55" i="12"/>
  <c r="T56" i="12"/>
  <c r="T57" i="12"/>
  <c r="T58" i="12"/>
  <c r="T59" i="12"/>
  <c r="T60" i="12"/>
  <c r="T61" i="12"/>
  <c r="T62" i="12"/>
  <c r="T63" i="12"/>
  <c r="T12" i="12"/>
  <c r="Z13" i="12" l="1"/>
  <c r="Z14" i="12"/>
  <c r="Z15" i="12"/>
  <c r="Z16" i="12"/>
  <c r="Z17" i="12"/>
  <c r="Z18" i="12"/>
  <c r="Z19" i="12"/>
  <c r="Z23" i="12"/>
  <c r="Z24" i="12"/>
  <c r="Z25" i="12"/>
  <c r="Z26" i="12"/>
  <c r="Z27" i="12"/>
  <c r="Z28" i="12"/>
  <c r="Z29" i="12"/>
  <c r="Z32" i="12"/>
  <c r="Z35" i="12"/>
  <c r="Z37" i="12"/>
  <c r="Z38" i="12"/>
  <c r="Z40" i="12"/>
  <c r="Z41" i="12"/>
  <c r="Z42" i="12"/>
  <c r="Z44" i="12"/>
  <c r="Z46" i="12"/>
  <c r="Z47" i="12"/>
  <c r="Z48" i="12"/>
  <c r="Z49" i="12"/>
  <c r="Z50" i="12"/>
  <c r="Z51" i="12"/>
  <c r="Z52" i="12"/>
  <c r="Z53" i="12"/>
  <c r="Z54" i="12"/>
  <c r="Z55" i="12"/>
  <c r="Z56" i="12"/>
  <c r="Z57" i="12"/>
  <c r="Z58" i="12"/>
  <c r="Z59" i="12"/>
  <c r="Z60" i="12"/>
  <c r="Z61" i="12"/>
  <c r="Z62" i="12"/>
  <c r="Z63" i="12"/>
  <c r="Z12" i="12"/>
  <c r="X13" i="12"/>
  <c r="X14" i="12"/>
  <c r="X15" i="12"/>
  <c r="X16" i="12"/>
  <c r="X17" i="12"/>
  <c r="X18" i="12"/>
  <c r="X19" i="12"/>
  <c r="X23" i="12"/>
  <c r="X24" i="12"/>
  <c r="X25" i="12"/>
  <c r="X26" i="12"/>
  <c r="X27" i="12"/>
  <c r="X28" i="12"/>
  <c r="X29" i="12"/>
  <c r="X32" i="12"/>
  <c r="X35" i="12"/>
  <c r="X37" i="12"/>
  <c r="X38" i="12"/>
  <c r="X40" i="12"/>
  <c r="X41" i="12"/>
  <c r="X42" i="12"/>
  <c r="X44" i="12"/>
  <c r="X46" i="12"/>
  <c r="X47" i="12"/>
  <c r="X48" i="12"/>
  <c r="X49" i="12"/>
  <c r="X50" i="12"/>
  <c r="X51" i="12"/>
  <c r="X52" i="12"/>
  <c r="X53" i="12"/>
  <c r="X54" i="12"/>
  <c r="X55" i="12"/>
  <c r="X56" i="12"/>
  <c r="X57" i="12"/>
  <c r="X58" i="12"/>
  <c r="X59" i="12"/>
  <c r="X60" i="12"/>
  <c r="X61" i="12"/>
  <c r="X62" i="12"/>
  <c r="X63" i="12"/>
  <c r="X12" i="12"/>
  <c r="V13" i="12"/>
  <c r="V14" i="12"/>
  <c r="V15" i="12"/>
  <c r="V16" i="12"/>
  <c r="V17" i="12"/>
  <c r="V18" i="12"/>
  <c r="V19" i="12"/>
  <c r="V23" i="12"/>
  <c r="V24" i="12"/>
  <c r="V25" i="12"/>
  <c r="V26" i="12"/>
  <c r="V27" i="12"/>
  <c r="V28" i="12"/>
  <c r="V29" i="12"/>
  <c r="V32" i="12"/>
  <c r="V35" i="12"/>
  <c r="V37" i="12"/>
  <c r="V38" i="12"/>
  <c r="V40" i="12"/>
  <c r="V41" i="12"/>
  <c r="V42" i="12"/>
  <c r="V44" i="12"/>
  <c r="V46" i="12"/>
  <c r="V47" i="12"/>
  <c r="V48" i="12"/>
  <c r="V49" i="12"/>
  <c r="V50" i="12"/>
  <c r="V51" i="12"/>
  <c r="V52" i="12"/>
  <c r="V53" i="12"/>
  <c r="V54" i="12"/>
  <c r="V55" i="12"/>
  <c r="V56" i="12"/>
  <c r="V57" i="12"/>
  <c r="V58" i="12"/>
  <c r="V59" i="12"/>
  <c r="V60" i="12"/>
  <c r="V61" i="12"/>
  <c r="V62" i="12"/>
  <c r="V63" i="12"/>
  <c r="V12" i="12"/>
  <c r="R13" i="12"/>
  <c r="R14" i="12"/>
  <c r="R15" i="12"/>
  <c r="R16" i="12"/>
  <c r="R17" i="12"/>
  <c r="R18" i="12"/>
  <c r="R19" i="12"/>
  <c r="R23" i="12"/>
  <c r="R24" i="12"/>
  <c r="R25" i="12"/>
  <c r="R26" i="12"/>
  <c r="R27" i="12"/>
  <c r="R28" i="12"/>
  <c r="R29" i="12"/>
  <c r="R32" i="12"/>
  <c r="R35" i="12"/>
  <c r="R37" i="12"/>
  <c r="R38" i="12"/>
  <c r="R40" i="12"/>
  <c r="R41" i="12"/>
  <c r="R42" i="12"/>
  <c r="R44" i="12"/>
  <c r="R46" i="12"/>
  <c r="R47" i="12"/>
  <c r="R48" i="12"/>
  <c r="R49" i="12"/>
  <c r="R50" i="12"/>
  <c r="R51" i="12"/>
  <c r="R52" i="12"/>
  <c r="R53" i="12"/>
  <c r="R54" i="12"/>
  <c r="R55" i="12"/>
  <c r="R56" i="12"/>
  <c r="R57" i="12"/>
  <c r="R58" i="12"/>
  <c r="R59" i="12"/>
  <c r="R60" i="12"/>
  <c r="R61" i="12"/>
  <c r="R62" i="12"/>
  <c r="R63" i="12"/>
  <c r="R12" i="12"/>
  <c r="P13" i="12"/>
  <c r="P14" i="12"/>
  <c r="P15" i="12"/>
  <c r="P16" i="12"/>
  <c r="P17" i="12"/>
  <c r="P18" i="12"/>
  <c r="P19" i="12"/>
  <c r="P23" i="12"/>
  <c r="P24" i="12"/>
  <c r="P25" i="12"/>
  <c r="P26" i="12"/>
  <c r="P27" i="12"/>
  <c r="P28" i="12"/>
  <c r="P29" i="12"/>
  <c r="P32" i="12"/>
  <c r="P35" i="12"/>
  <c r="P37" i="12"/>
  <c r="P38" i="12"/>
  <c r="P40" i="12"/>
  <c r="P41" i="12"/>
  <c r="P42" i="12"/>
  <c r="P44" i="12"/>
  <c r="P46" i="12"/>
  <c r="P47" i="12"/>
  <c r="P48" i="12"/>
  <c r="P49" i="12"/>
  <c r="P50" i="12"/>
  <c r="P51" i="12"/>
  <c r="P52" i="12"/>
  <c r="P53" i="12"/>
  <c r="P54" i="12"/>
  <c r="P55" i="12"/>
  <c r="P56" i="12"/>
  <c r="P57" i="12"/>
  <c r="P58" i="12"/>
  <c r="P59" i="12"/>
  <c r="P60" i="12"/>
  <c r="P61" i="12"/>
  <c r="P62" i="12"/>
  <c r="P63" i="12"/>
  <c r="P12" i="12"/>
  <c r="N13" i="12"/>
  <c r="N14" i="12"/>
  <c r="N15" i="12"/>
  <c r="N16" i="12"/>
  <c r="N17" i="12"/>
  <c r="N18" i="12"/>
  <c r="N19" i="12"/>
  <c r="N23" i="12"/>
  <c r="N24" i="12"/>
  <c r="N25" i="12"/>
  <c r="N26" i="12"/>
  <c r="N27" i="12"/>
  <c r="N28" i="12"/>
  <c r="N29" i="12"/>
  <c r="N32" i="12"/>
  <c r="N35" i="12"/>
  <c r="N37" i="12"/>
  <c r="N38" i="12"/>
  <c r="N40" i="12"/>
  <c r="N41" i="12"/>
  <c r="N42" i="12"/>
  <c r="N44" i="12"/>
  <c r="N46" i="12"/>
  <c r="N47" i="12"/>
  <c r="N48" i="12"/>
  <c r="N49" i="12"/>
  <c r="N50" i="12"/>
  <c r="N51" i="12"/>
  <c r="N52" i="12"/>
  <c r="N53" i="12"/>
  <c r="N54" i="12"/>
  <c r="N55" i="12"/>
  <c r="N56" i="12"/>
  <c r="N57" i="12"/>
  <c r="N58" i="12"/>
  <c r="N59" i="12"/>
  <c r="N60" i="12"/>
  <c r="N61" i="12"/>
  <c r="N62" i="12"/>
  <c r="N63" i="12"/>
  <c r="N12" i="12"/>
  <c r="AA12" i="8" l="1"/>
  <c r="AB12" i="8" s="1"/>
  <c r="AC12" i="8" s="1"/>
  <c r="AA13" i="8"/>
  <c r="AB13" i="8" s="1"/>
  <c r="AC13" i="8" s="1"/>
  <c r="AA14" i="8"/>
  <c r="AB14" i="8" s="1"/>
  <c r="AC14" i="8" s="1"/>
  <c r="AA15" i="8"/>
  <c r="AB15" i="8" s="1"/>
  <c r="AC15" i="8" s="1"/>
  <c r="AA16" i="8"/>
  <c r="AB16" i="8" s="1"/>
  <c r="AC16" i="8" s="1"/>
  <c r="AA18" i="8"/>
  <c r="AB18" i="8" s="1"/>
  <c r="AC18" i="8" s="1"/>
  <c r="AA19" i="8"/>
  <c r="AB19" i="8" s="1"/>
  <c r="AC19" i="8" s="1"/>
  <c r="AA20" i="8"/>
  <c r="AB20" i="8" s="1"/>
  <c r="AC20" i="8" s="1"/>
  <c r="AA21" i="8"/>
  <c r="AB21" i="8" s="1"/>
  <c r="AC21" i="8" s="1"/>
  <c r="AA22" i="8"/>
  <c r="AB22" i="8" s="1"/>
  <c r="AC22" i="8" s="1"/>
  <c r="AA23" i="8"/>
  <c r="AB23" i="8" s="1"/>
  <c r="AC23" i="8" s="1"/>
  <c r="AA24" i="8"/>
  <c r="AB24" i="8" s="1"/>
  <c r="AC24" i="8" s="1"/>
  <c r="AA25" i="8"/>
  <c r="AB25" i="8" s="1"/>
  <c r="AC25" i="8" s="1"/>
  <c r="AA26" i="8"/>
  <c r="AB26" i="8" s="1"/>
  <c r="AC26" i="8" s="1"/>
  <c r="AA28" i="8"/>
  <c r="AB28" i="8" s="1"/>
  <c r="AC28" i="8" s="1"/>
  <c r="AA29" i="8"/>
  <c r="AB29" i="8" s="1"/>
  <c r="AC29" i="8" s="1"/>
  <c r="AA30" i="8"/>
  <c r="AB30" i="8" s="1"/>
  <c r="AC30" i="8" s="1"/>
  <c r="AA31" i="8"/>
  <c r="AB31" i="8" s="1"/>
  <c r="AC31" i="8" s="1"/>
  <c r="AA32" i="8"/>
  <c r="AB32" i="8" s="1"/>
  <c r="AC32" i="8" s="1"/>
  <c r="AA33" i="8"/>
  <c r="AB33" i="8" s="1"/>
  <c r="AC33" i="8" s="1"/>
  <c r="AA34" i="8"/>
  <c r="AB34" i="8" s="1"/>
  <c r="AC34" i="8" s="1"/>
  <c r="AA35" i="8"/>
  <c r="AB35" i="8" s="1"/>
  <c r="AC35" i="8" s="1"/>
  <c r="AA36" i="8"/>
  <c r="AB36" i="8" s="1"/>
  <c r="AC36" i="8" s="1"/>
  <c r="AA37" i="8"/>
  <c r="AB37" i="8" s="1"/>
  <c r="AC37" i="8" s="1"/>
  <c r="AA38" i="8"/>
  <c r="AB38" i="8" s="1"/>
  <c r="AC38" i="8" s="1"/>
  <c r="AA39" i="8"/>
  <c r="AB39" i="8" s="1"/>
  <c r="AC39" i="8" s="1"/>
  <c r="AA40" i="8"/>
  <c r="AB40" i="8" s="1"/>
  <c r="AC40" i="8" s="1"/>
  <c r="AA41" i="8"/>
  <c r="AB41" i="8" s="1"/>
  <c r="AC41" i="8" s="1"/>
  <c r="AA42" i="8"/>
  <c r="AB42" i="8" s="1"/>
  <c r="AC42" i="8" s="1"/>
  <c r="AA43" i="8"/>
  <c r="AB43" i="8" s="1"/>
  <c r="AC43" i="8" s="1"/>
  <c r="AA44" i="8"/>
  <c r="AB44" i="8" s="1"/>
  <c r="AC44" i="8" s="1"/>
  <c r="AA11" i="8"/>
  <c r="AB11" i="8" s="1"/>
  <c r="AC11" i="8" s="1"/>
  <c r="AA49" i="12" l="1"/>
  <c r="AB49" i="12" s="1"/>
  <c r="AA48" i="12"/>
  <c r="AB48" i="12" s="1"/>
  <c r="AA47" i="12"/>
  <c r="AB47" i="12" s="1"/>
  <c r="AA37" i="12"/>
  <c r="AB37" i="12" s="1"/>
  <c r="R43" i="1" s="1"/>
  <c r="AA40" i="12"/>
  <c r="AB40" i="12" s="1"/>
  <c r="AA42" i="12"/>
  <c r="AB42" i="12" s="1"/>
  <c r="AD47" i="12" l="1"/>
  <c r="R58" i="1"/>
  <c r="AD48" i="12"/>
  <c r="R59" i="1"/>
  <c r="AD49" i="12"/>
  <c r="R60" i="1"/>
  <c r="AD42" i="12"/>
  <c r="R53" i="1"/>
  <c r="AD40" i="12"/>
  <c r="R48" i="1"/>
  <c r="AD37" i="12"/>
  <c r="T43" i="1" s="1"/>
  <c r="AE49" i="12" l="1"/>
  <c r="T60" i="1"/>
  <c r="AE40" i="12"/>
  <c r="T48" i="1"/>
  <c r="AE42" i="12"/>
  <c r="T53" i="1"/>
  <c r="AE48" i="12"/>
  <c r="AF48" i="12" s="1"/>
  <c r="T59" i="1"/>
  <c r="AE37" i="12"/>
  <c r="AE47" i="12"/>
  <c r="T58" i="1"/>
  <c r="AA28" i="12"/>
  <c r="AB28" i="12" s="1"/>
  <c r="AA25" i="12"/>
  <c r="AB25" i="12" s="1"/>
  <c r="AA58" i="12"/>
  <c r="AB58" i="12" s="1"/>
  <c r="AA63" i="12"/>
  <c r="AB63" i="12" s="1"/>
  <c r="AA15" i="12"/>
  <c r="AB15" i="12" s="1"/>
  <c r="AA17" i="12"/>
  <c r="AB17" i="12" s="1"/>
  <c r="AA23" i="12"/>
  <c r="AB23" i="12" s="1"/>
  <c r="AA26" i="12"/>
  <c r="AB26" i="12" s="1"/>
  <c r="AA41" i="12"/>
  <c r="AB41" i="12" s="1"/>
  <c r="AA50" i="12"/>
  <c r="AB50" i="12" s="1"/>
  <c r="AA51" i="12"/>
  <c r="AB51" i="12" s="1"/>
  <c r="AA54" i="12"/>
  <c r="AB54" i="12" s="1"/>
  <c r="AA56" i="12"/>
  <c r="AB56" i="12" s="1"/>
  <c r="AA62" i="12"/>
  <c r="AB62" i="12" s="1"/>
  <c r="AA14" i="12"/>
  <c r="AB14" i="12" s="1"/>
  <c r="AA13" i="12"/>
  <c r="AB13" i="12" s="1"/>
  <c r="AA55" i="12"/>
  <c r="AB55" i="12" s="1"/>
  <c r="AA16" i="12"/>
  <c r="AB16" i="12" s="1"/>
  <c r="E14" i="8"/>
  <c r="AG48" i="12" l="1"/>
  <c r="U59" i="1" s="1"/>
  <c r="AD41" i="12"/>
  <c r="R52" i="1"/>
  <c r="AD14" i="12"/>
  <c r="R11" i="1"/>
  <c r="AD23" i="12"/>
  <c r="R20" i="1"/>
  <c r="AD13" i="12"/>
  <c r="R10" i="1"/>
  <c r="AD17" i="12"/>
  <c r="R14" i="1"/>
  <c r="AD16" i="12"/>
  <c r="R13" i="1"/>
  <c r="AD26" i="12"/>
  <c r="R28" i="1"/>
  <c r="AD62" i="12"/>
  <c r="R79" i="1"/>
  <c r="AD15" i="12"/>
  <c r="R12" i="1"/>
  <c r="AD28" i="12"/>
  <c r="R31" i="1"/>
  <c r="AD54" i="12"/>
  <c r="R66" i="1"/>
  <c r="AD63" i="12"/>
  <c r="R80" i="1"/>
  <c r="AD51" i="12"/>
  <c r="R63" i="1"/>
  <c r="AD50" i="12"/>
  <c r="R61" i="1"/>
  <c r="AD25" i="12"/>
  <c r="R27" i="1"/>
  <c r="AD58" i="12"/>
  <c r="R70" i="1"/>
  <c r="AD56" i="12"/>
  <c r="R68" i="1"/>
  <c r="AD55" i="12"/>
  <c r="R67" i="1"/>
  <c r="AA60" i="12"/>
  <c r="AB60" i="12" s="1"/>
  <c r="AA59" i="12"/>
  <c r="AB59" i="12" s="1"/>
  <c r="AA52" i="12"/>
  <c r="AB52" i="12" s="1"/>
  <c r="AA46" i="12"/>
  <c r="AB46" i="12" s="1"/>
  <c r="AA27" i="12"/>
  <c r="AB27" i="12" s="1"/>
  <c r="AA57" i="12"/>
  <c r="AB57" i="12" s="1"/>
  <c r="AA38" i="12"/>
  <c r="AB38" i="12" s="1"/>
  <c r="AA18" i="12"/>
  <c r="AB18" i="12" s="1"/>
  <c r="AA61" i="12"/>
  <c r="AB61" i="12" s="1"/>
  <c r="AA53" i="12"/>
  <c r="AB53" i="12" s="1"/>
  <c r="AA35" i="12"/>
  <c r="AB35" i="12" s="1"/>
  <c r="AA32" i="12"/>
  <c r="AB32" i="12" s="1"/>
  <c r="AA44" i="12"/>
  <c r="AB44" i="12" s="1"/>
  <c r="AA29" i="12"/>
  <c r="AB29" i="12" s="1"/>
  <c r="AA24" i="12"/>
  <c r="AB24" i="12" s="1"/>
  <c r="AA19" i="12"/>
  <c r="AB19" i="12" s="1"/>
  <c r="AA12" i="12"/>
  <c r="AB12" i="12" s="1"/>
  <c r="C63" i="12"/>
  <c r="B63" i="12"/>
  <c r="C61" i="12"/>
  <c r="B61" i="12"/>
  <c r="C59" i="12"/>
  <c r="B59" i="12"/>
  <c r="C55" i="12"/>
  <c r="B55" i="12"/>
  <c r="C51" i="12"/>
  <c r="B51" i="12"/>
  <c r="C50" i="12"/>
  <c r="B50" i="12"/>
  <c r="C46" i="12"/>
  <c r="B46" i="12"/>
  <c r="C29" i="12"/>
  <c r="B29" i="12"/>
  <c r="C27" i="12"/>
  <c r="B27" i="12"/>
  <c r="C23" i="12"/>
  <c r="B23" i="12"/>
  <c r="C17" i="12"/>
  <c r="B17" i="12"/>
  <c r="C16" i="12"/>
  <c r="B16" i="12"/>
  <c r="C13" i="12"/>
  <c r="B13" i="12"/>
  <c r="C12" i="12"/>
  <c r="B12" i="12"/>
  <c r="E11" i="8"/>
  <c r="E12" i="8"/>
  <c r="E13" i="8"/>
  <c r="E15" i="8"/>
  <c r="E16" i="8"/>
  <c r="E17" i="8"/>
  <c r="E18" i="8"/>
  <c r="E19" i="8"/>
  <c r="E20" i="8"/>
  <c r="E21" i="8"/>
  <c r="E22" i="8"/>
  <c r="E23" i="8"/>
  <c r="E24" i="8"/>
  <c r="E25" i="8"/>
  <c r="E26" i="8"/>
  <c r="E29" i="8"/>
  <c r="E30" i="8"/>
  <c r="E31" i="8"/>
  <c r="E32" i="8"/>
  <c r="E33" i="8"/>
  <c r="E34" i="8"/>
  <c r="E35" i="8"/>
  <c r="E36" i="8"/>
  <c r="E37" i="8"/>
  <c r="E38" i="8"/>
  <c r="E39" i="8"/>
  <c r="E40" i="8"/>
  <c r="E41" i="8"/>
  <c r="E42" i="8"/>
  <c r="E43" i="8"/>
  <c r="E44" i="8"/>
  <c r="D15" i="8"/>
  <c r="B11" i="8"/>
  <c r="D11" i="8"/>
  <c r="D12" i="8"/>
  <c r="B14" i="8"/>
  <c r="D14" i="8"/>
  <c r="B15" i="8"/>
  <c r="B18" i="8"/>
  <c r="D18" i="8"/>
  <c r="B21" i="8"/>
  <c r="D21" i="8"/>
  <c r="B22" i="8"/>
  <c r="D22" i="8"/>
  <c r="B29" i="8"/>
  <c r="D29" i="8"/>
  <c r="B31" i="8"/>
  <c r="D31" i="8"/>
  <c r="B32" i="8"/>
  <c r="D32" i="8"/>
  <c r="B36" i="8"/>
  <c r="D36" i="8"/>
  <c r="B40" i="8"/>
  <c r="D40" i="8"/>
  <c r="B42" i="8"/>
  <c r="D42" i="8"/>
  <c r="B44" i="8"/>
  <c r="D44" i="8"/>
  <c r="AD32" i="12" l="1"/>
  <c r="R38" i="1"/>
  <c r="AE62" i="12"/>
  <c r="AF62" i="12" s="1"/>
  <c r="AG62" i="12" s="1"/>
  <c r="U79" i="1" s="1"/>
  <c r="T79" i="1"/>
  <c r="AE13" i="12"/>
  <c r="AF13" i="12" s="1"/>
  <c r="AG13" i="12" s="1"/>
  <c r="U10" i="1" s="1"/>
  <c r="T10" i="1"/>
  <c r="AD52" i="12"/>
  <c r="R64" i="1"/>
  <c r="AD53" i="12"/>
  <c r="R65" i="1"/>
  <c r="AD59" i="12"/>
  <c r="R71" i="1"/>
  <c r="AE63" i="12"/>
  <c r="AF63" i="12" s="1"/>
  <c r="AG63" i="12" s="1"/>
  <c r="U80" i="1" s="1"/>
  <c r="T80" i="1"/>
  <c r="AD61" i="12"/>
  <c r="R78" i="1"/>
  <c r="AD60" i="12"/>
  <c r="R74" i="1"/>
  <c r="AE25" i="12"/>
  <c r="T27" i="1"/>
  <c r="AE26" i="12"/>
  <c r="AF26" i="12" s="1"/>
  <c r="AG26" i="12" s="1"/>
  <c r="U28" i="1" s="1"/>
  <c r="T28" i="1"/>
  <c r="AE23" i="12"/>
  <c r="AF23" i="12" s="1"/>
  <c r="AG23" i="12" s="1"/>
  <c r="U20" i="1" s="1"/>
  <c r="T20" i="1"/>
  <c r="AD35" i="12"/>
  <c r="R41" i="1"/>
  <c r="AD19" i="12"/>
  <c r="R16" i="1"/>
  <c r="AD18" i="12"/>
  <c r="R15" i="1"/>
  <c r="AE54" i="12"/>
  <c r="AF54" i="12" s="1"/>
  <c r="AG54" i="12" s="1"/>
  <c r="U66" i="1" s="1"/>
  <c r="T66" i="1"/>
  <c r="AD24" i="12"/>
  <c r="R26" i="1"/>
  <c r="AD38" i="12"/>
  <c r="R44" i="1"/>
  <c r="AD46" i="12"/>
  <c r="R57" i="1"/>
  <c r="AD29" i="12"/>
  <c r="R35" i="1"/>
  <c r="AE50" i="12"/>
  <c r="AF50" i="12" s="1"/>
  <c r="AG50" i="12" s="1"/>
  <c r="U61" i="1" s="1"/>
  <c r="T61" i="1"/>
  <c r="AE16" i="12"/>
  <c r="AF16" i="12" s="1"/>
  <c r="AG16" i="12" s="1"/>
  <c r="U13" i="1" s="1"/>
  <c r="T13" i="1"/>
  <c r="AE14" i="12"/>
  <c r="T11" i="1"/>
  <c r="AE28" i="12"/>
  <c r="T31" i="1"/>
  <c r="AD44" i="12"/>
  <c r="R55" i="1"/>
  <c r="AD27" i="12"/>
  <c r="R30" i="1"/>
  <c r="AE51" i="12"/>
  <c r="AG51" i="12" s="1"/>
  <c r="U63" i="1" s="1"/>
  <c r="T63" i="1"/>
  <c r="AE15" i="12"/>
  <c r="T12" i="1"/>
  <c r="AE17" i="12"/>
  <c r="T14" i="1"/>
  <c r="AE41" i="12"/>
  <c r="AF41" i="12" s="1"/>
  <c r="AG41" i="12" s="1"/>
  <c r="U52" i="1" s="1"/>
  <c r="T52" i="1"/>
  <c r="AD12" i="12"/>
  <c r="R9" i="1"/>
  <c r="AE58" i="12"/>
  <c r="AF58" i="12" s="1"/>
  <c r="AG58" i="12" s="1"/>
  <c r="U70" i="1" s="1"/>
  <c r="T70" i="1"/>
  <c r="AD57" i="12"/>
  <c r="R69" i="1"/>
  <c r="AE56" i="12"/>
  <c r="AF56" i="12" s="1"/>
  <c r="AG56" i="12" s="1"/>
  <c r="U68" i="1" s="1"/>
  <c r="T68" i="1"/>
  <c r="AE55" i="12"/>
  <c r="AF55" i="12" s="1"/>
  <c r="AG55" i="12" s="1"/>
  <c r="U67" i="1" s="1"/>
  <c r="T67" i="1"/>
  <c r="AF14" i="12" l="1"/>
  <c r="AG14" i="12" s="1"/>
  <c r="U11" i="1" s="1"/>
  <c r="AE61" i="12"/>
  <c r="AF61" i="12" s="1"/>
  <c r="AG61" i="12" s="1"/>
  <c r="U78" i="1" s="1"/>
  <c r="T78" i="1"/>
  <c r="AE52" i="12"/>
  <c r="AF52" i="12" s="1"/>
  <c r="AG52" i="12" s="1"/>
  <c r="U64" i="1" s="1"/>
  <c r="T64" i="1"/>
  <c r="AE44" i="12"/>
  <c r="T55" i="1"/>
  <c r="AE29" i="12"/>
  <c r="T35" i="1"/>
  <c r="AE46" i="12"/>
  <c r="T57" i="1"/>
  <c r="AE59" i="12"/>
  <c r="AF59" i="12" s="1"/>
  <c r="AG59" i="12" s="1"/>
  <c r="U71" i="1" s="1"/>
  <c r="T71" i="1"/>
  <c r="AE18" i="12"/>
  <c r="AF17" i="12" s="1"/>
  <c r="AG17" i="12" s="1"/>
  <c r="U14" i="1" s="1"/>
  <c r="T15" i="1"/>
  <c r="AE27" i="12"/>
  <c r="AF27" i="12" s="1"/>
  <c r="AG27" i="12" s="1"/>
  <c r="U30" i="1" s="1"/>
  <c r="T30" i="1"/>
  <c r="AE38" i="12"/>
  <c r="T44" i="1"/>
  <c r="AE19" i="12"/>
  <c r="T16" i="1"/>
  <c r="AE24" i="12"/>
  <c r="AF24" i="12" s="1"/>
  <c r="AG24" i="12" s="1"/>
  <c r="U26" i="1" s="1"/>
  <c r="T26" i="1"/>
  <c r="AE35" i="12"/>
  <c r="T41" i="1"/>
  <c r="AE60" i="12"/>
  <c r="AF60" i="12" s="1"/>
  <c r="AG60" i="12" s="1"/>
  <c r="U74" i="1" s="1"/>
  <c r="T74" i="1"/>
  <c r="AE53" i="12"/>
  <c r="AF53" i="12" s="1"/>
  <c r="AG53" i="12" s="1"/>
  <c r="U65" i="1" s="1"/>
  <c r="T65" i="1"/>
  <c r="AE32" i="12"/>
  <c r="T38" i="1"/>
  <c r="AE12" i="12"/>
  <c r="AF12" i="12" s="1"/>
  <c r="AG12" i="12" s="1"/>
  <c r="U9" i="1" s="1"/>
  <c r="T9" i="1"/>
  <c r="AE57" i="12"/>
  <c r="AF57" i="12" s="1"/>
  <c r="AG57" i="12" s="1"/>
  <c r="U69" i="1" s="1"/>
  <c r="T69" i="1"/>
  <c r="AF46" i="12" l="1"/>
  <c r="AG46" i="12" s="1"/>
  <c r="U57" i="1" s="1"/>
  <c r="AF44" i="12"/>
  <c r="AG44" i="12" s="1"/>
  <c r="U55" i="1" s="1"/>
  <c r="AF38" i="12"/>
  <c r="AG38" i="12" s="1"/>
  <c r="U44" i="1" s="1"/>
  <c r="AF35" i="12"/>
  <c r="AG35" i="12" s="1"/>
  <c r="U41" i="1" s="1"/>
  <c r="AF32" i="12"/>
  <c r="AG32" i="12" s="1"/>
  <c r="U38" i="1" s="1"/>
  <c r="AF29" i="12"/>
  <c r="AG29" i="12" s="1"/>
  <c r="U35" i="1" s="1"/>
  <c r="AF19" i="12"/>
  <c r="AG19" i="12" s="1"/>
  <c r="U16" i="1" s="1"/>
</calcChain>
</file>

<file path=xl/comments1.xml><?xml version="1.0" encoding="utf-8"?>
<comments xmlns="http://schemas.openxmlformats.org/spreadsheetml/2006/main">
  <authors>
    <author>Autor</author>
  </authors>
  <commentList>
    <comment ref="F10" authorId="0" shapeId="0">
      <text>
        <r>
          <rPr>
            <b/>
            <sz val="9"/>
            <color indexed="81"/>
            <rFont val="Tahoma"/>
            <family val="2"/>
          </rPr>
          <t>OFICINA DEL INSPECTOR DE LA GESTIÓN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10" authorId="0" shapeId="0">
      <text>
        <r>
          <rPr>
            <b/>
            <sz val="9"/>
            <color indexed="81"/>
            <rFont val="Tahoma"/>
            <family val="2"/>
          </rPr>
          <t>OFICINA DEL INSPECTOR DE LA GESTIÓN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10" authorId="0" shapeId="0">
      <text>
        <r>
          <rPr>
            <b/>
            <sz val="9"/>
            <color indexed="81"/>
            <rFont val="Tahoma"/>
            <family val="2"/>
          </rPr>
          <t>OFICINA DEL INSPECTOR DE LA GESTIÓN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10" authorId="0" shapeId="0">
      <text>
        <r>
          <rPr>
            <b/>
            <sz val="9"/>
            <color indexed="81"/>
            <rFont val="Tahoma"/>
            <family val="2"/>
          </rPr>
          <t>OFICINA DEL INSPECTOR DE LA GESTIÓN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10" authorId="0" shapeId="0">
      <text>
        <r>
          <rPr>
            <b/>
            <sz val="9"/>
            <color indexed="81"/>
            <rFont val="Tahoma"/>
            <family val="2"/>
          </rPr>
          <t>OFICINA DEL INSPECTOR DE LA GESTIÓN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10" authorId="0" shapeId="0">
      <text>
        <r>
          <rPr>
            <b/>
            <sz val="9"/>
            <color indexed="81"/>
            <rFont val="Tahoma"/>
            <family val="2"/>
          </rPr>
          <t>OFICINA DEL INSPECTOR DE LA GESTIÓN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sharedStrings.xml><?xml version="1.0" encoding="utf-8"?>
<sst xmlns="http://schemas.openxmlformats.org/spreadsheetml/2006/main" count="2907" uniqueCount="980">
  <si>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</si>
  <si>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</si>
  <si>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</si>
  <si>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</si>
  <si>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</si>
  <si>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</si>
  <si>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</si>
  <si>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</si>
  <si>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</si>
  <si>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</si>
  <si>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Pérdida de documentación en los expedientes de procesos de investigación disciplinaria, en beneficio del o de los investigados.</t>
  </si>
  <si>
    <t>Planificación del Ordenamiento Social de la Propiedad</t>
  </si>
  <si>
    <t>Alterar u omitir información en desarrollo del procedimiento de Registro de Sujetos de Ordenamiento, para favorecer a terceros.</t>
  </si>
  <si>
    <t>Celebración indebida de contratos en beneficio particular o un tercero</t>
  </si>
  <si>
    <t>Pérdida o manipulación de expedientes con información institucional beneficio particular o de un tercero</t>
  </si>
  <si>
    <t>Dilatar o no ejecutar las acciones de cobro coactivo para favorecer intereses propios o de terceros</t>
  </si>
  <si>
    <t>Alterar u omitir la información física o jurídica de los predios durante la Formulación e implementación de la Ruta de Planes de Ordenamiento Social de la Propiedad, para favorecer a terceros.</t>
  </si>
  <si>
    <t>Realizar u omitir acciones de limitación de la propiedad para beneficio personal o de terceros.</t>
  </si>
  <si>
    <t>Vinculación de personal sin cumplimiento de requisitos mínimos en beneficio particular o de un tercero.</t>
  </si>
  <si>
    <t>Orientar  la defensa jurídica de la ANT o algunas de sus actuaciones en perjuicio de sus intereses para favorecer a un tercero.</t>
  </si>
  <si>
    <t>Inteligencia de la información.</t>
  </si>
  <si>
    <t>Estructuración de proyectos de TI para beneficio específico de un tercero o propio.</t>
  </si>
  <si>
    <t>Omitir o dilatar intencionalmente la gestión de PQRSD para beneficio propio o de terceros.</t>
  </si>
  <si>
    <t>Pérdida o manipulación de  expedientes de historia laboral para beneficio personal o de tercero.</t>
  </si>
  <si>
    <t>Emitir conceptos y viabilidades jurídicas para  favorecer intereses propios o de terceros.</t>
  </si>
  <si>
    <t>Riesgo</t>
  </si>
  <si>
    <t>Clasificación</t>
  </si>
  <si>
    <t>Direccionamiento Estratégico</t>
  </si>
  <si>
    <t>Definición de lineamientos estratégicos para beneficiar grupos de interés contrarios a los objetivos de Reforma Rural Integral y de Ordenamiento Social de la Propiedad Rural</t>
  </si>
  <si>
    <t>Corrupción</t>
  </si>
  <si>
    <t>Omisión de denuncias de corrupción para favorecer a un tercero</t>
  </si>
  <si>
    <t>Alterar información destinada a la consolidación de los informes de gestión, para beneficio propio o favorecimiento de grupos de interés, partidos políticos o particulares.</t>
  </si>
  <si>
    <t>Gestión del Modelo de Atención.</t>
  </si>
  <si>
    <t>Servidor público, colaboradores de la ANT o de los operadores, solicita o recibe dadivas  por diligenciamiento o entrega del Formulario de Inscripción de Sujetos de Ordenamiento o por inscripción en el Registro de Sujetos de Ordenamiento</t>
  </si>
  <si>
    <t>Seguridad Jurídica sobre la Titularidad de la Tierra y los Territorios</t>
  </si>
  <si>
    <t>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t>
  </si>
  <si>
    <t>Acceso a la Propiedad de la Tierra y los Territorios</t>
  </si>
  <si>
    <t>Adquirir predios sin pleno cumplimiento de requisitos o por fuera de las necesidades y prioridades establecidas por la ANT, para beneficio de particulares (vendedores).</t>
  </si>
  <si>
    <t>Desviación de recursos en el desarrollo del proceso de la Iniciativa Comunitaria con enfoque diferencial étnico para beneficio personal de un contratista o funcionario, o un tercero.</t>
  </si>
  <si>
    <t>Dilación en la atención a las solicitudes de comunidades étnicas favoreciendo intereses particulares.</t>
  </si>
  <si>
    <t>Administración de Tierras.</t>
  </si>
  <si>
    <t>Realizar acciones indebidas en la administración de las tierras baldías de la nación y de los bienes fiscales patrimoniales   para beneficio personal o de terceros.</t>
  </si>
  <si>
    <t>Gestión del Talento Humano</t>
  </si>
  <si>
    <t>Apoyo Jurídico</t>
  </si>
  <si>
    <t>Aplicación discrecional de normas para favorecer intereses de terceros</t>
  </si>
  <si>
    <t>Adquisición de Bienes y Servicios</t>
  </si>
  <si>
    <t>Aprobación informes y pagos de contratistas con conocimiento  del incumplimiento del objeto y/o obligaciones contractuales en beneficio particular o de terceros.</t>
  </si>
  <si>
    <t>Administración de Bienes y Servicios</t>
  </si>
  <si>
    <t>Gestión Financiera</t>
  </si>
  <si>
    <t>Constitución de obligaciones y/o pagos realizados por la ANT, sin el cumplimiento de requisitos legales, presupuestales y contables, en beneficio de un particular.</t>
  </si>
  <si>
    <t>1. Desatención de prioridades PND, Compes. ODS y Posconflicto
2. Perdida de credibilidad en las acciones de la ANT
3. Perdida de recursos económicos</t>
  </si>
  <si>
    <t>Probable</t>
  </si>
  <si>
    <t>Catastrófico</t>
  </si>
  <si>
    <t>1. Pérdida de la credibilidad institucional.
2. Incentivo a prácticas de corrupción
3. Procesos penales y disciplinarios
4. Impunidad</t>
  </si>
  <si>
    <t>1. Incumplimiento de metas
2. Deficiencias en la gestión.
3. Inadecuada ejecución de recursos</t>
  </si>
  <si>
    <t>Posible</t>
  </si>
  <si>
    <t>Gestión de la Información</t>
  </si>
  <si>
    <t>Manipulación o extracción de la información alojada en los servidores o base de datos para beneficio personal o de terceros</t>
  </si>
  <si>
    <t>1. Tráfico de influencias.
2. Manejo indebido de la información.
3. Sobornos o cohecho.
4. Desconocimiento de los procedimientos.</t>
  </si>
  <si>
    <t>1. Afectación del desarrollo de las actividades misionales.
2. Investigaciones y sanciones.
3. Perdida de la credibilidad institucional.
4. Perdida de la eficiencia tecnológica.</t>
  </si>
  <si>
    <t>Improbable</t>
  </si>
  <si>
    <t>Mayor</t>
  </si>
  <si>
    <t xml:space="preserve">Valoración del Riesgo </t>
  </si>
  <si>
    <t>Riesgo Inherente</t>
  </si>
  <si>
    <t>1. Investigaciones y sanciones.
2. Detrimento patrimonial
3. Perdida de credibilidad institucional</t>
  </si>
  <si>
    <t>1. Desconocimiento de la normatividad y lineamientos establecidos para el desarrollo del registro de sujetos de ordenamiento</t>
  </si>
  <si>
    <t>1. Pérdida de la credibilidad institucional.
2. Investigaciones y sanciones.
3. Demandas contra la entidad y/o funcionarios</t>
  </si>
  <si>
    <t>1,. Deficiencias en la comunicación y desconocimiento de los usuarios sobre los trámites de procesos agrarios y formalización de la propiedad privada rural, acorde a la normatividad vigente.
2. Ineficiencia en los tiempos de respuesta de la Agencia Nacional de Tierras frente a la resolución de procesos agrarios y formalización de la propiedad privada rural.
3. Intereses de terceros.
4. Ausencia de un sistema de información de procesos agrarios.
5. Inadecuado manejo de expedientes físicos.
6. Conflictos de interés.</t>
  </si>
  <si>
    <t>Manipulación la información en la visita técnica, levantamientos topográficos y avalúos comerciales para beneficio de particulares.</t>
  </si>
  <si>
    <t>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t>
  </si>
  <si>
    <t>1. . Afectación en el desarrollo de las actividades misionales.
2. Investigaciones por parte de órganos de control.
3. Afectación de credibilidad e imagen institucional 
4. Detrimento patrimonial</t>
  </si>
  <si>
    <t>1. Carencia de criterios técnicos de priorización para la atención de solicitudes de comunidades étnicas.
2. Favorecimiento de intereses particulares.</t>
  </si>
  <si>
    <t>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2. Debilidades en el seguimiento y aplicación de los controles establecidos en el procedimiento.</t>
  </si>
  <si>
    <t>1. Detrimento patrimonial debido al abuso indebido de los recursos de la entidad
2. Demandas y sanciones judiciales.
3. Afectación en el desarrollo de las actividades misionales.
4. Investigaciones por parte de órganos de control.
5. Perdida de la credibilidad institucional.</t>
  </si>
  <si>
    <t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t>
  </si>
  <si>
    <t>1. Afectación en el desarrollo de las actividades misionales.
2. Investigaciones por parte de órganos de control.
3. Perdida de credibilidad institucional</t>
  </si>
  <si>
    <t>IDENTIFICACION DEL RIESGO</t>
  </si>
  <si>
    <t>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t>
  </si>
  <si>
    <t>1. Investigaciones por parte de órganos de control.
2. Perdida de la credibilidad institucional</t>
  </si>
  <si>
    <t>Falta del control del expediente disciplinario.</t>
  </si>
  <si>
    <t>Falta del control en los términos de actuación en cada etapa procesal</t>
  </si>
  <si>
    <t>1. Interés en ocultar o manipular antecedentes laborales
2. Debilidad en la aplicación de controles. 
3. Debilidades en la custodia de los expedientes.</t>
  </si>
  <si>
    <t>1. Dadivas.
2. Amenazas o presiones indebidas.
3. Exposición del colaborador frente a los terceros interesados.</t>
  </si>
  <si>
    <t>1. Expedición de actos contrarios a la normatividad vigente.
2. Perdida de la credibilidad institucional.</t>
  </si>
  <si>
    <t>1. Beneficios particulares del colaborador.
2. Desconocimiento del manual de Cobro Coactivo.
3. Presiones indebidas.</t>
  </si>
  <si>
    <t>1. Beneficios particulares del colaborador.
2. Presiones indebidas.</t>
  </si>
  <si>
    <t>1. Deficiencias en la planeación contractual.
2. Indebida verificación de requisitos.
3. Vicios en la estructuración de los pliegos y términos.
4. Evaluación no objetiva de proveedores.
5. Falta de controles en las firmas y adjudicaciones de contratos.
6. Desconocimiento del procedimiento de contratación de bienes y servicios.</t>
  </si>
  <si>
    <t>1. Detrimento patrimonial.
2. Afectaciones a la operación de la Agencia.
3. Aumento de costos en mantenimiento y adquisición de bienes.
4. Investigaciones y sanciones.</t>
  </si>
  <si>
    <t>1. Ausencia de control sobre expedientes y prestamos.
2. Falta de ética y honestidad del colaborador.</t>
  </si>
  <si>
    <t>1. Investigaciones y sanciones.
2. Reprocesos.
3. Perdida de la memoria institucional.
4. Perdida de la credibilidad institucional.</t>
  </si>
  <si>
    <t>1. Fallas en el control de los requisitos para la causación económica.
2. Falta de lineamientos para la ejecución de pagos.</t>
  </si>
  <si>
    <t>1. Detrimento patrimonial.
2. Investigaciones y sanciones.
3.  Perdida de la credibilidad institucional.</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</si>
  <si>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</si>
  <si>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</si>
  <si>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</si>
  <si>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</si>
  <si>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</si>
  <si>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</si>
  <si>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</si>
  <si>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</si>
  <si>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</si>
  <si>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</si>
  <si>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</si>
  <si>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</si>
  <si>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</si>
  <si>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</si>
  <si>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</si>
  <si>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</si>
  <si>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</si>
  <si>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</si>
  <si>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</si>
  <si>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</si>
  <si>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</si>
  <si>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</si>
  <si>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</si>
  <si>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</si>
  <si>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</si>
  <si>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 xml:space="preserve">Revisión y aprobación final de los lineamientos estratégicos por parte de un Consejo Directivo constituido por un número significativo y representativo de todos los grupos interesados en la gestión de la ANT. </t>
  </si>
  <si>
    <t>Trimestral</t>
  </si>
  <si>
    <t>Moderado</t>
  </si>
  <si>
    <t>Solidez del control</t>
  </si>
  <si>
    <t>Probabilidad</t>
  </si>
  <si>
    <t>Prevenir</t>
  </si>
  <si>
    <t>Oficina de Planeación</t>
  </si>
  <si>
    <t>Plan Formulado y Publicado</t>
  </si>
  <si>
    <t>Oficina del Inspector de la Gestión de Tierras</t>
  </si>
  <si>
    <t>Elaborar una estrategia de incentivo a la denuncia, cultura de la legalidad e integridad.</t>
  </si>
  <si>
    <t>N°</t>
  </si>
  <si>
    <t>Responsable de la acción preventiva</t>
  </si>
  <si>
    <t>Actividad o pieza comunicativa de incentivo a la denuncia, cultura de la legalidad e integridad elaborada</t>
  </si>
  <si>
    <t>Verificación de la calidad de los datos antes del registro en el aplicativo Zoho, por parte de los responsables asignados para el reporte periódico</t>
  </si>
  <si>
    <t>Oficina de Control Interno</t>
  </si>
  <si>
    <t>Fuerte</t>
  </si>
  <si>
    <t>Débil</t>
  </si>
  <si>
    <t>Solidez del conjunto</t>
  </si>
  <si>
    <t>Establecer y documentar en Ficha Técnica, las especificaciones que aseguren la calidad de los datos que reportan las dependencias a la Oficina de Planeación.</t>
  </si>
  <si>
    <t>Ficha técnica publicada</t>
  </si>
  <si>
    <t>Realizar mesas de seguimiento con el propósito de asegurar calidad de los datos asociados a los resultados de las dependencias.</t>
  </si>
  <si>
    <t xml:space="preserve">Realización de mesa de trabajo conjunta entre los líderes de las áreas involucradas para Validar, identificar necesidades, ajustar y aprobar proyectos en materia TI. </t>
  </si>
  <si>
    <t>Semestral</t>
  </si>
  <si>
    <t>Rara Vez</t>
  </si>
  <si>
    <t xml:space="preserve">Solicitud de avances y observaciones a los equipos de trabajo responsables en cada uno de los proyectos. </t>
  </si>
  <si>
    <t>Informes de seguimiento a proyectos</t>
  </si>
  <si>
    <t>Seguimiento a la gestión y respuesta de la PQRSDF</t>
  </si>
  <si>
    <t>Informe de seguimiento a las PQRSDF por parte de la Oficina de Control Interno</t>
  </si>
  <si>
    <t>1. Perdida de la credibilidad institucional.
2. Investigaciones y sanciones.
3. Inoportunidad en el servicio al ciudadano.
4. perdida de recursos</t>
  </si>
  <si>
    <t>1. Perdida de la credibilidad institucional.
2. Investigaciones y sanciones.
3. oportunidad para estafas a ciudadanos.
4. perdida de recursos</t>
  </si>
  <si>
    <t>Capacitar a servidores públicos, contratistas y colaboradores de la Agencia Nacional de Tierras sobre:
1. Manejo de presión
2. Control Disciplinario
3. Trámite y gestión de peticiones.</t>
  </si>
  <si>
    <t>1. Subdirección de Talento Humano.
2. Secretaría General</t>
  </si>
  <si>
    <t>Porcentaje de cumplimiento del cronograma de capacitación.</t>
  </si>
  <si>
    <t>Aplicación de encuesta de satisfacción al ciudadano</t>
  </si>
  <si>
    <t>Capacitar a servidores públicos, contratistas y colaboradores de la Agencia Nacional de Tierras sobre:
1. Control Interno Disciplinario.
2. Manejo de situaciones bajo presiones indebidas de partes interesadas
3. Manejo de situaciones difíciles y amenaza.</t>
  </si>
  <si>
    <t>Promoción de la participación comunitaria  y presentación de  resultados de la formulación e implementación de los POSPR, de  cara al ciudadano,  en los municipios programados para la formulación e implementación de POSPR.</t>
  </si>
  <si>
    <t>Validar  los POSPR formulados y/o actualizados  por parte de la Subdirección de Planeación Operativa,  Direcciones y Subdirecciones  técnicas de oferta.</t>
  </si>
  <si>
    <t>Total de POSPR formulados y validados por Subdirección de Planeación Operativa,  Direcciones y Subdirecciones  técnicas de oferta / Total de POSPR  formulados.</t>
  </si>
  <si>
    <t>Total de POSPR actualizados y validados por Subdirección de Planeación Operativa,  Direcciones y Subdirecciones  técnicas de oferta / Total de POSPR  actualizados.</t>
  </si>
  <si>
    <t>Realizar Audiencias Públicas y/o socialización de Resultados con actores comunitarios e institucionales, en desarrollo de las fases de formulación e implementación de los POSPR  en los municipios programados.</t>
  </si>
  <si>
    <t>Número de  municipios donde se  realizaron audiencia públicas y /o socialización de resultados de POSPR  (incluidos STyT) realizadas / Número de  municipios programados</t>
  </si>
  <si>
    <t>Difundir mensajes claves de prevención de la corrupción y gratuidad de trámites de la ANT en los municipios programados, a  través de los espacios de participación comunitaria.</t>
  </si>
  <si>
    <t>1. Dirección de Gestión del Ordenamiento Social de la Propiedad Rural
2. Subdirección de Planeación Operativa
3. Direcciones y Subdirecciones misionales de oferta</t>
  </si>
  <si>
    <t>1. Dirección de Gestión del Ordenamiento Social de la Propiedad Rural.
2. Subdirección de Planeación Operativa</t>
  </si>
  <si>
    <t># de municipios programados donde se difundieron mensajes claves anticorrupción en los espacios de participación comunitaria. / # de municipios programados.</t>
  </si>
  <si>
    <t>Reportar posibles hechos asociados a corrupción y/o  la existencia de posibles casos de falsos tramitadores, en el marco del monitoreo a  las condiciones de seguridad y orden público en los municipios programadas</t>
  </si>
  <si>
    <t>Número de Fichas de Denuncias de Casos de Corrupción recibidas / Número de Fichas de Denuncias de Casos de Corrupción remitidas a la OIGT.</t>
  </si>
  <si>
    <t>Difundir mensajes claves de prevención de la corrupción  en las actividades pedagógicas y /o de transferencia de conocimiento desarrolladas por la SPO y dirigidas a socios estratégicos y operadores, en los municipios programados.</t>
  </si>
  <si>
    <t># de espacios pedagógicos y o transferencia de conocimiento realizados donde se difundieron mensajes anticorrupción. / # de espacios solicitados</t>
  </si>
  <si>
    <t>Verificación de acuerdos de confidencialidad debidamente diligenciados</t>
  </si>
  <si>
    <t>prevenir</t>
  </si>
  <si>
    <t>Validar la información con (otra fuente diferente a las existentes) a través del SIT.</t>
  </si>
  <si>
    <t>Validación a través del SIT con fuentes externas</t>
  </si>
  <si>
    <t>Aplicar controles de calidad de manera aleatoria al proceso de registro, categorización y calificación de los sujetos de ordenamiento, de acuerdo a información consignada en el FISO.</t>
  </si>
  <si>
    <t>Control de calidad de Actos Administrativos</t>
  </si>
  <si>
    <t>Suscribir acuerdo de confidencialidad con los colaboradores que requieran acceso a los sistemas de información administrados por la SSIT.</t>
  </si>
  <si>
    <t>Técnico asistencial SSIT / Contratista SSIT / Contratistas SG</t>
  </si>
  <si>
    <t>Sensibilizar a los colaboradores de la ANT, sobre las políticas de seguridad de la información y protección datos personales.</t>
  </si>
  <si>
    <t>SSIT</t>
  </si>
  <si>
    <t>Socializaciones y/o capacitaciones realizadas sobre políticas de seguridad de la información o protección de datos personales.</t>
  </si>
  <si>
    <t>Generar reportes de usuarios y roles asignados validando la asignación de rol y su estado en los aplicativos (activo o Inactivo)</t>
  </si>
  <si>
    <t xml:space="preserve">N° </t>
  </si>
  <si>
    <t>C.2.1</t>
  </si>
  <si>
    <t>C.1.1</t>
  </si>
  <si>
    <t>C.3.1</t>
  </si>
  <si>
    <t>C.3.2</t>
  </si>
  <si>
    <t>P.1.1</t>
  </si>
  <si>
    <t>P.2.1</t>
  </si>
  <si>
    <t>P.3.1</t>
  </si>
  <si>
    <t>P.3.2</t>
  </si>
  <si>
    <t>C.4.1</t>
  </si>
  <si>
    <t>P.4.1</t>
  </si>
  <si>
    <t>C.5.1</t>
  </si>
  <si>
    <t>C.5.2</t>
  </si>
  <si>
    <t>P.5.1</t>
  </si>
  <si>
    <t>C.6.1</t>
  </si>
  <si>
    <t>P.6.1</t>
  </si>
  <si>
    <t>C.8.1</t>
  </si>
  <si>
    <t>P.8.1</t>
  </si>
  <si>
    <t>P.8.2</t>
  </si>
  <si>
    <t>P.8.3</t>
  </si>
  <si>
    <t>P.8.4</t>
  </si>
  <si>
    <t>P.8.5</t>
  </si>
  <si>
    <t>C.10.1</t>
  </si>
  <si>
    <t>C.11.1</t>
  </si>
  <si>
    <t>P.10.1</t>
  </si>
  <si>
    <t>P.10.2</t>
  </si>
  <si>
    <t>P.11.1</t>
  </si>
  <si>
    <t>C.12.1</t>
  </si>
  <si>
    <t>Revisión de los actos administrativos por parte de los líderes de los procesos agrarios y la formalización de la propiedad privada rural antes de ser suscritos por parte de los Subdirectores.</t>
  </si>
  <si>
    <t>Dentro de los procesos agrarios y la formalización de la propiedad privada rural se garantiza la participación permanente del Ministerio Público</t>
  </si>
  <si>
    <t>P.12.1</t>
  </si>
  <si>
    <t>Confrontación de expedientes, revisión y depuración de bases de datos para la correspondiente migración al SIT.</t>
  </si>
  <si>
    <t>Subdirección de Procesos Agrarios y Gestión Jurídica</t>
  </si>
  <si>
    <t>Migración de la base de datos de procesos agrarios al SIT.</t>
  </si>
  <si>
    <t>P.12.2</t>
  </si>
  <si>
    <t xml:space="preserve">Implementación del Módulo de Procesos Agrarios del SIT </t>
  </si>
  <si>
    <t>Subdirección de Procesos Agrarios y Gestión Jurídica / Subdirección de Sistemas de Información</t>
  </si>
  <si>
    <t>Modulo implementado.</t>
  </si>
  <si>
    <t>Subdirección de Seguridad Jurídica</t>
  </si>
  <si>
    <t>Parametrización del Sistema de Información Geográfica - SIG,  para hacer seguimiento a los casos por vía Decreto Ley 902.</t>
  </si>
  <si>
    <t>SIG parametrizado con la vía Decreto Ley 902.</t>
  </si>
  <si>
    <t>Socialización del Decreto Ley 902 y sus normas reglamentarias a los funcionarios y colaboradores de la ANT.</t>
  </si>
  <si>
    <t>Dirección de Gestión Jurídica de Tierras</t>
  </si>
  <si>
    <t>Número de Socializaciones</t>
  </si>
  <si>
    <t>Actualización del “POSPR-P-006 Procedimiento Único de Ordenamiento Social de la Propiedad”, de acuerdo con la normatividad vigente.</t>
  </si>
  <si>
    <t>Oficina de Planeación / Direcciones y Subdirecciones Misionales</t>
  </si>
  <si>
    <t>Procedimiento Actualizado</t>
  </si>
  <si>
    <t>Soporte</t>
  </si>
  <si>
    <t>C.13.1</t>
  </si>
  <si>
    <t>Caso en Aranda, con la solución del incidente o creación del usuario</t>
  </si>
  <si>
    <t>Listado de los actos administrativos suscritos por las Subdirecciones, teniendo en cuenta que cada acto administrativo debe ir con visto bueno de cada líder.</t>
  </si>
  <si>
    <t>Profesional de la DAT</t>
  </si>
  <si>
    <t>Dos veces al año</t>
  </si>
  <si>
    <t>P.13.1</t>
  </si>
  <si>
    <t>Dirección Acceso a Tierras</t>
  </si>
  <si>
    <t>P.13.2</t>
  </si>
  <si>
    <t>Dar publicidad en pagina web de cada uno de los procesos de compra de predios, siguiendo lineamientos del documento diagnostico</t>
  </si>
  <si>
    <t>Eficacia:
total de procesos de compra de predios / Procesos publicados en la pagina web</t>
  </si>
  <si>
    <t>C.14.1</t>
  </si>
  <si>
    <t>P.14.1</t>
  </si>
  <si>
    <t>P.14.2</t>
  </si>
  <si>
    <t>P.14.3</t>
  </si>
  <si>
    <t>Eficacia:
Total de colaboradores DAT / Número colaboradores Socializados</t>
  </si>
  <si>
    <t>C.15.1</t>
  </si>
  <si>
    <t>C.15.2</t>
  </si>
  <si>
    <t>P.15.1</t>
  </si>
  <si>
    <t>P.15.2</t>
  </si>
  <si>
    <t>P.15.3</t>
  </si>
  <si>
    <t>C.16.1</t>
  </si>
  <si>
    <t>Indicador del control</t>
  </si>
  <si>
    <t>C.16.2</t>
  </si>
  <si>
    <t>P.16.1</t>
  </si>
  <si>
    <t>Dirección de Asuntos Étnicos</t>
  </si>
  <si>
    <t>Evaluar y ajustar (según la necesidad) los procedimientos de la dependencia</t>
  </si>
  <si>
    <t>Establecer mecanismos de difusión del procedimiento, su duración, requisitos y limitaciones.</t>
  </si>
  <si>
    <t>1. Vulneración en derechos colectivos de comunidades.
2. Detrimento patrimonial.</t>
  </si>
  <si>
    <t>C.17.1</t>
  </si>
  <si>
    <t>P.17.1</t>
  </si>
  <si>
    <t>C.18.1</t>
  </si>
  <si>
    <t>Matriz</t>
  </si>
  <si>
    <t>P.18.1</t>
  </si>
  <si>
    <t>C.19.1</t>
  </si>
  <si>
    <t>C.19.2</t>
  </si>
  <si>
    <t xml:space="preserve">Profesional SATN </t>
  </si>
  <si>
    <t>P.19.1</t>
  </si>
  <si>
    <t>Socialización del Plan Anticorrupción y Atención al Ciudadano, así como de un Código de Ética.</t>
  </si>
  <si>
    <t>Subdirección de Administración de Tierras de la Nación</t>
  </si>
  <si>
    <t>C.20.1</t>
  </si>
  <si>
    <t>P.20.1</t>
  </si>
  <si>
    <t>C.21.1</t>
  </si>
  <si>
    <t>C.22.1</t>
  </si>
  <si>
    <t xml:space="preserve">diligenciamiento de la Ficha Técnica en el momento de realizarse la vinculación de personal </t>
  </si>
  <si>
    <t>Subdirección de Talento Humano</t>
  </si>
  <si>
    <t>P.22.1</t>
  </si>
  <si>
    <t>C.23.1</t>
  </si>
  <si>
    <t xml:space="preserve">Aplicación de Matriz de seguimiento e inventario constante de los expedientes o piezas procesales. </t>
  </si>
  <si>
    <t>1. Secretaría General
2. Grupo de Control Interno Disciplinario</t>
  </si>
  <si>
    <t>P.23.1</t>
  </si>
  <si>
    <t>1. Secretaría General
2. Grupo de Control Interno Disciplinario
3. Infraestructura y Soporte Tecnológico</t>
  </si>
  <si>
    <t>C.24.1</t>
  </si>
  <si>
    <t>P.24.1</t>
  </si>
  <si>
    <t>C.30.1</t>
  </si>
  <si>
    <t>El profesional de contratos analiza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t>
  </si>
  <si>
    <t>Cada vez que se realiza una actividad del proceso contractual corresponde ejecutar el control.</t>
  </si>
  <si>
    <t>P.30.1</t>
  </si>
  <si>
    <t>P.30.2</t>
  </si>
  <si>
    <t>P.30.3</t>
  </si>
  <si>
    <t xml:space="preserve">Verificación de la necesidad u objeto de la contratación dentro del plan anual de adquisiciones de bienes y servicios de la entidad. </t>
  </si>
  <si>
    <t xml:space="preserve">Base de datos actualizada del Plan Anual de Adquisiciones </t>
  </si>
  <si>
    <t>Revisión de la suficiencia y pertinencia de los documentos del proceso en la fase precontractual (ficha técnica, análisis del sector, estudios previos).</t>
  </si>
  <si>
    <t>Verificación del cumplimiento de los requisitos contractuales establecidos en el proceso de selección del contratista o proveedor.</t>
  </si>
  <si>
    <t>Coordinador Grupo de Gestión Contractual
Profesionales del Grupo de Gestión Contractual</t>
  </si>
  <si>
    <t>C.31.1</t>
  </si>
  <si>
    <t>El Supervisor del contrato verifica los soportes, documentos, informes y anexos presentados por el contratista para el trámite de cada una de sus cuentas con fines de pago y los coteja frente al objeto y obligaciones contractuales establecidas, a efecto de determinar el nivel de cumplimiento y proceder aprobar los pagos respectivos.</t>
  </si>
  <si>
    <t xml:space="preserve">1. Cuentas presentadas conforme a los procedimientos y formatos establecidos por la entidad.
2. Informes y demás soportes cargados en los aplicativos dispuestos por la entidad para tramitar los pagos.
3. Aval y/o refrendación del supervisor en las cuentas e informes entregados por el contratista. </t>
  </si>
  <si>
    <t>Jefes de Dependencia y/o Coordinadores de Grupos Interno de Trabajo en su calidad de Supervisores de Contratos en la ANT</t>
  </si>
  <si>
    <t>Cada vez que se presenta una cuenta con fines de pago para aprobación y visto bueno del Supervisor del contrato corresponde ejecutar el control.</t>
  </si>
  <si>
    <t>P.31.1</t>
  </si>
  <si>
    <t>Verificación de los informes, productos y demás soportes entregados por el contratista para efectos de pago, como evidencia del cumplimiento de sus obligaciones y el objeto contractual.</t>
  </si>
  <si>
    <t>Supervisores de Contratos</t>
  </si>
  <si>
    <t>Informes verificados. Cumple__, No Cumple__.</t>
  </si>
  <si>
    <t>Revisar los soportes y/o certificaciones de pago a la  seguridad social, parafiscales, y constatar que los desembolsos solicitados por el contratista tengan correspondencia con la forma de pago y demás requisitos establecidos en el respectivo contrato.</t>
  </si>
  <si>
    <t>Supervisores de Contratos
Equipo Central de Cuentas</t>
  </si>
  <si>
    <t>Soportes entregados / Total de soportes y requisitos establecidos en el contrato para efectuar cada pago.</t>
  </si>
  <si>
    <t>C.33.1</t>
  </si>
  <si>
    <t>Líder del grupo de Gestión Documental.</t>
  </si>
  <si>
    <t>P.33.1</t>
  </si>
  <si>
    <t>Actualización del procedimiento de préstamos de expedientes.</t>
  </si>
  <si>
    <t>Líder del equipo de Gestión Documental</t>
  </si>
  <si>
    <t>Procedimiento actualizado</t>
  </si>
  <si>
    <t>C.32.1</t>
  </si>
  <si>
    <t>Almacenista y líder del equipo administrativo.</t>
  </si>
  <si>
    <t>P.32.1</t>
  </si>
  <si>
    <t xml:space="preserve">Realizar campañas informativas acerca del aplicativo Aranda, sus usos y beneficios. </t>
  </si>
  <si>
    <t>Subdirección Administrativa  y Financiera</t>
  </si>
  <si>
    <t>Piezas informativas</t>
  </si>
  <si>
    <t>Subdirección Administrativa y Financiera (Líderes del equipo financiero)</t>
  </si>
  <si>
    <t>Socialización del procedimiento de pagos y lista de chequeo.</t>
  </si>
  <si>
    <t>Subdirección Administrativa y Financiera</t>
  </si>
  <si>
    <t>Formular el Plan de Participación Ciudadana 2019, como elemento que asegura la definición de lineamientos estratégicos y acciones que atiendan los objetivos de Reforma Rural Integral y Ordenamiento Social de la Propiedad Rural</t>
  </si>
  <si>
    <t>Totalidad de documentos precontractuales revisados</t>
  </si>
  <si>
    <t>Totalidad de requisitos contractuales verificados</t>
  </si>
  <si>
    <t xml:space="preserve">Capacitación en temas de:
1. Manual de contratación.
2. Supervisión de contratos </t>
  </si>
  <si>
    <t>Secretaría General - grupo de gestión contractual</t>
  </si>
  <si>
    <t>% de cumplimiento del cronograma del Plan de Capacitaciones</t>
  </si>
  <si>
    <t>Jornadas de socialización realizadas.</t>
  </si>
  <si>
    <t>Solicitud realizada</t>
  </si>
  <si>
    <t>C.11.2</t>
  </si>
  <si>
    <t>P.11.2</t>
  </si>
  <si>
    <t>P.11.3</t>
  </si>
  <si>
    <t>P.11.4</t>
  </si>
  <si>
    <t>P.11.5</t>
  </si>
  <si>
    <t>P.13.3</t>
  </si>
  <si>
    <t>C.14.2</t>
  </si>
  <si>
    <t>P.15.4</t>
  </si>
  <si>
    <t>P.15.5</t>
  </si>
  <si>
    <t>C.18.2</t>
  </si>
  <si>
    <t>C.29.1</t>
  </si>
  <si>
    <t>P.20.2</t>
  </si>
  <si>
    <t>P.21.1</t>
  </si>
  <si>
    <t>P.29.1</t>
  </si>
  <si>
    <t>P.29.2</t>
  </si>
  <si>
    <t>P.29.3</t>
  </si>
  <si>
    <t>P.30.4</t>
  </si>
  <si>
    <t>1. Falta de ética profesional del funcionario o personal vinculado a la entidad.
2. Falta de controles en el manejo de la información 
3. Desconocimiento de la normatividad y lineamientos establecidos para el desarrollo del registro de sujetos de ordenamiento</t>
  </si>
  <si>
    <t>1. Deterioro de la imagen institucional.
2. Hallazgos, observaciones y/o acciones sancionatorias por parte de los organismos de control.
3. Acciones Judiciales en contra de la ANT.</t>
  </si>
  <si>
    <t>C.9.1</t>
  </si>
  <si>
    <t xml:space="preserve">Se cuenta con  auditoria en el SIT  para contar con la trazabilidad de las modificaciones realizadas dentro del Registro de Sujetos de Ordenamiento </t>
  </si>
  <si>
    <t>C.9.2</t>
  </si>
  <si>
    <t>Por solicitud</t>
  </si>
  <si>
    <t>Permanente</t>
  </si>
  <si>
    <t>P.9.1</t>
  </si>
  <si>
    <t>P.9.2</t>
  </si>
  <si>
    <t>Retroalimentaciones a Equipo del RESO</t>
  </si>
  <si>
    <t>Mesa Técnica deTI 
(Dirección de Gestión de Ordenamiento Social de la Propiedad - Subdirección de Sistemas de Información de Tierras. - 3. Secretaría General)</t>
  </si>
  <si>
    <t xml:space="preserve">Contratista Subdirección Sistemas de Información de Tierras </t>
  </si>
  <si>
    <t xml:space="preserve">Equipo RESO - Subdirección Sistemas de Información de Tierras </t>
  </si>
  <si>
    <t>Técnico Asistencia Subdirección Sistemas de Información de Tierras  / Contratista Subdirección Sistemas de Información de Tierras  / Contratistas Secretaría General.</t>
  </si>
  <si>
    <t xml:space="preserve">Equipo RESO – Subdirección Sistemas de Información de Tierras </t>
  </si>
  <si>
    <t>1. Injerencia mediática de grupos de interés
2. Influencias políticas de grupos de Interés</t>
  </si>
  <si>
    <t>1. Debilidad en procedimientos de auditoria.
2 presiones de grupos externos
3. Presencia de intereses políticos</t>
  </si>
  <si>
    <t>Retroalimentaciones al equipo RESO sobre los casos valorados y las consecuencias que acarrea las modificaciones y/o divulgación de información para beneficio de un tercero.</t>
  </si>
  <si>
    <t>Acceso controlado a la información a través de permisos en las diferentes plataformas tecnologías dispuestas para el Procedimiento de Registro de sujetos de Ordenamiento</t>
  </si>
  <si>
    <t>1. Afectación en el cumplimiento de la garantía a la seguridad jurídica de la tierra.
2. Aumento de conflictos en los territorios.
3. Aumento en los costos de transacción
4. Perdida de la credibilidad institucional.
5. Afectaciones ambientales.
6. Investigaciones y sanciones.
7. vulneración de derechos fundamentales.
8.  Demandas contra la entidad.</t>
  </si>
  <si>
    <t xml:space="preserve">Cada vez se le asignen un oferta voluntaria para adquirir un predio </t>
  </si>
  <si>
    <t>Seguimiento aleatorio y periódico a  los procesos, requisitos para la adquisición  los predios y cumplimiento del cronograma del plan de compra.</t>
  </si>
  <si>
    <t>Diseñar e implementar mecanismos para conocer la percepción y experiencias de la comunidad frente al proceso de compra de predios</t>
  </si>
  <si>
    <t>1. Omisión de la construcción participativa de la propuesta de iniciativa comunitaria.
2.- Intervención de un tercero en la construcción de la propuesta de iniciativa comunitaria.    
3.- No aplicación  de los criterios de priorización contemplados en la Guía Operativa  para la implementación de las iniciativas comunitarias.  
4.- Condicionamiento de la selección de proveedores  en el comité de compras para el desarrollo de las Iniciativas comunitarias con enfoque diferencial étnico.</t>
  </si>
  <si>
    <t xml:space="preserve">1. Inequidad en la atención a las solicitudes presentadas por comunidades étnicas. </t>
  </si>
  <si>
    <t>Profesional SATN cada vez que ingrese un colaborador a la Subdirección se realizará socialización de los procedimiento ADMTI-P-007 Y  ADMTI-P-12 en los cuales este se apoyara para realizar las actividades, al no existir claridad frente a las actividades a desarrollar, se hará acompañamiento en la ejecución del mismo hasta que exista una correcta implementación. Como evidencia se cuenta con acta y lista de asistencia</t>
  </si>
  <si>
    <t>Profesional de la DAT dos veces al años con el fin de verificar el cumplimiento del procedimiento y a través de la verificación aleatoria de expediente comprobará el cumplimiento de las actividades establecidas en los  procedimientos  ADMTI-P-007 Y ADMTI-P-12 . Al encontrarse inconsistencias se informara al líder equipo y director de la DAT, así mismo se debe generar plan de mejoramiento. Como evidencia se realiza Acta de Reunión.</t>
  </si>
  <si>
    <t>Profesional SATN cada vez que ingrese un colaborador a la Subdirección se realizará socialización del  procedimiento ADMTI-P-006 limitación a la propiedad en los cuales este se apoyara para realizar las actividades, al no existir claridad frente a las actividades a desarrollar, se hará acompañamiento en la ejecución del mismo hasta que exista una correcta implementación. Como evidencia se cuenta con acta y lista de asistencia</t>
  </si>
  <si>
    <t xml:space="preserve">Verificación aleatoria a las solicitudes, en las cuales las respuesta deben estar ajustadas al procedimiento </t>
  </si>
  <si>
    <t xml:space="preserve"> Profesional de la DAT dos veces al años con el fin de verificar el cumplimiento del procedimiento ADMTI-P-006 limitación a la propiedad y a través de la verificación aleatoria de expediente comprobará el cumplimiento de las actividades establecidas en el procedimiento . Al encontrarse inconsistencias se informara al líder equipo y director de la DAT, así mismo se debe generar plan de mejoramiento. Como evidencia se realiza Acta de Reunión.</t>
  </si>
  <si>
    <t>1. Acceso no autorizado a la información.
2. Inadecuada selección de roles por parte de los administradores funcionales.
3. Inadecuado manejo de usuarios y claves de acceso.
4. Sobornos o cohecho
5. Procedimientos desactualizados o inexistentes para el manejo de la información</t>
  </si>
  <si>
    <t>1. Investigaciones y sanciones
2. Fuga, revelación o divulgación indebida de información sensible y/o confidencial
3.  uso indebido de la información
4. Afectaciones a los derechos ciudadanos al tratamiento de la información.
5. Perdida de la credibilidad institucional.</t>
  </si>
  <si>
    <t>1. Desconocimiento de las normas que rigen el actual de la entidad.
2. Beneficio particulares al determinar los criterios a aplicar.
3. Desconocimiento de la política de prevención del daño antijurídico.</t>
  </si>
  <si>
    <t>1. Afectaciones en la prestación de servicios. 
2. Detrimento patrimonial. 
3. Perdida de la credibilidad institucional.
4. Investigaciones y sanciones.
5. Adquisición de bienes y servicios de mala calidad</t>
  </si>
  <si>
    <t>Solicitud de desarrollo de función de reportes para el aplicativo Klic, que posteriormente permita identificar las devoluciones a las radicaciones de pago de contratistas.</t>
  </si>
  <si>
    <t>1. Falta de ética y honestidad del colaborador.
2. Desconocimiento de los procedimientos de usos de bienes de la ANT.
3. Falta de controles en el préstamo de bienes.</t>
  </si>
  <si>
    <t xml:space="preserve">Control aleatorio a muestra correspondiente al 5% de los pagos realizados a contratos de prestación de servicios profesionales. </t>
  </si>
  <si>
    <t>Mesas de seguimiento realizadas</t>
  </si>
  <si>
    <t>Realizar control mediante matriz de seguimiento a los procedimientos administrativos de legalización para comunidades étnicas (indígenas y negras)</t>
  </si>
  <si>
    <t>Generar socialización a los colaboradores que ingresan en la DAE, frente al manejo de los documentos establecidos en el proceso</t>
  </si>
  <si>
    <t xml:space="preserve">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iniciativas comunitarias  en los artículos 2 y 3. Conforme a los resultados de la socialización y formulación se dejará evidenciado todas las acciones realizadas por parte de grupo técnico de Iniciativas Comunitarias, las evidencias se registraran en un acta de socialización de la guía y formulación participativa de la iniciativa comunitaria. </t>
  </si>
  <si>
    <t>Siempre que haya una solicitud de iniciativa comunitaria</t>
  </si>
  <si>
    <t>Una vez sea aprobada la cofinanciación de la iniciativa comunitaria  se seleccionará el comité de compras</t>
  </si>
  <si>
    <t>P.16.2</t>
  </si>
  <si>
    <t>Grupo técnico de Iniciativas comunitarias - Dirección de Asuntos Étnicos</t>
  </si>
  <si>
    <t>Grupo técnico de Iniciativas comunitarias y la comunidad beneficiada</t>
  </si>
  <si>
    <t>La forma ACCTI-F-021 FORMA OFERTA VOLUNTARIA DE PREDIOS debidamente diligencia y con anexos.</t>
  </si>
  <si>
    <t>Encuesta aleatoria diseñada y ejecutada a la comunidad que se le ha comprado predios</t>
  </si>
  <si>
    <t>Líder equipo compra de predios -  Dirección de Asuntos Étnicos</t>
  </si>
  <si>
    <t># Socializaciones realizadas</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</si>
  <si>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</si>
  <si>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</si>
  <si>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</si>
  <si>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</si>
  <si>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</si>
  <si>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</si>
  <si>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</si>
  <si>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</si>
  <si>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</si>
  <si>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</si>
  <si>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</si>
  <si>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</si>
  <si>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Casi Seguro</t>
  </si>
  <si>
    <t>Insignificante</t>
  </si>
  <si>
    <t>Menor</t>
  </si>
  <si>
    <r>
      <t xml:space="preserve">"Para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 </t>
    </r>
    <r>
      <rPr>
        <sz val="12"/>
        <color theme="1"/>
        <rFont val="Calibri"/>
        <family val="2"/>
        <scheme val="minor"/>
      </rPr>
      <t>DAFP 2018</t>
    </r>
  </si>
  <si>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</si>
  <si>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</si>
  <si>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</si>
  <si>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</si>
  <si>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</si>
  <si>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</si>
  <si>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</si>
  <si>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</si>
  <si>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</si>
  <si>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</si>
  <si>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</si>
  <si>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Calibri"/>
        <family val="2"/>
        <scheme val="minor"/>
      </rPr>
      <t>DAFP 2018</t>
    </r>
  </si>
  <si>
    <t xml:space="preserve">La versión completa de la POLITICA DE RIESGO INSTITUCIONAL puede ser consulta en el siguiente Link: </t>
  </si>
  <si>
    <t>Política de Riesgo Institucional ANT</t>
  </si>
  <si>
    <t>POLÍTICA</t>
  </si>
  <si>
    <t>La Alta Dirección de la Agencia Nacional de Tierras está comprometida con la ejecución efectiva y transparente de sus actividades y en la realización de acciones de control, seguimiento y monitoreo necesarias, para mitigar los eventos de riesgos que puedan impedir el cumplimiento de la misión y objetivos institucionales.</t>
  </si>
  <si>
    <t>OBJETIVO</t>
  </si>
  <si>
    <t>La presente política tiene como finalidad establecer los lineamientos para la administración del riesgo en la Entidad, a partir de los cuales se definirán los procedimientos y mecanismos de verificación y evaluación encaminados a la búsqueda de la eficiencia y eficacia de los procesos.</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</si>
  <si>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</si>
  <si>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</si>
  <si>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Para el caso específico de los riesgos de corrupción, es necesario identificar las debilidades (Factores Internos) y las amenazas (Factores Externos) que pueden influir en los procesos y procedimientos que generen una mayor vulnerabilidad frente a riesgos de corrupción. La opción de manejo para el tratamiento a este tipo de riesgos se identifica únicamente para evitarlo (evitar) y en caso de materialización se deben tomar las acciones correctivas.</t>
  </si>
  <si>
    <t>NIVELES DE ACEPTACIÓN DEL RIESGO Y TRATAMIENTO</t>
  </si>
  <si>
    <t>NIVELES PARA CALIFICAR EL IMPACTO</t>
  </si>
  <si>
    <t>La metodología a utilizar en la administración de riesgos de corrupción es la emitida por la Secretaria de la Transparencia de la Presidencia de la República – “Guía para la gestión del Riesgo de Corrupción” indicada en los lineamientos del decreto 124 de enero 26 de 2016.</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</si>
  <si>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</si>
  <si>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</si>
  <si>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PROBABILIDAD</t>
  </si>
  <si>
    <t>IMPACTO</t>
  </si>
  <si>
    <t>NIVEL</t>
  </si>
  <si>
    <t>EXTREMO</t>
  </si>
  <si>
    <t>ALTO</t>
  </si>
  <si>
    <t>MODERADO</t>
  </si>
  <si>
    <t>BAJO</t>
  </si>
  <si>
    <t>IDENTIFICACIÓN DEL RIESGO</t>
  </si>
  <si>
    <t>FICHA DE IDENTIFICACIÓN DEL RIESGO</t>
  </si>
  <si>
    <t>RIESGO DE CORRUPCIÓN</t>
  </si>
  <si>
    <t>Acción u omisión</t>
  </si>
  <si>
    <t>Uso del poder</t>
  </si>
  <si>
    <t>Desviar la gestión de lo público</t>
  </si>
  <si>
    <t>Beneficio privado</t>
  </si>
  <si>
    <t>DESCRIPCIÓN DEL RIESGO</t>
  </si>
  <si>
    <t>1. Oficina de Planeación
2. Oficina del Inspector de la Gestión de Tierras</t>
  </si>
  <si>
    <t>1. Dirección de Gestión del Ordenamiento Social de la Propiedad
2. Oficina de Planeación</t>
  </si>
  <si>
    <t>1. Oficina de Planeación</t>
  </si>
  <si>
    <t>1. Dirección General
2. Direcciones Técnicas</t>
  </si>
  <si>
    <t>1. Secretaría General
2. Direcciones Técnicas</t>
  </si>
  <si>
    <t>1. Dirección de Gestión Jurídica de Tierras
2. Subdirección de procesos Agrarios y Gestión Jurídica
3. Subdirección de seguridad Jurídica
4. Dirección Asuntos Étnicos
5. Subdirección Asuntos Étnicos
6. Unidades de Gestión Territorial</t>
  </si>
  <si>
    <t>RESPONSABLES DEL PROCESO</t>
  </si>
  <si>
    <t>1. Dirección de Acceso a Tierras
2. Dirección de Asuntos Étnicos</t>
  </si>
  <si>
    <t>1. Dirección de Acceso a Tierras
2. Subdirección de Administración de Tierras de la Nación
3. Dirección de Asuntos Étnicos</t>
  </si>
  <si>
    <t>1. Dirección de Gestión del Ordenamiento Social de la Propiedad
2. Subdirección de Sistemas de Información de Tierras
3. Secretaría General
4. Dirección General (comunicaciones)</t>
  </si>
  <si>
    <t>1. Subdirección de Talento Humano
2. Secretaría General (Control interno disciplinario)</t>
  </si>
  <si>
    <t>1. Oficina Jurídica</t>
  </si>
  <si>
    <t>1. Subdirección Administrativa y Financiera
2. Secretaría General</t>
  </si>
  <si>
    <t xml:space="preserve">1. Secretaría General
2. Subdirección Administrativa y Financiera
3. Oficina de Planeación
4. Subdirección de administracion de tierras de la nación </t>
  </si>
  <si>
    <t>En la formulación de lineamientos estratégicos</t>
  </si>
  <si>
    <t>Definir los lineamientos estratégicos para beneficiar grupos de interés contrarios a los objetivos de Reforma Rural Integral y de Ordenamiento Social de la Propiedad Rural</t>
  </si>
  <si>
    <t>SI</t>
  </si>
  <si>
    <t>En la recepción de la denuncia.</t>
  </si>
  <si>
    <t>1. favorecimiento indebido a grupos de interés.
2. Toma de decisiones con base en información errónea.
3. Denuncias e investigaciones.</t>
  </si>
  <si>
    <t>En la elaboración de informes de gestión</t>
  </si>
  <si>
    <t>Omitir las denuncias de corrupción para favorecer a un tercero</t>
  </si>
  <si>
    <t>En la formulación de los Proyectos TI</t>
  </si>
  <si>
    <t>Estructurar proyectos de TI para beneficio específico de un tercero o propio.</t>
  </si>
  <si>
    <t>1. Intereses económicos
2. Ofrecimiento de sobornos.
3. Temor por seguridad, amenazas</t>
  </si>
  <si>
    <t>1. Amenazas
2. Sobornos.</t>
  </si>
  <si>
    <t>En cualquiera de las fases de la gestión de PQRSD</t>
  </si>
  <si>
    <t>En cualquiera de los contactos con los usuarios y ciudadanos</t>
  </si>
  <si>
    <t>En la formulación e implementación de la Ruta de Planes de Ordenamiento Social de la Propiedad</t>
  </si>
  <si>
    <t>En el diligenciamiento o entrega del Formulario de Inscripción de Sujetos de Ordenamiento o en la valoración de inscripción en el Registro de Sujetos de Ordenamiento</t>
  </si>
  <si>
    <t>En cualquiera de las fases del procedimiento de Registro de Sujetos de Ordenamiento</t>
  </si>
  <si>
    <t>En cualquiera de las fases de los procesos agrarios y de formalización.</t>
  </si>
  <si>
    <t>En el desarrollo de la visita técnica, levantamientos topográficos y avalúos comerciales</t>
  </si>
  <si>
    <t>En el desarrollo del tramitre administrativo</t>
  </si>
  <si>
    <t>En la fase de verificación de requisitos o en la calificación de postulantes a adjudicación</t>
  </si>
  <si>
    <t>En cualquiera de las fases de compra de predios</t>
  </si>
  <si>
    <t>En cualquiera de las fases del desarrollo de la Iniciativa Comunitaria con Enfoque Diferencial Etnico</t>
  </si>
  <si>
    <t>En la fase de priorización de solicitudes</t>
  </si>
  <si>
    <t>En cualquiera de las fases de administración de tierras balías y bienes fiscales patrimoniales</t>
  </si>
  <si>
    <r>
      <t xml:space="preserve">¿QUÉ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</si>
  <si>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¿CÓMO O POR QUÉ PUEDE SUCEDER? </t>
    </r>
    <r>
      <rPr>
        <sz val="11"/>
        <color theme="1"/>
        <rFont val="Arial Narrow"/>
        <family val="2"/>
      </rPr>
      <t xml:space="preserve">
Establecer las causas a partir de los factores determinados en el contexto.</t>
    </r>
  </si>
  <si>
    <r>
      <rPr>
        <b/>
        <sz val="11"/>
        <color theme="1"/>
        <rFont val="Arial Narrow"/>
        <family val="2"/>
      </rPr>
      <t>¿CUÁNDO PUEDE SUCEDER?</t>
    </r>
    <r>
      <rPr>
        <sz val="11"/>
        <color theme="1"/>
        <rFont val="Arial Narrow"/>
        <family val="2"/>
      </rPr>
      <t xml:space="preserve">
de acuerdo con el desarrollo del proceso.</t>
    </r>
  </si>
  <si>
    <r>
      <t xml:space="preserve">¿QUÉ CONSECUENCIAS TENDRÍA SU MATERIALIZACIÓN?
</t>
    </r>
    <r>
      <rPr>
        <sz val="11"/>
        <color theme="1"/>
        <rFont val="Arial Narrow"/>
        <family val="2"/>
      </rPr>
      <t>Determinar los posibles efectos por la materialización del riesgo</t>
    </r>
  </si>
  <si>
    <t>En cualquiera de las fases del procedimiento de limitación de propiedad</t>
  </si>
  <si>
    <t>En cuaquier momento de uso de las bases de datos</t>
  </si>
  <si>
    <t>En el proceso de selección de personal</t>
  </si>
  <si>
    <t>en cualquiera de las fases de investigación disciplinaria</t>
  </si>
  <si>
    <t>En cualquier momento de uso o administración de las histórias laborales</t>
  </si>
  <si>
    <t>En la formulación de conceptos o viabilidades jurídicas</t>
  </si>
  <si>
    <t>En desarrollo de cobro coactivo</t>
  </si>
  <si>
    <t>En desarrollo de defensa jurídica</t>
  </si>
  <si>
    <t>1. Desconocimiento del supervisor de las obligaciones del contratista.
2. Ausencia de revisión minuciosa de las evidencias remitidas en el cumplimiento de obligaciones.
3.Ausencia de lineamientos y controles en la supervisión de contratos.</t>
  </si>
  <si>
    <t>En cualquiera de las fases de contratación</t>
  </si>
  <si>
    <t>En la aprobación de pagos</t>
  </si>
  <si>
    <t>En el uso de bienes de la ANT</t>
  </si>
  <si>
    <t>En la administración de expedientes</t>
  </si>
  <si>
    <t>En la fase de pagos</t>
  </si>
  <si>
    <r>
      <t>"</t>
    </r>
    <r>
      <rPr>
        <b/>
        <i/>
        <sz val="16"/>
        <color theme="1"/>
        <rFont val="Calibri"/>
        <family val="2"/>
        <scheme val="minor"/>
      </rPr>
      <t>Definición de riesgo de corrupción:</t>
    </r>
    <r>
      <rPr>
        <i/>
        <sz val="16"/>
        <color theme="1"/>
        <rFont val="Calibri"/>
        <family val="2"/>
        <scheme val="minor"/>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6"/>
        <color theme="1"/>
        <rFont val="Calibri"/>
        <family val="2"/>
        <scheme val="minor"/>
      </rPr>
      <t>DAFP 2018</t>
    </r>
  </si>
  <si>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</si>
  <si>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</si>
  <si>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</si>
  <si>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</si>
  <si>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</si>
  <si>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</si>
  <si>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</si>
  <si>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</si>
  <si>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</si>
  <si>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</si>
  <si>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</si>
  <si>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</si>
  <si>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</si>
  <si>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</si>
  <si>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</si>
  <si>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</si>
  <si>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</si>
  <si>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</si>
  <si>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</si>
  <si>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 respuestas afirmativas</t>
  </si>
  <si>
    <t>RIESGO INHERENTE</t>
  </si>
  <si>
    <t>OPCIÓN DE MANEJO</t>
  </si>
  <si>
    <t>DISEÑO Y VALORACIÓN DE CONTROLES</t>
  </si>
  <si>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6"/>
        <color theme="1"/>
        <rFont val="Calibri"/>
        <family val="2"/>
        <scheme val="minor"/>
      </rPr>
      <t>DAFP 2018</t>
    </r>
  </si>
  <si>
    <t>DISEÑO DE CONTROLES</t>
  </si>
  <si>
    <t>FICHA DE DISEÑO Y VALORACIÓN DE LOS CONTROLES</t>
  </si>
  <si>
    <r>
      <rPr>
        <b/>
        <sz val="12"/>
        <color theme="1"/>
        <rFont val="Arial Narrow"/>
        <family val="2"/>
      </rPr>
      <t>RESPONSABLE</t>
    </r>
    <r>
      <rPr>
        <b/>
        <sz val="10"/>
        <color theme="1"/>
        <rFont val="Arial Narrow"/>
        <family val="2"/>
      </rPr>
      <t/>
    </r>
  </si>
  <si>
    <t>PERIODICIDAD</t>
  </si>
  <si>
    <t>PROPÓSITO</t>
  </si>
  <si>
    <r>
      <rPr>
        <b/>
        <sz val="12"/>
        <color theme="1"/>
        <rFont val="Arial Narrow"/>
        <family val="2"/>
      </rPr>
      <t>COMO SE REALIZA</t>
    </r>
    <r>
      <rPr>
        <sz val="10"/>
        <color theme="1"/>
        <rFont val="Arial Narrow"/>
        <family val="2"/>
      </rPr>
      <t/>
    </r>
  </si>
  <si>
    <r>
      <rPr>
        <b/>
        <sz val="12"/>
        <color theme="1"/>
        <rFont val="Arial Narrow"/>
        <family val="2"/>
      </rPr>
      <t>QUÉ PASA CON LAS OBSERVACIONES O DESVIACIONES</t>
    </r>
    <r>
      <rPr>
        <sz val="10"/>
        <color theme="1"/>
        <rFont val="Arial Narrow"/>
        <family val="2"/>
      </rPr>
      <t/>
    </r>
  </si>
  <si>
    <t>EVIDENCIA</t>
  </si>
  <si>
    <t>ACTIVIDAD DE CONTROL AL RIESGO</t>
  </si>
  <si>
    <t>Asignado / NO asignado</t>
  </si>
  <si>
    <t>Peso en la evaluación</t>
  </si>
  <si>
    <t>Adecuado / Inadecuado</t>
  </si>
  <si>
    <t>Oportuna / Inoportuna</t>
  </si>
  <si>
    <r>
      <rPr>
        <b/>
        <sz val="10"/>
        <color theme="1"/>
        <rFont val="Arial Narrow"/>
        <family val="2"/>
      </rPr>
      <t>RESPONSABLE</t>
    </r>
    <r>
      <rPr>
        <sz val="10"/>
        <color theme="1"/>
        <rFont val="Arial Narrow"/>
        <family val="2"/>
      </rPr>
      <t xml:space="preserve">
¿Existe un responsable asignado a la ejecución del control?</t>
    </r>
  </si>
  <si>
    <r>
      <rPr>
        <b/>
        <sz val="10"/>
        <color theme="1"/>
        <rFont val="Arial Narrow"/>
        <family val="2"/>
      </rPr>
      <t>RESPONSABLE</t>
    </r>
    <r>
      <rPr>
        <sz val="10"/>
        <color theme="1"/>
        <rFont val="Arial Narrow"/>
        <family val="2"/>
      </rPr>
      <t xml:space="preserve">
¿El responsable tiene la autoridad y adecuada segregación de funciones en la ejecución del control?</t>
    </r>
  </si>
  <si>
    <r>
      <rPr>
        <b/>
        <sz val="10"/>
        <color theme="1"/>
        <rFont val="Arial Narrow"/>
        <family val="2"/>
      </rPr>
      <t>PERIODICIDAD</t>
    </r>
    <r>
      <rPr>
        <sz val="10"/>
        <color theme="1"/>
        <rFont val="Arial Narrow"/>
        <family val="2"/>
      </rPr>
      <t xml:space="preserve">
¿La oportunidad en que se ejecuta el control ayuda a prevenir la mitigación del riesgo o a detectar la materialización del riesgo de manera oportuna?</t>
    </r>
  </si>
  <si>
    <r>
      <rPr>
        <b/>
        <sz val="10"/>
        <color theme="1"/>
        <rFont val="Arial Narrow"/>
        <family val="2"/>
      </rPr>
      <t>PROPÓSITO</t>
    </r>
    <r>
      <rPr>
        <sz val="10"/>
        <color theme="1"/>
        <rFont val="Arial Narrow"/>
        <family val="2"/>
      </rPr>
      <t xml:space="preserve">
¿Las actividades que se desarrollan en el control realmente buscan por si sola prevenir o detectar las causas que pueden dar origen al riesgo, Ej.: verificar, validar, cotejar, comparar, revisar, etc.?</t>
    </r>
  </si>
  <si>
    <t>Prevenir / Detectar / No es control</t>
  </si>
  <si>
    <r>
      <rPr>
        <b/>
        <sz val="10"/>
        <color theme="1"/>
        <rFont val="Arial Narrow"/>
        <family val="2"/>
      </rPr>
      <t>COMO SE REALIZA</t>
    </r>
    <r>
      <rPr>
        <sz val="10"/>
        <color theme="1"/>
        <rFont val="Arial Narrow"/>
        <family val="2"/>
      </rPr>
      <t xml:space="preserve">
¿La fuente de información que se utiliza en el desarrollo del control es información confiable que permita mitigar el riesgo?</t>
    </r>
  </si>
  <si>
    <t>Confiable / No confiable</t>
  </si>
  <si>
    <r>
      <rPr>
        <b/>
        <sz val="10"/>
        <color theme="1"/>
        <rFont val="Arial Narrow"/>
        <family val="2"/>
      </rPr>
      <t>QUÉ PASA CON LAS OBSERVACIONES O DESVIACIONES</t>
    </r>
    <r>
      <rPr>
        <sz val="10"/>
        <color theme="1"/>
        <rFont val="Arial Narrow"/>
        <family val="2"/>
      </rPr>
      <t xml:space="preserve">
¿Las observaciones, desviaciones o diferencias identificadas como resultados de la ejecución del control son investigadas y resueltas de manera oportuna?</t>
    </r>
  </si>
  <si>
    <t>Se investigan oportunamente / No se investigan oportunamente</t>
  </si>
  <si>
    <r>
      <rPr>
        <b/>
        <sz val="10"/>
        <color theme="1"/>
        <rFont val="Arial Narrow"/>
        <family val="2"/>
      </rPr>
      <t>EVIDENCIA</t>
    </r>
    <r>
      <rPr>
        <sz val="10"/>
        <color theme="1"/>
        <rFont val="Arial Narrow"/>
        <family val="2"/>
      </rPr>
      <t xml:space="preserve">
¿Se deja evidencia o rastro de la ejecución del control que permita a cualquier tercero con la evidencia llegar a la misma conclusión?</t>
    </r>
  </si>
  <si>
    <t>Completa / Incompleta / No existe</t>
  </si>
  <si>
    <t>VALORACIÓN DEL DISEÑO DEL CONTROL</t>
  </si>
  <si>
    <t>Rango de calificación del diseño del control</t>
  </si>
  <si>
    <t>Resultado de evaluación del diseño del control</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</si>
  <si>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</si>
  <si>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NO</t>
  </si>
  <si>
    <t>Miembros del consejo Directivo</t>
  </si>
  <si>
    <t>Al menos una vez cada tres meses (Acuerdo 2 A del Consejo Directivo)</t>
  </si>
  <si>
    <t>Funciones y responsabilidades asignadas en el Decreto 2363 de 2015.</t>
  </si>
  <si>
    <t>Funciones y responsabilidades asignadas en el Decreto 2363 de 2015 y reglamento interno del Consejo directivo establecido en el acuerdo 2 A.</t>
  </si>
  <si>
    <t>No se aprueban los informes y se generan confirmaciones de datos con evidencias y los correspondientes reprocesos.</t>
  </si>
  <si>
    <t>Actas del Consejo directivo.</t>
  </si>
  <si>
    <t>Asignado</t>
  </si>
  <si>
    <t>Adecuado</t>
  </si>
  <si>
    <t>Oportuna</t>
  </si>
  <si>
    <t>Confiable</t>
  </si>
  <si>
    <t>Se investigan oportunamente</t>
  </si>
  <si>
    <t>Completa</t>
  </si>
  <si>
    <t>Detectar</t>
  </si>
  <si>
    <t>Se reportan de inmediato al (la) jefe de oficina</t>
  </si>
  <si>
    <t>Incompleta</t>
  </si>
  <si>
    <t>Tiene propósito relacionado</t>
  </si>
  <si>
    <t>Cuenta con procedimiento documentado</t>
  </si>
  <si>
    <t>No Existe</t>
  </si>
  <si>
    <t>identificar necesidades, ajustar y aprobar proyectos en materia TI</t>
  </si>
  <si>
    <t>Mesa de Trabajo</t>
  </si>
  <si>
    <t>Se reportan</t>
  </si>
  <si>
    <t>SECRETARIA GENERAL</t>
  </si>
  <si>
    <t>Evidenciar los tiempos de respuesta en relación a las PQRSDF e identificar aquellas tramitadas fuera de tiempo</t>
  </si>
  <si>
    <t>La Secretaría General remite periódicamente informes de la gestión realizada por toda la entidad sobre las comunicaciones recibidas mediante el Sistema de Gestión Documental Orfeo</t>
  </si>
  <si>
    <t>En caso de no remitir el informe de manera oportuna, la Secretaria General requerirá mediante correo electrónico al área encargada la generación y envío del informe de Orfeo.</t>
  </si>
  <si>
    <t>1. Informe de gestión de las PQRSDF.
2. Memorandos internos solicitando el informe.
3. Solicitud y envío de información mediante correos electrónicos.</t>
  </si>
  <si>
    <t>No se investigan oportunamente</t>
  </si>
  <si>
    <t>La Oficina de Control Interno realiza un informe semestral de gestión a las PQRSDF gestionadas por las dependencias de la ANT.</t>
  </si>
  <si>
    <t>En caso de no remitir el informe de manera oportuna, la Oficina de Control Interno requerirá mediante correo electrónico al área encargada la generación y envío del informe correspondiente a las PQRSDF.</t>
  </si>
  <si>
    <t xml:space="preserve">1. Informe de gestión de las PQRSDF.
2. Memorandos internos solicitando el informe.
3. Solicitud y envío de información mediante correos electrónicos.
</t>
  </si>
  <si>
    <t xml:space="preserve">Evidenciar posibles situaciones de riesgo de corrupción por parte de los funcionarios o colaboradores de la ANT, haciendo provecho de las distintas situaciones en los trámites de los ciudadanos.  </t>
  </si>
  <si>
    <t xml:space="preserve">En caso de obtener encuestas con resultados de posible riesgo de corrupción por ofrecer promesa de éxito para beneficio personal, se informa a la Oficina del Inspector de Tierras, para el trámite pertinente. </t>
  </si>
  <si>
    <t>Dirección de Gestión del Ordenamiento Social de la Propiedad Rural - Subdirección de Planeación Operativa</t>
  </si>
  <si>
    <t>Controlar que la información física o jurídica de los predios a registrar no sea alterada, ni usada para favorecer a terceros o fines ajenos a la entidad.</t>
  </si>
  <si>
    <t>1. Fortalecimiento de controles internos y externos efectivos en los procesos y procedimientos durante la formulación e implementación de POSPR, en la marco de la transparencia de la gestión pública.
2. Promoción de la participación comunitaria  y presentación de  resultados de la formulación e implementación de los POSPR, de  cara al ciudadano,  en los municipios programados para la formulación e implementación de POSPR.
3.Articulación institucional con la Oficina del Inspector de Gestión de Tierras (OIGT) para la denuncia de actividades asociadas a hechos de corrupción identificadas en los municipios programados para la formulación e implementación de POSPR.</t>
  </si>
  <si>
    <t xml:space="preserve"> La actividad no debería continuarse hasta que se subsane la situación.</t>
  </si>
  <si>
    <t>VALORACIÓN DE LA EJECUCIÓN DEL CONTROL</t>
  </si>
  <si>
    <r>
      <rPr>
        <b/>
        <sz val="16"/>
        <color theme="1"/>
        <rFont val="Arial Narrow"/>
        <family val="2"/>
      </rPr>
      <t>*Fuerte</t>
    </r>
    <r>
      <rPr>
        <sz val="16"/>
        <color theme="1"/>
        <rFont val="Arial Narrow"/>
        <family val="2"/>
      </rPr>
      <t xml:space="preserve">: El control se ejecuta de manera consistente por parte del responsable.
</t>
    </r>
    <r>
      <rPr>
        <b/>
        <sz val="16"/>
        <color theme="1"/>
        <rFont val="Arial Narrow"/>
        <family val="2"/>
      </rPr>
      <t>Moderado</t>
    </r>
    <r>
      <rPr>
        <sz val="16"/>
        <color theme="1"/>
        <rFont val="Arial Narrow"/>
        <family val="2"/>
      </rPr>
      <t xml:space="preserve">: El control se ejecuta algunas veces por parte del responsable.
</t>
    </r>
    <r>
      <rPr>
        <b/>
        <sz val="16"/>
        <color theme="1"/>
        <rFont val="Arial Narrow"/>
        <family val="2"/>
      </rPr>
      <t>Débil</t>
    </r>
    <r>
      <rPr>
        <sz val="16"/>
        <color theme="1"/>
        <rFont val="Arial Narrow"/>
        <family val="2"/>
      </rPr>
      <t>: El control no se ejecuta por parte del responsable.</t>
    </r>
  </si>
  <si>
    <t>Controlar la información que se registra en el Registro de sujetos de ordenamiento y garantizar la trazabilidad de cada adición y/o modificación de la información. Mediante el control de usuarios y roles asignados, como la trazabilidad dentro del sistema.</t>
  </si>
  <si>
    <t>Validar que cuente con acuerdos de confidencialidad y se verifica que se haya diligenciado completamente y contenga la firma del usuario y firma del jefe o supervisor del contrato.</t>
  </si>
  <si>
    <t>En caso de contener alguna inconsistencia se remite nuevamente al usuario</t>
  </si>
  <si>
    <t xml:space="preserve">Subdirección de Procesos Agrarios y Gestión Jurídica: 
- Contratista – Líder de Clarificación
- Contratista – Líder de Deslinde
- Contratista – Líder de Extinción
- Contratista – Líder de Recuperación
Subdirección de Seguridad Jurídica: 
- Contratista – Líderes de Formalización
- Contratista – Líder de Clarificación
- Contratista – Líder de Deslinde
- Contratista – Líder de Extinción
- Contratista – Líder de Recuperación
</t>
  </si>
  <si>
    <t>Por demanda (diario)</t>
  </si>
  <si>
    <t>Revisar los actos administrativos antes de ser expedidos por los Subdirectores.</t>
  </si>
  <si>
    <t>Los líderes de cada proceso revisan los actos administrativos que proyectan sus equipos. La revisión se hace respecto de aspectos de forma y fondo.</t>
  </si>
  <si>
    <t>Los actos administrativos que tienen errores de forma o fondo deben ser subsanados inmediatamente, sin está corrección no pueden ser enviados.</t>
  </si>
  <si>
    <t>Inadecuado</t>
  </si>
  <si>
    <t xml:space="preserve">Dirección de Gestión Jurídica de Tierras: 
- Contratistas – Encargados de las notificaciones.
</t>
  </si>
  <si>
    <t xml:space="preserve">Comunicar al Ministerio Público los actos administrativos suscritos por la Dirección de Gestión Jurídica de Tierras y sus Subdirecciones. </t>
  </si>
  <si>
    <t>Realizar la debida comunicación de acuerdo con la normatividad vigente.</t>
  </si>
  <si>
    <t>No aplica.</t>
  </si>
  <si>
    <t>Correos electrónicos y/o documentos físicos.</t>
  </si>
  <si>
    <t xml:space="preserve">cada vez que recibe una solicitud </t>
  </si>
  <si>
    <t>Por procedimiento</t>
  </si>
  <si>
    <t>Corrección</t>
  </si>
  <si>
    <t>Como evidencia se realiza Acta de Reunión.</t>
  </si>
  <si>
    <t>Verificar que cada vez se le asigne una oferta voluntaria para adquirir un predio se cumple con la información y documentación completa de la oferta y todos los requisitos exigidos.</t>
  </si>
  <si>
    <t>Para verificar que se asigne una oferta voluntaria adecuadamente se debe diligenciar la forma ACCTI-F-021 FORMA OFERTA VOLUNTARIA DE PREDIOS, anexando todos los documentos que está exige.</t>
  </si>
  <si>
    <t>No se debe continuar el proceso hasta que se subsane la situación.</t>
  </si>
  <si>
    <t xml:space="preserve">El equipo técnico de Iniciativas Comunitarias de la Dirección de Asuntos Étnicos </t>
  </si>
  <si>
    <t xml:space="preserve">Programar con la comunidad  la socialización  y formulación participativa de la Iniciativa Comunitaria </t>
  </si>
  <si>
    <t>De acuerdo a lo establecido en la guía operativa para la implementación de iniciativas comunitarias  en los artículos 2 y 3.</t>
  </si>
  <si>
    <t>De acuerdo con los resultados de la socialización y formulación se dejara evidencia de todas las acciones realizadas por parte de grupo técnico de Iniciativas Comunitarias</t>
  </si>
  <si>
    <t xml:space="preserve">Las evidencias se registraran en un acta de socialización de la guía y formulación participativa de la iniciativa comunitaria </t>
  </si>
  <si>
    <t xml:space="preserve">Se realiza con el objeto de garantizar la trasparencia y legalidad en la selección de los proveedores </t>
  </si>
  <si>
    <t>De acuerdo a lo establecido en la guía operativa para la implementación de iniciativas comunitarias  en el artículo 3.2.2</t>
  </si>
  <si>
    <t>En caso de el incumplimiento por parte de algún proveedor se deberá dejar registro en el acta de selección de la mejor alternativa de gasto.</t>
  </si>
  <si>
    <t>Se deben anexar  el cuadro de criterios habilitantes para ser proveedor, cuadro comparativo de cotizaciones y el cuadro de criterios de evaluación de las propuestas de los proveedores</t>
  </si>
  <si>
    <t>Dirección y Subdirección de Asuntos Étnicos</t>
  </si>
  <si>
    <t>Por cada proceso de ampliación y constitución de resguardos. Los procedimientos de legalización para comunidades étnicas, deben tener un seguimiento bimensual dadas las etapas administrativas de dichos procedimientos. Existen órdenes judiciales que requieren seguimiento permanente, que puede ser semanal.</t>
  </si>
  <si>
    <t>Con base en la priorización y la base del plan de atención conforme se reciban las solicitudes.
Generar una lista de chequeo de acuerdo con lo establecido en los Decretos reglamentarios.
Cuando las solicitudes estén completas, se debe aperturar el expediente en físico y en digital, puede ser en ORFEO.
Definición y verificación del plan de atención a comunidades étnicas.
Las solicitudes de comunidades étnicas que se estén ejecutando en el marco del plan de atención, deben tener todas expedientes aperturados en ORFEO, con las respectivas actuaciones  que vayan surtiendo el tiempo.</t>
  </si>
  <si>
    <t>Revisar periódicamente las solicitudes de comunidades étnicas Verificar la información de las solicitudes, que estén completas de acuerdo con el Decreto Reglamentario para aperturar los expedientes.
Revisar las solicitudes de rezago en físico en colaboración con gestión documental, que permita corrobar los registros de las bases de datos.
Validar la información de las solicitudes para determinar su viabilidad.
Verificación del plan de atención a comunidades étnicas.
Seguimiento a las solicitudes que se estén ejecutando en el marco del plan de atención a comunidades étnicas.</t>
  </si>
  <si>
    <t xml:space="preserve">En caso de que la solicitud esté incompleta, remitir las respectivas comunicaciones a las comunidades interesadas.
Cuando los procedimientos de legalización para comunidades étnicas no sean viables o presenten dificultades técnicas o de orden público, comunicar a los interesados y buscar alternativas conjuntas para su continuidad. 
Realizar los correctivos necesarios  cuando no se esté ejecutando adecuadamente el plan de atención para comunidades étnicas.
</t>
  </si>
  <si>
    <t>Matriz de seguimiento de la ejecución del plan de atención para comunidades étnicas.
Matriz de registro de solicitudes completas e incompletas.
Verificación de expedientes aperturados con solicitudes nuevas.
Actas de seguimiento con los equipos profesionales a cargo de la ejecución.</t>
  </si>
  <si>
    <t xml:space="preserve"> cada vez que ingrese un solicitud</t>
  </si>
  <si>
    <t xml:space="preserve"> Como evidencia se cuenta con acta y lista de asistencia</t>
  </si>
  <si>
    <t>Permanente, debido a que no es posible establecer una periodicidad ya que se realiza por demanda</t>
  </si>
  <si>
    <t>Crear usuarios de los diferentes aplicativos de la SSIT a través de un único canal el cual asigne de manera objetiva y de acuerdo con las funciones a realizar por parte del usuario solicitante.</t>
  </si>
  <si>
    <t>Mediante la verificación del acuerdo de confidencialidad suministrado por el usuario solicitante, validando la aprobación por parte del jefe o supervisor de contrato del solicitante.</t>
  </si>
  <si>
    <t xml:space="preserve">En caso de no contar con acuerdo de confidencialidad o si el acuerdo no cuenta con la firma del jefe o supervisor del contrato se informe mediante Aranda la inconsistencia encontrada y hasta no subsanarse no se procede con la creación del usuario. </t>
  </si>
  <si>
    <t>Acuerdo de confidencialidad firmado por el solicitante y el jefe del área.</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</si>
  <si>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</si>
  <si>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</si>
  <si>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</si>
  <si>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</si>
  <si>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</si>
  <si>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</si>
  <si>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</si>
  <si>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</si>
  <si>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</si>
  <si>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</si>
  <si>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</si>
  <si>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</si>
  <si>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</si>
  <si>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</si>
  <si>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</si>
  <si>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Respuesta</t>
  </si>
  <si>
    <t>Genera medianas consecuencias sobre la entidad</t>
  </si>
  <si>
    <t>Genera altas consecuencias sobre la entidad.</t>
  </si>
  <si>
    <t>Genera consecuencias desastrosas para la entidad</t>
  </si>
  <si>
    <t>PREGUNTA:
Si el riesgo de corrupción se materializa podría . . .</t>
  </si>
  <si>
    <t>Valoración de impacto del riesgo de corrupción</t>
  </si>
  <si>
    <t>TOTAL</t>
  </si>
  <si>
    <t>Responder afirmativamente de UNA a CINCO pregunta (s) genera un impacto moderado.
Responder afirmativamente de SEIS a ONCE preguntas genera un impacto mayor.
Responder afirmativamente de DOCE a DIECINUEVE preguntas genera un impacto catastrófico</t>
  </si>
  <si>
    <t>MATRICES PARA VALORACIÓN DEL IMPACTO Y PROBABILIDAD DEL RIESGO DE CORRUPCIÓN</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</si>
  <si>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</si>
  <si>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</si>
  <si>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</si>
  <si>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</si>
  <si>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</si>
  <si>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</si>
  <si>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</si>
  <si>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</si>
  <si>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</si>
  <si>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</si>
  <si>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</si>
  <si>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</si>
  <si>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</si>
  <si>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</si>
  <si>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</si>
  <si>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</si>
  <si>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</si>
  <si>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</si>
  <si>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</si>
  <si>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</si>
  <si>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</si>
  <si>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</si>
  <si>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</si>
  <si>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</si>
  <si>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</si>
  <si>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</si>
  <si>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</si>
  <si>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</si>
  <si>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</si>
  <si>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</si>
  <si>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</si>
  <si>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</si>
  <si>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</si>
  <si>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</si>
  <si>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</si>
  <si>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rPr>
        <b/>
        <sz val="18"/>
        <color theme="1"/>
        <rFont val="Arial Narrow"/>
        <family val="2"/>
      </rPr>
      <t>IMPACTO</t>
    </r>
    <r>
      <rPr>
        <sz val="11"/>
        <color theme="1"/>
        <rFont val="Arial Narrow"/>
        <family val="2"/>
      </rPr>
      <t xml:space="preserve">
</t>
    </r>
    <r>
      <rPr>
        <sz val="14"/>
        <color theme="1"/>
        <rFont val="Arial Narrow"/>
        <family val="2"/>
      </rPr>
      <t xml:space="preserve">Si el riesgo de corrupción se materializa podría… (responder SI o NO)
</t>
    </r>
    <r>
      <rPr>
        <sz val="10"/>
        <color theme="1"/>
        <rFont val="Arial Narrow"/>
        <family val="2"/>
      </rPr>
      <t>Responder afirmativamente de UNA a CINCO pregunta (s) genera un impacto</t>
    </r>
    <r>
      <rPr>
        <b/>
        <sz val="10"/>
        <color theme="1"/>
        <rFont val="Arial Narrow"/>
        <family val="2"/>
      </rPr>
      <t xml:space="preserve"> moderado</t>
    </r>
    <r>
      <rPr>
        <sz val="10"/>
        <color theme="1"/>
        <rFont val="Arial Narrow"/>
        <family val="2"/>
      </rPr>
      <t>.
Responder afirmativamente de SEIS a ONCE preguntas genera un impacto</t>
    </r>
    <r>
      <rPr>
        <b/>
        <sz val="10"/>
        <color theme="1"/>
        <rFont val="Arial Narrow"/>
        <family val="2"/>
      </rPr>
      <t xml:space="preserve"> mayor.</t>
    </r>
    <r>
      <rPr>
        <sz val="10"/>
        <color theme="1"/>
        <rFont val="Arial Narrow"/>
        <family val="2"/>
      </rPr>
      <t xml:space="preserve">
Responder afirmativamente de DOCE a DIECINUEVE preguntas genera un impacto </t>
    </r>
    <r>
      <rPr>
        <b/>
        <sz val="10"/>
        <color theme="1"/>
        <rFont val="Arial Narrow"/>
        <family val="2"/>
      </rPr>
      <t>catastrófico.</t>
    </r>
  </si>
  <si>
    <t xml:space="preserve">Verificar el cumplimiento de los requisitos mínimos de ley en cuanto a la vinculación de personal en la Agencia Nacional de Tierras, a través del control a la implementación de la ficha técnica de verificación de requisitos.  </t>
  </si>
  <si>
    <t>Para realizar la verificación de requisitos se debe hacer uso de la Ficha técnica de verificación de requisitos dispuesta por la Agencia Nacional de Tierras.</t>
  </si>
  <si>
    <t>En el caso de encontrar irregularidades o incumplimientos a la lista de verificación de requisitos, se iniciarán las investigaciones pertinentes por los órganos de control.</t>
  </si>
  <si>
    <t xml:space="preserve">Ejecutar un control riguroso de los expedientes o piezas procesales por medio del seguimiento e inventario constante de los mismos.  </t>
  </si>
  <si>
    <t>Verificación a la Matriz de seguimiento e inventario de expedientes o piezas procesales activas en la Agencia Nacional de Tierras.</t>
  </si>
  <si>
    <t>El grupo de Control Interno Disciplinario en el momento de identificar acciones irregulares iniciara las investigaciones necesarias y se remitirá a los órganos de control pertinentes.</t>
  </si>
  <si>
    <t xml:space="preserve">Identificar posibles riesgos de corrupción dentro de la Agencia Nacional de Tierras, por medio del manejo inadecuado de información correspondiente a los expedientes disciplinarios. </t>
  </si>
  <si>
    <t>Seguimiento e inventario de los expedientes disciplinarios o piezas procesales en sus diferentes etapas.</t>
  </si>
  <si>
    <t xml:space="preserve">En caso de encontrar desviaciones u observaciones se debe informar al Grupo de Control Interno Disciplinario para iniciar las investigaciones y/o acciones  pertinentes. </t>
  </si>
  <si>
    <t xml:space="preserve">Verificar que se realiza la digitalización al 100% de los expedientes laborales. </t>
  </si>
  <si>
    <t xml:space="preserve">La Subdirección de Talento Humano informara vía correo electrónico sobre la cantidad de expedientes digitalizados en el periodo a controlar. </t>
  </si>
  <si>
    <t xml:space="preserve">Se deberá informar al Grupo de Control Interno Disciplinario para iniciar las investigaciones pertinentes. </t>
  </si>
  <si>
    <t xml:space="preserve">El profesional de contratos debe analizar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 </t>
  </si>
  <si>
    <t xml:space="preserve">El profesional de contratos realizará lo siguiente:
- Constatar autorizaciones o avales del comité de contratación de la entidad para llevar a cabo determinados procesos de adquisición de bienes y/o servicios (Revisión de Actas del Comité).
- Análisis de los documentos de la fase precontractual (ficha técnica, análisis del sector, estudios previos). Cotejar que estos documentos se encuentren estructurados según las fichas de producto establecidas dentro del Sistema Integrado de Gestión de la Calidad para el proceso de adquisición de bienes y servicios. La necesidad de contratación identificada debe estar incluida en el PAABS.
- En la etapa de selección se debe revisar cuidadosamente que los proveedores cumplan los requisitos de la contratación, mediante cotejo contra lista de chequeo y condiciones definidas en las invitaciones, estudios o pliegos estructurados. 
</t>
  </si>
  <si>
    <t xml:space="preserve">Si el profesional de contratos realiza observaciones o identifica desviaciones, es necesario que sean atendidas o subsanadas:
- Complementar información o documentación pendiente por parte de los proveedores.
- Las áreas responsables o equipos de trabajo deben atender y responder las observaciones o comentarios formulados frente a los documentos del proceso (ficha técnica, análisis del sector, estudios previos). </t>
  </si>
  <si>
    <t>Las evidencias de los controles son las siguientes:
- Lista de chequeos diligenciadas.
- Registro y control de no conformidades, de acuerdo a las fichas de salida y productos establecidas dentro del proceso de adquisición de bienes y servicios.
- Respuestas a observaciones.
- Documentos del proceso ajustados.</t>
  </si>
  <si>
    <t xml:space="preserve">El Supervisor del contrato verifica los soportes, documentos, informes y anexos presentados por el contratista para el trámite de cada una de sus cuentas con fines de pago y los coteja frente al objeto y obligaciones contractuales establecidas, a efecto de determinar el nivel de cumplimiento y proceder aprobar los pagos respectivos. </t>
  </si>
  <si>
    <t>El supervisor de contratos realizará lo siguiente:
- Verificación de los informes, productos y demás soportes entregados por el contratista para efectos de pago, como evidencia del cumplimiento de sus obligaciones y el objeto contractual.
- Revisar soportes de pago de planillas de seguridad social y/o certificaciones de pago de parafiscales.
- Constatar que los desembolsos solicitados por el contratista tengan correspondencia con la forma de pago y demás requisitos establecidos en el respectivo contrato.
- Exigir que las cuentas para pago sean presentadas según los lineamientos y procedimientos establecidos por la entidad.
- Refrendar o dar visto bueno a las cuentas e informes como requisito previo al pago.</t>
  </si>
  <si>
    <t>Si el Supervisor realiza observaciones o identifica desviaciones, es necesario que sean atendidas o subsanadas por el contratista a fin de que proceda el pago.</t>
  </si>
  <si>
    <t>Verificar el buen estado y uso de los bienes de la ANT, a través de un seguimiento al inventario de la Entidad.</t>
  </si>
  <si>
    <t xml:space="preserve">Se debe realizar un seguimiento a la base de datos de los bienes de la Entidad, en donde queden identificadas las pérdidas o daños de los mismos, así como detectar el responsable a cargo de su uso. </t>
  </si>
  <si>
    <t>En el caso de detectar daños o perdidas en los bienes, se procederá a solicitar por medio del aplicativo Aranda el mantenimiento del bien.</t>
  </si>
  <si>
    <t>Semestral.</t>
  </si>
  <si>
    <t xml:space="preserve">Verificar las bases de datos existentes y comprobar  los tiempos de préstamo de documentos en el archivo, identificando al responsable del expediente en préstamo. </t>
  </si>
  <si>
    <t>Se debe realizar un seguimiento mensual a las bases de datos existentes identificando que personas presentan demoras en la devolución de expedientes en préstamo. De igual manera se busca controlar en que dependencia reposan los documentos prestados, para poder realizar el respectivo reporte semestral.</t>
  </si>
  <si>
    <t>Cuando el funcionario o colaborador que realizó la solicitud de préstamo de expediente presenta demoras en los tiempos establecidos se requerirá la devolución del documento vía correo electrónico con copia a su supervisor.</t>
  </si>
  <si>
    <t xml:space="preserve">Validar que los soportes proporcionados para el desembolso de los pagos son los correspondientes con la lista de requerimientos en el procedimiento de pagos. </t>
  </si>
  <si>
    <t>Se toma una muestra del 5% de los pagos efectuados por la ANT del reporte de la central de cuentas, lo cual permite verificar el cumplimiento en la radicación de documentos soporte requeridos para cada tipo de pago (prestación de servicios, facturas, servicios públicos)</t>
  </si>
  <si>
    <t xml:space="preserve">En el caso de encontrar un hallazgo este será reportado a la central de cuentas y al equipo financiero de la Subdirección Administrativa y Financiera, quienes adoptarán medidas frente a los hallazgos solicitando la rectificación de la información encontrada. </t>
  </si>
  <si>
    <t xml:space="preserve">Se realizará un reporte trimestral en donde se evidencia: en primer lugar, la base de datos de donde se toma la muestra aleatoria de pagos y en segundo lugar un informe con los números de radicados y un indicador de cumplimiento según la auditoría realizada.  </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</si>
  <si>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</si>
  <si>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</si>
  <si>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</si>
  <si>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</si>
  <si>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</si>
  <si>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</si>
  <si>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</si>
  <si>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</si>
  <si>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</si>
  <si>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Evaluación del impacto del Ordenamiento Social de la Propiedad Rural</t>
  </si>
  <si>
    <t>Seguimiento, Evaluación y Mejora</t>
  </si>
  <si>
    <r>
      <rPr>
        <b/>
        <sz val="11"/>
        <color rgb="FF383B37"/>
        <rFont val="Arial Narrow"/>
        <family val="2"/>
      </rPr>
      <t>POLÍTICOS:</t>
    </r>
    <r>
      <rPr>
        <sz val="11"/>
        <color rgb="FF383B37"/>
        <rFont val="Arial Narrow"/>
        <family val="2"/>
      </rPr>
      <t xml:space="preserve"> cambios de gobierno, legislación, políticas públicas, regulación.</t>
    </r>
  </si>
  <si>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</si>
  <si>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r>
      <rPr>
        <b/>
        <sz val="11"/>
        <color rgb="FF383B37"/>
        <rFont val="Arial Narrow"/>
        <family val="2"/>
      </rPr>
      <t xml:space="preserve">SOCIALES Y CULTURALES: </t>
    </r>
    <r>
      <rPr>
        <sz val="11"/>
        <color rgb="FF383B37"/>
        <rFont val="Arial Narrow"/>
        <family val="2"/>
      </rPr>
      <t>demografía, responsabilidad social, orden público.</t>
    </r>
  </si>
  <si>
    <r>
      <rPr>
        <b/>
        <sz val="10"/>
        <color rgb="FF383B37"/>
        <rFont val="Arial Narrow"/>
        <family val="2"/>
      </rPr>
      <t>TECNOLÓGICOS</t>
    </r>
    <r>
      <rPr>
        <sz val="10"/>
        <color rgb="FF383B37"/>
        <rFont val="Arial Narrow"/>
        <family val="2"/>
      </rPr>
      <t>: avances en tecnología, acceso a sistemas de información externos, gobierno en línea.</t>
    </r>
  </si>
  <si>
    <r>
      <rPr>
        <b/>
        <sz val="11"/>
        <color rgb="FF383B37"/>
        <rFont val="Arial Narrow"/>
        <family val="2"/>
      </rPr>
      <t>AMBIENTALES:</t>
    </r>
    <r>
      <rPr>
        <sz val="11"/>
        <color rgb="FF383B37"/>
        <rFont val="Arial Narrow"/>
        <family val="2"/>
      </rPr>
      <t xml:space="preserve"> emisiones y residuos, energía, catástrofes naturales, desarrollo sostenible.</t>
    </r>
  </si>
  <si>
    <r>
      <rPr>
        <b/>
        <sz val="11"/>
        <color rgb="FF383B37"/>
        <rFont val="Arial Narrow"/>
        <family val="2"/>
      </rPr>
      <t xml:space="preserve">LEGALES Y REGLAMENTARIOS: </t>
    </r>
    <r>
      <rPr>
        <sz val="11"/>
        <color rgb="FF383B37"/>
        <rFont val="Arial Narrow"/>
        <family val="2"/>
      </rPr>
      <t>Normatividad externa (leyes, decretos, ordenanzas y acuerdos).</t>
    </r>
  </si>
  <si>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</si>
  <si>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r>
      <rPr>
        <b/>
        <sz val="11"/>
        <color rgb="FF383B37"/>
        <rFont val="Arial Narrow"/>
        <family val="2"/>
      </rPr>
      <t>PERSONAL</t>
    </r>
    <r>
      <rPr>
        <sz val="11"/>
        <color rgb="FF383B37"/>
        <rFont val="Arial Narrow"/>
        <family val="2"/>
      </rPr>
      <t>: competencia del personal, disponibilidad del personal, seguridad y salud ocupacional.</t>
    </r>
  </si>
  <si>
    <r>
      <rPr>
        <b/>
        <sz val="11"/>
        <color rgb="FF383B37"/>
        <rFont val="Arial Narrow"/>
        <family val="2"/>
      </rPr>
      <t>PROCESOS:</t>
    </r>
    <r>
      <rPr>
        <sz val="11"/>
        <color rgb="FF383B37"/>
        <rFont val="Arial Narrow"/>
        <family val="2"/>
      </rPr>
      <t xml:space="preserve"> capacidad, diseño, ejecución, proveedores, entradas, salidas, gestión del conocimiento.</t>
    </r>
  </si>
  <si>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</si>
  <si>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</si>
  <si>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</si>
  <si>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</si>
  <si>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</si>
  <si>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</si>
  <si>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</si>
  <si>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</si>
  <si>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</si>
  <si>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</si>
  <si>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RIESGO RESIDUAL</t>
  </si>
  <si>
    <t>PROBABILIDAD RESIDUAL</t>
  </si>
  <si>
    <t>IMPACTO RESIDUAL</t>
  </si>
  <si>
    <t>Actividad preventiva</t>
  </si>
  <si>
    <t>Coordinador del Grupo Interno de Gestión Contractual.</t>
  </si>
  <si>
    <r>
      <rPr>
        <b/>
        <sz val="18"/>
        <color theme="1"/>
        <rFont val="Arial Narrow"/>
        <family val="2"/>
      </rPr>
      <t>PROBABILIDAD</t>
    </r>
    <r>
      <rPr>
        <sz val="14"/>
        <color theme="1"/>
        <rFont val="Arial Narrow"/>
        <family val="2"/>
      </rPr>
      <t xml:space="preserve">
</t>
    </r>
    <r>
      <rPr>
        <b/>
        <sz val="12"/>
        <color theme="1"/>
        <rFont val="Arial Narrow"/>
        <family val="2"/>
      </rPr>
      <t>CASI SEGURO:</t>
    </r>
    <r>
      <rPr>
        <sz val="12"/>
        <color theme="1"/>
        <rFont val="Arial Narrow"/>
        <family val="2"/>
      </rPr>
      <t xml:space="preserve"> Se espera que el evento ocurra en la mayoría de las circunstancias. (Frecuencia: más de 1 vez al año.)
</t>
    </r>
    <r>
      <rPr>
        <b/>
        <sz val="12"/>
        <color theme="1"/>
        <rFont val="Arial Narrow"/>
        <family val="2"/>
      </rPr>
      <t>PROBABLE:</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t>
    </r>
    <r>
      <rPr>
        <sz val="12"/>
        <color theme="1"/>
        <rFont val="Arial Narrow"/>
        <family val="2"/>
      </rPr>
      <t xml:space="preserve"> El evento podrá ocurrir en algún momento. (Frecuencia: Al menos 1 vez en los últimos 2 años.)
</t>
    </r>
    <r>
      <rPr>
        <b/>
        <sz val="12"/>
        <color theme="1"/>
        <rFont val="Arial Narrow"/>
        <family val="2"/>
      </rPr>
      <t>IMPROBABLE:</t>
    </r>
    <r>
      <rPr>
        <sz val="12"/>
        <color theme="1"/>
        <rFont val="Arial Narrow"/>
        <family val="2"/>
      </rPr>
      <t xml:space="preserve"> El evento puede ocurrir en algún momento. (Frecuencia: Al menos 1 vez en los últimos 5 años.)
</t>
    </r>
    <r>
      <rPr>
        <b/>
        <sz val="12"/>
        <color theme="1"/>
        <rFont val="Arial Narrow"/>
        <family val="2"/>
      </rPr>
      <t>RARA VEZ:</t>
    </r>
    <r>
      <rPr>
        <sz val="12"/>
        <color theme="1"/>
        <rFont val="Arial Narrow"/>
        <family val="2"/>
      </rPr>
      <t xml:space="preserve"> El evento puede ocurrir solo en circunstancias excepcionales. (No se ha presentado en los últimos 5 años.)</t>
    </r>
  </si>
  <si>
    <t>El líder del Grupo de Conceptos solicitará a quien proyecte la viabilidad jurídica o concepto, la solicitud que dio origen al mismo, así como la normatividad que soporte la respuesta y demás documentos anexos.</t>
  </si>
  <si>
    <t>Líder del Grupo de Conceptos.</t>
  </si>
  <si>
    <t xml:space="preserve">Cada vez que se expide una viabilidad jurídica o concepto, se efectuará el control </t>
  </si>
  <si>
    <t>El Líder del Grupo de Conceptos, previo visto bueno a la viabilidad jurídica o concepto, verificará el mismo, determinando así la procedencia o no de éste.</t>
  </si>
  <si>
    <t>El Líder del Grupo de Conceptos, en caso de tener discrepancias con el contenido del documento emitido, lo regresará al escribiente mediante el sistema de gestión documental ORFEO, detallando allí el motivo y solicitando realizar los respectivos ajustes.</t>
  </si>
  <si>
    <t>Trazabilidad en el sistema de gestión documental ORFEO, donde se evidencie la solicitud original, sus anexos, revisiones y, finalmente, documento aprobado y suscrito por el Jefe de la Oficina Jurídica.</t>
  </si>
  <si>
    <t>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t>
  </si>
  <si>
    <t>El líder del Grupo de Representación Judicial solicitará a quien proyecte el proceso de cobro coactivo, la solicitud que dio origen al mismo, así como los demás documentos que presten mérito ejecutivo.</t>
  </si>
  <si>
    <t>Supervisión de proceso de cobro coactivo por parte del líder del Grupo de Representación Judicial quien solicitará a quien proyecte el proceso de cobro coactivo, la solicitud que dio origen al mismo, así como los demás documentos que presten mérito ejecutivo.</t>
  </si>
  <si>
    <t>Líder del Grupo de Representación Judicial.</t>
  </si>
  <si>
    <t>Cada vez que se recibe una solicitud para iniciar el procedimiento de cobro coactivo, deberá establecerse un término al funcionario/colaborador para entregar el proyecto tramitado.</t>
  </si>
  <si>
    <t>Líder del Grupo de Representación Judicial, previo visto bueno al proyecto de cobro coactivo, verificará el mismo, determinando así la procedencia o no de éste.</t>
  </si>
  <si>
    <t>El Líder del Grupo de Representación Judicial, en caso de tener discrepancias con el contenido del documento emitido, lo regresará al escribiente mediante el sistema de gestión documental ORFEO, detallando allí el motivo y solicitando realizar los respectivos ajustes.</t>
  </si>
  <si>
    <t>El líder del Grupo de Representación Judicial solicitará a quien proyecte la contestación de la demanda, la solicitud que dio origen a ésta.</t>
  </si>
  <si>
    <t>Supervisión de las respuestas de demandas por parte del líder del Grupo de Representación Judicial quien solicitará a quien proyecte la contestación de la demanda, la solicitud que dio origen a ésta.</t>
  </si>
  <si>
    <t>Cada vez que la ANT es notificada de una demanda, deberá establecerse un término al funcionario/colaborador para entregar el proyecto de la contestación.</t>
  </si>
  <si>
    <t>Líder del Grupo de Representación Judicial, previo visto bueno al proyecto de contestación de la demanda, verificará el mismo, determinando así la procedencia o no de éste.</t>
  </si>
  <si>
    <t>C.25.1</t>
  </si>
  <si>
    <t>C.26.1</t>
  </si>
  <si>
    <t>C.27.1</t>
  </si>
  <si>
    <t>C.28.1</t>
  </si>
  <si>
    <t>P.25.1</t>
  </si>
  <si>
    <t>P.26.1</t>
  </si>
  <si>
    <t>P.27.1</t>
  </si>
  <si>
    <t>P.28.1</t>
  </si>
  <si>
    <t>Diseñar y socializar la estrategia de prevención del daño Antijurídico para la vigencia 2019</t>
  </si>
  <si>
    <t>Jefe Oficina Jurídica / Líder Grupo de Representación Judicial</t>
  </si>
  <si>
    <t>Estrategia de prevención del daño antijurídico, diseñada y socializada</t>
  </si>
  <si>
    <t>Actualización y publicación del nomograma</t>
  </si>
  <si>
    <t>Líder Grupo de Conceptos / Jefe Oficina Jurídica</t>
  </si>
  <si>
    <t>Versiones del nomograma publicado en la Página web</t>
  </si>
  <si>
    <t>Líder del Grupo de Representación Judicial</t>
  </si>
  <si>
    <t>Manual de cobro coactivo aprobado, socializado y aplicado.</t>
  </si>
  <si>
    <t xml:space="preserve">Aplicación del Manual de cobro coactivo </t>
  </si>
  <si>
    <t>Líder Grupo de Representación Judicial / Secretario Técnico del Comité de Conciliación</t>
  </si>
  <si>
    <t>Actas del comité de conciliación</t>
  </si>
  <si>
    <t>Reuniones del Comité de Conciliación de la Agencia Nacional de Tierras</t>
  </si>
  <si>
    <t>(Número de actas del consejo directivo no conformes detectadas / Número de sesiones del consejo directivo realizadas) x 100</t>
  </si>
  <si>
    <t>(Número de informes no conformes detectados por la Oficina de Planeación / Número de informes recibidos) x 100</t>
  </si>
  <si>
    <t>Cuando se detectan inconsistencias entre la información reportada y las verificaciones hechas por la Oficina de Planeación, no se procesa el dato y se solicita el reproceso.</t>
  </si>
  <si>
    <t xml:space="preserve">Actas de mesas de seguimiento lideradas por la Oficina de Planeación </t>
  </si>
  <si>
    <t>Comunicación a la dependencia informando las inconsistencias detectadas en los datos reportados.</t>
  </si>
  <si>
    <t>Mesas de seguimiento para verificar calidad de datos y su coherencia con los soportes suministrados por la dependencia que reporta.</t>
  </si>
  <si>
    <t>(Número de mesas de seguimiento realizadas / Número de mesas de seguimiento proyectadas) x 100</t>
  </si>
  <si>
    <t>Por programación</t>
  </si>
  <si>
    <t>Por demanda</t>
  </si>
  <si>
    <t>(Número de muestras con resultado positivo detectadas / Número de muestras tomadas) x 100</t>
  </si>
  <si>
    <t>(Número de conceptos jurídicos con visto bueno del líder del grupo de conceptos / Total de conceptos jurídicos emitidos por la Oficina Jurídica)</t>
  </si>
  <si>
    <t>(Número de conceptos y viabilidades jurídicas emitidas / Total de solciitudes de conceptos y viabilidades jurídicas asignadas por el aplicativo ORFEO)</t>
  </si>
  <si>
    <t>(Número de cobros coactivos aprobados y suscritos por la Oficina Jurídica / Total de solicitudes originales de cobro coactivo asignadas por el aplicativo ORFEO)</t>
  </si>
  <si>
    <t>(Número de respuestas a demandas suscritas por la Oficina Jurídica / Total de demandas asignadas por el aplicativo ORFEO)</t>
  </si>
  <si>
    <t>(N° de ofertas recibidas en el equipo de Compra de predios completas en el mes / N° de ofertas recibidas en el equipo de Compra de predios en el mes) x100</t>
  </si>
  <si>
    <t>(N° actas de socialización con firma y evidencia fotográfica / N° de iniciativas formuladas) x100</t>
  </si>
  <si>
    <t>(Número de proveedores seleccionados en cumplimiento del instructivo aplicable / Total de iniciativas comunitarias en implementación.) x100</t>
  </si>
  <si>
    <t xml:space="preserve"> Actas de reunión de seguimiento / Numero de proyectos</t>
  </si>
  <si>
    <t>Número de istados de asistencia de actividades de participación comunitaria en la vigencia / Número de reuniones programadas</t>
  </si>
  <si>
    <t>Número de solicitudes de auditoria tramitadas / Número de solicitudes de auditoria</t>
  </si>
  <si>
    <t>Número de reportes de usuarios RESO realizados / Total de reportes de usuarios programados</t>
  </si>
  <si>
    <t>Número de acuerdos de confidencialidad del RESO debidamente diligenciados / Número de usuarios RESO</t>
  </si>
  <si>
    <t>Número de acuerdos de confidencialidad debidamente diligenciados / Número de usuarios SIT</t>
  </si>
  <si>
    <t>(Número de productos No conformes de Actos administrativos identificados en el mes / Número de Actos administrativos generados en el mes) X 100</t>
  </si>
  <si>
    <t>(Notificaciones con salvedades o aclaraciones del M.P sobre los AA realizados / Total de AA culminados en la Dirección de procesos agrarios y formalización) x 100</t>
  </si>
  <si>
    <t>(Número de formatos diligenciados y aprobados / Número de funcionarios públicos vinculados) X 100</t>
  </si>
  <si>
    <r>
      <rPr>
        <b/>
        <sz val="10"/>
        <color theme="1"/>
        <rFont val="Arial Narrow"/>
        <family val="2"/>
      </rPr>
      <t>Cumplimiento</t>
    </r>
    <r>
      <rPr>
        <sz val="10"/>
        <color theme="1"/>
        <rFont val="Arial Narrow"/>
        <family val="2"/>
      </rPr>
      <t xml:space="preserve">: (# de expedientes disciplinarios digitalizados / Total de expedientes disciplinarios).
</t>
    </r>
    <r>
      <rPr>
        <b/>
        <sz val="10"/>
        <color theme="1"/>
        <rFont val="Arial Narrow"/>
        <family val="2"/>
      </rPr>
      <t>Impacto</t>
    </r>
    <r>
      <rPr>
        <sz val="10"/>
        <color theme="1"/>
        <rFont val="Arial Narrow"/>
        <family val="2"/>
      </rPr>
      <t>: (# de denuncias por perdida de expedientes disciplinarios)</t>
    </r>
  </si>
  <si>
    <r>
      <rPr>
        <b/>
        <sz val="10"/>
        <color theme="1"/>
        <rFont val="Arial Narrow"/>
        <family val="2"/>
      </rPr>
      <t>Cumplimiento</t>
    </r>
    <r>
      <rPr>
        <sz val="10"/>
        <color theme="1"/>
        <rFont val="Arial Narrow"/>
        <family val="2"/>
      </rPr>
      <t xml:space="preserve">: (# de expedientes de procesos disciplinarios registrados en la matriz de seguimiento y control / Total de expedientes de procesos disciplinarios).
</t>
    </r>
    <r>
      <rPr>
        <b/>
        <sz val="10"/>
        <color theme="1"/>
        <rFont val="Arial Narrow"/>
        <family val="2"/>
      </rPr>
      <t>Impacto</t>
    </r>
    <r>
      <rPr>
        <sz val="10"/>
        <color theme="1"/>
        <rFont val="Arial Narrow"/>
        <family val="2"/>
      </rPr>
      <t>: (# Casos prescritos por incumplimiento de términos)</t>
    </r>
  </si>
  <si>
    <r>
      <rPr>
        <b/>
        <sz val="10"/>
        <color theme="1"/>
        <rFont val="Arial Narrow"/>
        <family val="2"/>
      </rPr>
      <t>Cumplimiento</t>
    </r>
    <r>
      <rPr>
        <sz val="10"/>
        <color theme="1"/>
        <rFont val="Arial Narrow"/>
        <family val="2"/>
      </rPr>
      <t xml:space="preserve">: (# historias laborales digitalizadas de servidores públicos vinculados / Total de servidores públicos vinculados a la ANT) X 100.
</t>
    </r>
    <r>
      <rPr>
        <b/>
        <sz val="10"/>
        <color theme="1"/>
        <rFont val="Arial Narrow"/>
        <family val="2"/>
      </rPr>
      <t>Impacto</t>
    </r>
    <r>
      <rPr>
        <sz val="10"/>
        <color theme="1"/>
        <rFont val="Arial Narrow"/>
        <family val="2"/>
      </rPr>
      <t>: (# de denuncias por perdida o manipulación de historias laborales).</t>
    </r>
  </si>
  <si>
    <r>
      <rPr>
        <b/>
        <sz val="10"/>
        <color theme="1"/>
        <rFont val="Arial Narrow"/>
        <family val="2"/>
      </rPr>
      <t>Cumplimiento</t>
    </r>
    <r>
      <rPr>
        <sz val="10"/>
        <color theme="1"/>
        <rFont val="Arial Narrow"/>
        <family val="2"/>
      </rPr>
      <t xml:space="preserve">: (# de cuentas e informe de actividades revisadas y aprobadas por el supervisor del contrato / Total de Cuentas e informes del contrato).
</t>
    </r>
    <r>
      <rPr>
        <b/>
        <sz val="10"/>
        <color theme="1"/>
        <rFont val="Arial Narrow"/>
        <family val="2"/>
      </rPr>
      <t>Impacto</t>
    </r>
    <r>
      <rPr>
        <sz val="10"/>
        <color theme="1"/>
        <rFont val="Arial Narrow"/>
        <family val="2"/>
      </rPr>
      <t>: Hallazgos de auditorías internas o externas respecto al incumplimiento de alguna obligación contractual</t>
    </r>
  </si>
  <si>
    <t>Falta de control de la OIGT sobre atención a denuncias de corrupción presentadas por la Ciudadanía</t>
  </si>
  <si>
    <t>Equipo de atención de denuncias de la OIGT</t>
  </si>
  <si>
    <t>Evaluar el total de denuncias radicadas a través de los distintos canales y en cada caso, generar una comunicación bien sea de respuesta al denunciante solicitando ampliar o soportar denuncia, o si es el caso, hacer el traslado por competencia a la autoridad correspondiente, Fiscalía, PGN, CGN, Control Interno Disciplinario de la ANT.</t>
  </si>
  <si>
    <t>De acuerod a procedimiento</t>
  </si>
  <si>
    <t>Comunicaciones generadas de atención de denuncias de corrupción, donde se documenta la verificación realizada.</t>
  </si>
  <si>
    <t xml:space="preserve">Cuatrimestral </t>
  </si>
  <si>
    <t>Verificar  en las denuncias recibidas si se tipifica una actuación penal, fiscal o disciplinaria  y en esos casos, hacer el traslado por competencia, de lo contrario dar respuesta al peticionario.</t>
  </si>
  <si>
    <r>
      <rPr>
        <b/>
        <sz val="10"/>
        <color theme="1"/>
        <rFont val="Arial Narrow"/>
        <family val="2"/>
      </rPr>
      <t>Cumplimiento:</t>
    </r>
    <r>
      <rPr>
        <sz val="10"/>
        <color theme="1"/>
        <rFont val="Arial Narrow"/>
        <family val="2"/>
      </rPr>
      <t xml:space="preserve"> Número de respuestas generadas sobre denuncias de corrupción / Número de denuncias de corrupción radicadas en Orfeo
</t>
    </r>
    <r>
      <rPr>
        <b/>
        <sz val="10"/>
        <color theme="1"/>
        <rFont val="Arial Narrow"/>
        <family val="2"/>
      </rPr>
      <t>Impacto</t>
    </r>
    <r>
      <rPr>
        <sz val="10"/>
        <color theme="1"/>
        <rFont val="Arial Narrow"/>
        <family val="2"/>
      </rPr>
      <t>: Número de denuncias de corrupción radicadas en orfeo en el período, sin respuesta</t>
    </r>
  </si>
  <si>
    <t>Solicitar y/o recibir dinero o cualquier otro beneficio personal a cambio de la promesa de éxito en la realización o priorización de un trámite.</t>
  </si>
  <si>
    <t>Riesgo 7 unificado al riesgo 6 por solciitud de Memorando 20196000056993</t>
  </si>
  <si>
    <t>Riesgo 7 unificado al riesgo 6 por solicitud de Memorando 20196000056993</t>
  </si>
  <si>
    <t xml:space="preserve">1. Mediante encuesta a una muestra aleatoria de Ciudadanos quienes visitan las Oficinas de la Entidad y los Puntos de Atención de Tierras.
</t>
  </si>
  <si>
    <t xml:space="preserve">Informe trimestral de evaluación de la satisfacción
</t>
  </si>
  <si>
    <t>Informar a la ciudadanía sobre los trámites de la ANT</t>
  </si>
  <si>
    <t>Campañas de información sobre la gratuidad de los trámites ante la ANT</t>
  </si>
  <si>
    <t>Número de mensajes enviados</t>
  </si>
  <si>
    <t>Campaña de sensibilizaicón frente a los trámites de la ciudadanía de la Agencia</t>
  </si>
  <si>
    <t>Estandarizar modelo de atención</t>
  </si>
  <si>
    <t>Por procedimeinto</t>
  </si>
  <si>
    <t xml:space="preserve">En caso de obtener resultados de posible riesgo de corrupción por ofrecer promesa de éxito para beneficio personal, se informa a la Oficina del Inspector de Tierras, para el trámite pertinente. </t>
  </si>
  <si>
    <t>Grabación de la llamada en CallCenter</t>
  </si>
  <si>
    <t>Protocolo de atención en el canal telefónico que incluya libreto frente a los trámites</t>
  </si>
  <si>
    <t>C.6.2</t>
  </si>
  <si>
    <t>C.6.3</t>
  </si>
  <si>
    <r>
      <rPr>
        <b/>
        <sz val="10"/>
        <color theme="1"/>
        <rFont val="Arial Narrow"/>
        <family val="2"/>
      </rPr>
      <t>Cumplimiento</t>
    </r>
    <r>
      <rPr>
        <sz val="10"/>
        <color theme="1"/>
        <rFont val="Arial Narrow"/>
        <family val="2"/>
      </rPr>
      <t xml:space="preserve">: (Número de denuncias por concepto de solicitud de dadivas para la priorización de un trámite en el periodo de medición / Total de PQRSDF recibidas en el periodo de medición)
</t>
    </r>
    <r>
      <rPr>
        <b/>
        <sz val="10"/>
        <color theme="1"/>
        <rFont val="Arial Narrow"/>
        <family val="2"/>
      </rPr>
      <t>Impacto</t>
    </r>
    <r>
      <rPr>
        <sz val="10"/>
        <color theme="1"/>
        <rFont val="Arial Narrow"/>
        <family val="2"/>
      </rPr>
      <t>: Núnero de fallos sancionatorios por denuncias por concepto de solicitud de dadivas para la priorización de un trámite</t>
    </r>
  </si>
  <si>
    <t>Reporte de usuarios RESO con permisos asignados</t>
  </si>
  <si>
    <t>Acuerdo de confidencialidad diligenciado</t>
  </si>
  <si>
    <t>Asesor de la Dirección General para asuntos de geografía y topografía (Director de Área) y/o El profesional delegado por el asesor quien se encargará de consolidar la información de: Cruce de información geográfica, levantamiento topográfico y planos. Está información se alimenta por insumos generados a partir de visitas en campo y de información resultante a los levantamientos suministrados por los socios estratégicos. Se realiza un control de calidad al 100% de reportes. En el caso de determinar una No conformidad en el producto, se reporta al topógrafo o socio estratégico para que este ajuste la información necesaria; Este ajuste es nuevamente sometido a un control de calidad. Ningún reporte se entrega al equipo del Sistema de Información Geográfico hasta no contar con validación por parte de los profesionales encargados de realizar el control de calidad.</t>
  </si>
  <si>
    <t>Matriz de control de calidad</t>
  </si>
  <si>
    <t>Asesor de la Dirección General para asuntos de geografía y topografía</t>
  </si>
  <si>
    <t>Número de reportes del equipo de geografía y topografía con control de calidad / Número de reportes allegados</t>
  </si>
  <si>
    <t>Ajustar el procedimiento ACCTI-P-019 LEVANTAMIENTO TOPOGRÁFICO con fin de incluir actividades de control más fuertes y trazables</t>
  </si>
  <si>
    <t>Dirección General (Área de Geografía y Topografía)</t>
  </si>
  <si>
    <t>Solicitud o aceptación de dádivas por agilizar trámites o proferir decisiones administrativas en beneficio de un particular y/o tercero</t>
  </si>
  <si>
    <t xml:space="preserve">
1. Incumplimiento de controles establecidos en los procedimientos de la DAT .
2. Falta de estrategias para potencializar la cultura de legalidad, transparencia y sentido de pertenencia
3. trafico de influencias  para agilizar procesos
4. Baja cobertura de capacitaciones frente a responsabilidades disciplinarias, fiscales o penales por incurrir en potenciales actos de corrupcion con alcance a contratistas y funcionarios</t>
  </si>
  <si>
    <t xml:space="preserve">1. Afectación en el desarrollo de las actividades misionales.
2. Investigaciones por parte de órganos de control.
3. Afectación de credibilidad e imagen institucional 
4. Detrimento patrimonial
5. Afectación a los derechos de las comunidades rurales.
6. Hallazgos de auditorias internas o externas
7. Quejas </t>
  </si>
  <si>
    <t>C.13.2</t>
  </si>
  <si>
    <t>C.13.3</t>
  </si>
  <si>
    <t>Según necesidad</t>
  </si>
  <si>
    <t>Certificaciones de antecedentes</t>
  </si>
  <si>
    <t>Consulta de antecedentes disciplilnarios, fiscales y judiciales en la fase precontractual para procesos de selección de personal de la DAT</t>
  </si>
  <si>
    <t>Director DAT
Subdirector SATN
Subidrector(a) SATZF
Subdirector SATDD
Coordinador de Compra directa y adjudicaciones especiales</t>
  </si>
  <si>
    <t>Registro de comunicación en sistema ORFEO</t>
  </si>
  <si>
    <t xml:space="preserve">Comunicaciones internas y externas de las actividades y/o trámites realizados por la DAT con registro en sistemas de información (ORFEO) </t>
  </si>
  <si>
    <t>Registros de listas de chequeo aplicadas</t>
  </si>
  <si>
    <t>Verificación aleatoria de cumplimiento de los puntos de control de los procedimientos de la DAT (ACCTI-P-001, ACCTI-P-002 ADJUDI, ACCTI-P-003, ACCTI-P-004, ACCTI-P-005 , ACCTI-P-010, 
ACCTI-P-011, ACCTI-P-013 , ACCTI-P-014, ACCTI-P-015, ACCTI-P-016, ACCTI-P-017 y ACCTI-P-018) programados para revisión con reporte de desviaciones identificadas para mejoramiento según aplique</t>
  </si>
  <si>
    <t>(Número de certificado de antecedentes revisados sin novedad legal de posibles contratistas / Número de posibles contratistas en el periodo )</t>
  </si>
  <si>
    <t>(Reporte de sistemas de información ORFEO con registro de comunicación / Total de solicitudes de información a ORFEO)</t>
  </si>
  <si>
    <t>Listas de chequeo diligenciadas de procedimientos verificados / Procedimientos programados para verificación</t>
  </si>
  <si>
    <t>Realizar Capacitaciones en cultura de legalidad (enfais en código de integridad y buen gobierno y/o transparencia) y estructura general de la DAT</t>
  </si>
  <si>
    <t>Subdirector SATN
Subidrector(a) SATZF
Subdirector SATDD
Coordinador de Compra directa y adjudicaciones especiales</t>
  </si>
  <si>
    <t>#capacitaciones realizadas /#capacitaciones programadas en el periodo</t>
  </si>
  <si>
    <t>Desarrollar estrategias en la DAT para fortalecer la cultura de legalidad y sentido de pertenencia institucional</t>
  </si>
  <si>
    <t>estrategia implementada/ estrategia programada</t>
  </si>
  <si>
    <t>Evaluar muestreo aleatorio del cumplimiento  de controles de los procedimientos  de la DAT programados, mediante listas de chequeo o muestreos de validación de cumpimiento, con reporte de desviaciones al responsable para implementacion de acciones de mejoramiento según aplique</t>
  </si>
  <si>
    <t>Número de listas de chequeo de verificacion de controles de procedimientos aplicadas / Número de controles de procedimientos programados para verificación en el periodo</t>
  </si>
  <si>
    <t xml:space="preserve">Manipulación de la información en las diferentes etapas de los procedimientos de la DAT para beneficio propio y/o  de particulares </t>
  </si>
  <si>
    <t>1. Baja cobertura de induccion y/o  capacitación en temas generales de la DAT que incluya procedimientos y cultura  de legalidad
2. Debiles controles establecidos en los procedimientos de la DAT y seguimiento a su operación,  orientados a prevenir la manipulación de información 
3. Debiles estrategias de difusion de los procedimientos y controles de la DAT para prevenir la manipulacion de informacion</t>
  </si>
  <si>
    <t xml:space="preserve">1. Afectación en el desarrollo de las actividades misionales.
2. Investigaciones por parte de órganos de control.
3. Afectación de credibilidad e imagen institucional 
4. Detrimento patrimonial
5. Hallazgos de auditorias internas o externas
6. Quejas </t>
  </si>
  <si>
    <t>Manipulación de la información en las diferentes etapas de los procedimientos de la DAT para beneficio propio y/o  de particulares.</t>
  </si>
  <si>
    <t>Registro de capacitaciones en procedimentos</t>
  </si>
  <si>
    <t>Elaboración e implementación de capacitaciones en estructura de la DAT y/o procedimientos y/o cultura de legalidad(por subdirecciones y Equipo compras Directa y Adjudicaciones especiales</t>
  </si>
  <si>
    <t>Controles en los procedimientos de la DAT</t>
  </si>
  <si>
    <t xml:space="preserve">Identificación de controles  relacionados  a prevenir manipulación de información en los Procedimientos de la DAT </t>
  </si>
  <si>
    <t>Verificación aleatoria de cumplimiento de los puntos de control de los procedimientos de la DAT mediante  Listas de chequeo</t>
  </si>
  <si>
    <t>C.14.3</t>
  </si>
  <si>
    <t>Número de capacitaciones programadas / Número de capacitaciones programadas en el periodo</t>
  </si>
  <si>
    <t>(Procedimientos actualizados de la DAT con controles para prevenir manipulacion de información / Procedimientos programados a actualizar)</t>
  </si>
  <si>
    <t xml:space="preserve">Realizar  capacitación a nivel de autocontrol en generalidades de DAT y/o código de integridad y/o  procedimientos especificos </t>
  </si>
  <si>
    <t>Número de colaboradores capacitados de la DAT en  código de integridad y procedimientos relacionados / Número de colaboradores programados</t>
  </si>
  <si>
    <t>Actualizar los procedimientos de la DAT  con fortalecimiento  de controles para prevenir manipulación de información en beneficio particular y/o de terceros</t>
  </si>
  <si>
    <t># de procedimientos actualizados / #procedimientos programados  en el periodo</t>
  </si>
  <si>
    <t>Realizar seguimiento a la adecuada aplicación de los controles de los  procedimientos de la DAT en cada Subdirección y equipo de compras y adjudicaciones especiales según aplique (listas de chequeo..)</t>
  </si>
  <si>
    <t>Aplicación de  los formatos definidos en los procedimientos asociados que definen los requisitos para adquirir y/o adjudicar los predios con la documentación que da cuenta de la trazabilidad</t>
  </si>
  <si>
    <t>Lider de equipo de compra directa y adjudicaciones especiales de la DAT</t>
  </si>
  <si>
    <t>Registros de cumplimiento de expedientes verificados conforme al procedimiento  de compra directa.</t>
  </si>
  <si>
    <t>Número de expedientes verificados que cumplen con los controles / Número de expedientes  programados para verificacion en el periodo</t>
  </si>
  <si>
    <t>Matriz de procesos diligenciada y actualizada</t>
  </si>
  <si>
    <t>Actualizar el procedimiento de compra directa y adjudicaciones  especiales conforme  a normativa vigente</t>
  </si>
  <si>
    <t>Lider equipo de compra directa DAT
Dirección General (Topografia)</t>
  </si>
  <si>
    <t>Procedimiento de compra directa y adjudicaciones especiales actualizado / Procedimiento programado para actualizar</t>
  </si>
  <si>
    <t>Socializar el procedimiento  de compra directa y adjudicaciones especiales a los colaboradores de equipo de compras</t>
  </si>
  <si>
    <t>Lider equipo de compras y adjudicaciones especiales DAT</t>
  </si>
  <si>
    <t>Número de colaboradores socializados en procedimiento de compra directa y adjudicaciones especiales / Total de colaboradores de compra directa y adjudicaciones especiales</t>
  </si>
  <si>
    <t>Gestionar los mecanismos de comunicación para dar publicidad a nivel regional y de Bogota a las comunidades sobre la oferta de predios que han sido presentados en los diferentes procesos de la DAT</t>
  </si>
  <si>
    <t>Lider equipo de compra directa y programas especiales DAT
Subdirección Zonas Focalizadas</t>
  </si>
  <si>
    <t>Mecanismos de publicidad de oferta de predios implementados / Mecanismos de publicidad definidos</t>
  </si>
  <si>
    <t>Mantener actualizada la  matriz de control de compra de predios y adjudicaciones por cada subdirección y equipo de compra directa y adjudicaciones especiales</t>
  </si>
  <si>
    <t>Sistematización en Matriz de procesos de compra y adjudicaciones de predios</t>
  </si>
  <si>
    <t>Número de predios comprados y adjudicados inscritos en matriz de control / Número de predios ofertados en el periodo</t>
  </si>
  <si>
    <t>C.15.3</t>
  </si>
  <si>
    <t>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t>
  </si>
  <si>
    <t>(Número de charlas ejecutadas / Número de charlas programadas) x 100</t>
  </si>
  <si>
    <t xml:space="preserve">Número de procedimientos evaluados </t>
  </si>
  <si>
    <t>P.15.6</t>
  </si>
  <si>
    <t>P.15.7</t>
  </si>
  <si>
    <t>P.15.8</t>
  </si>
  <si>
    <t>Seguimiento a matriz realizado</t>
  </si>
  <si>
    <t>Socializar a los profesionales que apoyan las actividades de planeación, seguimiento y cierre de las iniciativas comunitarias a cargo de la Dirección de Asuntos Étnicos sobre las líneas y conceptos que contienen las diferentes guías operativas que soportan la implementación de las iniciativas comunitarias.</t>
  </si>
  <si>
    <t>(Número de socializaciones de la Guía operativa al equipo técnico / Número de socializaciones al equipo técnico de iniciativas comunitarias programadas) x 100</t>
  </si>
  <si>
    <t>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t>
  </si>
  <si>
    <t>Los profesionales que apoyan las actividades de planeación, seguimiento y cierre de las iniciativas comunitarias a cargo de la Dirección de Asuntos Étnicos, deberán dejar constancia en acta del comité de compras, como documento anexo, el cuadro comparativo con todas las propuestas económicas de los proveedores habilitados para concursar; así como, en el cuerpo del acta, la justificación de la propuesta seleccionada.</t>
  </si>
  <si>
    <t>(Número de actas de comité de compras que cumplen con los requisitos del instructivo aplicable / Número de actas de comites de compras realizadas) x 100</t>
  </si>
  <si>
    <t>17B</t>
  </si>
  <si>
    <t>Favorecimiento en la atención de solicitudes de legalización de territorios colectivos a comunidades étnicas específicas por parte de la Subdirección de Asuntos Étnicos, desconociendo el principio de equidad.</t>
  </si>
  <si>
    <t>Carencia de criterios técnicos estandarizados para priorizar la atención de las solicitudes de legalización en los territorios colectivos a comunidades étnicas por parte de la Subdirección de Asuntos Étnicos</t>
  </si>
  <si>
    <t>Generar un documento donde se establezcan los criterios técnicos estándar de priorización para la atención de las solicitudes de legalización de territorios colectivos a comunidades étnicas por parte de la Subdirección de Asuntos Étnicos</t>
  </si>
  <si>
    <t>C.17B.1</t>
  </si>
  <si>
    <t>C.17B.2</t>
  </si>
  <si>
    <t>Subdirección de Asuntos Étnicos</t>
  </si>
  <si>
    <t>Anual</t>
  </si>
  <si>
    <t>Documento de criterios técnicos de priorización de solicitudes con certificación de Gestión de Calidad</t>
  </si>
  <si>
    <t>1. Plan de Acción por vigencias, definido de acuerdo con la correspondiente priorización de solicitudes.
2. Informe de seguimiento a la ejecución del Plan de Acción</t>
  </si>
  <si>
    <t>Generar Planes de Atención anualizados para gestionar las solicitudes de legalización de territorios colectivos a comunidades étnicas a cargo de la Subdirección de Asuntos Étnicos, de acuerdo con las priorizaciones que se establezcan en virtud de la aplicación de los criterios técnicos estándar definidos</t>
  </si>
  <si>
    <t>(Número de informes entregados / Número de informes proyectados) X 100</t>
  </si>
  <si>
    <t>P.17B.1</t>
  </si>
  <si>
    <t>Realizar capacitación de funcionarios y contratistas sobre normativas legales que soportan los procesos y procedimientos de legalización de territorios colectivos a favor de comunidades étnicas; sobre la política institucional y mapa de riesgos anticorrupción; así como, sobre las sanciones a las que se enfrentan los profesionales por casos de corrupción dentro de sus labores</t>
  </si>
  <si>
    <t>(Número de personas capacitadas / Número de personas asigandas a los procesos de legalización) X 100</t>
  </si>
  <si>
    <t>Listado de asistencia de actividades de participación comunitaria</t>
  </si>
  <si>
    <t>Actas de reunión y/o seguimiento a los proyectos TI</t>
  </si>
  <si>
    <t>Inadecuado desarrollo de actividades en la administración de las tierras baldías de la nación y de los bienes fiscales patrimoniales para beneficio personal o de terceros.</t>
  </si>
  <si>
    <t>P.19.2</t>
  </si>
  <si>
    <t>Efectividad:
Número de solicitudes tramitadas / Total de solicitudes</t>
  </si>
  <si>
    <t>Actualización del procedimiento de limitaciones a la propiedad</t>
  </si>
  <si>
    <t xml:space="preserve">Procedimiento actualizado / Procedimiento programado </t>
  </si>
  <si>
    <t>Reportes con validaciones realizadas a usuarios del SIT.</t>
  </si>
  <si>
    <t>MAPA DE RIESGOS DE CORRUPCIÓN
Vigencia 2019 - Versión 2
Abril de 2019</t>
  </si>
  <si>
    <t>Realizar el análisis de cumplimiento de acuerdo a los requisitos exigidos en el Manual de Funciones y Competencias Laborales de la Agencia, haciendo uso de la forma GTHU-F-010 Cumplimiento de Requisitos Mínimos” y modificación de soporte el cual sería “Diligenciar la forma GTHU-F-010 cumplimiento de requisitos para realizar la vinculación a la planta de personal de la ANT</t>
  </si>
  <si>
    <t>Revisión y aprobación de la ficha técnica cumplimiento de requisitos al momento de realizarse la vinculación del personal a la planta de personal de la ANT</t>
  </si>
  <si>
    <t>(Número de fichas técnicas revisadas y aprobadas de los funcionarios vinculados / Número de funcionarios vinculados) X 100</t>
  </si>
  <si>
    <t>Digitalización de expedientes disciplinarios.</t>
  </si>
  <si>
    <t>Desarrollos y mejoras en el software para el control, gestión y levantamiento de los procesos disciplinarios</t>
  </si>
  <si>
    <t>Software desarrollado</t>
  </si>
  <si>
    <t>Prescripción o caducidad de la acción disciplinaria en favor de los implicados</t>
  </si>
  <si>
    <t>Matriz de seguimiento y control de procesos disciplinarios</t>
  </si>
  <si>
    <t>Custodia de los expedientes laborales a cargo de un solo funcionario de la Subdirección de Talento Humano</t>
  </si>
  <si>
    <t>Evaluación del desempeño del funcionario asignado para la custodia de los expedientes laborales de la Subdirección de Talento Humano</t>
  </si>
  <si>
    <t>Digitalización de los expedientes laborales de los funcionarios de la ANT en el Servidor</t>
  </si>
  <si>
    <t>Jornada de digitalización de expedientes realizada.</t>
  </si>
  <si>
    <t>Número de requisitos verificados / Total de requisitos exigidos para la celebración de un contrato</t>
  </si>
  <si>
    <t>Pérdida o uso indebido de bienes devolutivos de la ANT para beneficio personal o de tercero</t>
  </si>
  <si>
    <t>Revisión a las bases de datos de los bienes devolutivos de la Entidad, contenidos en la herramienta de gestión Apoteosys, con el fin de verificar el estado de los mismos y detectar posibles desviaciones</t>
  </si>
  <si>
    <t>Informe semestral en donde se indique a detalle la relación de bienes devolutivos de la ANT, teniendo en cuenta las bajas de la entidad</t>
  </si>
  <si>
    <r>
      <rPr>
        <b/>
        <sz val="10"/>
        <color theme="1"/>
        <rFont val="Arial Narrow"/>
        <family val="2"/>
      </rPr>
      <t>Cumplimiento:</t>
    </r>
    <r>
      <rPr>
        <sz val="10"/>
        <color theme="1"/>
        <rFont val="Arial Narrow"/>
        <family val="2"/>
      </rPr>
      <t xml:space="preserve"> Número de Bienes devolutivos de la entidad registrados en la herramienta Apoteosys / Totalidad de bienes devolutivos de la Entidad)
</t>
    </r>
    <r>
      <rPr>
        <b/>
        <sz val="10"/>
        <color theme="1"/>
        <rFont val="Arial Narrow"/>
        <family val="2"/>
      </rPr>
      <t>Impacto</t>
    </r>
    <r>
      <rPr>
        <sz val="10"/>
        <color theme="1"/>
        <rFont val="Arial Narrow"/>
        <family val="2"/>
      </rPr>
      <t xml:space="preserve"> : Número de denuncias por perdida o uso indebido de bienes devolutivos de la Entidad</t>
    </r>
  </si>
  <si>
    <t>Realizar seguimiento a los tiempos de préstamo y devolución registrados en la forma ADMBS-F-029 FORMA PRÉSTAMO Y DEVOLUCIÓN DE DOCUMENTOS, para identificar posibles pérdidas en el préstamo de expedientes.</t>
  </si>
  <si>
    <t>Registros físicos efectuados en la Forma ADMBS-F-029 FORMA PRÉSTAMO Y DEVOLUCIÓN DE DOCUMENTOS.</t>
  </si>
  <si>
    <r>
      <rPr>
        <b/>
        <sz val="10"/>
        <color theme="1"/>
        <rFont val="Arial Narrow"/>
        <family val="2"/>
      </rPr>
      <t>Cumplimiento:</t>
    </r>
    <r>
      <rPr>
        <sz val="10"/>
        <color theme="1"/>
        <rFont val="Arial Narrow"/>
        <family val="2"/>
      </rPr>
      <t xml:space="preserve"> Número de expedientes institucionales prestados, registrados en la forma préstamo y devolución de documentos / Total de expedientes en préstamo en custodia de gestión documental
</t>
    </r>
    <r>
      <rPr>
        <b/>
        <sz val="10"/>
        <color theme="1"/>
        <rFont val="Arial Narrow"/>
        <family val="2"/>
      </rPr>
      <t xml:space="preserve">Impacto: </t>
    </r>
    <r>
      <rPr>
        <sz val="10"/>
        <color theme="1"/>
        <rFont val="Arial Narrow"/>
        <family val="2"/>
      </rPr>
      <t>Número de denuncias por perdida de expedientes institucionales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</si>
</sst>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sz val="9"/>
      <color theme="1"/>
      <name val="Arial Narrow"/>
      <family val="2"/>
    </font>
    <font>
      <b/>
      <sz val="11"/>
      <color theme="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sz val="9"/>
      <color indexed="81"/>
      <name val="Tahoma"/>
      <family val="2"/>
    </font>
    <font>
      <b/>
      <sz val="9"/>
      <color indexed="81"/>
      <name val="Tahoma"/>
      <family val="2"/>
    </font>
    <font>
      <i/>
      <sz val="9"/>
      <color indexed="81"/>
      <name val="Tahoma"/>
      <family val="2"/>
    </font>
    <font>
      <b/>
      <sz val="24"/>
      <color theme="1"/>
      <name val="Arial Narrow"/>
      <family val="2"/>
    </font>
    <font>
      <b/>
      <sz val="20"/>
      <color theme="1"/>
      <name val="Arial Narrow"/>
      <family val="2"/>
    </font>
    <font>
      <sz val="16"/>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sz val="11"/>
      <color theme="1"/>
      <name val="Calibri"/>
      <family val="2"/>
      <scheme val="minor"/>
    </font>
    <font>
      <b/>
      <sz val="11"/>
      <name val="Calibri"/>
      <family val="2"/>
      <scheme val="minor"/>
    </font>
    <font>
      <b/>
      <sz val="12"/>
      <name val="Arial Narrow"/>
      <family val="2"/>
    </font>
    <font>
      <b/>
      <sz val="24"/>
      <name val="Arial Narrow"/>
      <family val="2"/>
    </font>
  </fonts>
  <fills count="1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5" tint="0.59999389629810485"/>
        <bgColor indexed="64"/>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style="thick">
        <color indexed="64"/>
      </left>
      <right/>
      <top style="thin">
        <color auto="1"/>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right style="thick">
        <color indexed="64"/>
      </right>
      <top style="thin">
        <color auto="1"/>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ck">
        <color auto="1"/>
      </right>
      <top style="thin">
        <color auto="1"/>
      </top>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ck">
        <color auto="1"/>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medium">
        <color indexed="64"/>
      </bottom>
      <diagonal/>
    </border>
    <border>
      <left style="thick">
        <color indexed="64"/>
      </left>
      <right style="thin">
        <color auto="1"/>
      </right>
      <top style="thin">
        <color auto="1"/>
      </top>
      <bottom style="thick">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bottom style="medium">
        <color indexed="64"/>
      </bottom>
      <diagonal/>
    </border>
    <border>
      <left style="thick">
        <color indexed="64"/>
      </left>
      <right style="thick">
        <color indexed="64"/>
      </right>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n">
        <color auto="1"/>
      </left>
      <right style="thick">
        <color indexed="64"/>
      </right>
      <top style="thin">
        <color auto="1"/>
      </top>
      <bottom style="medium">
        <color indexed="64"/>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s>
  <cellStyleXfs count="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xf numFmtId="9" fontId="55" fillId="0" borderId="0" applyFont="0" applyFill="0" applyBorder="0" applyAlignment="0" applyProtection="0"/>
  </cellStyleXfs>
  <cellXfs count="832">
    <xf numFmtId="0" fontId="0" fillId="0" borderId="0" xfId="0"/>
    <xf numFmtId="0" fontId="0" fillId="2" borderId="0" xfId="0" applyFill="1" applyBorder="1"/>
    <xf numFmtId="0" fontId="0" fillId="8" borderId="0" xfId="0" applyFill="1"/>
    <xf numFmtId="0" fontId="13" fillId="8" borderId="0" xfId="0" applyFont="1" applyFill="1"/>
    <xf numFmtId="0" fontId="0" fillId="2" borderId="42" xfId="0" applyFill="1" applyBorder="1"/>
    <xf numFmtId="0" fontId="0" fillId="2" borderId="43" xfId="0" applyFill="1" applyBorder="1"/>
    <xf numFmtId="0" fontId="0" fillId="2" borderId="44" xfId="0" applyFill="1" applyBorder="1"/>
    <xf numFmtId="0" fontId="0" fillId="2" borderId="45" xfId="0" applyFill="1" applyBorder="1"/>
    <xf numFmtId="0" fontId="0" fillId="2" borderId="46" xfId="0" applyFill="1" applyBorder="1"/>
    <xf numFmtId="0" fontId="23" fillId="2" borderId="0" xfId="6" applyFont="1" applyFill="1" applyBorder="1" applyAlignment="1">
      <alignment horizontal="center"/>
    </xf>
    <xf numFmtId="0" fontId="23" fillId="2" borderId="42" xfId="6" applyFont="1" applyFill="1" applyBorder="1" applyAlignment="1">
      <alignment horizontal="center"/>
    </xf>
    <xf numFmtId="0" fontId="23" fillId="2" borderId="43" xfId="6" applyFont="1" applyFill="1" applyBorder="1" applyAlignment="1">
      <alignment horizont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1" fillId="7" borderId="1" xfId="0" applyFont="1" applyFill="1" applyBorder="1" applyAlignment="1" applyProtection="1">
      <alignment horizontal="center" vertical="center" wrapText="1"/>
      <protection locked="0"/>
    </xf>
    <xf numFmtId="0" fontId="32" fillId="7" borderId="5" xfId="0" applyFont="1" applyFill="1" applyBorder="1" applyAlignment="1" applyProtection="1">
      <alignment horizontal="center" vertical="center" wrapText="1"/>
      <protection locked="0"/>
    </xf>
    <xf numFmtId="0" fontId="21" fillId="7"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xf>
    <xf numFmtId="0" fontId="7" fillId="0" borderId="91" xfId="0" applyFont="1" applyFill="1" applyBorder="1" applyAlignment="1" applyProtection="1">
      <alignment horizontal="left" vertical="center" wrapText="1"/>
    </xf>
    <xf numFmtId="0" fontId="1" fillId="0" borderId="97" xfId="0" applyFont="1" applyFill="1" applyBorder="1" applyAlignment="1" applyProtection="1">
      <alignment horizontal="center" vertical="center" wrapText="1"/>
      <protection locked="0"/>
    </xf>
    <xf numFmtId="0" fontId="1" fillId="0" borderId="98" xfId="0" applyFont="1" applyFill="1" applyBorder="1" applyAlignment="1" applyProtection="1">
      <alignment horizontal="center" vertical="center" wrapText="1"/>
      <protection locked="0"/>
    </xf>
    <xf numFmtId="0" fontId="1" fillId="0" borderId="80" xfId="0" applyFont="1" applyFill="1" applyBorder="1" applyAlignment="1" applyProtection="1">
      <alignment horizontal="center" vertical="center" wrapText="1"/>
      <protection locked="0"/>
    </xf>
    <xf numFmtId="0" fontId="1" fillId="0" borderId="38" xfId="0" applyFont="1" applyFill="1" applyBorder="1" applyAlignment="1" applyProtection="1">
      <alignment horizontal="center" vertical="center" wrapText="1"/>
      <protection locked="0"/>
    </xf>
    <xf numFmtId="0" fontId="1" fillId="0" borderId="89" xfId="0" applyFont="1" applyFill="1" applyBorder="1" applyAlignment="1" applyProtection="1">
      <alignment horizontal="center" vertical="center" wrapText="1"/>
      <protection locked="0"/>
    </xf>
    <xf numFmtId="0" fontId="1" fillId="0" borderId="92" xfId="0" applyFont="1" applyFill="1" applyBorder="1" applyAlignment="1" applyProtection="1">
      <alignment horizontal="center" vertical="center" wrapText="1"/>
      <protection locked="0"/>
    </xf>
    <xf numFmtId="0" fontId="1" fillId="0" borderId="99"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1" fillId="0" borderId="104" xfId="0" applyFont="1" applyFill="1" applyBorder="1" applyAlignment="1" applyProtection="1">
      <alignment horizontal="center" vertical="center" wrapText="1"/>
      <protection locked="0"/>
    </xf>
    <xf numFmtId="0" fontId="1" fillId="0" borderId="91" xfId="0" applyFont="1" applyFill="1" applyBorder="1" applyAlignment="1" applyProtection="1">
      <alignment horizontal="center" vertical="center" wrapText="1"/>
      <protection locked="0"/>
    </xf>
    <xf numFmtId="0" fontId="15" fillId="0" borderId="78" xfId="0" applyFont="1" applyFill="1" applyBorder="1" applyAlignment="1" applyProtection="1">
      <alignment horizontal="left" vertical="center"/>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5" fillId="0" borderId="80" xfId="0" applyFont="1" applyFill="1" applyBorder="1" applyAlignment="1" applyProtection="1">
      <alignment horizontal="left" vertical="center" wrapText="1"/>
    </xf>
    <xf numFmtId="0" fontId="15" fillId="0" borderId="89" xfId="0" applyFont="1" applyFill="1" applyBorder="1" applyAlignment="1" applyProtection="1">
      <alignment horizontal="left" vertical="center" wrapText="1"/>
    </xf>
    <xf numFmtId="0" fontId="1" fillId="0" borderId="67" xfId="0" applyFont="1" applyFill="1" applyBorder="1" applyAlignment="1" applyProtection="1">
      <alignment horizontal="center" vertical="center" wrapText="1"/>
      <protection locked="0"/>
    </xf>
    <xf numFmtId="0" fontId="50" fillId="7" borderId="114" xfId="0" applyFont="1" applyFill="1" applyBorder="1" applyAlignment="1" applyProtection="1">
      <alignment vertical="center" wrapText="1"/>
      <protection locked="0"/>
    </xf>
    <xf numFmtId="0" fontId="50" fillId="7" borderId="114" xfId="0" applyFont="1" applyFill="1" applyBorder="1" applyAlignment="1" applyProtection="1">
      <alignment horizontal="center" vertical="center" wrapText="1"/>
      <protection locked="0"/>
    </xf>
    <xf numFmtId="0" fontId="0" fillId="8" borderId="0" xfId="0" applyFill="1" applyProtection="1"/>
    <xf numFmtId="0" fontId="13" fillId="8" borderId="0" xfId="0" applyFont="1" applyFill="1" applyProtection="1"/>
    <xf numFmtId="0" fontId="50" fillId="12" borderId="115" xfId="0" applyFont="1" applyFill="1" applyBorder="1" applyAlignment="1" applyProtection="1">
      <alignment horizontal="center" vertical="center" wrapText="1"/>
    </xf>
    <xf numFmtId="0" fontId="14" fillId="12" borderId="114" xfId="0" applyFont="1" applyFill="1" applyBorder="1" applyAlignment="1" applyProtection="1">
      <alignment horizontal="center" vertical="center" wrapText="1"/>
    </xf>
    <xf numFmtId="0" fontId="0" fillId="2" borderId="15" xfId="0" applyFill="1" applyBorder="1" applyAlignment="1" applyProtection="1"/>
    <xf numFmtId="0" fontId="0" fillId="2" borderId="0" xfId="0" applyFill="1" applyBorder="1" applyAlignment="1" applyProtection="1"/>
    <xf numFmtId="0" fontId="0" fillId="2" borderId="16" xfId="0" applyFill="1" applyBorder="1" applyAlignment="1" applyProtection="1"/>
    <xf numFmtId="0" fontId="0" fillId="2" borderId="15" xfId="0" applyFill="1" applyBorder="1" applyProtection="1"/>
    <xf numFmtId="0" fontId="20" fillId="2" borderId="0" xfId="0" applyFont="1" applyFill="1" applyBorder="1" applyAlignment="1" applyProtection="1"/>
    <xf numFmtId="0" fontId="20" fillId="2" borderId="0" xfId="0" applyFont="1" applyFill="1" applyBorder="1" applyAlignment="1" applyProtection="1">
      <alignment vertical="center"/>
    </xf>
    <xf numFmtId="0" fontId="0" fillId="2" borderId="0" xfId="0" applyFill="1" applyBorder="1" applyProtection="1"/>
    <xf numFmtId="0" fontId="0" fillId="2" borderId="16" xfId="0"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14" fillId="7" borderId="114" xfId="0" applyFont="1" applyFill="1" applyBorder="1" applyAlignment="1" applyProtection="1">
      <alignment wrapText="1"/>
      <protection locked="0"/>
    </xf>
    <xf numFmtId="0" fontId="14" fillId="7" borderId="1" xfId="0" applyFont="1" applyFill="1" applyBorder="1" applyAlignment="1" applyProtection="1">
      <alignment horizontal="center" vertical="center"/>
      <protection locked="0"/>
    </xf>
    <xf numFmtId="0" fontId="14" fillId="7" borderId="26" xfId="0" applyFont="1" applyFill="1" applyBorder="1" applyAlignment="1" applyProtection="1">
      <alignment horizontal="center" vertical="center"/>
      <protection locked="0"/>
    </xf>
    <xf numFmtId="0" fontId="48" fillId="0" borderId="1" xfId="0" applyFont="1" applyFill="1" applyBorder="1" applyAlignment="1" applyProtection="1">
      <alignment horizontal="center" vertical="center"/>
    </xf>
    <xf numFmtId="0" fontId="10" fillId="11" borderId="23" xfId="5" applyFont="1" applyFill="1" applyBorder="1" applyAlignment="1" applyProtection="1">
      <alignment horizontal="center" vertical="center" wrapText="1"/>
    </xf>
    <xf numFmtId="0" fontId="12" fillId="0" borderId="24" xfId="5" applyFont="1" applyFill="1" applyBorder="1" applyAlignment="1" applyProtection="1">
      <alignment horizontal="center" vertical="center" wrapText="1"/>
    </xf>
    <xf numFmtId="0" fontId="10" fillId="11" borderId="1" xfId="5" applyFont="1" applyFill="1" applyBorder="1" applyAlignment="1" applyProtection="1">
      <alignment horizontal="center" vertical="center" wrapText="1"/>
    </xf>
    <xf numFmtId="0" fontId="12" fillId="0" borderId="26" xfId="5"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33" fillId="12" borderId="1"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32" fillId="7" borderId="1" xfId="0" applyFont="1" applyFill="1" applyBorder="1" applyAlignment="1" applyProtection="1">
      <alignment horizontal="center" vertical="center" wrapText="1"/>
    </xf>
    <xf numFmtId="0" fontId="11" fillId="12" borderId="1" xfId="0" applyFont="1" applyFill="1" applyBorder="1" applyAlignment="1" applyProtection="1">
      <alignment horizontal="center" vertical="center" wrapText="1"/>
    </xf>
    <xf numFmtId="0" fontId="11" fillId="12" borderId="26" xfId="0" applyFont="1" applyFill="1" applyBorder="1" applyAlignment="1" applyProtection="1">
      <alignment horizontal="center" vertical="center" wrapText="1"/>
    </xf>
    <xf numFmtId="0" fontId="14" fillId="7" borderId="1" xfId="0" applyFont="1" applyFill="1" applyBorder="1" applyAlignment="1" applyProtection="1">
      <alignment vertical="center"/>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horizontal="left" vertical="center" wrapText="1"/>
    </xf>
    <xf numFmtId="0" fontId="38" fillId="0" borderId="8" xfId="0" applyFont="1" applyFill="1" applyBorder="1" applyAlignment="1" applyProtection="1">
      <alignment horizontal="center" vertical="center" wrapText="1"/>
      <protection locked="0"/>
    </xf>
    <xf numFmtId="0" fontId="38" fillId="0" borderId="37" xfId="0" applyFont="1" applyFill="1" applyBorder="1" applyAlignment="1" applyProtection="1">
      <alignment horizontal="center" vertical="center" wrapText="1"/>
      <protection locked="0"/>
    </xf>
    <xf numFmtId="0" fontId="38" fillId="0" borderId="3" xfId="0" applyFont="1" applyFill="1" applyBorder="1" applyAlignment="1" applyProtection="1">
      <alignment horizontal="center" vertical="center" wrapText="1"/>
      <protection locked="0"/>
    </xf>
    <xf numFmtId="0" fontId="38" fillId="0" borderId="104" xfId="0" applyFont="1" applyFill="1" applyBorder="1" applyAlignment="1" applyProtection="1">
      <alignment horizontal="center" vertical="center" wrapText="1"/>
      <protection locked="0"/>
    </xf>
    <xf numFmtId="0" fontId="38" fillId="0" borderId="90" xfId="0" applyFont="1" applyFill="1" applyBorder="1" applyAlignment="1" applyProtection="1">
      <alignment horizontal="center" vertical="center" wrapText="1"/>
      <protection locked="0"/>
    </xf>
    <xf numFmtId="0" fontId="12" fillId="0" borderId="24" xfId="5" applyFont="1" applyFill="1" applyBorder="1" applyAlignment="1" applyProtection="1">
      <alignment vertical="center" wrapText="1"/>
    </xf>
    <xf numFmtId="0" fontId="12" fillId="0" borderId="26" xfId="5" applyFont="1" applyFill="1" applyBorder="1" applyAlignment="1" applyProtection="1">
      <alignment vertical="center" wrapText="1"/>
    </xf>
    <xf numFmtId="0" fontId="0" fillId="8" borderId="0" xfId="0" applyFill="1" applyAlignment="1" applyProtection="1">
      <alignment horizontal="center"/>
    </xf>
    <xf numFmtId="0" fontId="12" fillId="0" borderId="36" xfId="5" applyFont="1" applyFill="1" applyBorder="1" applyAlignment="1" applyProtection="1">
      <alignment horizontal="center" vertical="center" wrapText="1"/>
    </xf>
    <xf numFmtId="0" fontId="12" fillId="0" borderId="38" xfId="5" applyFont="1" applyFill="1" applyBorder="1" applyAlignment="1" applyProtection="1">
      <alignment horizontal="center" vertical="center" wrapText="1"/>
    </xf>
    <xf numFmtId="0" fontId="33" fillId="12" borderId="105" xfId="0" applyFont="1" applyFill="1" applyBorder="1" applyAlignment="1" applyProtection="1">
      <alignment horizontal="center" vertical="center" wrapText="1"/>
    </xf>
    <xf numFmtId="0" fontId="1" fillId="12" borderId="103" xfId="0" applyFont="1" applyFill="1" applyBorder="1" applyAlignment="1" applyProtection="1">
      <alignment horizontal="center" vertical="center" wrapText="1"/>
    </xf>
    <xf numFmtId="0" fontId="1" fillId="12" borderId="67" xfId="0" applyFont="1" applyFill="1" applyBorder="1" applyAlignment="1" applyProtection="1">
      <alignment horizontal="center" vertical="center" wrapText="1"/>
    </xf>
    <xf numFmtId="0" fontId="37" fillId="12" borderId="103" xfId="0" applyFont="1" applyFill="1" applyBorder="1" applyAlignment="1" applyProtection="1">
      <alignment horizontal="center" vertical="center" wrapText="1"/>
    </xf>
    <xf numFmtId="0" fontId="37" fillId="12" borderId="111" xfId="0" applyFont="1" applyFill="1" applyBorder="1" applyAlignment="1" applyProtection="1">
      <alignment horizontal="center" vertical="center" wrapText="1"/>
    </xf>
    <xf numFmtId="0" fontId="37" fillId="12" borderId="69"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38" fillId="0" borderId="98" xfId="0" applyFont="1" applyFill="1" applyBorder="1" applyAlignment="1" applyProtection="1">
      <alignment horizontal="center" vertical="center" wrapText="1"/>
    </xf>
    <xf numFmtId="0" fontId="38" fillId="0" borderId="108" xfId="0" applyFont="1" applyFill="1" applyBorder="1" applyAlignment="1" applyProtection="1">
      <alignment horizontal="center" vertical="center" wrapText="1"/>
    </xf>
    <xf numFmtId="0" fontId="37" fillId="0" borderId="40"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8" fillId="0" borderId="38" xfId="0" applyFont="1" applyFill="1" applyBorder="1" applyAlignment="1" applyProtection="1">
      <alignment horizontal="center" vertical="center" wrapText="1"/>
    </xf>
    <xf numFmtId="0" fontId="38" fillId="0" borderId="109" xfId="0" applyFont="1" applyFill="1" applyBorder="1" applyAlignment="1" applyProtection="1">
      <alignment horizontal="center" vertical="center" wrapText="1"/>
    </xf>
    <xf numFmtId="0" fontId="37" fillId="0" borderId="37" xfId="0" applyFont="1" applyFill="1" applyBorder="1" applyAlignment="1" applyProtection="1">
      <alignment horizontal="center" vertical="center" wrapText="1"/>
    </xf>
    <xf numFmtId="0" fontId="37" fillId="0" borderId="79" xfId="0" applyFont="1" applyFill="1" applyBorder="1" applyAlignment="1" applyProtection="1">
      <alignment horizontal="center" vertical="center" wrapText="1"/>
    </xf>
    <xf numFmtId="0" fontId="22" fillId="0" borderId="79" xfId="0" applyFont="1" applyFill="1" applyBorder="1" applyAlignment="1" applyProtection="1">
      <alignment horizontal="center" vertical="center" wrapText="1"/>
    </xf>
    <xf numFmtId="0" fontId="15" fillId="0" borderId="91" xfId="0" applyFont="1" applyFill="1" applyBorder="1" applyAlignment="1" applyProtection="1">
      <alignment horizontal="center" vertical="center" wrapText="1"/>
    </xf>
    <xf numFmtId="0" fontId="38" fillId="0" borderId="99" xfId="0" applyFont="1" applyFill="1" applyBorder="1" applyAlignment="1" applyProtection="1">
      <alignment horizontal="center" vertical="center" wrapText="1"/>
    </xf>
    <xf numFmtId="0" fontId="38" fillId="0" borderId="110" xfId="0" applyFont="1" applyFill="1" applyBorder="1" applyAlignment="1" applyProtection="1">
      <alignment horizontal="center" vertical="center" wrapText="1"/>
    </xf>
    <xf numFmtId="0" fontId="37" fillId="0" borderId="104" xfId="0" applyFont="1" applyFill="1" applyBorder="1" applyAlignment="1" applyProtection="1">
      <alignment horizontal="center" vertical="center" wrapText="1"/>
    </xf>
    <xf numFmtId="0" fontId="37" fillId="0" borderId="93" xfId="0" applyFont="1" applyFill="1" applyBorder="1" applyAlignment="1" applyProtection="1">
      <alignment horizontal="center" vertical="center" wrapText="1"/>
    </xf>
    <xf numFmtId="0" fontId="22" fillId="0" borderId="93" xfId="0" applyFont="1" applyFill="1" applyBorder="1" applyAlignment="1" applyProtection="1">
      <alignment horizontal="center" vertical="center" wrapText="1"/>
    </xf>
    <xf numFmtId="0" fontId="0" fillId="2" borderId="42" xfId="0" applyFill="1" applyBorder="1" applyProtection="1"/>
    <xf numFmtId="0" fontId="20" fillId="2" borderId="0" xfId="0" applyFont="1" applyFill="1" applyBorder="1" applyAlignment="1" applyProtection="1">
      <alignment horizontal="center" vertical="center"/>
    </xf>
    <xf numFmtId="0" fontId="0" fillId="2" borderId="43" xfId="0" applyFill="1" applyBorder="1" applyProtection="1"/>
    <xf numFmtId="0" fontId="0" fillId="2" borderId="0" xfId="0" applyFill="1" applyBorder="1" applyAlignment="1" applyProtection="1">
      <alignment horizontal="center"/>
    </xf>
    <xf numFmtId="0" fontId="0" fillId="2" borderId="44" xfId="0" applyFill="1" applyBorder="1" applyProtection="1"/>
    <xf numFmtId="0" fontId="0" fillId="2" borderId="45" xfId="0" applyFill="1" applyBorder="1" applyProtection="1"/>
    <xf numFmtId="0" fontId="0" fillId="2" borderId="45" xfId="0" applyFill="1" applyBorder="1" applyAlignment="1" applyProtection="1">
      <alignment horizontal="center"/>
    </xf>
    <xf numFmtId="0" fontId="0" fillId="2" borderId="46" xfId="0" applyFill="1" applyBorder="1" applyProtection="1"/>
    <xf numFmtId="0" fontId="1" fillId="0" borderId="1"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xf>
    <xf numFmtId="0" fontId="4" fillId="14" borderId="0" xfId="0" applyFont="1" applyFill="1" applyAlignment="1" applyProtection="1">
      <alignment horizontal="center" vertical="center"/>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textRotation="90"/>
    </xf>
    <xf numFmtId="0" fontId="1" fillId="7" borderId="1" xfId="0" applyFont="1" applyFill="1" applyBorder="1" applyAlignment="1" applyProtection="1">
      <alignment horizontal="left" vertical="center" wrapText="1"/>
    </xf>
    <xf numFmtId="0" fontId="1" fillId="7" borderId="1" xfId="0" applyFont="1" applyFill="1" applyBorder="1" applyAlignment="1" applyProtection="1">
      <alignment vertical="center" wrapText="1"/>
    </xf>
    <xf numFmtId="0" fontId="1" fillId="7" borderId="1" xfId="0" applyFont="1" applyFill="1" applyBorder="1" applyAlignment="1" applyProtection="1">
      <alignment vertical="center"/>
    </xf>
    <xf numFmtId="0" fontId="1" fillId="2" borderId="1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2" fillId="5" borderId="66" xfId="0" applyFont="1" applyFill="1" applyBorder="1" applyAlignment="1" applyProtection="1">
      <alignment vertical="center" wrapText="1"/>
    </xf>
    <xf numFmtId="0" fontId="1" fillId="0" borderId="67" xfId="0" applyFont="1" applyFill="1" applyBorder="1" applyAlignment="1" applyProtection="1">
      <alignment horizontal="left" vertical="center" wrapText="1"/>
    </xf>
    <xf numFmtId="0" fontId="1" fillId="0" borderId="67" xfId="0" applyFont="1" applyFill="1" applyBorder="1" applyAlignment="1" applyProtection="1">
      <alignment horizontal="center" vertical="center" wrapText="1"/>
    </xf>
    <xf numFmtId="0" fontId="1" fillId="0" borderId="67" xfId="0" applyFont="1" applyFill="1" applyBorder="1" applyAlignment="1" applyProtection="1">
      <alignment horizontal="center" vertical="center" textRotation="90"/>
    </xf>
    <xf numFmtId="0" fontId="1" fillId="0" borderId="68" xfId="0" applyFont="1" applyBorder="1" applyAlignment="1" applyProtection="1">
      <alignment horizontal="center" vertical="center" textRotation="90"/>
    </xf>
    <xf numFmtId="0" fontId="1" fillId="0" borderId="67" xfId="0" applyFont="1" applyBorder="1" applyAlignment="1" applyProtection="1">
      <alignment horizontal="center" vertical="center" textRotation="90"/>
    </xf>
    <xf numFmtId="0" fontId="3" fillId="6" borderId="66" xfId="0" applyFont="1" applyFill="1" applyBorder="1" applyAlignment="1" applyProtection="1">
      <alignment horizontal="center" vertical="center" wrapText="1"/>
    </xf>
    <xf numFmtId="0" fontId="3" fillId="6" borderId="67" xfId="0" applyFont="1" applyFill="1" applyBorder="1" applyAlignment="1" applyProtection="1">
      <alignment horizontal="center" vertical="center" wrapText="1"/>
    </xf>
    <xf numFmtId="0" fontId="3" fillId="6" borderId="67" xfId="0" applyFont="1" applyFill="1" applyBorder="1" applyAlignment="1" applyProtection="1">
      <alignment horizontal="center" vertical="center" textRotation="90" wrapText="1"/>
    </xf>
    <xf numFmtId="0" fontId="3" fillId="6" borderId="68" xfId="0" applyFont="1" applyFill="1" applyBorder="1" applyAlignment="1" applyProtection="1">
      <alignment horizontal="center" vertical="center" textRotation="90" wrapText="1"/>
    </xf>
    <xf numFmtId="0" fontId="3" fillId="6" borderId="71" xfId="0" applyFont="1" applyFill="1" applyBorder="1" applyAlignment="1" applyProtection="1">
      <alignment horizontal="center" vertical="center" textRotation="90" wrapText="1"/>
    </xf>
    <xf numFmtId="0" fontId="3" fillId="6" borderId="68" xfId="0" applyFont="1" applyFill="1" applyBorder="1" applyAlignment="1" applyProtection="1">
      <alignment horizontal="center" vertical="center" wrapText="1"/>
    </xf>
    <xf numFmtId="0" fontId="3" fillId="7" borderId="66" xfId="0" applyNumberFormat="1" applyFont="1" applyFill="1" applyBorder="1" applyAlignment="1" applyProtection="1">
      <alignment horizontal="center" vertical="center" textRotation="90" wrapText="1"/>
    </xf>
    <xf numFmtId="0" fontId="3" fillId="7" borderId="67" xfId="0" applyNumberFormat="1" applyFont="1" applyFill="1" applyBorder="1" applyAlignment="1" applyProtection="1">
      <alignment horizontal="center" vertical="center" textRotation="90" wrapText="1"/>
    </xf>
    <xf numFmtId="0" fontId="3" fillId="7" borderId="68" xfId="0" applyFont="1" applyFill="1" applyBorder="1" applyAlignment="1" applyProtection="1">
      <alignment vertical="center" textRotation="90" wrapText="1"/>
    </xf>
    <xf numFmtId="0" fontId="3" fillId="7" borderId="66" xfId="0" applyFont="1" applyFill="1" applyBorder="1" applyAlignment="1" applyProtection="1">
      <alignment horizontal="center" vertical="center" wrapText="1"/>
    </xf>
    <xf numFmtId="0" fontId="3" fillId="7" borderId="67" xfId="0" applyFont="1" applyFill="1" applyBorder="1" applyAlignment="1" applyProtection="1">
      <alignment horizontal="center" vertical="center" wrapText="1"/>
    </xf>
    <xf numFmtId="0" fontId="3" fillId="7" borderId="68" xfId="0" applyFont="1" applyFill="1" applyBorder="1" applyAlignment="1" applyProtection="1">
      <alignment horizontal="center" vertical="center" wrapText="1"/>
    </xf>
    <xf numFmtId="0" fontId="3" fillId="6" borderId="66" xfId="0" applyNumberFormat="1" applyFont="1" applyFill="1" applyBorder="1" applyAlignment="1" applyProtection="1">
      <alignment horizontal="center" vertical="center" textRotation="90" wrapText="1"/>
    </xf>
    <xf numFmtId="0" fontId="3" fillId="6" borderId="67" xfId="0" applyNumberFormat="1" applyFont="1" applyFill="1" applyBorder="1" applyAlignment="1" applyProtection="1">
      <alignment horizontal="center" vertical="center" textRotation="90" wrapText="1"/>
    </xf>
    <xf numFmtId="0" fontId="3" fillId="6" borderId="68" xfId="0" applyFont="1" applyFill="1" applyBorder="1" applyAlignment="1" applyProtection="1">
      <alignment vertical="center" textRotation="90" wrapText="1"/>
    </xf>
    <xf numFmtId="0" fontId="1" fillId="0" borderId="4" xfId="0" applyFont="1" applyFill="1" applyBorder="1" applyAlignment="1" applyProtection="1">
      <alignment vertical="center" wrapText="1"/>
    </xf>
    <xf numFmtId="0" fontId="2" fillId="5" borderId="66" xfId="0" applyFont="1" applyFill="1" applyBorder="1" applyAlignment="1" applyProtection="1">
      <alignment horizontal="center" vertical="center" wrapText="1"/>
    </xf>
    <xf numFmtId="0" fontId="38" fillId="0" borderId="97" xfId="0" applyFont="1" applyFill="1" applyBorder="1" applyAlignment="1" applyProtection="1">
      <alignment horizontal="center" vertical="center" wrapText="1"/>
      <protection locked="0"/>
    </xf>
    <xf numFmtId="0" fontId="37" fillId="0" borderId="97"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wrapText="1"/>
    </xf>
    <xf numFmtId="0" fontId="37" fillId="0" borderId="92"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67" xfId="0" applyFont="1" applyFill="1" applyBorder="1" applyAlignment="1" applyProtection="1">
      <alignment horizontal="center" vertical="center"/>
    </xf>
    <xf numFmtId="0" fontId="1" fillId="0" borderId="4" xfId="0" applyFont="1" applyFill="1" applyBorder="1" applyAlignment="1" applyProtection="1">
      <alignment wrapText="1"/>
      <protection locked="0"/>
    </xf>
    <xf numFmtId="0" fontId="32" fillId="16" borderId="5"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xf>
    <xf numFmtId="0" fontId="32" fillId="16" borderId="1" xfId="0" applyFont="1" applyFill="1" applyBorder="1" applyAlignment="1" applyProtection="1">
      <alignment horizontal="center" vertical="center" wrapText="1"/>
    </xf>
    <xf numFmtId="0" fontId="48" fillId="16" borderId="1" xfId="0" applyFont="1" applyFill="1" applyBorder="1" applyAlignment="1" applyProtection="1">
      <alignment horizontal="center" vertical="center"/>
    </xf>
    <xf numFmtId="0" fontId="21" fillId="16" borderId="1" xfId="0" applyFont="1" applyFill="1" applyBorder="1" applyAlignment="1" applyProtection="1">
      <alignment horizontal="center" vertical="center" wrapText="1"/>
      <protection locked="0"/>
    </xf>
    <xf numFmtId="0" fontId="1" fillId="16" borderId="5" xfId="0" applyFont="1" applyFill="1" applyBorder="1" applyAlignment="1" applyProtection="1">
      <alignment horizontal="center" vertical="center" wrapText="1"/>
      <protection locked="0"/>
    </xf>
    <xf numFmtId="0" fontId="1" fillId="16" borderId="38" xfId="0" applyFont="1" applyFill="1" applyBorder="1" applyAlignment="1" applyProtection="1">
      <alignment horizontal="center" vertical="center" wrapText="1"/>
      <protection locked="0"/>
    </xf>
    <xf numFmtId="0" fontId="1" fillId="16" borderId="37" xfId="0" applyFont="1" applyFill="1" applyBorder="1" applyAlignment="1" applyProtection="1">
      <alignment horizontal="center" vertical="center" wrapText="1"/>
      <protection locked="0"/>
    </xf>
    <xf numFmtId="0" fontId="1" fillId="16" borderId="4" xfId="0" applyFont="1" applyFill="1" applyBorder="1" applyAlignment="1" applyProtection="1">
      <alignment horizontal="center" vertical="center" wrapText="1"/>
      <protection locked="0"/>
    </xf>
    <xf numFmtId="0" fontId="15" fillId="16" borderId="1" xfId="0" applyFont="1" applyFill="1" applyBorder="1" applyAlignment="1" applyProtection="1">
      <alignment horizontal="center" vertical="center" wrapText="1"/>
    </xf>
    <xf numFmtId="0" fontId="38" fillId="16" borderId="38" xfId="0" applyFont="1" applyFill="1" applyBorder="1" applyAlignment="1" applyProtection="1">
      <alignment horizontal="center" vertical="center" wrapText="1"/>
    </xf>
    <xf numFmtId="0" fontId="38" fillId="16" borderId="109" xfId="0" applyFont="1" applyFill="1" applyBorder="1" applyAlignment="1" applyProtection="1">
      <alignment horizontal="center" vertical="center" wrapText="1"/>
    </xf>
    <xf numFmtId="0" fontId="37" fillId="16" borderId="37" xfId="0" applyFont="1" applyFill="1" applyBorder="1" applyAlignment="1" applyProtection="1">
      <alignment horizontal="center" vertical="center" wrapText="1"/>
    </xf>
    <xf numFmtId="0" fontId="37" fillId="16" borderId="79" xfId="0" applyFont="1" applyFill="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8" fillId="16" borderId="37" xfId="0" applyFont="1" applyFill="1" applyBorder="1" applyAlignment="1" applyProtection="1">
      <alignment horizontal="center" vertical="center" wrapText="1"/>
      <protection locked="0"/>
    </xf>
    <xf numFmtId="0" fontId="38" fillId="16" borderId="3" xfId="0" applyFont="1" applyFill="1" applyBorder="1" applyAlignment="1" applyProtection="1">
      <alignment horizontal="center" vertical="center" wrapText="1"/>
      <protection locked="0"/>
    </xf>
    <xf numFmtId="0" fontId="22" fillId="16" borderId="79" xfId="0" applyFont="1" applyFill="1" applyBorder="1" applyAlignment="1" applyProtection="1">
      <alignment horizontal="center" vertical="center" wrapText="1"/>
    </xf>
    <xf numFmtId="0" fontId="1" fillId="16" borderId="80" xfId="0" applyFont="1" applyFill="1" applyBorder="1" applyAlignment="1" applyProtection="1">
      <alignment horizontal="center" vertical="center" wrapText="1"/>
      <protection locked="0"/>
    </xf>
    <xf numFmtId="0" fontId="4" fillId="16" borderId="3" xfId="0" applyFont="1" applyFill="1" applyBorder="1" applyAlignment="1" applyProtection="1">
      <alignment horizontal="left" vertical="center" wrapText="1"/>
    </xf>
    <xf numFmtId="0" fontId="1" fillId="7" borderId="1" xfId="0" applyFont="1" applyFill="1" applyBorder="1" applyAlignment="1" applyProtection="1">
      <alignment horizontal="center" vertical="center" wrapText="1"/>
      <protection locked="0"/>
    </xf>
    <xf numFmtId="0" fontId="22" fillId="0" borderId="94" xfId="0"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wrapText="1"/>
      <protection locked="0"/>
    </xf>
    <xf numFmtId="0" fontId="38" fillId="0" borderId="2" xfId="0" applyFont="1" applyFill="1" applyBorder="1" applyAlignment="1" applyProtection="1">
      <alignment horizontal="center" vertical="center" wrapText="1"/>
      <protection locked="0"/>
    </xf>
    <xf numFmtId="0" fontId="37" fillId="0" borderId="73" xfId="0" applyFont="1" applyFill="1" applyBorder="1" applyAlignment="1" applyProtection="1">
      <alignment horizontal="center" vertical="center" wrapText="1"/>
    </xf>
    <xf numFmtId="0" fontId="37" fillId="0" borderId="97"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2" fillId="0" borderId="80"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38"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center" wrapText="1"/>
    </xf>
    <xf numFmtId="0" fontId="12" fillId="0" borderId="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center"/>
    </xf>
    <xf numFmtId="0" fontId="12" fillId="0" borderId="37"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57" fillId="0" borderId="1" xfId="0" applyFont="1" applyFill="1" applyBorder="1" applyAlignment="1" applyProtection="1">
      <alignment horizontal="center" vertical="center" wrapText="1"/>
    </xf>
    <xf numFmtId="0" fontId="48" fillId="0" borderId="38" xfId="0" applyFont="1" applyFill="1" applyBorder="1" applyAlignment="1" applyProtection="1">
      <alignment horizontal="center" vertical="center" wrapText="1"/>
    </xf>
    <xf numFmtId="0" fontId="48" fillId="0" borderId="109" xfId="0" applyFont="1" applyFill="1" applyBorder="1" applyAlignment="1" applyProtection="1">
      <alignment horizontal="center" vertical="center" wrapText="1"/>
    </xf>
    <xf numFmtId="0" fontId="58" fillId="0" borderId="37" xfId="0" applyFont="1" applyFill="1" applyBorder="1" applyAlignment="1" applyProtection="1">
      <alignment horizontal="center" vertical="center" wrapText="1"/>
    </xf>
    <xf numFmtId="0" fontId="58" fillId="0" borderId="79"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textRotation="90"/>
    </xf>
    <xf numFmtId="0" fontId="1" fillId="0" borderId="4" xfId="0" applyFont="1" applyFill="1" applyBorder="1" applyAlignment="1" applyProtection="1">
      <alignment horizontal="center" vertical="center" textRotation="90"/>
    </xf>
    <xf numFmtId="0" fontId="1" fillId="0" borderId="52" xfId="0" applyFont="1" applyBorder="1" applyAlignment="1" applyProtection="1">
      <alignment horizontal="center" vertical="center" textRotation="90"/>
    </xf>
    <xf numFmtId="0" fontId="1" fillId="0" borderId="53" xfId="0" applyFont="1" applyBorder="1" applyAlignment="1" applyProtection="1">
      <alignment horizontal="center" vertical="center" textRotation="90"/>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2" xfId="0" applyFont="1" applyBorder="1" applyAlignment="1" applyProtection="1">
      <alignment horizontal="center" vertical="center" textRotation="90"/>
    </xf>
    <xf numFmtId="0" fontId="1" fillId="0" borderId="4" xfId="0" applyFont="1" applyBorder="1" applyAlignment="1" applyProtection="1">
      <alignment horizontal="center" vertical="center" textRotation="90"/>
    </xf>
    <xf numFmtId="0" fontId="1" fillId="0" borderId="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2" fillId="5" borderId="59" xfId="0" applyFont="1" applyFill="1" applyBorder="1" applyAlignment="1" applyProtection="1">
      <alignment vertical="center" wrapText="1"/>
    </xf>
    <xf numFmtId="0" fontId="1" fillId="0" borderId="26" xfId="0" applyFont="1" applyBorder="1" applyAlignment="1" applyProtection="1">
      <alignment horizontal="center" vertical="center" textRotation="90"/>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textRotation="90"/>
    </xf>
    <xf numFmtId="0" fontId="2" fillId="5" borderId="25"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9" fontId="1" fillId="0" borderId="1" xfId="0" applyNumberFormat="1" applyFont="1" applyFill="1" applyBorder="1" applyAlignment="1" applyProtection="1">
      <alignment horizontal="center" vertical="center" wrapText="1"/>
    </xf>
    <xf numFmtId="9" fontId="1" fillId="0" borderId="26" xfId="0" applyNumberFormat="1"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xf>
    <xf numFmtId="9" fontId="1" fillId="0" borderId="26" xfId="0" applyNumberFormat="1" applyFont="1" applyFill="1" applyBorder="1" applyAlignment="1" applyProtection="1">
      <alignment horizontal="center" vertical="center"/>
    </xf>
    <xf numFmtId="0" fontId="56" fillId="0" borderId="57" xfId="0" applyFont="1" applyFill="1" applyBorder="1" applyAlignment="1" applyProtection="1">
      <alignment vertical="center"/>
    </xf>
    <xf numFmtId="1" fontId="1" fillId="0" borderId="1" xfId="7" applyNumberFormat="1" applyFont="1" applyFill="1" applyBorder="1" applyAlignment="1" applyProtection="1">
      <alignment horizontal="center" vertical="center"/>
    </xf>
    <xf numFmtId="0" fontId="56" fillId="0" borderId="25" xfId="0" applyFont="1" applyFill="1" applyBorder="1" applyAlignment="1" applyProtection="1">
      <alignment horizontal="center" vertical="center"/>
    </xf>
    <xf numFmtId="1" fontId="1" fillId="0" borderId="1" xfId="0" applyNumberFormat="1" applyFont="1" applyFill="1" applyBorder="1" applyAlignment="1" applyProtection="1">
      <alignment horizontal="center" vertical="center"/>
    </xf>
    <xf numFmtId="1" fontId="1" fillId="0" borderId="26" xfId="0" applyNumberFormat="1" applyFont="1" applyFill="1" applyBorder="1" applyAlignment="1" applyProtection="1">
      <alignment horizontal="center" vertical="center"/>
    </xf>
    <xf numFmtId="0" fontId="8" fillId="0" borderId="57" xfId="0" applyFont="1" applyFill="1" applyBorder="1" applyAlignment="1" applyProtection="1">
      <alignment vertical="center"/>
    </xf>
    <xf numFmtId="0" fontId="0" fillId="0" borderId="2" xfId="0" applyFont="1" applyFill="1" applyBorder="1" applyAlignment="1" applyProtection="1">
      <alignment vertical="center" wrapText="1"/>
    </xf>
    <xf numFmtId="0" fontId="0" fillId="0" borderId="2" xfId="0" applyFont="1" applyFill="1" applyBorder="1" applyAlignment="1" applyProtection="1">
      <alignment horizontal="center" vertical="center" wrapText="1"/>
    </xf>
    <xf numFmtId="9" fontId="0" fillId="0" borderId="2" xfId="0" applyNumberFormat="1" applyFont="1" applyFill="1" applyBorder="1" applyAlignment="1" applyProtection="1">
      <alignment horizontal="center" vertical="center"/>
    </xf>
    <xf numFmtId="0" fontId="0" fillId="0" borderId="1" xfId="0" applyFont="1" applyFill="1" applyBorder="1" applyAlignment="1" applyProtection="1">
      <alignment vertical="center"/>
    </xf>
    <xf numFmtId="9" fontId="0" fillId="0" borderId="52" xfId="0" applyNumberFormat="1" applyFont="1" applyFill="1" applyBorder="1" applyAlignment="1" applyProtection="1">
      <alignment vertical="center"/>
    </xf>
    <xf numFmtId="0" fontId="0"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1" fillId="0" borderId="52" xfId="0"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0" fontId="8" fillId="0" borderId="67"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1" fillId="0" borderId="68" xfId="0" applyFont="1" applyFill="1" applyBorder="1" applyAlignment="1" applyProtection="1">
      <alignment horizontal="center" vertical="center"/>
    </xf>
    <xf numFmtId="0" fontId="16" fillId="7" borderId="30" xfId="0" applyFont="1" applyFill="1" applyBorder="1" applyAlignment="1" applyProtection="1">
      <alignment horizontal="center" vertical="center"/>
    </xf>
    <xf numFmtId="0" fontId="0" fillId="3" borderId="31" xfId="0" applyFill="1" applyBorder="1" applyProtection="1"/>
    <xf numFmtId="0" fontId="0" fillId="3" borderId="30" xfId="0" applyFill="1" applyBorder="1" applyProtection="1"/>
    <xf numFmtId="0" fontId="0" fillId="4" borderId="30" xfId="0" applyFill="1" applyBorder="1" applyProtection="1"/>
    <xf numFmtId="0" fontId="0" fillId="9" borderId="31" xfId="0" applyFill="1" applyBorder="1" applyProtection="1"/>
    <xf numFmtId="0" fontId="0" fillId="13" borderId="31" xfId="0" applyFill="1" applyBorder="1" applyProtection="1"/>
    <xf numFmtId="0" fontId="0" fillId="9" borderId="30" xfId="0" applyFill="1" applyBorder="1" applyProtection="1"/>
    <xf numFmtId="0" fontId="0" fillId="13" borderId="30" xfId="0" applyFill="1" applyBorder="1" applyProtection="1"/>
    <xf numFmtId="0" fontId="0" fillId="13" borderId="33" xfId="0" applyFill="1" applyBorder="1" applyProtection="1"/>
    <xf numFmtId="0" fontId="0" fillId="13" borderId="32" xfId="0" applyFill="1" applyBorder="1" applyProtection="1"/>
    <xf numFmtId="0" fontId="0" fillId="9" borderId="32" xfId="0" applyFill="1" applyBorder="1" applyProtection="1"/>
    <xf numFmtId="0" fontId="0" fillId="3" borderId="32" xfId="0" applyFill="1" applyBorder="1" applyProtection="1"/>
    <xf numFmtId="0" fontId="0" fillId="4" borderId="32" xfId="0" applyFill="1" applyBorder="1" applyProtection="1"/>
    <xf numFmtId="0" fontId="17"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15" fillId="12" borderId="66" xfId="0" applyFont="1" applyFill="1" applyBorder="1" applyAlignment="1" applyProtection="1">
      <alignment horizontal="center" vertical="center" wrapText="1"/>
    </xf>
    <xf numFmtId="0" fontId="15" fillId="12" borderId="67" xfId="0" applyFont="1" applyFill="1" applyBorder="1" applyAlignment="1" applyProtection="1">
      <alignment horizontal="center" vertical="center" wrapText="1"/>
    </xf>
    <xf numFmtId="0" fontId="15" fillId="12" borderId="68" xfId="0" applyFont="1" applyFill="1" applyBorder="1" applyAlignment="1" applyProtection="1">
      <alignment horizontal="center" vertical="center" wrapText="1"/>
    </xf>
    <xf numFmtId="0" fontId="14" fillId="7" borderId="59" xfId="0" applyFont="1" applyFill="1" applyBorder="1" applyAlignment="1" applyProtection="1">
      <alignment horizontal="center" vertical="center" wrapText="1"/>
    </xf>
    <xf numFmtId="0" fontId="27" fillId="7" borderId="4" xfId="0" applyFont="1" applyFill="1" applyBorder="1" applyAlignment="1" applyProtection="1">
      <alignment vertical="center" wrapText="1"/>
    </xf>
    <xf numFmtId="0" fontId="40" fillId="7" borderId="53" xfId="0" applyFont="1" applyFill="1" applyBorder="1" applyAlignment="1" applyProtection="1">
      <alignment vertical="center" wrapText="1"/>
    </xf>
    <xf numFmtId="0" fontId="11" fillId="12" borderId="67" xfId="0" applyFont="1" applyFill="1" applyBorder="1" applyAlignment="1" applyProtection="1">
      <alignment horizontal="center" vertical="center"/>
    </xf>
    <xf numFmtId="0" fontId="11" fillId="12" borderId="68" xfId="0" applyFont="1" applyFill="1" applyBorder="1" applyAlignment="1" applyProtection="1">
      <alignment horizontal="center" vertical="center"/>
    </xf>
    <xf numFmtId="0" fontId="1" fillId="7" borderId="59" xfId="0" applyFont="1" applyFill="1" applyBorder="1" applyAlignment="1" applyProtection="1">
      <alignment horizontal="center" vertical="center" wrapText="1"/>
    </xf>
    <xf numFmtId="0" fontId="14" fillId="7" borderId="4" xfId="0" applyFont="1" applyFill="1" applyBorder="1" applyProtection="1"/>
    <xf numFmtId="0" fontId="14" fillId="7" borderId="53" xfId="0" applyFont="1" applyFill="1" applyBorder="1" applyProtection="1"/>
    <xf numFmtId="0" fontId="1" fillId="7" borderId="25" xfId="0" applyFont="1" applyFill="1" applyBorder="1" applyAlignment="1" applyProtection="1">
      <alignment horizontal="center" vertical="center" wrapText="1"/>
    </xf>
    <xf numFmtId="0" fontId="14" fillId="7" borderId="1" xfId="0" applyFont="1" applyFill="1" applyBorder="1" applyProtection="1"/>
    <xf numFmtId="0" fontId="14" fillId="7" borderId="26" xfId="0" applyFont="1" applyFill="1" applyBorder="1" applyProtection="1"/>
    <xf numFmtId="0" fontId="14" fillId="7" borderId="25" xfId="0" applyFont="1" applyFill="1" applyBorder="1" applyAlignment="1" applyProtection="1">
      <alignment horizontal="center" vertical="center" wrapText="1"/>
    </xf>
    <xf numFmtId="0" fontId="27" fillId="7" borderId="1" xfId="0" applyFont="1" applyFill="1" applyBorder="1" applyAlignment="1" applyProtection="1">
      <alignment vertical="center" wrapText="1"/>
    </xf>
    <xf numFmtId="0" fontId="40" fillId="7" borderId="26" xfId="0" applyFont="1" applyFill="1" applyBorder="1" applyAlignment="1" applyProtection="1">
      <alignment vertical="center" wrapText="1"/>
    </xf>
    <xf numFmtId="0" fontId="14" fillId="7" borderId="66" xfId="0" applyFont="1" applyFill="1" applyBorder="1" applyAlignment="1" applyProtection="1">
      <alignment horizontal="center" vertical="center" wrapText="1"/>
    </xf>
    <xf numFmtId="0" fontId="27" fillId="7" borderId="67" xfId="0" applyFont="1" applyFill="1" applyBorder="1" applyAlignment="1" applyProtection="1">
      <alignment vertical="center" wrapText="1"/>
    </xf>
    <xf numFmtId="0" fontId="40" fillId="7" borderId="68" xfId="0" applyFont="1" applyFill="1" applyBorder="1" applyAlignment="1" applyProtection="1">
      <alignment vertical="center" wrapText="1"/>
    </xf>
    <xf numFmtId="0" fontId="11" fillId="7" borderId="1" xfId="0" applyFont="1" applyFill="1" applyBorder="1" applyProtection="1"/>
    <xf numFmtId="0" fontId="11" fillId="7" borderId="26" xfId="0" applyFont="1" applyFill="1" applyBorder="1" applyProtection="1"/>
    <xf numFmtId="0" fontId="27" fillId="7" borderId="25" xfId="0" applyFont="1" applyFill="1" applyBorder="1" applyAlignment="1" applyProtection="1">
      <alignment vertical="center"/>
    </xf>
    <xf numFmtId="0" fontId="27" fillId="7" borderId="66"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horizontal="center" vertical="center" wrapText="1"/>
    </xf>
    <xf numFmtId="0" fontId="11" fillId="12" borderId="66" xfId="0" applyFont="1" applyFill="1" applyBorder="1" applyAlignment="1" applyProtection="1">
      <alignment horizontal="center" vertical="center" wrapText="1"/>
    </xf>
    <xf numFmtId="0" fontId="11" fillId="12" borderId="67" xfId="0" applyFont="1" applyFill="1" applyBorder="1" applyAlignment="1" applyProtection="1">
      <alignment horizontal="center" vertical="center" wrapText="1"/>
    </xf>
    <xf numFmtId="0" fontId="11" fillId="12" borderId="68" xfId="0" applyFont="1" applyFill="1" applyBorder="1" applyAlignment="1" applyProtection="1">
      <alignment horizontal="center" vertical="center" wrapText="1"/>
    </xf>
    <xf numFmtId="0" fontId="27" fillId="7" borderId="59" xfId="0" applyFont="1" applyFill="1" applyBorder="1" applyAlignment="1" applyProtection="1">
      <alignment horizontal="center" vertical="center"/>
    </xf>
    <xf numFmtId="0" fontId="14" fillId="7" borderId="4" xfId="0" applyFont="1" applyFill="1" applyBorder="1" applyAlignment="1" applyProtection="1">
      <alignment horizontal="center" vertical="center" wrapText="1"/>
    </xf>
    <xf numFmtId="0" fontId="14" fillId="7" borderId="53" xfId="0" applyFont="1" applyFill="1" applyBorder="1" applyAlignment="1" applyProtection="1">
      <alignment horizontal="center" vertical="center" wrapText="1"/>
    </xf>
    <xf numFmtId="0" fontId="27" fillId="7" borderId="25" xfId="0" applyFont="1" applyFill="1" applyBorder="1" applyAlignment="1" applyProtection="1">
      <alignment horizontal="center" vertical="center"/>
    </xf>
    <xf numFmtId="0" fontId="14" fillId="7" borderId="1" xfId="0" applyFont="1" applyFill="1" applyBorder="1" applyAlignment="1" applyProtection="1">
      <alignment horizontal="center" vertical="center" wrapText="1"/>
    </xf>
    <xf numFmtId="0" fontId="14" fillId="7" borderId="26" xfId="0" applyFont="1" applyFill="1" applyBorder="1" applyAlignment="1" applyProtection="1">
      <alignment horizontal="center" vertical="center" wrapText="1"/>
    </xf>
    <xf numFmtId="0" fontId="27" fillId="7" borderId="66" xfId="0" applyFont="1" applyFill="1" applyBorder="1" applyAlignment="1" applyProtection="1">
      <alignment horizontal="center" vertical="center"/>
    </xf>
    <xf numFmtId="0" fontId="14" fillId="7" borderId="67" xfId="0" applyFont="1" applyFill="1" applyBorder="1" applyAlignment="1" applyProtection="1">
      <alignment horizontal="center" vertical="center" wrapText="1"/>
    </xf>
    <xf numFmtId="0" fontId="14" fillId="7" borderId="68" xfId="0" applyFont="1" applyFill="1" applyBorder="1" applyAlignment="1" applyProtection="1">
      <alignment horizontal="center" vertical="center" wrapText="1"/>
    </xf>
    <xf numFmtId="0" fontId="27" fillId="7" borderId="65" xfId="0" applyFont="1" applyFill="1" applyBorder="1" applyAlignment="1" applyProtection="1">
      <alignment horizontal="center" vertical="center"/>
    </xf>
    <xf numFmtId="0" fontId="15" fillId="12" borderId="25" xfId="0" applyFont="1" applyFill="1" applyBorder="1" applyAlignment="1" applyProtection="1">
      <alignment horizontal="center" vertical="center" wrapText="1"/>
    </xf>
    <xf numFmtId="0" fontId="15" fillId="12" borderId="1" xfId="0" applyFont="1" applyFill="1" applyBorder="1" applyAlignment="1" applyProtection="1">
      <alignment horizontal="center" vertical="center" wrapText="1"/>
    </xf>
    <xf numFmtId="0" fontId="15" fillId="12" borderId="26" xfId="0" applyFont="1" applyFill="1" applyBorder="1" applyAlignment="1" applyProtection="1">
      <alignment horizontal="center" vertical="center" wrapText="1"/>
    </xf>
    <xf numFmtId="0" fontId="21" fillId="7" borderId="25" xfId="0" applyFont="1" applyFill="1" applyBorder="1" applyAlignment="1" applyProtection="1">
      <alignment horizontal="center" vertical="center"/>
    </xf>
    <xf numFmtId="0" fontId="21" fillId="7" borderId="1" xfId="0" applyFont="1" applyFill="1" applyBorder="1" applyAlignment="1" applyProtection="1">
      <alignment horizontal="center" vertical="center"/>
    </xf>
    <xf numFmtId="0" fontId="27" fillId="7" borderId="26" xfId="0" applyFont="1" applyFill="1" applyBorder="1" applyAlignment="1" applyProtection="1">
      <alignment horizontal="center" vertical="center"/>
    </xf>
    <xf numFmtId="0" fontId="21" fillId="7" borderId="25" xfId="0" applyFont="1" applyFill="1" applyBorder="1" applyAlignment="1" applyProtection="1">
      <alignment horizontal="center" vertical="center" wrapText="1"/>
    </xf>
    <xf numFmtId="0" fontId="21" fillId="7" borderId="1" xfId="0" applyFont="1" applyFill="1" applyBorder="1" applyAlignment="1" applyProtection="1">
      <alignment horizontal="center" vertical="center" wrapText="1"/>
    </xf>
    <xf numFmtId="0" fontId="27" fillId="7" borderId="26" xfId="0" applyFont="1" applyFill="1" applyBorder="1" applyAlignment="1" applyProtection="1">
      <alignment horizontal="center" vertical="center" wrapText="1"/>
    </xf>
    <xf numFmtId="0" fontId="21" fillId="7" borderId="66" xfId="0" applyFont="1" applyFill="1" applyBorder="1" applyAlignment="1" applyProtection="1">
      <alignment horizontal="center" vertical="center" wrapText="1"/>
    </xf>
    <xf numFmtId="0" fontId="21" fillId="7" borderId="67" xfId="0" applyFont="1" applyFill="1" applyBorder="1" applyAlignment="1" applyProtection="1">
      <alignment horizontal="center" vertical="center"/>
    </xf>
    <xf numFmtId="0" fontId="27" fillId="7" borderId="68" xfId="0" applyFont="1" applyFill="1" applyBorder="1" applyAlignment="1" applyProtection="1">
      <alignment horizontal="center" vertical="center"/>
    </xf>
    <xf numFmtId="0" fontId="20" fillId="7" borderId="1" xfId="0" applyFont="1" applyFill="1" applyBorder="1" applyAlignment="1" applyProtection="1">
      <alignment vertical="center"/>
    </xf>
    <xf numFmtId="0" fontId="41" fillId="15" borderId="65" xfId="0" applyFont="1" applyFill="1" applyBorder="1" applyAlignment="1" applyProtection="1">
      <alignment horizontal="center" vertical="center" wrapText="1"/>
    </xf>
    <xf numFmtId="0" fontId="41" fillId="15" borderId="23" xfId="0" applyFont="1" applyFill="1" applyBorder="1" applyAlignment="1" applyProtection="1">
      <alignment horizontal="center" vertical="center" wrapText="1"/>
    </xf>
    <xf numFmtId="0" fontId="41" fillId="15" borderId="24" xfId="0" applyFont="1" applyFill="1" applyBorder="1" applyAlignment="1" applyProtection="1">
      <alignment horizontal="center" vertical="center" wrapText="1"/>
    </xf>
    <xf numFmtId="0" fontId="43" fillId="15" borderId="65" xfId="0" applyFont="1" applyFill="1" applyBorder="1" applyAlignment="1" applyProtection="1">
      <alignment horizontal="center" vertical="center" wrapText="1"/>
    </xf>
    <xf numFmtId="0" fontId="43" fillId="15" borderId="23" xfId="0" applyFont="1" applyFill="1" applyBorder="1" applyAlignment="1" applyProtection="1">
      <alignment horizontal="center" vertical="center" wrapText="1"/>
    </xf>
    <xf numFmtId="0" fontId="43" fillId="15" borderId="24" xfId="0" applyFont="1" applyFill="1" applyBorder="1" applyAlignment="1" applyProtection="1">
      <alignment horizontal="center" vertical="center" wrapText="1"/>
    </xf>
    <xf numFmtId="0" fontId="43" fillId="15" borderId="66" xfId="0" applyFont="1" applyFill="1" applyBorder="1" applyAlignment="1" applyProtection="1">
      <alignment horizontal="center" vertical="center" wrapText="1"/>
    </xf>
    <xf numFmtId="0" fontId="43" fillId="15" borderId="67" xfId="0" applyFont="1" applyFill="1" applyBorder="1" applyAlignment="1" applyProtection="1">
      <alignment horizontal="center" vertical="center" wrapText="1"/>
    </xf>
    <xf numFmtId="0" fontId="43" fillId="15" borderId="68" xfId="0" applyFont="1" applyFill="1" applyBorder="1" applyAlignment="1" applyProtection="1">
      <alignment horizontal="center" vertical="center" wrapText="1"/>
    </xf>
    <xf numFmtId="0" fontId="14" fillId="7" borderId="5" xfId="0" applyFont="1" applyFill="1" applyBorder="1" applyAlignment="1" applyProtection="1">
      <alignment horizontal="center"/>
    </xf>
    <xf numFmtId="0" fontId="14" fillId="7" borderId="6" xfId="0" applyFont="1" applyFill="1" applyBorder="1" applyAlignment="1" applyProtection="1">
      <alignment horizontal="center"/>
    </xf>
    <xf numFmtId="0" fontId="14" fillId="7" borderId="50" xfId="0" applyFont="1" applyFill="1" applyBorder="1" applyAlignment="1" applyProtection="1">
      <alignment horizontal="center"/>
    </xf>
    <xf numFmtId="0" fontId="14" fillId="7" borderId="69" xfId="0" applyFont="1" applyFill="1" applyBorder="1" applyAlignment="1" applyProtection="1">
      <alignment horizontal="center"/>
    </xf>
    <xf numFmtId="0" fontId="14" fillId="7" borderId="70" xfId="0" applyFont="1" applyFill="1" applyBorder="1" applyAlignment="1" applyProtection="1">
      <alignment horizontal="center"/>
    </xf>
    <xf numFmtId="0" fontId="14" fillId="7" borderId="72" xfId="0" applyFont="1" applyFill="1" applyBorder="1" applyAlignment="1" applyProtection="1">
      <alignment horizontal="center"/>
    </xf>
    <xf numFmtId="0" fontId="14" fillId="7" borderId="11" xfId="0" applyFont="1" applyFill="1" applyBorder="1" applyAlignment="1" applyProtection="1">
      <alignment horizontal="center"/>
    </xf>
    <xf numFmtId="0" fontId="14" fillId="7" borderId="7" xfId="0" applyFont="1" applyFill="1" applyBorder="1" applyAlignment="1" applyProtection="1">
      <alignment horizontal="center"/>
    </xf>
    <xf numFmtId="0" fontId="14" fillId="7" borderId="28" xfId="0" applyFont="1" applyFill="1" applyBorder="1" applyAlignment="1" applyProtection="1">
      <alignment horizontal="center"/>
    </xf>
    <xf numFmtId="0" fontId="21" fillId="7" borderId="23" xfId="0" applyFont="1" applyFill="1" applyBorder="1" applyAlignment="1" applyProtection="1">
      <alignment horizontal="center"/>
    </xf>
    <xf numFmtId="0" fontId="21" fillId="7" borderId="24" xfId="0" applyFont="1" applyFill="1" applyBorder="1" applyAlignment="1" applyProtection="1">
      <alignment horizontal="center"/>
    </xf>
    <xf numFmtId="0" fontId="21" fillId="7" borderId="1" xfId="0" applyFont="1" applyFill="1" applyBorder="1" applyAlignment="1" applyProtection="1">
      <alignment horizontal="center"/>
    </xf>
    <xf numFmtId="0" fontId="21" fillId="7" borderId="26" xfId="0" applyFont="1" applyFill="1" applyBorder="1" applyAlignment="1" applyProtection="1">
      <alignment horizontal="center"/>
    </xf>
    <xf numFmtId="0" fontId="21" fillId="7" borderId="67" xfId="0" applyFont="1" applyFill="1" applyBorder="1" applyAlignment="1" applyProtection="1">
      <alignment horizontal="center"/>
    </xf>
    <xf numFmtId="0" fontId="21" fillId="7" borderId="68" xfId="0" applyFont="1" applyFill="1" applyBorder="1" applyAlignment="1" applyProtection="1">
      <alignment horizontal="center"/>
    </xf>
    <xf numFmtId="0" fontId="11" fillId="12" borderId="67" xfId="0" applyFont="1" applyFill="1" applyBorder="1" applyAlignment="1" applyProtection="1">
      <alignment horizontal="center" vertical="center" wrapText="1"/>
    </xf>
    <xf numFmtId="0" fontId="11" fillId="12" borderId="68" xfId="0" applyFont="1" applyFill="1" applyBorder="1" applyAlignment="1" applyProtection="1">
      <alignment horizontal="center" vertical="center" wrapText="1"/>
    </xf>
    <xf numFmtId="0" fontId="14" fillId="7" borderId="1" xfId="0" applyFont="1" applyFill="1" applyBorder="1" applyAlignment="1" applyProtection="1">
      <alignment horizontal="center"/>
    </xf>
    <xf numFmtId="0" fontId="14" fillId="7" borderId="26" xfId="0" applyFont="1" applyFill="1" applyBorder="1" applyAlignment="1" applyProtection="1">
      <alignment horizontal="center"/>
    </xf>
    <xf numFmtId="0" fontId="14" fillId="7" borderId="67" xfId="0" applyFont="1" applyFill="1" applyBorder="1" applyAlignment="1" applyProtection="1">
      <alignment horizontal="center"/>
    </xf>
    <xf numFmtId="0" fontId="14" fillId="7" borderId="68" xfId="0" applyFont="1" applyFill="1" applyBorder="1" applyAlignment="1" applyProtection="1">
      <alignment horizontal="center"/>
    </xf>
    <xf numFmtId="0" fontId="14" fillId="7" borderId="25" xfId="0"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wrapText="1"/>
    </xf>
    <xf numFmtId="0" fontId="14" fillId="7" borderId="66" xfId="0" applyFont="1" applyFill="1" applyBorder="1" applyAlignment="1" applyProtection="1">
      <alignment horizontal="center" vertical="center" wrapText="1"/>
    </xf>
    <xf numFmtId="0" fontId="14" fillId="7" borderId="67" xfId="0" applyFont="1" applyFill="1" applyBorder="1" applyAlignment="1" applyProtection="1">
      <alignment horizontal="center" vertical="center" wrapText="1"/>
    </xf>
    <xf numFmtId="0" fontId="42" fillId="15" borderId="65" xfId="0" applyFont="1" applyFill="1" applyBorder="1" applyAlignment="1" applyProtection="1">
      <alignment horizontal="center"/>
    </xf>
    <xf numFmtId="0" fontId="42" fillId="15" borderId="23" xfId="0" applyFont="1" applyFill="1" applyBorder="1" applyAlignment="1" applyProtection="1">
      <alignment horizontal="center"/>
    </xf>
    <xf numFmtId="0" fontId="42" fillId="15" borderId="24" xfId="0" applyFont="1" applyFill="1" applyBorder="1" applyAlignment="1" applyProtection="1">
      <alignment horizontal="center"/>
    </xf>
    <xf numFmtId="0" fontId="14" fillId="7" borderId="4" xfId="0" applyFont="1" applyFill="1" applyBorder="1" applyAlignment="1" applyProtection="1">
      <alignment horizontal="center" wrapText="1"/>
    </xf>
    <xf numFmtId="0" fontId="14" fillId="7" borderId="53" xfId="0" applyFont="1" applyFill="1" applyBorder="1" applyAlignment="1" applyProtection="1">
      <alignment horizontal="center" wrapText="1"/>
    </xf>
    <xf numFmtId="0" fontId="11" fillId="12" borderId="66" xfId="0" applyFont="1" applyFill="1" applyBorder="1" applyAlignment="1" applyProtection="1">
      <alignment horizontal="center" vertical="center" wrapText="1"/>
    </xf>
    <xf numFmtId="0" fontId="14" fillId="7" borderId="59" xfId="0"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wrapText="1"/>
    </xf>
    <xf numFmtId="0" fontId="0" fillId="7" borderId="1" xfId="0" applyFill="1" applyBorder="1" applyAlignment="1" applyProtection="1">
      <alignment horizontal="left" vertical="center"/>
    </xf>
    <xf numFmtId="0" fontId="0" fillId="7" borderId="26" xfId="0" applyFill="1" applyBorder="1" applyAlignment="1" applyProtection="1">
      <alignment horizontal="left" vertical="center"/>
    </xf>
    <xf numFmtId="0" fontId="14" fillId="7" borderId="5" xfId="0" applyFont="1" applyFill="1" applyBorder="1" applyAlignment="1" applyProtection="1">
      <alignment horizontal="center" vertical="center"/>
    </xf>
    <xf numFmtId="0" fontId="14" fillId="7" borderId="6" xfId="0" applyFont="1" applyFill="1" applyBorder="1" applyAlignment="1" applyProtection="1">
      <alignment horizontal="center" vertical="center"/>
    </xf>
    <xf numFmtId="0" fontId="14" fillId="7" borderId="3" xfId="0" applyFont="1" applyFill="1" applyBorder="1" applyAlignment="1" applyProtection="1">
      <alignment horizontal="center" vertical="center"/>
    </xf>
    <xf numFmtId="0" fontId="14" fillId="7" borderId="69" xfId="0" applyFont="1" applyFill="1" applyBorder="1" applyAlignment="1" applyProtection="1">
      <alignment horizontal="center" vertical="center"/>
    </xf>
    <xf numFmtId="0" fontId="14" fillId="7" borderId="70" xfId="0" applyFont="1" applyFill="1" applyBorder="1" applyAlignment="1" applyProtection="1">
      <alignment horizontal="center" vertical="center"/>
    </xf>
    <xf numFmtId="0" fontId="14" fillId="7" borderId="71" xfId="0" applyFont="1" applyFill="1" applyBorder="1" applyAlignment="1" applyProtection="1">
      <alignment horizontal="center" vertical="center"/>
    </xf>
    <xf numFmtId="0" fontId="0" fillId="7" borderId="69" xfId="0" applyFill="1" applyBorder="1" applyAlignment="1" applyProtection="1">
      <alignment horizontal="center"/>
    </xf>
    <xf numFmtId="0" fontId="0" fillId="7" borderId="72" xfId="0" applyFill="1" applyBorder="1" applyAlignment="1" applyProtection="1">
      <alignment horizontal="center"/>
    </xf>
    <xf numFmtId="0" fontId="11" fillId="12" borderId="1" xfId="0" applyFont="1" applyFill="1" applyBorder="1" applyAlignment="1" applyProtection="1">
      <alignment horizontal="center" vertical="center" wrapText="1"/>
    </xf>
    <xf numFmtId="0" fontId="15" fillId="12" borderId="1" xfId="0" applyFont="1" applyFill="1" applyBorder="1" applyAlignment="1" applyProtection="1">
      <alignment horizontal="center" vertical="center"/>
    </xf>
    <xf numFmtId="0" fontId="15" fillId="12" borderId="26" xfId="0" applyFont="1" applyFill="1" applyBorder="1" applyAlignment="1" applyProtection="1">
      <alignment horizontal="center" vertical="center"/>
    </xf>
    <xf numFmtId="0" fontId="1" fillId="7" borderId="4"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xf>
    <xf numFmtId="0" fontId="11" fillId="7" borderId="25" xfId="0" applyFont="1" applyFill="1" applyBorder="1" applyAlignment="1" applyProtection="1">
      <alignment horizontal="center"/>
    </xf>
    <xf numFmtId="0" fontId="11" fillId="7" borderId="1" xfId="0" applyFont="1" applyFill="1" applyBorder="1" applyAlignment="1" applyProtection="1">
      <alignment horizontal="center"/>
    </xf>
    <xf numFmtId="0" fontId="1" fillId="7" borderId="25" xfId="0" applyFont="1" applyFill="1" applyBorder="1" applyAlignment="1" applyProtection="1">
      <alignment horizontal="left" vertical="center" wrapText="1"/>
    </xf>
    <xf numFmtId="0" fontId="1" fillId="7" borderId="1" xfId="0" applyFont="1" applyFill="1" applyBorder="1" applyAlignment="1" applyProtection="1">
      <alignment horizontal="left" vertical="center"/>
    </xf>
    <xf numFmtId="0" fontId="11" fillId="12" borderId="25" xfId="0" applyFont="1" applyFill="1" applyBorder="1" applyAlignment="1" applyProtection="1">
      <alignment horizontal="center" vertical="center" wrapText="1"/>
    </xf>
    <xf numFmtId="0" fontId="41" fillId="15" borderId="13" xfId="0" applyFont="1" applyFill="1" applyBorder="1" applyAlignment="1" applyProtection="1">
      <alignment horizontal="center"/>
    </xf>
    <xf numFmtId="0" fontId="41" fillId="15" borderId="14" xfId="0" applyFont="1" applyFill="1" applyBorder="1" applyAlignment="1" applyProtection="1">
      <alignment horizontal="center"/>
    </xf>
    <xf numFmtId="0" fontId="41" fillId="15" borderId="63" xfId="0" applyFont="1" applyFill="1" applyBorder="1" applyAlignment="1" applyProtection="1">
      <alignment horizontal="center"/>
    </xf>
    <xf numFmtId="0" fontId="40" fillId="7" borderId="26" xfId="0" applyFont="1" applyFill="1" applyBorder="1" applyAlignment="1" applyProtection="1">
      <alignment vertical="center" wrapText="1"/>
    </xf>
    <xf numFmtId="0" fontId="15" fillId="12" borderId="67" xfId="0" applyFont="1" applyFill="1" applyBorder="1" applyAlignment="1" applyProtection="1">
      <alignment horizontal="center" vertical="center" wrapText="1"/>
    </xf>
    <xf numFmtId="0" fontId="40" fillId="7" borderId="4" xfId="0" applyFont="1" applyFill="1" applyBorder="1" applyAlignment="1" applyProtection="1">
      <alignment horizontal="center" vertical="center" wrapText="1"/>
    </xf>
    <xf numFmtId="0" fontId="40" fillId="7" borderId="1" xfId="0" applyFont="1" applyFill="1" applyBorder="1" applyAlignment="1" applyProtection="1">
      <alignment horizontal="center" vertical="center" wrapText="1"/>
    </xf>
    <xf numFmtId="0" fontId="40" fillId="7" borderId="67" xfId="0" applyFont="1" applyFill="1" applyBorder="1" applyAlignment="1" applyProtection="1">
      <alignment horizontal="center" vertical="center" wrapText="1"/>
    </xf>
    <xf numFmtId="0" fontId="41" fillId="15" borderId="65" xfId="0" applyFont="1" applyFill="1" applyBorder="1" applyAlignment="1" applyProtection="1">
      <alignment horizontal="center"/>
    </xf>
    <xf numFmtId="0" fontId="41" fillId="15" borderId="23" xfId="0" applyFont="1" applyFill="1" applyBorder="1" applyAlignment="1" applyProtection="1">
      <alignment horizontal="center"/>
    </xf>
    <xf numFmtId="0" fontId="41" fillId="15" borderId="24" xfId="0" applyFont="1" applyFill="1" applyBorder="1" applyAlignment="1" applyProtection="1">
      <alignment horizontal="center"/>
    </xf>
    <xf numFmtId="0" fontId="27" fillId="7" borderId="1" xfId="0" applyFont="1" applyFill="1" applyBorder="1" applyAlignment="1" applyProtection="1">
      <alignment vertical="center" wrapText="1"/>
    </xf>
    <xf numFmtId="0" fontId="15" fillId="10" borderId="62" xfId="0" applyFont="1" applyFill="1" applyBorder="1" applyAlignment="1" applyProtection="1">
      <alignment horizontal="center" vertical="center"/>
    </xf>
    <xf numFmtId="0" fontId="15" fillId="10" borderId="64" xfId="0" applyFont="1" applyFill="1" applyBorder="1" applyAlignment="1" applyProtection="1">
      <alignment horizontal="center" vertical="center"/>
    </xf>
    <xf numFmtId="0" fontId="15" fillId="10" borderId="61" xfId="0" applyFont="1" applyFill="1" applyBorder="1" applyAlignment="1" applyProtection="1">
      <alignment horizontal="center" vertical="center"/>
    </xf>
    <xf numFmtId="0" fontId="10" fillId="11" borderId="23" xfId="5" applyFont="1" applyFill="1" applyBorder="1" applyAlignment="1" applyProtection="1">
      <alignment horizontal="center" vertical="center" wrapText="1"/>
    </xf>
    <xf numFmtId="0" fontId="10" fillId="11" borderId="1" xfId="5" applyFont="1" applyFill="1" applyBorder="1" applyAlignment="1" applyProtection="1">
      <alignment horizontal="center" vertical="center" wrapText="1"/>
    </xf>
    <xf numFmtId="0" fontId="10" fillId="11" borderId="2" xfId="5" applyFont="1" applyFill="1" applyBorder="1" applyAlignment="1" applyProtection="1">
      <alignment horizontal="center" vertical="center" wrapText="1"/>
    </xf>
    <xf numFmtId="0" fontId="20" fillId="7" borderId="1" xfId="0" applyFont="1" applyFill="1" applyBorder="1" applyAlignment="1" applyProtection="1">
      <alignment horizontal="center"/>
    </xf>
    <xf numFmtId="0" fontId="20" fillId="7" borderId="1" xfId="0" applyFont="1" applyFill="1" applyBorder="1" applyAlignment="1" applyProtection="1">
      <alignment horizontal="center" vertical="center"/>
    </xf>
    <xf numFmtId="0" fontId="14" fillId="0" borderId="1" xfId="5" applyFont="1" applyFill="1" applyBorder="1" applyAlignment="1" applyProtection="1">
      <alignment horizontal="center" vertical="center" wrapText="1"/>
    </xf>
    <xf numFmtId="0" fontId="14" fillId="0" borderId="2" xfId="5" applyFont="1" applyFill="1" applyBorder="1" applyAlignment="1" applyProtection="1">
      <alignment horizontal="center" vertical="center" wrapText="1"/>
    </xf>
    <xf numFmtId="0" fontId="20" fillId="7" borderId="5" xfId="0" applyFont="1" applyFill="1" applyBorder="1" applyAlignment="1" applyProtection="1">
      <alignment horizontal="center" vertical="center"/>
    </xf>
    <xf numFmtId="0" fontId="20" fillId="7" borderId="3" xfId="0" applyFont="1" applyFill="1" applyBorder="1" applyAlignment="1" applyProtection="1">
      <alignment horizontal="center" vertical="center"/>
    </xf>
    <xf numFmtId="0" fontId="18" fillId="2" borderId="15" xfId="0" applyFont="1" applyFill="1" applyBorder="1" applyAlignment="1" applyProtection="1">
      <alignment horizontal="center" wrapText="1"/>
    </xf>
    <xf numFmtId="0" fontId="18" fillId="2" borderId="0" xfId="0" applyFont="1" applyFill="1" applyBorder="1" applyAlignment="1" applyProtection="1">
      <alignment horizontal="center" wrapText="1"/>
    </xf>
    <xf numFmtId="0" fontId="18" fillId="2" borderId="16" xfId="0" applyFont="1" applyFill="1" applyBorder="1" applyAlignment="1" applyProtection="1">
      <alignment horizontal="center" wrapText="1"/>
    </xf>
    <xf numFmtId="0" fontId="44" fillId="15" borderId="30" xfId="0" applyFont="1" applyFill="1" applyBorder="1" applyAlignment="1" applyProtection="1">
      <alignment horizontal="center" vertical="center" textRotation="90"/>
    </xf>
    <xf numFmtId="0" fontId="45" fillId="15" borderId="30" xfId="0" applyFont="1" applyFill="1" applyBorder="1" applyAlignment="1" applyProtection="1">
      <alignment horizontal="center" vertical="center"/>
    </xf>
    <xf numFmtId="0" fontId="42" fillId="15" borderId="1" xfId="0" applyFont="1" applyFill="1" applyBorder="1" applyAlignment="1" applyProtection="1">
      <alignment horizontal="center" vertical="center" wrapText="1"/>
    </xf>
    <xf numFmtId="0" fontId="42" fillId="15" borderId="5" xfId="0" applyFont="1" applyFill="1" applyBorder="1" applyAlignment="1" applyProtection="1">
      <alignment horizontal="center" vertical="center" wrapText="1"/>
    </xf>
    <xf numFmtId="0" fontId="42" fillId="15" borderId="3" xfId="0" applyFont="1" applyFill="1" applyBorder="1" applyAlignment="1" applyProtection="1">
      <alignment horizontal="center" vertical="center" wrapText="1"/>
    </xf>
    <xf numFmtId="0" fontId="10" fillId="11" borderId="20" xfId="5" applyFont="1" applyFill="1" applyBorder="1" applyAlignment="1" applyProtection="1">
      <alignment horizontal="center" vertical="center" wrapText="1"/>
    </xf>
    <xf numFmtId="0" fontId="10" fillId="11" borderId="21" xfId="5" applyFont="1" applyFill="1" applyBorder="1" applyAlignment="1" applyProtection="1">
      <alignment horizontal="center" vertical="center" wrapText="1"/>
    </xf>
    <xf numFmtId="0" fontId="10" fillId="11" borderId="9" xfId="5" applyFont="1" applyFill="1" applyBorder="1" applyAlignment="1" applyProtection="1">
      <alignment horizontal="center" vertical="center" wrapText="1"/>
    </xf>
    <xf numFmtId="0" fontId="10" fillId="11" borderId="10" xfId="5" applyFont="1" applyFill="1" applyBorder="1" applyAlignment="1" applyProtection="1">
      <alignment horizontal="center" vertical="center" wrapText="1"/>
    </xf>
    <xf numFmtId="0" fontId="12" fillId="0" borderId="20" xfId="5" applyFont="1" applyFill="1" applyBorder="1" applyAlignment="1" applyProtection="1">
      <alignment horizontal="center" vertical="center" wrapText="1"/>
    </xf>
    <xf numFmtId="0" fontId="12" fillId="0" borderId="27" xfId="5" applyFont="1" applyFill="1" applyBorder="1" applyAlignment="1" applyProtection="1">
      <alignment horizontal="center" vertical="center" wrapText="1"/>
    </xf>
    <xf numFmtId="0" fontId="12" fillId="0" borderId="9" xfId="5" applyFont="1" applyFill="1" applyBorder="1" applyAlignment="1" applyProtection="1">
      <alignment horizontal="center" vertical="center" wrapText="1"/>
    </xf>
    <xf numFmtId="0" fontId="12" fillId="0" borderId="16" xfId="5"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19" fillId="7" borderId="3" xfId="0" applyFont="1" applyFill="1" applyBorder="1" applyAlignment="1" applyProtection="1">
      <alignment horizontal="center" vertical="center"/>
    </xf>
    <xf numFmtId="0" fontId="28" fillId="4" borderId="1" xfId="0" applyFont="1" applyFill="1" applyBorder="1" applyAlignment="1" applyProtection="1">
      <alignment horizontal="center" vertical="center"/>
    </xf>
    <xf numFmtId="0" fontId="24" fillId="3" borderId="1" xfId="0" applyFont="1" applyFill="1" applyBorder="1" applyAlignment="1" applyProtection="1">
      <alignment horizontal="center" vertical="center"/>
    </xf>
    <xf numFmtId="0" fontId="24" fillId="9" borderId="5" xfId="0" applyFont="1" applyFill="1" applyBorder="1" applyAlignment="1" applyProtection="1">
      <alignment horizontal="center" vertical="center"/>
    </xf>
    <xf numFmtId="0" fontId="24" fillId="9" borderId="3" xfId="0" applyFont="1" applyFill="1" applyBorder="1" applyAlignment="1" applyProtection="1">
      <alignment horizontal="center" vertical="center"/>
    </xf>
    <xf numFmtId="0" fontId="24" fillId="13" borderId="1" xfId="0" applyFont="1" applyFill="1" applyBorder="1" applyAlignment="1" applyProtection="1">
      <alignment horizontal="center" vertical="center"/>
    </xf>
    <xf numFmtId="0" fontId="12" fillId="0" borderId="5" xfId="5" applyFont="1" applyFill="1" applyBorder="1" applyAlignment="1" applyProtection="1">
      <alignment horizontal="center" vertical="center" wrapText="1"/>
    </xf>
    <xf numFmtId="0" fontId="12" fillId="0" borderId="50" xfId="5" applyFont="1" applyFill="1" applyBorder="1" applyAlignment="1" applyProtection="1">
      <alignment horizontal="center" vertical="center" wrapText="1"/>
    </xf>
    <xf numFmtId="0" fontId="12" fillId="0" borderId="48" xfId="5" applyFont="1" applyFill="1" applyBorder="1" applyAlignment="1" applyProtection="1">
      <alignment horizontal="center" vertical="center" wrapText="1"/>
    </xf>
    <xf numFmtId="0" fontId="12" fillId="0" borderId="56" xfId="5" applyFont="1" applyFill="1" applyBorder="1" applyAlignment="1" applyProtection="1">
      <alignment horizontal="center" vertical="center" wrapText="1"/>
    </xf>
    <xf numFmtId="0" fontId="42" fillId="15" borderId="5" xfId="0" applyFont="1" applyFill="1" applyBorder="1" applyAlignment="1" applyProtection="1">
      <alignment horizontal="center" vertical="center"/>
    </xf>
    <xf numFmtId="0" fontId="42" fillId="15" borderId="3" xfId="0" applyFont="1" applyFill="1" applyBorder="1" applyAlignment="1" applyProtection="1">
      <alignment horizontal="center" vertical="center"/>
    </xf>
    <xf numFmtId="0" fontId="42" fillId="15" borderId="1" xfId="0" applyFont="1" applyFill="1" applyBorder="1" applyAlignment="1" applyProtection="1">
      <alignment horizontal="center" vertical="center"/>
    </xf>
    <xf numFmtId="0" fontId="11" fillId="0" borderId="48" xfId="5" applyFont="1" applyFill="1" applyBorder="1" applyAlignment="1" applyProtection="1">
      <alignment horizontal="center" vertical="center" wrapText="1"/>
    </xf>
    <xf numFmtId="0" fontId="11" fillId="0" borderId="55" xfId="5" applyFont="1" applyFill="1" applyBorder="1" applyAlignment="1" applyProtection="1">
      <alignment horizontal="center" vertical="center" wrapText="1"/>
    </xf>
    <xf numFmtId="0" fontId="11" fillId="0" borderId="54" xfId="5" applyFont="1" applyFill="1" applyBorder="1" applyAlignment="1" applyProtection="1">
      <alignment horizontal="center" vertical="center" wrapText="1"/>
    </xf>
    <xf numFmtId="0" fontId="14" fillId="0" borderId="5" xfId="5" applyFont="1" applyFill="1" applyBorder="1" applyAlignment="1" applyProtection="1">
      <alignment horizontal="center" vertical="center" wrapText="1"/>
    </xf>
    <xf numFmtId="0" fontId="14" fillId="0" borderId="6" xfId="5" applyFont="1" applyFill="1" applyBorder="1" applyAlignment="1" applyProtection="1">
      <alignment horizontal="center" vertical="center" wrapText="1"/>
    </xf>
    <xf numFmtId="0" fontId="14" fillId="0" borderId="3" xfId="5" applyFont="1" applyFill="1" applyBorder="1" applyAlignment="1" applyProtection="1">
      <alignment horizontal="center" vertical="center" wrapText="1"/>
    </xf>
    <xf numFmtId="0" fontId="15" fillId="10" borderId="62" xfId="0" applyFont="1" applyFill="1" applyBorder="1" applyAlignment="1">
      <alignment horizontal="center" vertical="center"/>
    </xf>
    <xf numFmtId="0" fontId="15" fillId="10" borderId="64" xfId="0" applyFont="1" applyFill="1" applyBorder="1" applyAlignment="1">
      <alignment horizontal="center" vertical="center"/>
    </xf>
    <xf numFmtId="0" fontId="15" fillId="10" borderId="61" xfId="0" applyFont="1" applyFill="1" applyBorder="1" applyAlignment="1">
      <alignment horizontal="center"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73" xfId="0" applyFont="1" applyFill="1" applyBorder="1" applyAlignment="1" applyProtection="1">
      <alignment horizontal="center" vertical="center"/>
    </xf>
    <xf numFmtId="0" fontId="10" fillId="11" borderId="35" xfId="5" applyFont="1" applyFill="1" applyBorder="1" applyAlignment="1">
      <alignment horizontal="center" vertical="center" wrapText="1"/>
    </xf>
    <xf numFmtId="0" fontId="11" fillId="0" borderId="35" xfId="5" applyFont="1" applyFill="1" applyBorder="1" applyAlignment="1">
      <alignment horizontal="center" vertical="center" wrapText="1"/>
    </xf>
    <xf numFmtId="0" fontId="12" fillId="0" borderId="35" xfId="5" applyFont="1" applyFill="1" applyBorder="1" applyAlignment="1">
      <alignment horizontal="center" vertical="center" wrapText="1"/>
    </xf>
    <xf numFmtId="0" fontId="12" fillId="0" borderId="36" xfId="5" applyFont="1" applyFill="1" applyBorder="1" applyAlignment="1">
      <alignment horizontal="center" vertical="center" wrapText="1"/>
    </xf>
    <xf numFmtId="0" fontId="10" fillId="11" borderId="1" xfId="5" applyFont="1" applyFill="1" applyBorder="1" applyAlignment="1">
      <alignment horizontal="center" vertical="center" wrapText="1"/>
    </xf>
    <xf numFmtId="0" fontId="14" fillId="0" borderId="1" xfId="5"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38" xfId="5" applyFont="1" applyFill="1" applyBorder="1" applyAlignment="1">
      <alignment horizontal="center" vertical="center" wrapText="1"/>
    </xf>
    <xf numFmtId="0" fontId="10" fillId="11" borderId="20" xfId="5" applyFont="1" applyFill="1" applyBorder="1" applyAlignment="1">
      <alignment horizontal="center" vertical="center" wrapText="1"/>
    </xf>
    <xf numFmtId="0" fontId="10" fillId="11" borderId="21" xfId="5" applyFont="1" applyFill="1" applyBorder="1" applyAlignment="1">
      <alignment horizontal="center" vertical="center" wrapText="1"/>
    </xf>
    <xf numFmtId="0" fontId="10" fillId="11" borderId="9" xfId="5" applyFont="1" applyFill="1" applyBorder="1" applyAlignment="1">
      <alignment horizontal="center" vertical="center" wrapText="1"/>
    </xf>
    <xf numFmtId="0" fontId="10" fillId="11" borderId="10" xfId="5" applyFont="1" applyFill="1" applyBorder="1" applyAlignment="1">
      <alignment horizontal="center" vertical="center" wrapText="1"/>
    </xf>
    <xf numFmtId="0" fontId="12" fillId="0" borderId="20" xfId="5" applyFont="1" applyFill="1" applyBorder="1" applyAlignment="1">
      <alignment horizontal="center" vertical="center" wrapText="1"/>
    </xf>
    <xf numFmtId="0" fontId="12" fillId="0" borderId="39"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43" xfId="5" applyFont="1" applyFill="1" applyBorder="1" applyAlignment="1">
      <alignment horizontal="center" vertical="center" wrapText="1"/>
    </xf>
    <xf numFmtId="0" fontId="10" fillId="11" borderId="2" xfId="5" applyFont="1" applyFill="1" applyBorder="1" applyAlignment="1">
      <alignment horizontal="center" vertical="center" wrapText="1"/>
    </xf>
    <xf numFmtId="0" fontId="14" fillId="0" borderId="2" xfId="5"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38"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8" fillId="2" borderId="42" xfId="0" applyFont="1" applyFill="1" applyBorder="1" applyAlignment="1">
      <alignment horizontal="center" wrapText="1"/>
    </xf>
    <xf numFmtId="0" fontId="18" fillId="2" borderId="0" xfId="0" applyFont="1" applyFill="1" applyBorder="1" applyAlignment="1">
      <alignment horizontal="center" wrapText="1"/>
    </xf>
    <xf numFmtId="0" fontId="18" fillId="2" borderId="43" xfId="0" applyFont="1" applyFill="1" applyBorder="1" applyAlignment="1">
      <alignment horizontal="center" wrapText="1"/>
    </xf>
    <xf numFmtId="0" fontId="25" fillId="2" borderId="4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6" fillId="2" borderId="42" xfId="6" applyFont="1" applyFill="1" applyBorder="1" applyAlignment="1">
      <alignment horizontal="center"/>
    </xf>
    <xf numFmtId="0" fontId="26" fillId="2" borderId="0" xfId="6" applyFont="1" applyFill="1" applyBorder="1" applyAlignment="1">
      <alignment horizontal="center"/>
    </xf>
    <xf numFmtId="0" fontId="26" fillId="2" borderId="43" xfId="6" applyFont="1" applyFill="1" applyBorder="1" applyAlignment="1">
      <alignment horizontal="center"/>
    </xf>
    <xf numFmtId="0" fontId="24" fillId="12" borderId="37" xfId="0" applyFont="1" applyFill="1" applyBorder="1" applyAlignment="1">
      <alignment horizontal="center" vertical="center"/>
    </xf>
    <xf numFmtId="0" fontId="24" fillId="12" borderId="1" xfId="0" applyFont="1" applyFill="1" applyBorder="1" applyAlignment="1">
      <alignment horizontal="center" vertical="center"/>
    </xf>
    <xf numFmtId="0" fontId="20" fillId="12" borderId="1" xfId="0" applyFont="1" applyFill="1" applyBorder="1" applyAlignment="1">
      <alignment horizontal="center" vertical="center" wrapText="1"/>
    </xf>
    <xf numFmtId="0" fontId="20" fillId="12" borderId="38" xfId="0" applyFont="1" applyFill="1" applyBorder="1" applyAlignment="1">
      <alignment horizontal="center" vertical="center" wrapText="1"/>
    </xf>
    <xf numFmtId="0" fontId="24" fillId="7" borderId="37" xfId="0" applyFont="1" applyFill="1" applyBorder="1" applyAlignment="1">
      <alignment horizontal="center" vertical="center"/>
    </xf>
    <xf numFmtId="0" fontId="24"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38"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16" fillId="7" borderId="38" xfId="0" applyFont="1" applyFill="1" applyBorder="1" applyAlignment="1">
      <alignment horizontal="left" vertical="center" wrapText="1"/>
    </xf>
    <xf numFmtId="0" fontId="16" fillId="7" borderId="1"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52" fillId="12" borderId="62" xfId="0" applyFont="1" applyFill="1" applyBorder="1" applyAlignment="1" applyProtection="1">
      <alignment horizontal="left" vertical="center" wrapText="1"/>
    </xf>
    <xf numFmtId="0" fontId="52" fillId="12" borderId="61" xfId="0" applyFont="1" applyFill="1" applyBorder="1" applyAlignment="1" applyProtection="1">
      <alignment horizontal="left" vertical="center" wrapText="1"/>
    </xf>
    <xf numFmtId="0" fontId="54" fillId="5" borderId="13" xfId="0" applyFont="1" applyFill="1" applyBorder="1" applyAlignment="1" applyProtection="1">
      <alignment horizontal="center" vertical="center" wrapText="1"/>
    </xf>
    <xf numFmtId="0" fontId="54" fillId="5" borderId="14" xfId="0" applyFont="1" applyFill="1" applyBorder="1" applyAlignment="1" applyProtection="1">
      <alignment horizontal="center" vertical="center" wrapText="1"/>
    </xf>
    <xf numFmtId="0" fontId="54" fillId="5" borderId="63" xfId="0" applyFont="1" applyFill="1" applyBorder="1" applyAlignment="1" applyProtection="1">
      <alignment horizontal="center" vertical="center" wrapText="1"/>
    </xf>
    <xf numFmtId="0" fontId="54" fillId="5" borderId="15" xfId="0" applyFont="1" applyFill="1" applyBorder="1" applyAlignment="1" applyProtection="1">
      <alignment horizontal="center" vertical="center" wrapText="1"/>
    </xf>
    <xf numFmtId="0" fontId="54" fillId="5" borderId="0" xfId="0" applyFont="1" applyFill="1" applyBorder="1" applyAlignment="1" applyProtection="1">
      <alignment horizontal="center" vertical="center" wrapText="1"/>
    </xf>
    <xf numFmtId="0" fontId="54" fillId="5" borderId="16" xfId="0" applyFont="1" applyFill="1" applyBorder="1" applyAlignment="1" applyProtection="1">
      <alignment horizontal="center" vertical="center" wrapText="1"/>
    </xf>
    <xf numFmtId="0" fontId="52" fillId="12" borderId="62" xfId="0" applyFont="1" applyFill="1" applyBorder="1" applyAlignment="1" applyProtection="1">
      <alignment horizontal="center" vertical="center" wrapText="1"/>
    </xf>
    <xf numFmtId="0" fontId="52" fillId="12" borderId="61" xfId="0" applyFont="1" applyFill="1" applyBorder="1" applyAlignment="1" applyProtection="1">
      <alignment horizontal="center" vertical="center" wrapText="1"/>
    </xf>
    <xf numFmtId="0" fontId="50" fillId="7" borderId="114" xfId="0" applyFont="1" applyFill="1" applyBorder="1" applyAlignment="1" applyProtection="1">
      <alignment horizontal="center" vertical="center" wrapText="1"/>
      <protection locked="0"/>
    </xf>
    <xf numFmtId="0" fontId="54" fillId="5" borderId="114" xfId="0" applyFont="1" applyFill="1" applyBorder="1" applyAlignment="1" applyProtection="1">
      <alignment horizontal="center" vertical="center" wrapText="1"/>
    </xf>
    <xf numFmtId="0" fontId="50" fillId="12" borderId="114" xfId="0" applyFont="1" applyFill="1" applyBorder="1" applyAlignment="1" applyProtection="1">
      <alignment horizontal="left" vertical="center" wrapText="1"/>
    </xf>
    <xf numFmtId="0" fontId="51" fillId="12" borderId="114" xfId="0" applyFont="1" applyFill="1" applyBorder="1" applyAlignment="1" applyProtection="1">
      <alignment horizontal="left" vertical="center" wrapText="1"/>
    </xf>
    <xf numFmtId="0" fontId="49" fillId="5" borderId="62" xfId="0" applyFont="1" applyFill="1" applyBorder="1" applyAlignment="1" applyProtection="1">
      <alignment horizontal="center" vertical="center" wrapText="1"/>
    </xf>
    <xf numFmtId="0" fontId="49" fillId="5" borderId="64" xfId="0" applyFont="1" applyFill="1" applyBorder="1" applyAlignment="1" applyProtection="1">
      <alignment horizontal="center" vertical="center" wrapText="1"/>
    </xf>
    <xf numFmtId="0" fontId="49" fillId="5" borderId="61"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2" fillId="0" borderId="19" xfId="5" applyFont="1" applyFill="1" applyBorder="1" applyAlignment="1" applyProtection="1">
      <alignment horizontal="center" vertical="center" wrapText="1"/>
    </xf>
    <xf numFmtId="0" fontId="10" fillId="11" borderId="48" xfId="5" applyFont="1" applyFill="1" applyBorder="1" applyAlignment="1" applyProtection="1">
      <alignment horizontal="center" vertical="center" wrapText="1"/>
    </xf>
    <xf numFmtId="0" fontId="10" fillId="11" borderId="54" xfId="5" applyFont="1" applyFill="1" applyBorder="1" applyAlignment="1" applyProtection="1">
      <alignment horizontal="center" vertical="center" wrapText="1"/>
    </xf>
    <xf numFmtId="0" fontId="10" fillId="11" borderId="5" xfId="5" applyFont="1" applyFill="1" applyBorder="1" applyAlignment="1" applyProtection="1">
      <alignment horizontal="center" vertical="center" wrapText="1"/>
    </xf>
    <xf numFmtId="0" fontId="10" fillId="11" borderId="3" xfId="5" applyFont="1" applyFill="1" applyBorder="1" applyAlignment="1" applyProtection="1">
      <alignment horizontal="center" vertical="center" wrapText="1"/>
    </xf>
    <xf numFmtId="0" fontId="10" fillId="11" borderId="22" xfId="5" applyFont="1" applyFill="1" applyBorder="1" applyAlignment="1" applyProtection="1">
      <alignment horizontal="center" vertical="center" wrapText="1"/>
    </xf>
    <xf numFmtId="0" fontId="10" fillId="11" borderId="84" xfId="5" applyFont="1" applyFill="1" applyBorder="1" applyAlignment="1" applyProtection="1">
      <alignment horizontal="center" vertical="center" wrapText="1"/>
    </xf>
    <xf numFmtId="0" fontId="10" fillId="11" borderId="18" xfId="5" applyFont="1" applyFill="1" applyBorder="1" applyAlignment="1" applyProtection="1">
      <alignment horizontal="center" vertical="center" wrapText="1"/>
    </xf>
    <xf numFmtId="0" fontId="14" fillId="0" borderId="20" xfId="5" applyFont="1" applyFill="1" applyBorder="1" applyAlignment="1" applyProtection="1">
      <alignment horizontal="center" vertical="center" wrapText="1"/>
    </xf>
    <xf numFmtId="0" fontId="14" fillId="0" borderId="22" xfId="5" applyFont="1" applyFill="1" applyBorder="1" applyAlignment="1" applyProtection="1">
      <alignment horizontal="center" vertical="center" wrapText="1"/>
    </xf>
    <xf numFmtId="0" fontId="14" fillId="0" borderId="21" xfId="5" applyFont="1" applyFill="1" applyBorder="1" applyAlignment="1" applyProtection="1">
      <alignment horizontal="center" vertical="center" wrapText="1"/>
    </xf>
    <xf numFmtId="0" fontId="14" fillId="0" borderId="84" xfId="5" applyFont="1" applyFill="1" applyBorder="1" applyAlignment="1" applyProtection="1">
      <alignment horizontal="center" vertical="center" wrapText="1"/>
    </xf>
    <xf numFmtId="0" fontId="14" fillId="0" borderId="18" xfId="5" applyFont="1" applyFill="1" applyBorder="1" applyAlignment="1" applyProtection="1">
      <alignment horizontal="center" vertical="center" wrapText="1"/>
    </xf>
    <xf numFmtId="0" fontId="14" fillId="0" borderId="82" xfId="5" applyFont="1" applyFill="1" applyBorder="1" applyAlignment="1" applyProtection="1">
      <alignment horizontal="center" vertical="center" wrapText="1"/>
    </xf>
    <xf numFmtId="0" fontId="29" fillId="2" borderId="15"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46" fillId="15" borderId="25" xfId="0" applyFont="1" applyFill="1" applyBorder="1" applyAlignment="1" applyProtection="1">
      <alignment horizontal="center" vertical="center"/>
    </xf>
    <xf numFmtId="0" fontId="46" fillId="15" borderId="1" xfId="0" applyFont="1" applyFill="1" applyBorder="1" applyAlignment="1" applyProtection="1">
      <alignment horizontal="center" vertical="center"/>
    </xf>
    <xf numFmtId="0" fontId="46" fillId="15" borderId="26" xfId="0" applyFont="1" applyFill="1" applyBorder="1" applyAlignment="1" applyProtection="1">
      <alignment horizontal="center" vertical="center"/>
    </xf>
    <xf numFmtId="0" fontId="11" fillId="12" borderId="25" xfId="0" applyFont="1" applyFill="1" applyBorder="1" applyAlignment="1" applyProtection="1">
      <alignment horizontal="center" vertical="center"/>
    </xf>
    <xf numFmtId="0" fontId="11" fillId="12" borderId="1" xfId="0" applyFont="1" applyFill="1" applyBorder="1" applyAlignment="1" applyProtection="1">
      <alignment horizontal="center" vertical="center"/>
    </xf>
    <xf numFmtId="0" fontId="14" fillId="12" borderId="20" xfId="0" applyFont="1" applyFill="1" applyBorder="1" applyAlignment="1" applyProtection="1">
      <alignment horizontal="center" vertical="center" wrapText="1"/>
    </xf>
    <xf numFmtId="0" fontId="14" fillId="12" borderId="21" xfId="0" applyFont="1" applyFill="1" applyBorder="1" applyAlignment="1" applyProtection="1">
      <alignment horizontal="center" vertical="center" wrapText="1"/>
    </xf>
    <xf numFmtId="0" fontId="14" fillId="12" borderId="11" xfId="0" applyFont="1" applyFill="1" applyBorder="1" applyAlignment="1" applyProtection="1">
      <alignment horizontal="center" vertical="center" wrapText="1"/>
    </xf>
    <xf numFmtId="0" fontId="14" fillId="12" borderId="8" xfId="0" applyFont="1" applyFill="1" applyBorder="1" applyAlignment="1" applyProtection="1">
      <alignment horizontal="center" vertical="center" wrapText="1"/>
    </xf>
    <xf numFmtId="0" fontId="12" fillId="0" borderId="22" xfId="5" applyFont="1" applyFill="1" applyBorder="1" applyAlignment="1" applyProtection="1">
      <alignment horizontal="center" vertical="center" wrapText="1"/>
    </xf>
    <xf numFmtId="0" fontId="12" fillId="0" borderId="0" xfId="5"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47"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11" fillId="0" borderId="23" xfId="5" applyFont="1" applyFill="1" applyBorder="1" applyAlignment="1" applyProtection="1">
      <alignment horizontal="center" vertical="center" wrapText="1"/>
    </xf>
    <xf numFmtId="0" fontId="12" fillId="0" borderId="23" xfId="5" applyFont="1" applyFill="1" applyBorder="1" applyAlignment="1" applyProtection="1">
      <alignment horizontal="center" vertical="center" wrapText="1"/>
    </xf>
    <xf numFmtId="0" fontId="12" fillId="0" borderId="24" xfId="5" applyFont="1" applyFill="1" applyBorder="1" applyAlignment="1" applyProtection="1">
      <alignment horizontal="center" vertical="center" wrapText="1"/>
    </xf>
    <xf numFmtId="0" fontId="12" fillId="0" borderId="1" xfId="5" applyFont="1" applyFill="1" applyBorder="1" applyAlignment="1" applyProtection="1">
      <alignment horizontal="center" vertical="center" wrapText="1"/>
    </xf>
    <xf numFmtId="0" fontId="12" fillId="0" borderId="26" xfId="5" applyFont="1" applyFill="1" applyBorder="1" applyAlignment="1" applyProtection="1">
      <alignment horizontal="center" vertical="center" wrapText="1"/>
    </xf>
    <xf numFmtId="0" fontId="15" fillId="12" borderId="5" xfId="0" applyFont="1" applyFill="1" applyBorder="1" applyAlignment="1" applyProtection="1">
      <alignment horizontal="center" vertical="center" wrapText="1"/>
    </xf>
    <xf numFmtId="0" fontId="15" fillId="12" borderId="6" xfId="0" applyFont="1" applyFill="1" applyBorder="1" applyAlignment="1" applyProtection="1">
      <alignment horizontal="center" vertical="center" wrapText="1"/>
    </xf>
    <xf numFmtId="0" fontId="15" fillId="12" borderId="50"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wrapText="1"/>
      <protection locked="0"/>
    </xf>
    <xf numFmtId="0" fontId="15" fillId="7" borderId="25" xfId="0" applyFont="1" applyFill="1" applyBorder="1" applyAlignment="1" applyProtection="1">
      <alignment horizontal="left" vertical="center" wrapText="1"/>
    </xf>
    <xf numFmtId="0" fontId="15" fillId="7" borderId="1" xfId="0" applyFont="1" applyFill="1" applyBorder="1" applyAlignment="1" applyProtection="1">
      <alignment horizontal="left" vertical="center" wrapText="1"/>
    </xf>
    <xf numFmtId="0" fontId="11" fillId="12" borderId="20" xfId="0" applyFont="1" applyFill="1" applyBorder="1" applyAlignment="1" applyProtection="1">
      <alignment horizontal="center" vertical="center" wrapText="1"/>
    </xf>
    <xf numFmtId="0" fontId="11" fillId="12" borderId="21" xfId="0" applyFont="1" applyFill="1" applyBorder="1" applyAlignment="1" applyProtection="1">
      <alignment horizontal="center" vertical="center" wrapText="1"/>
    </xf>
    <xf numFmtId="0" fontId="11" fillId="12" borderId="11" xfId="0" applyFont="1" applyFill="1" applyBorder="1" applyAlignment="1" applyProtection="1">
      <alignment horizontal="center" vertical="center" wrapText="1"/>
    </xf>
    <xf numFmtId="0" fontId="11" fillId="12" borderId="8" xfId="0" applyFont="1" applyFill="1" applyBorder="1" applyAlignment="1" applyProtection="1">
      <alignment horizontal="center" vertical="center" wrapText="1"/>
    </xf>
    <xf numFmtId="0" fontId="15" fillId="12" borderId="20" xfId="0" applyFont="1" applyFill="1" applyBorder="1" applyAlignment="1" applyProtection="1">
      <alignment horizontal="center" vertical="center" wrapText="1"/>
    </xf>
    <xf numFmtId="0" fontId="15" fillId="12" borderId="21" xfId="0" applyFont="1" applyFill="1" applyBorder="1" applyAlignment="1" applyProtection="1">
      <alignment horizontal="center" vertical="center" wrapText="1"/>
    </xf>
    <xf numFmtId="0" fontId="15" fillId="12" borderId="11" xfId="0" applyFont="1" applyFill="1" applyBorder="1" applyAlignment="1" applyProtection="1">
      <alignment horizontal="center" vertical="center" wrapText="1"/>
    </xf>
    <xf numFmtId="0" fontId="15" fillId="12" borderId="8" xfId="0" applyFont="1" applyFill="1" applyBorder="1" applyAlignment="1" applyProtection="1">
      <alignment horizontal="center" vertical="center" wrapText="1"/>
    </xf>
    <xf numFmtId="0" fontId="15" fillId="7" borderId="25" xfId="0" applyFont="1" applyFill="1" applyBorder="1" applyAlignment="1" applyProtection="1">
      <alignment horizontal="left" vertical="center"/>
    </xf>
    <xf numFmtId="0" fontId="15" fillId="7" borderId="1" xfId="0" applyFont="1" applyFill="1" applyBorder="1" applyAlignment="1" applyProtection="1">
      <alignment horizontal="left" vertical="center"/>
    </xf>
    <xf numFmtId="0" fontId="11" fillId="12" borderId="2" xfId="0" applyFont="1" applyFill="1" applyBorder="1" applyAlignment="1" applyProtection="1">
      <alignment horizontal="center" vertical="center" wrapText="1"/>
    </xf>
    <xf numFmtId="0" fontId="11" fillId="12" borderId="4" xfId="0" applyFont="1" applyFill="1" applyBorder="1" applyAlignment="1" applyProtection="1">
      <alignment horizontal="center" vertical="center" wrapText="1"/>
    </xf>
    <xf numFmtId="0" fontId="1"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protection locked="0"/>
    </xf>
    <xf numFmtId="0" fontId="4" fillId="7" borderId="1"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5" fillId="7" borderId="29" xfId="0" applyFont="1" applyFill="1" applyBorder="1" applyAlignment="1" applyProtection="1">
      <alignment horizontal="left" vertical="center" wrapText="1"/>
    </xf>
    <xf numFmtId="0" fontId="15" fillId="7" borderId="21" xfId="0" applyFont="1" applyFill="1" applyBorder="1" applyAlignment="1" applyProtection="1">
      <alignment horizontal="left" vertical="center" wrapText="1"/>
    </xf>
    <xf numFmtId="0" fontId="15" fillId="7" borderId="49" xfId="0" applyFont="1" applyFill="1" applyBorder="1" applyAlignment="1" applyProtection="1">
      <alignment horizontal="left" vertical="center" wrapText="1"/>
    </xf>
    <xf numFmtId="0" fontId="15" fillId="7" borderId="8" xfId="0" applyFont="1" applyFill="1" applyBorder="1" applyAlignment="1" applyProtection="1">
      <alignment horizontal="left" vertical="center" wrapText="1"/>
    </xf>
    <xf numFmtId="0" fontId="14" fillId="7" borderId="2" xfId="0" applyFont="1" applyFill="1" applyBorder="1" applyAlignment="1" applyProtection="1">
      <alignment horizontal="left" vertical="center" wrapText="1"/>
    </xf>
    <xf numFmtId="0" fontId="14" fillId="7" borderId="4" xfId="0" applyFont="1" applyFill="1" applyBorder="1" applyAlignment="1" applyProtection="1">
      <alignment horizontal="left" vertical="center" wrapText="1"/>
    </xf>
    <xf numFmtId="0" fontId="15" fillId="7" borderId="15" xfId="0" applyFont="1" applyFill="1" applyBorder="1" applyAlignment="1" applyProtection="1">
      <alignment horizontal="left" vertical="center" wrapText="1"/>
    </xf>
    <xf numFmtId="0" fontId="15" fillId="7" borderId="10" xfId="0" applyFont="1" applyFill="1" applyBorder="1" applyAlignment="1" applyProtection="1">
      <alignment horizontal="left" vertical="center" wrapText="1"/>
    </xf>
    <xf numFmtId="0" fontId="14" fillId="7" borderId="12" xfId="0" applyFont="1" applyFill="1" applyBorder="1" applyAlignment="1" applyProtection="1">
      <alignment horizontal="left" vertical="center" wrapText="1"/>
    </xf>
    <xf numFmtId="0" fontId="14" fillId="7" borderId="2" xfId="0" applyFont="1" applyFill="1" applyBorder="1" applyAlignment="1" applyProtection="1">
      <alignment vertical="center" wrapText="1"/>
    </xf>
    <xf numFmtId="0" fontId="14" fillId="7" borderId="4" xfId="0" applyFont="1" applyFill="1" applyBorder="1" applyAlignment="1" applyProtection="1">
      <alignment vertical="center" wrapText="1"/>
    </xf>
    <xf numFmtId="0" fontId="15" fillId="7" borderId="51" xfId="0" applyFont="1" applyFill="1" applyBorder="1" applyAlignment="1" applyProtection="1">
      <alignment horizontal="left" vertical="center"/>
    </xf>
    <xf numFmtId="0" fontId="15" fillId="7" borderId="3" xfId="0" applyFont="1" applyFill="1" applyBorder="1" applyAlignment="1" applyProtection="1">
      <alignment horizontal="left" vertical="center"/>
    </xf>
    <xf numFmtId="0" fontId="1" fillId="7" borderId="5"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33" fillId="12" borderId="25" xfId="0" applyFont="1" applyFill="1" applyBorder="1" applyAlignment="1" applyProtection="1">
      <alignment horizontal="center" vertical="center"/>
    </xf>
    <xf numFmtId="0" fontId="33" fillId="12" borderId="1" xfId="0" applyFont="1" applyFill="1" applyBorder="1" applyAlignment="1" applyProtection="1">
      <alignment horizontal="center" vertical="center"/>
    </xf>
    <xf numFmtId="0" fontId="33" fillId="12" borderId="2" xfId="0" applyFont="1" applyFill="1" applyBorder="1" applyAlignment="1" applyProtection="1">
      <alignment horizontal="center" vertical="center" wrapText="1"/>
    </xf>
    <xf numFmtId="0" fontId="33" fillId="12" borderId="4" xfId="0" applyFont="1" applyFill="1" applyBorder="1" applyAlignment="1" applyProtection="1">
      <alignment horizontal="center" vertical="center" wrapText="1"/>
    </xf>
    <xf numFmtId="0" fontId="33" fillId="12" borderId="20" xfId="0" applyFont="1" applyFill="1" applyBorder="1" applyAlignment="1" applyProtection="1">
      <alignment horizontal="center" vertical="center" wrapText="1"/>
    </xf>
    <xf numFmtId="0" fontId="33" fillId="12" borderId="21" xfId="0" applyFont="1" applyFill="1" applyBorder="1" applyAlignment="1" applyProtection="1">
      <alignment horizontal="center" vertical="center" wrapText="1"/>
    </xf>
    <xf numFmtId="0" fontId="33" fillId="12" borderId="11" xfId="0" applyFont="1" applyFill="1" applyBorder="1" applyAlignment="1" applyProtection="1">
      <alignment horizontal="center" vertical="center" wrapText="1"/>
    </xf>
    <xf numFmtId="0" fontId="33" fillId="12" borderId="8" xfId="0" applyFont="1" applyFill="1" applyBorder="1" applyAlignment="1" applyProtection="1">
      <alignment horizontal="center" vertical="center" wrapText="1"/>
    </xf>
    <xf numFmtId="0" fontId="47" fillId="12" borderId="26"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wrapText="1"/>
    </xf>
    <xf numFmtId="0" fontId="47" fillId="12" borderId="1" xfId="0" applyFont="1" applyFill="1" applyBorder="1" applyAlignment="1" applyProtection="1">
      <alignment horizontal="center" vertical="center" wrapText="1"/>
    </xf>
    <xf numFmtId="0" fontId="22" fillId="12" borderId="20" xfId="0" applyFont="1" applyFill="1" applyBorder="1" applyAlignment="1" applyProtection="1">
      <alignment horizontal="center" vertical="center" wrapText="1"/>
    </xf>
    <xf numFmtId="0" fontId="22" fillId="12" borderId="11" xfId="0" applyFont="1" applyFill="1" applyBorder="1" applyAlignment="1" applyProtection="1">
      <alignment horizontal="center" vertical="center" wrapText="1"/>
    </xf>
    <xf numFmtId="0" fontId="15" fillId="7" borderId="51" xfId="0" applyFont="1" applyFill="1" applyBorder="1" applyAlignment="1" applyProtection="1">
      <alignment horizontal="left" vertical="center" wrapText="1"/>
    </xf>
    <xf numFmtId="0" fontId="15" fillId="7" borderId="3" xfId="0" applyFont="1" applyFill="1" applyBorder="1" applyAlignment="1" applyProtection="1">
      <alignment horizontal="left" vertical="center" wrapText="1"/>
    </xf>
    <xf numFmtId="0" fontId="1" fillId="7" borderId="2" xfId="0" applyFont="1" applyFill="1" applyBorder="1" applyAlignment="1" applyProtection="1">
      <alignment vertical="center" wrapText="1"/>
    </xf>
    <xf numFmtId="0" fontId="1" fillId="7" borderId="4" xfId="0" applyFont="1" applyFill="1" applyBorder="1" applyAlignment="1" applyProtection="1">
      <alignment vertical="center" wrapText="1"/>
    </xf>
    <xf numFmtId="0" fontId="1" fillId="7" borderId="2" xfId="0" applyFont="1" applyFill="1" applyBorder="1" applyAlignment="1" applyProtection="1">
      <alignment horizontal="left" vertical="center" wrapText="1"/>
    </xf>
    <xf numFmtId="0" fontId="1" fillId="7" borderId="12" xfId="0" applyFont="1" applyFill="1" applyBorder="1" applyAlignment="1" applyProtection="1">
      <alignment horizontal="left" vertical="center" wrapText="1"/>
    </xf>
    <xf numFmtId="0" fontId="1" fillId="7" borderId="4" xfId="0" applyFont="1" applyFill="1" applyBorder="1" applyAlignment="1" applyProtection="1">
      <alignment horizontal="left" vertical="center" wrapText="1"/>
    </xf>
    <xf numFmtId="0" fontId="4" fillId="16" borderId="5" xfId="0" applyFont="1" applyFill="1" applyBorder="1" applyAlignment="1" applyProtection="1">
      <alignment horizontal="center" vertical="center" wrapText="1"/>
    </xf>
    <xf numFmtId="0" fontId="4" fillId="16" borderId="3" xfId="0" applyFont="1" applyFill="1" applyBorder="1" applyAlignment="1" applyProtection="1">
      <alignment horizontal="center" vertical="center" wrapText="1"/>
    </xf>
    <xf numFmtId="0" fontId="22" fillId="0" borderId="94" xfId="0" applyFont="1" applyFill="1" applyBorder="1" applyAlignment="1" applyProtection="1">
      <alignment horizontal="center" vertical="center" wrapText="1"/>
    </xf>
    <xf numFmtId="0" fontId="22" fillId="0" borderId="113" xfId="0"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wrapText="1"/>
      <protection locked="0"/>
    </xf>
    <xf numFmtId="0" fontId="38" fillId="0" borderId="112" xfId="0" applyFont="1" applyFill="1" applyBorder="1" applyAlignment="1" applyProtection="1">
      <alignment horizontal="center" vertical="center" wrapText="1"/>
      <protection locked="0"/>
    </xf>
    <xf numFmtId="0" fontId="38" fillId="0" borderId="2"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7" borderId="5" xfId="0" applyFont="1" applyFill="1" applyBorder="1" applyAlignment="1" applyProtection="1">
      <alignment horizontal="center" vertical="center" wrapText="1"/>
    </xf>
    <xf numFmtId="0" fontId="37" fillId="7" borderId="3" xfId="0" applyFont="1" applyFill="1" applyBorder="1" applyAlignment="1" applyProtection="1">
      <alignment horizontal="center" vertical="center" wrapText="1"/>
    </xf>
    <xf numFmtId="0" fontId="37" fillId="7" borderId="20" xfId="0" applyFont="1" applyFill="1" applyBorder="1" applyAlignment="1" applyProtection="1">
      <alignment horizontal="center" vertical="center" wrapText="1"/>
    </xf>
    <xf numFmtId="0" fontId="37" fillId="7" borderId="21" xfId="0" applyFont="1" applyFill="1" applyBorder="1" applyAlignment="1" applyProtection="1">
      <alignment horizontal="center" vertical="center" wrapText="1"/>
    </xf>
    <xf numFmtId="0" fontId="37" fillId="7" borderId="9" xfId="0" applyFont="1" applyFill="1" applyBorder="1" applyAlignment="1" applyProtection="1">
      <alignment horizontal="center" vertical="center" wrapText="1"/>
    </xf>
    <xf numFmtId="0" fontId="37" fillId="7" borderId="10" xfId="0" applyFont="1" applyFill="1" applyBorder="1" applyAlignment="1" applyProtection="1">
      <alignment horizontal="center" vertical="center" wrapText="1"/>
    </xf>
    <xf numFmtId="0" fontId="22" fillId="0" borderId="98" xfId="0" applyFont="1" applyFill="1" applyBorder="1" applyAlignment="1" applyProtection="1">
      <alignment horizontal="center" vertical="center" wrapText="1"/>
    </xf>
    <xf numFmtId="0" fontId="38" fillId="0" borderId="97"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7" fillId="7" borderId="11" xfId="0" applyFont="1" applyFill="1" applyBorder="1" applyAlignment="1" applyProtection="1">
      <alignment horizontal="center" vertical="center" wrapText="1"/>
    </xf>
    <xf numFmtId="0" fontId="37" fillId="7" borderId="8"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7" fillId="0" borderId="8"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5" fillId="0" borderId="41"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xf>
    <xf numFmtId="0" fontId="15" fillId="0" borderId="78" xfId="0" applyFont="1" applyFill="1" applyBorder="1" applyAlignment="1" applyProtection="1">
      <alignment horizontal="left" vertical="center" wrapText="1"/>
    </xf>
    <xf numFmtId="0" fontId="1" fillId="12" borderId="2" xfId="0" applyFont="1" applyFill="1" applyBorder="1" applyAlignment="1" applyProtection="1">
      <alignment horizontal="center" vertical="center" wrapText="1"/>
    </xf>
    <xf numFmtId="0" fontId="1" fillId="12" borderId="83" xfId="0" applyFont="1" applyFill="1" applyBorder="1" applyAlignment="1" applyProtection="1">
      <alignment horizontal="center" vertical="center" wrapText="1"/>
    </xf>
    <xf numFmtId="0" fontId="15" fillId="12" borderId="2" xfId="0" applyFont="1" applyFill="1" applyBorder="1" applyAlignment="1" applyProtection="1">
      <alignment horizontal="center" vertical="center" wrapText="1"/>
    </xf>
    <xf numFmtId="0" fontId="15" fillId="12" borderId="83" xfId="0" applyFont="1" applyFill="1" applyBorder="1" applyAlignment="1" applyProtection="1">
      <alignment horizontal="center" vertical="center" wrapText="1"/>
    </xf>
    <xf numFmtId="0" fontId="4" fillId="16" borderId="79" xfId="0" applyFont="1" applyFill="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7" fillId="16" borderId="3"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1" fillId="12" borderId="75" xfId="0" applyFont="1" applyFill="1" applyBorder="1" applyAlignment="1" applyProtection="1">
      <alignment horizontal="center" vertical="center"/>
    </xf>
    <xf numFmtId="0" fontId="11" fillId="12" borderId="42" xfId="0" applyFont="1" applyFill="1" applyBorder="1" applyAlignment="1" applyProtection="1">
      <alignment horizontal="center" vertical="center"/>
    </xf>
    <xf numFmtId="0" fontId="11" fillId="12" borderId="87" xfId="0" applyFont="1" applyFill="1" applyBorder="1" applyAlignment="1" applyProtection="1">
      <alignment horizontal="center" vertical="center"/>
    </xf>
    <xf numFmtId="0" fontId="11" fillId="12" borderId="85" xfId="0" applyFont="1" applyFill="1" applyBorder="1" applyAlignment="1" applyProtection="1">
      <alignment horizontal="center" vertical="center" wrapText="1"/>
    </xf>
    <xf numFmtId="0" fontId="11" fillId="12" borderId="12" xfId="0" applyFont="1" applyFill="1" applyBorder="1" applyAlignment="1" applyProtection="1">
      <alignment horizontal="center" vertical="center" wrapText="1"/>
    </xf>
    <xf numFmtId="0" fontId="11" fillId="12" borderId="83" xfId="0" applyFont="1" applyFill="1" applyBorder="1" applyAlignment="1" applyProtection="1">
      <alignment horizontal="center" vertical="center" wrapText="1"/>
    </xf>
    <xf numFmtId="0" fontId="15" fillId="12" borderId="86" xfId="0" applyFont="1" applyFill="1" applyBorder="1" applyAlignment="1" applyProtection="1">
      <alignment horizontal="center" vertical="center" wrapText="1"/>
    </xf>
    <xf numFmtId="0" fontId="15" fillId="12" borderId="33" xfId="0" applyFont="1" applyFill="1" applyBorder="1" applyAlignment="1" applyProtection="1">
      <alignment horizontal="center" vertical="center" wrapText="1"/>
    </xf>
    <xf numFmtId="0" fontId="15" fillId="12" borderId="9" xfId="0" applyFont="1" applyFill="1" applyBorder="1" applyAlignment="1" applyProtection="1">
      <alignment horizontal="center" vertical="center" wrapText="1"/>
    </xf>
    <xf numFmtId="0" fontId="15" fillId="12" borderId="43" xfId="0" applyFont="1" applyFill="1" applyBorder="1" applyAlignment="1" applyProtection="1">
      <alignment horizontal="center" vertical="center" wrapText="1"/>
    </xf>
    <xf numFmtId="0" fontId="15" fillId="12" borderId="84" xfId="0" applyFont="1" applyFill="1" applyBorder="1" applyAlignment="1" applyProtection="1">
      <alignment horizontal="center" vertical="center" wrapText="1"/>
    </xf>
    <xf numFmtId="0" fontId="15" fillId="12" borderId="88" xfId="0" applyFont="1" applyFill="1" applyBorder="1" applyAlignment="1" applyProtection="1">
      <alignment horizontal="center" vertical="center" wrapText="1"/>
    </xf>
    <xf numFmtId="0" fontId="4" fillId="12" borderId="73" xfId="0" applyFont="1" applyFill="1" applyBorder="1" applyAlignment="1" applyProtection="1">
      <alignment horizontal="center" vertical="center" wrapText="1"/>
    </xf>
    <xf numFmtId="0" fontId="4" fillId="12" borderId="95" xfId="0" applyFont="1" applyFill="1" applyBorder="1" applyAlignment="1" applyProtection="1">
      <alignment horizontal="center" vertical="center" wrapText="1"/>
    </xf>
    <xf numFmtId="0" fontId="37" fillId="12" borderId="117" xfId="0" applyFont="1" applyFill="1" applyBorder="1" applyAlignment="1" applyProtection="1">
      <alignment horizontal="center" vertical="center" wrapText="1"/>
    </xf>
    <xf numFmtId="0" fontId="37" fillId="12" borderId="120" xfId="0" applyFont="1" applyFill="1" applyBorder="1" applyAlignment="1" applyProtection="1">
      <alignment horizontal="center" vertical="center" wrapText="1"/>
    </xf>
    <xf numFmtId="0" fontId="37" fillId="12" borderId="118" xfId="0" applyFont="1" applyFill="1" applyBorder="1" applyAlignment="1" applyProtection="1">
      <alignment horizontal="center" vertical="center" wrapText="1"/>
    </xf>
    <xf numFmtId="0" fontId="37" fillId="12" borderId="114"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12" fillId="0" borderId="39" xfId="5" applyFont="1" applyFill="1" applyBorder="1" applyAlignment="1" applyProtection="1">
      <alignment horizontal="center" vertical="center" wrapText="1"/>
    </xf>
    <xf numFmtId="0" fontId="12" fillId="0" borderId="43" xfId="5" applyFont="1" applyFill="1" applyBorder="1" applyAlignment="1" applyProtection="1">
      <alignment horizontal="center" vertical="center" wrapText="1"/>
    </xf>
    <xf numFmtId="0" fontId="29" fillId="2" borderId="42" xfId="0" applyFont="1" applyFill="1" applyBorder="1" applyAlignment="1" applyProtection="1">
      <alignment horizontal="center" vertical="center" wrapText="1"/>
    </xf>
    <xf numFmtId="0" fontId="29" fillId="2" borderId="43" xfId="0" applyFont="1" applyFill="1" applyBorder="1" applyAlignment="1" applyProtection="1">
      <alignment horizontal="center" vertical="center" wrapText="1"/>
    </xf>
    <xf numFmtId="0" fontId="46" fillId="5" borderId="81" xfId="0" applyFont="1" applyFill="1" applyBorder="1" applyAlignment="1" applyProtection="1">
      <alignment horizontal="center" vertical="center"/>
    </xf>
    <xf numFmtId="0" fontId="46" fillId="5" borderId="74" xfId="0" applyFont="1" applyFill="1" applyBorder="1" applyAlignment="1" applyProtection="1">
      <alignment horizontal="center" vertical="center"/>
    </xf>
    <xf numFmtId="0" fontId="46" fillId="5" borderId="116" xfId="0" applyFont="1" applyFill="1" applyBorder="1" applyAlignment="1" applyProtection="1">
      <alignment horizontal="center" vertical="center"/>
    </xf>
    <xf numFmtId="0" fontId="9" fillId="0" borderId="75" xfId="0" applyFont="1" applyFill="1" applyBorder="1" applyAlignment="1" applyProtection="1">
      <alignment horizontal="center" vertical="center"/>
    </xf>
    <xf numFmtId="0" fontId="9" fillId="0" borderId="77"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10" fillId="11" borderId="35" xfId="5" applyFont="1" applyFill="1" applyBorder="1" applyAlignment="1" applyProtection="1">
      <alignment horizontal="center" vertical="center" wrapText="1"/>
    </xf>
    <xf numFmtId="0" fontId="11" fillId="0" borderId="35" xfId="5" applyFont="1" applyFill="1" applyBorder="1" applyAlignment="1" applyProtection="1">
      <alignment horizontal="center" vertical="center" wrapText="1"/>
    </xf>
    <xf numFmtId="0" fontId="37" fillId="0" borderId="73" xfId="0" applyFont="1" applyFill="1" applyBorder="1" applyAlignment="1" applyProtection="1">
      <alignment horizontal="center" vertical="center" wrapText="1"/>
    </xf>
    <xf numFmtId="0" fontId="37" fillId="0" borderId="97" xfId="0" applyFont="1" applyFill="1" applyBorder="1" applyAlignment="1" applyProtection="1">
      <alignment horizontal="center" vertical="center" wrapText="1"/>
    </xf>
    <xf numFmtId="0" fontId="27" fillId="12" borderId="34" xfId="0" applyFont="1" applyFill="1" applyBorder="1" applyAlignment="1" applyProtection="1">
      <alignment horizontal="center" vertical="center" wrapText="1"/>
    </xf>
    <xf numFmtId="0" fontId="27" fillId="12" borderId="35" xfId="0" applyFont="1" applyFill="1" applyBorder="1" applyAlignment="1" applyProtection="1">
      <alignment horizontal="center" vertical="center" wrapText="1"/>
    </xf>
    <xf numFmtId="0" fontId="27" fillId="12" borderId="36" xfId="0" applyFont="1" applyFill="1" applyBorder="1" applyAlignment="1" applyProtection="1">
      <alignment horizontal="center" vertical="center" wrapText="1"/>
    </xf>
    <xf numFmtId="0" fontId="37" fillId="12" borderId="119" xfId="0" applyFont="1" applyFill="1" applyBorder="1" applyAlignment="1" applyProtection="1">
      <alignment horizontal="center" vertical="center" wrapText="1"/>
    </xf>
    <xf numFmtId="0" fontId="37" fillId="12" borderId="121" xfId="0" applyFont="1" applyFill="1" applyBorder="1" applyAlignment="1" applyProtection="1">
      <alignment horizontal="center" vertical="center" wrapText="1"/>
    </xf>
    <xf numFmtId="0" fontId="33" fillId="12" borderId="94" xfId="0" applyFont="1" applyFill="1" applyBorder="1" applyAlignment="1" applyProtection="1">
      <alignment horizontal="center" vertical="center" wrapText="1"/>
    </xf>
    <xf numFmtId="0" fontId="33" fillId="12" borderId="96" xfId="0" applyFont="1" applyFill="1" applyBorder="1" applyAlignment="1" applyProtection="1">
      <alignment horizontal="center" vertical="center" wrapText="1"/>
    </xf>
    <xf numFmtId="0" fontId="1" fillId="12" borderId="80" xfId="0" applyFont="1" applyFill="1" applyBorder="1" applyAlignment="1" applyProtection="1">
      <alignment horizontal="center" vertical="center" wrapText="1"/>
    </xf>
    <xf numFmtId="0" fontId="1" fillId="12" borderId="3" xfId="0" applyFont="1" applyFill="1" applyBorder="1" applyAlignment="1" applyProtection="1">
      <alignment horizontal="center" vertical="center" wrapText="1"/>
    </xf>
    <xf numFmtId="0" fontId="1" fillId="12" borderId="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37" fillId="0" borderId="112"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79" xfId="0" applyFont="1" applyFill="1" applyBorder="1" applyAlignment="1" applyProtection="1">
      <alignment horizontal="center" vertical="center" wrapText="1"/>
    </xf>
    <xf numFmtId="0" fontId="1" fillId="0" borderId="73" xfId="0" applyFont="1" applyFill="1" applyBorder="1" applyAlignment="1" applyProtection="1">
      <alignment horizontal="center" vertical="center" wrapText="1"/>
      <protection locked="0"/>
    </xf>
    <xf numFmtId="0" fontId="1" fillId="0" borderId="112" xfId="0" applyFont="1" applyFill="1" applyBorder="1" applyAlignment="1" applyProtection="1">
      <alignment horizontal="center" vertical="center" wrapText="1"/>
      <protection locked="0"/>
    </xf>
    <xf numFmtId="0" fontId="1" fillId="0" borderId="97"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94" xfId="0" applyFont="1" applyFill="1" applyBorder="1" applyAlignment="1" applyProtection="1">
      <alignment horizontal="center" vertical="center" wrapText="1"/>
      <protection locked="0"/>
    </xf>
    <xf numFmtId="0" fontId="1" fillId="0" borderId="113" xfId="0" applyFont="1" applyFill="1" applyBorder="1" applyAlignment="1" applyProtection="1">
      <alignment horizontal="center" vertical="center" wrapText="1"/>
      <protection locked="0"/>
    </xf>
    <xf numFmtId="0" fontId="1" fillId="0" borderId="98" xfId="0" applyFont="1" applyFill="1" applyBorder="1" applyAlignment="1" applyProtection="1">
      <alignment horizontal="center" vertical="center" wrapText="1"/>
      <protection locked="0"/>
    </xf>
    <xf numFmtId="0" fontId="37" fillId="0" borderId="5" xfId="0" applyFont="1" applyFill="1" applyBorder="1" applyAlignment="1" applyProtection="1">
      <alignment horizontal="center" vertical="center" wrapText="1"/>
    </xf>
    <xf numFmtId="0" fontId="37" fillId="0" borderId="3" xfId="0" applyFont="1" applyFill="1" applyBorder="1" applyAlignment="1" applyProtection="1">
      <alignment horizontal="center" vertical="center" wrapText="1"/>
    </xf>
    <xf numFmtId="0" fontId="1" fillId="0" borderId="92" xfId="0" applyFont="1" applyFill="1" applyBorder="1" applyAlignment="1" applyProtection="1">
      <alignment horizontal="center" vertical="center" wrapText="1"/>
    </xf>
    <xf numFmtId="0" fontId="1" fillId="0" borderId="93" xfId="0" applyFont="1" applyFill="1" applyBorder="1" applyAlignment="1" applyProtection="1">
      <alignment horizontal="center" vertical="center" wrapText="1"/>
    </xf>
    <xf numFmtId="0" fontId="37" fillId="0" borderId="92" xfId="0" applyFont="1" applyFill="1" applyBorder="1" applyAlignment="1" applyProtection="1">
      <alignment horizontal="center" vertical="center" wrapText="1"/>
    </xf>
    <xf numFmtId="0" fontId="37" fillId="0" borderId="90"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37" fillId="12" borderId="75" xfId="0" applyFont="1" applyFill="1" applyBorder="1" applyAlignment="1" applyProtection="1">
      <alignment horizontal="center" vertical="center" wrapText="1"/>
    </xf>
    <xf numFmtId="0" fontId="37" fillId="12" borderId="33" xfId="0" applyFont="1" applyFill="1" applyBorder="1" applyAlignment="1" applyProtection="1">
      <alignment horizontal="center" vertical="center" wrapText="1"/>
    </xf>
    <xf numFmtId="0" fontId="37" fillId="12" borderId="78" xfId="0" applyFont="1" applyFill="1" applyBorder="1" applyAlignment="1" applyProtection="1">
      <alignment horizontal="center" vertical="center" wrapText="1"/>
    </xf>
    <xf numFmtId="0" fontId="37" fillId="12" borderId="40" xfId="0" applyFont="1" applyFill="1" applyBorder="1" applyAlignment="1" applyProtection="1">
      <alignment horizontal="center" vertical="center" wrapText="1"/>
    </xf>
    <xf numFmtId="0" fontId="37" fillId="12" borderId="76" xfId="0" applyFont="1" applyFill="1" applyBorder="1" applyAlignment="1" applyProtection="1">
      <alignment horizontal="center" vertical="center" wrapText="1"/>
    </xf>
    <xf numFmtId="0" fontId="37" fillId="12" borderId="7" xfId="0" applyFont="1" applyFill="1" applyBorder="1" applyAlignment="1" applyProtection="1">
      <alignment horizontal="center" vertical="center" wrapText="1"/>
    </xf>
    <xf numFmtId="0" fontId="15" fillId="12" borderId="96" xfId="0" applyFont="1" applyFill="1" applyBorder="1" applyAlignment="1" applyProtection="1">
      <alignment horizontal="center" vertical="center" wrapText="1"/>
    </xf>
    <xf numFmtId="0" fontId="33" fillId="12" borderId="100" xfId="0" applyFont="1" applyFill="1" applyBorder="1" applyAlignment="1" applyProtection="1">
      <alignment horizontal="center" vertical="center" wrapText="1"/>
    </xf>
    <xf numFmtId="0" fontId="33" fillId="12" borderId="101" xfId="0" applyFont="1" applyFill="1" applyBorder="1" applyAlignment="1" applyProtection="1">
      <alignment horizontal="center" vertical="center" wrapText="1"/>
    </xf>
    <xf numFmtId="0" fontId="33" fillId="12" borderId="102" xfId="0" applyFont="1" applyFill="1" applyBorder="1" applyAlignment="1" applyProtection="1">
      <alignment horizontal="center" vertical="center" wrapText="1"/>
    </xf>
    <xf numFmtId="0" fontId="39" fillId="12" borderId="106" xfId="0" applyFont="1" applyFill="1" applyBorder="1" applyAlignment="1" applyProtection="1">
      <alignment horizontal="center" vertical="center" wrapText="1"/>
    </xf>
    <xf numFmtId="0" fontId="1" fillId="12" borderId="10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38" fillId="0" borderId="94" xfId="0" applyFont="1" applyFill="1" applyBorder="1" applyAlignment="1" applyProtection="1">
      <alignment horizontal="center" vertical="center" wrapText="1"/>
    </xf>
    <xf numFmtId="0" fontId="38" fillId="0" borderId="113" xfId="0" applyFont="1" applyFill="1" applyBorder="1" applyAlignment="1" applyProtection="1">
      <alignment horizontal="center" vertical="center" wrapText="1"/>
    </xf>
    <xf numFmtId="0" fontId="38" fillId="0" borderId="98" xfId="0" applyFont="1" applyFill="1" applyBorder="1" applyAlignment="1" applyProtection="1">
      <alignment horizontal="center" vertical="center" wrapText="1"/>
    </xf>
    <xf numFmtId="0" fontId="37" fillId="0" borderId="94" xfId="0" applyFont="1" applyFill="1" applyBorder="1" applyAlignment="1" applyProtection="1">
      <alignment horizontal="center" vertical="center" wrapText="1"/>
    </xf>
    <xf numFmtId="0" fontId="37" fillId="0" borderId="113" xfId="0" applyFont="1" applyFill="1" applyBorder="1" applyAlignment="1" applyProtection="1">
      <alignment horizontal="center" vertical="center" wrapText="1"/>
    </xf>
    <xf numFmtId="0" fontId="37" fillId="0" borderId="98"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5" fillId="0" borderId="73" xfId="0" applyFont="1" applyFill="1" applyBorder="1" applyAlignment="1" applyProtection="1">
      <alignment horizontal="center" vertical="center" wrapText="1"/>
    </xf>
    <xf numFmtId="0" fontId="15" fillId="0" borderId="112" xfId="0" applyFont="1" applyFill="1" applyBorder="1" applyAlignment="1" applyProtection="1">
      <alignment horizontal="center" vertical="center" wrapText="1"/>
    </xf>
    <xf numFmtId="0" fontId="15" fillId="0" borderId="97" xfId="0" applyFont="1" applyFill="1" applyBorder="1" applyAlignment="1" applyProtection="1">
      <alignment horizontal="center" vertical="center" wrapText="1"/>
    </xf>
    <xf numFmtId="0" fontId="38" fillId="0" borderId="106" xfId="0" applyFont="1" applyFill="1" applyBorder="1" applyAlignment="1" applyProtection="1">
      <alignment horizontal="center" vertical="center" wrapText="1"/>
    </xf>
    <xf numFmtId="0" fontId="38" fillId="0" borderId="123" xfId="0" applyFont="1" applyFill="1" applyBorder="1" applyAlignment="1" applyProtection="1">
      <alignment horizontal="center" vertical="center" wrapText="1"/>
    </xf>
    <xf numFmtId="0" fontId="38" fillId="0" borderId="108" xfId="0" applyFont="1" applyFill="1" applyBorder="1" applyAlignment="1" applyProtection="1">
      <alignment horizontal="center" vertical="center" wrapText="1"/>
    </xf>
    <xf numFmtId="0" fontId="1" fillId="0" borderId="2" xfId="0" applyFont="1" applyBorder="1" applyAlignment="1" applyProtection="1">
      <alignment horizontal="center" vertical="center" textRotation="90"/>
    </xf>
    <xf numFmtId="0" fontId="1" fillId="0" borderId="4" xfId="0" applyFont="1" applyBorder="1" applyAlignment="1" applyProtection="1">
      <alignment horizontal="center" vertical="center" textRotation="90"/>
    </xf>
    <xf numFmtId="0" fontId="1" fillId="0" borderId="2" xfId="0" applyFont="1" applyFill="1" applyBorder="1" applyAlignment="1" applyProtection="1">
      <alignment horizontal="center" vertical="center" textRotation="90"/>
    </xf>
    <xf numFmtId="0" fontId="1" fillId="0" borderId="4" xfId="0" applyFont="1" applyFill="1" applyBorder="1" applyAlignment="1" applyProtection="1">
      <alignment horizontal="center" vertical="center" textRotation="90"/>
    </xf>
    <xf numFmtId="0" fontId="1" fillId="0" borderId="52" xfId="0" applyFont="1" applyBorder="1" applyAlignment="1" applyProtection="1">
      <alignment horizontal="center" vertical="center" textRotation="90"/>
    </xf>
    <xf numFmtId="0" fontId="1" fillId="0" borderId="53" xfId="0" applyFont="1" applyBorder="1" applyAlignment="1" applyProtection="1">
      <alignment horizontal="center" vertical="center" textRotation="90"/>
    </xf>
    <xf numFmtId="0" fontId="1" fillId="0" borderId="2"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 fillId="0" borderId="60" xfId="0" applyFont="1" applyBorder="1" applyAlignment="1" applyProtection="1">
      <alignment horizontal="center" vertical="center" textRotation="90"/>
    </xf>
    <xf numFmtId="0" fontId="1" fillId="0" borderId="12" xfId="0" applyFont="1" applyFill="1" applyBorder="1" applyAlignment="1" applyProtection="1">
      <alignment horizontal="center" vertical="center" textRotation="90"/>
    </xf>
    <xf numFmtId="0" fontId="1" fillId="0" borderId="12" xfId="0" applyFont="1" applyBorder="1" applyAlignment="1" applyProtection="1">
      <alignment horizontal="center" vertical="center" textRotation="90"/>
    </xf>
    <xf numFmtId="0" fontId="1" fillId="0" borderId="2"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8" fillId="0" borderId="57" xfId="0" applyFont="1" applyFill="1" applyBorder="1" applyAlignment="1" applyProtection="1">
      <alignment horizontal="center" vertical="center"/>
    </xf>
    <xf numFmtId="0" fontId="8" fillId="0" borderId="58"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2" fillId="5" borderId="25" xfId="0" applyFont="1" applyFill="1" applyBorder="1" applyAlignment="1" applyProtection="1">
      <alignment horizontal="left" vertical="center" wrapText="1"/>
    </xf>
    <xf numFmtId="0" fontId="2" fillId="5" borderId="122"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56"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5" borderId="63" xfId="0" applyFont="1" applyFill="1" applyBorder="1" applyAlignment="1" applyProtection="1">
      <alignment horizontal="center" vertical="center" wrapText="1"/>
    </xf>
    <xf numFmtId="0" fontId="2" fillId="5" borderId="57" xfId="0" applyFont="1" applyFill="1" applyBorder="1" applyAlignment="1" applyProtection="1">
      <alignment vertical="center" wrapText="1"/>
    </xf>
    <xf numFmtId="0" fontId="2" fillId="5" borderId="58" xfId="0" applyFont="1" applyFill="1" applyBorder="1" applyAlignment="1" applyProtection="1">
      <alignment vertical="center" wrapText="1"/>
    </xf>
    <xf numFmtId="0" fontId="2" fillId="5" borderId="59" xfId="0" applyFont="1" applyFill="1" applyBorder="1" applyAlignment="1" applyProtection="1">
      <alignment vertical="center" wrapText="1"/>
    </xf>
    <xf numFmtId="0" fontId="2" fillId="5" borderId="57" xfId="0" applyFont="1" applyFill="1" applyBorder="1" applyAlignment="1" applyProtection="1">
      <alignment horizontal="left" vertical="center" wrapText="1"/>
    </xf>
    <xf numFmtId="0" fontId="2" fillId="5" borderId="58" xfId="0" applyFont="1" applyFill="1" applyBorder="1" applyAlignment="1" applyProtection="1">
      <alignment horizontal="left" vertical="center" wrapText="1"/>
    </xf>
    <xf numFmtId="0" fontId="2" fillId="5" borderId="59" xfId="0" applyFont="1" applyFill="1" applyBorder="1" applyAlignment="1" applyProtection="1">
      <alignment horizontal="left" vertical="center" wrapText="1"/>
    </xf>
    <xf numFmtId="9" fontId="1" fillId="0" borderId="2" xfId="0" applyNumberFormat="1" applyFont="1" applyFill="1" applyBorder="1" applyAlignment="1" applyProtection="1">
      <alignment horizontal="center" vertical="center"/>
    </xf>
    <xf numFmtId="9" fontId="1" fillId="0" borderId="52" xfId="0" applyNumberFormat="1" applyFont="1" applyFill="1" applyBorder="1" applyAlignment="1" applyProtection="1">
      <alignment horizontal="center" vertical="center"/>
    </xf>
    <xf numFmtId="0" fontId="1" fillId="0" borderId="53" xfId="0" applyFont="1" applyFill="1" applyBorder="1" applyAlignment="1" applyProtection="1">
      <alignment horizontal="center" vertical="center"/>
    </xf>
    <xf numFmtId="0" fontId="1" fillId="16" borderId="5" xfId="0" applyFont="1" applyFill="1" applyBorder="1" applyAlignment="1" applyProtection="1">
      <alignment horizontal="center" vertical="center" wrapText="1"/>
    </xf>
    <xf numFmtId="0" fontId="1" fillId="16" borderId="6" xfId="0" applyFont="1" applyFill="1" applyBorder="1" applyAlignment="1" applyProtection="1">
      <alignment horizontal="center" vertical="center" wrapText="1"/>
    </xf>
    <xf numFmtId="0" fontId="1" fillId="16" borderId="50"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textRotation="90"/>
    </xf>
    <xf numFmtId="0" fontId="1" fillId="0" borderId="26" xfId="0" applyFont="1" applyBorder="1" applyAlignment="1" applyProtection="1">
      <alignment horizontal="center" vertical="center" textRotation="90"/>
    </xf>
    <xf numFmtId="0" fontId="8" fillId="0" borderId="25"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vertical="center" textRotation="90"/>
    </xf>
    <xf numFmtId="0" fontId="1" fillId="0" borderId="1" xfId="0" applyFont="1" applyFill="1" applyBorder="1" applyAlignment="1" applyProtection="1">
      <alignment vertical="center" textRotation="90"/>
    </xf>
    <xf numFmtId="9" fontId="1" fillId="0" borderId="4" xfId="0" applyNumberFormat="1"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60"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 fillId="0" borderId="52" xfId="0" applyFont="1" applyFill="1" applyBorder="1" applyAlignment="1" applyProtection="1">
      <alignment horizontal="center" vertical="center" textRotation="90"/>
    </xf>
    <xf numFmtId="0" fontId="1" fillId="0" borderId="53" xfId="0" applyFont="1" applyFill="1" applyBorder="1" applyAlignment="1" applyProtection="1">
      <alignment horizontal="center" vertical="center" textRotation="90"/>
    </xf>
    <xf numFmtId="0" fontId="10" fillId="0" borderId="55" xfId="5" applyFont="1" applyFill="1" applyBorder="1" applyAlignment="1" applyProtection="1">
      <alignment horizontal="center" vertical="center" wrapText="1"/>
    </xf>
    <xf numFmtId="0" fontId="10" fillId="0" borderId="56"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10" fillId="0" borderId="50" xfId="5" applyFont="1" applyFill="1" applyBorder="1" applyAlignment="1" applyProtection="1">
      <alignment horizontal="center" vertical="center" wrapText="1"/>
    </xf>
    <xf numFmtId="0" fontId="10" fillId="0" borderId="22" xfId="5" applyFont="1" applyFill="1" applyBorder="1" applyAlignment="1" applyProtection="1">
      <alignment horizontal="center" vertical="center" wrapText="1"/>
    </xf>
    <xf numFmtId="0" fontId="10" fillId="0" borderId="27"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wrapText="1"/>
    </xf>
    <xf numFmtId="0" fontId="10" fillId="0" borderId="16" xfId="5" applyFont="1" applyFill="1" applyBorder="1" applyAlignment="1" applyProtection="1">
      <alignment horizontal="center" vertical="center" wrapText="1"/>
    </xf>
    <xf numFmtId="0" fontId="37" fillId="10" borderId="62" xfId="0" applyFont="1" applyFill="1" applyBorder="1" applyAlignment="1" applyProtection="1">
      <alignment horizontal="center" vertical="center" wrapText="1"/>
    </xf>
    <xf numFmtId="0" fontId="37" fillId="10" borderId="64" xfId="0" applyFont="1" applyFill="1" applyBorder="1" applyAlignment="1" applyProtection="1">
      <alignment horizontal="center" vertical="center"/>
    </xf>
    <xf numFmtId="0" fontId="37" fillId="10" borderId="61" xfId="0" applyFont="1" applyFill="1" applyBorder="1" applyAlignment="1" applyProtection="1">
      <alignment horizontal="center" vertical="center"/>
    </xf>
    <xf numFmtId="0" fontId="10" fillId="11" borderId="55" xfId="5" applyFont="1" applyFill="1" applyBorder="1" applyAlignment="1" applyProtection="1">
      <alignment horizontal="center" vertical="center" wrapText="1"/>
    </xf>
    <xf numFmtId="0" fontId="10" fillId="11" borderId="6" xfId="5" applyFont="1" applyFill="1" applyBorder="1" applyAlignment="1" applyProtection="1">
      <alignment horizontal="center" vertical="center" wrapText="1"/>
    </xf>
    <xf numFmtId="0" fontId="10" fillId="11" borderId="0" xfId="5" applyFont="1" applyFill="1" applyBorder="1" applyAlignment="1" applyProtection="1">
      <alignment horizontal="center" vertical="center" wrapText="1"/>
    </xf>
    <xf numFmtId="9" fontId="1" fillId="0" borderId="12" xfId="0" applyNumberFormat="1" applyFont="1" applyFill="1" applyBorder="1" applyAlignment="1" applyProtection="1">
      <alignment horizontal="center" vertical="center"/>
    </xf>
    <xf numFmtId="0" fontId="2" fillId="5" borderId="57"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cellStyle name="Porcentaje" xfId="7" builtinId="5"/>
  </cellStyles>
  <dxfs count="15">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359569</xdr:colOff>
      <xdr:row>2</xdr:row>
      <xdr:rowOff>384944</xdr:rowOff>
    </xdr:from>
    <xdr:to>
      <xdr:col>2</xdr:col>
      <xdr:colOff>708713</xdr:colOff>
      <xdr:row>5</xdr:row>
      <xdr:rowOff>171449</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569" y="775469"/>
          <a:ext cx="1292119" cy="986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xdr:colOff>
      <xdr:row>9</xdr:row>
      <xdr:rowOff>152400</xdr:rowOff>
    </xdr:from>
    <xdr:to>
      <xdr:col>5</xdr:col>
      <xdr:colOff>876300</xdr:colOff>
      <xdr:row>13</xdr:row>
      <xdr:rowOff>476250</xdr:rowOff>
    </xdr:to>
    <xdr:sp macro="" textlink="">
      <xdr:nvSpPr>
        <xdr:cNvPr id="3" name="Rectángulo 2"/>
        <xdr:cNvSpPr/>
      </xdr:nvSpPr>
      <xdr:spPr>
        <a:xfrm>
          <a:off x="3114675" y="3476625"/>
          <a:ext cx="1676400" cy="2762250"/>
        </a:xfrm>
        <a:prstGeom prst="rect">
          <a:avLst/>
        </a:prstGeom>
        <a:noFill/>
        <a:ln w="762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314325</xdr:colOff>
      <xdr:row>11</xdr:row>
      <xdr:rowOff>552450</xdr:rowOff>
    </xdr:from>
    <xdr:to>
      <xdr:col>5</xdr:col>
      <xdr:colOff>685800</xdr:colOff>
      <xdr:row>13</xdr:row>
      <xdr:rowOff>361950</xdr:rowOff>
    </xdr:to>
    <xdr:sp macro="" textlink="">
      <xdr:nvSpPr>
        <xdr:cNvPr id="4" name="CuadroTexto 3"/>
        <xdr:cNvSpPr txBox="1"/>
      </xdr:nvSpPr>
      <xdr:spPr>
        <a:xfrm>
          <a:off x="3362325" y="5095875"/>
          <a:ext cx="12382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solidFill>
              <a:latin typeface="Times New Roman" panose="02020603050405020304" pitchFamily="18" charset="0"/>
              <a:cs typeface="Times New Roman" panose="02020603050405020304" pitchFamily="18" charset="0"/>
            </a:rPr>
            <a:t>No aplica para los riesgos de corrupción</a:t>
          </a:r>
        </a:p>
      </xdr:txBody>
    </xdr:sp>
    <xdr:clientData/>
  </xdr:twoCellAnchor>
  <xdr:twoCellAnchor editAs="oneCell">
    <xdr:from>
      <xdr:col>12</xdr:col>
      <xdr:colOff>542925</xdr:colOff>
      <xdr:row>116</xdr:row>
      <xdr:rowOff>95250</xdr:rowOff>
    </xdr:from>
    <xdr:to>
      <xdr:col>16</xdr:col>
      <xdr:colOff>389465</xdr:colOff>
      <xdr:row>118</xdr:row>
      <xdr:rowOff>83969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1106150" y="39042975"/>
          <a:ext cx="2894540" cy="369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207169</xdr:colOff>
      <xdr:row>2</xdr:row>
      <xdr:rowOff>442095</xdr:rowOff>
    </xdr:from>
    <xdr:to>
      <xdr:col>2</xdr:col>
      <xdr:colOff>752475</xdr:colOff>
      <xdr:row>5</xdr:row>
      <xdr:rowOff>152401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169" y="832620"/>
          <a:ext cx="1488281" cy="91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733425</xdr:colOff>
      <xdr:row>17</xdr:row>
      <xdr:rowOff>133350</xdr:rowOff>
    </xdr:from>
    <xdr:to>
      <xdr:col>15</xdr:col>
      <xdr:colOff>579965</xdr:colOff>
      <xdr:row>19</xdr:row>
      <xdr:rowOff>122069</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0344150" y="9658350"/>
          <a:ext cx="2894540" cy="3697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4</xdr:row>
      <xdr:rowOff>123825</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644" y="889770"/>
          <a:ext cx="1488281" cy="82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637701</xdr:colOff>
      <xdr:row>49</xdr:row>
      <xdr:rowOff>238125</xdr:rowOff>
    </xdr:from>
    <xdr:to>
      <xdr:col>12</xdr:col>
      <xdr:colOff>2123015</xdr:colOff>
      <xdr:row>51</xdr:row>
      <xdr:rowOff>152401</xdr:rowOff>
    </xdr:to>
    <xdr:pic>
      <xdr:nvPicPr>
        <xdr:cNvPr id="3" name="Imagen 2">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7296926" y="21574125"/>
          <a:ext cx="3952289" cy="50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64294</xdr:colOff>
      <xdr:row>2</xdr:row>
      <xdr:rowOff>257175</xdr:rowOff>
    </xdr:from>
    <xdr:to>
      <xdr:col>3</xdr:col>
      <xdr:colOff>674571</xdr:colOff>
      <xdr:row>5</xdr:row>
      <xdr:rowOff>221456</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7394" y="647700"/>
          <a:ext cx="1600877" cy="1164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745332</xdr:colOff>
      <xdr:row>45</xdr:row>
      <xdr:rowOff>150019</xdr:rowOff>
    </xdr:from>
    <xdr:to>
      <xdr:col>16</xdr:col>
      <xdr:colOff>551390</xdr:colOff>
      <xdr:row>47</xdr:row>
      <xdr:rowOff>91113</xdr:rowOff>
    </xdr:to>
    <xdr:pic>
      <xdr:nvPicPr>
        <xdr:cNvPr id="3" name="Imagen 2">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15854363" y="39654957"/>
          <a:ext cx="2889777" cy="3697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1078707</xdr:colOff>
      <xdr:row>44</xdr:row>
      <xdr:rowOff>150019</xdr:rowOff>
    </xdr:from>
    <xdr:to>
      <xdr:col>29</xdr:col>
      <xdr:colOff>468047</xdr:colOff>
      <xdr:row>46</xdr:row>
      <xdr:rowOff>91113</xdr:rowOff>
    </xdr:to>
    <xdr:pic>
      <xdr:nvPicPr>
        <xdr:cNvPr id="3" name="Imagen 2">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28736926" y="40643175"/>
          <a:ext cx="2889777" cy="3697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904875</xdr:colOff>
      <xdr:row>1</xdr:row>
      <xdr:rowOff>269320</xdr:rowOff>
    </xdr:from>
    <xdr:to>
      <xdr:col>2</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340758"/>
          <a:ext cx="2047875" cy="122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1572397</xdr:colOff>
      <xdr:row>63</xdr:row>
      <xdr:rowOff>150019</xdr:rowOff>
    </xdr:from>
    <xdr:to>
      <xdr:col>39</xdr:col>
      <xdr:colOff>568060</xdr:colOff>
      <xdr:row>65</xdr:row>
      <xdr:rowOff>392906</xdr:rowOff>
    </xdr:to>
    <xdr:pic>
      <xdr:nvPicPr>
        <xdr:cNvPr id="3" name="Imagen 2">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34" t="-4020"/>
        <a:stretch/>
      </xdr:blipFill>
      <xdr:spPr>
        <a:xfrm>
          <a:off x="63163428" y="57228582"/>
          <a:ext cx="5341694" cy="6834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1905000</xdr:colOff>
      <xdr:row>4</xdr:row>
      <xdr:rowOff>280511</xdr:rowOff>
    </xdr:to>
    <xdr:pic>
      <xdr:nvPicPr>
        <xdr:cNvPr id="10" name="Imagen 4" descr="Descripción: KAREN:ANT:Documentos:Word:PNG:Word-0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1193" y="678895"/>
          <a:ext cx="2193132" cy="1211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1973036</xdr:colOff>
      <xdr:row>80</xdr:row>
      <xdr:rowOff>54430</xdr:rowOff>
    </xdr:from>
    <xdr:to>
      <xdr:col>39</xdr:col>
      <xdr:colOff>277586</xdr:colOff>
      <xdr:row>89</xdr:row>
      <xdr:rowOff>54428</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543357" y="59041394"/>
          <a:ext cx="5625193" cy="14831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genciadetierras.gov.co/wp-content/uploads/2018/04/DEST-PoliItica-001-Riesgos-y-Oportunidad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19"/>
  <sheetViews>
    <sheetView workbookViewId="0">
      <pane ySplit="8" topLeftCell="A9" activePane="bottomLeft" state="frozen"/>
      <selection pane="bottomLeft" activeCell="F9" sqref="F9"/>
    </sheetView>
  </sheetViews>
  <sheetFormatPr baseColWidth="10" defaultRowHeight="15" x14ac:dyDescent="0.25"/>
  <cols>
    <col min="1" max="1" width="11.42578125" style="37"/>
    <col min="2" max="2" width="14.140625" style="37" customWidth="1"/>
    <col min="3" max="3" width="14.85546875" style="37" customWidth="1"/>
    <col min="4" max="4" width="15" style="37" customWidth="1"/>
    <col min="5" max="5" width="13" style="37" customWidth="1"/>
    <col min="6" max="6" width="14" style="37" customWidth="1"/>
    <col min="7" max="7" width="13.5703125" style="37" customWidth="1"/>
    <col min="8" max="8" width="14.5703125" style="37" customWidth="1"/>
    <col min="9" max="9" width="14.28515625" style="37" customWidth="1"/>
    <col min="10" max="10" width="11.42578125" style="37"/>
    <col min="11" max="11" width="13" style="37" customWidth="1"/>
    <col min="12" max="12" width="11.42578125" style="37" customWidth="1"/>
    <col min="13" max="13" width="11.42578125" style="37"/>
    <col min="14" max="15" width="11.42578125" style="37" customWidth="1"/>
    <col min="16" max="16" width="11.42578125" style="37"/>
    <col min="17" max="17" width="11.42578125" style="37" customWidth="1"/>
    <col min="18" max="16384" width="11.42578125" style="37"/>
  </cols>
  <sheetData>
    <row r="2" spans="2:17" ht="15.75" thickBot="1" x14ac:dyDescent="0.3"/>
    <row r="3" spans="2:17" s="38" customFormat="1" ht="39" customHeight="1" x14ac:dyDescent="0.25">
      <c r="B3" s="424"/>
      <c r="C3" s="425"/>
      <c r="D3" s="399" t="s">
        <v>392</v>
      </c>
      <c r="E3" s="399"/>
      <c r="F3" s="444" t="s">
        <v>399</v>
      </c>
      <c r="G3" s="445"/>
      <c r="H3" s="445"/>
      <c r="I3" s="445"/>
      <c r="J3" s="445"/>
      <c r="K3" s="445"/>
      <c r="L3" s="445"/>
      <c r="M3" s="446"/>
      <c r="N3" s="399" t="s">
        <v>393</v>
      </c>
      <c r="O3" s="399"/>
      <c r="P3" s="439"/>
      <c r="Q3" s="440"/>
    </row>
    <row r="4" spans="2:17" s="38" customFormat="1" ht="27.75" customHeight="1" x14ac:dyDescent="0.25">
      <c r="B4" s="426"/>
      <c r="C4" s="427"/>
      <c r="D4" s="400" t="s">
        <v>394</v>
      </c>
      <c r="E4" s="400"/>
      <c r="F4" s="447" t="s">
        <v>395</v>
      </c>
      <c r="G4" s="448"/>
      <c r="H4" s="448"/>
      <c r="I4" s="448"/>
      <c r="J4" s="448"/>
      <c r="K4" s="448"/>
      <c r="L4" s="448"/>
      <c r="M4" s="449"/>
      <c r="N4" s="400" t="s">
        <v>396</v>
      </c>
      <c r="O4" s="400"/>
      <c r="P4" s="437"/>
      <c r="Q4" s="438"/>
    </row>
    <row r="5" spans="2:17" s="38" customFormat="1" ht="27.75" customHeight="1" x14ac:dyDescent="0.25">
      <c r="B5" s="426"/>
      <c r="C5" s="427"/>
      <c r="D5" s="400" t="s">
        <v>397</v>
      </c>
      <c r="E5" s="400"/>
      <c r="F5" s="404" t="s">
        <v>400</v>
      </c>
      <c r="G5" s="404"/>
      <c r="H5" s="404"/>
      <c r="I5" s="404"/>
      <c r="J5" s="404"/>
      <c r="K5" s="404"/>
      <c r="L5" s="404"/>
      <c r="M5" s="404"/>
      <c r="N5" s="416" t="s">
        <v>398</v>
      </c>
      <c r="O5" s="417"/>
      <c r="P5" s="420"/>
      <c r="Q5" s="421"/>
    </row>
    <row r="6" spans="2:17" s="38" customFormat="1" ht="42" customHeight="1" thickBot="1" x14ac:dyDescent="0.3">
      <c r="B6" s="428"/>
      <c r="C6" s="429"/>
      <c r="D6" s="401" t="s">
        <v>401</v>
      </c>
      <c r="E6" s="401"/>
      <c r="F6" s="405" t="s">
        <v>402</v>
      </c>
      <c r="G6" s="405"/>
      <c r="H6" s="405"/>
      <c r="I6" s="405"/>
      <c r="J6" s="405"/>
      <c r="K6" s="405"/>
      <c r="L6" s="405"/>
      <c r="M6" s="405"/>
      <c r="N6" s="418"/>
      <c r="O6" s="419"/>
      <c r="P6" s="422"/>
      <c r="Q6" s="423"/>
    </row>
    <row r="7" spans="2:17" ht="23.25" customHeight="1" thickBot="1" x14ac:dyDescent="0.3">
      <c r="B7" s="396" t="s">
        <v>416</v>
      </c>
      <c r="C7" s="397"/>
      <c r="D7" s="397"/>
      <c r="E7" s="397"/>
      <c r="F7" s="397"/>
      <c r="G7" s="397"/>
      <c r="H7" s="397"/>
      <c r="I7" s="397"/>
      <c r="J7" s="397"/>
      <c r="K7" s="397"/>
      <c r="L7" s="397"/>
      <c r="M7" s="397"/>
      <c r="N7" s="397"/>
      <c r="O7" s="397"/>
      <c r="P7" s="397"/>
      <c r="Q7" s="398"/>
    </row>
    <row r="8" spans="2:17" ht="35.25" customHeight="1" x14ac:dyDescent="0.25">
      <c r="B8" s="408" t="s">
        <v>407</v>
      </c>
      <c r="C8" s="409"/>
      <c r="D8" s="409"/>
      <c r="E8" s="409"/>
      <c r="F8" s="409"/>
      <c r="G8" s="409"/>
      <c r="H8" s="409"/>
      <c r="I8" s="409"/>
      <c r="J8" s="409"/>
      <c r="K8" s="409"/>
      <c r="L8" s="409"/>
      <c r="M8" s="409"/>
      <c r="N8" s="409"/>
      <c r="O8" s="409"/>
      <c r="P8" s="409"/>
      <c r="Q8" s="410"/>
    </row>
    <row r="9" spans="2:17" ht="27.75" customHeight="1" thickBot="1" x14ac:dyDescent="0.3">
      <c r="B9" s="44"/>
      <c r="C9" s="47"/>
      <c r="D9" s="47"/>
      <c r="E9" s="47"/>
      <c r="F9" s="47"/>
      <c r="G9" s="47"/>
      <c r="H9" s="47"/>
      <c r="I9" s="47"/>
      <c r="J9" s="47"/>
      <c r="K9" s="47"/>
      <c r="L9" s="47"/>
      <c r="M9" s="47"/>
      <c r="N9" s="47"/>
      <c r="O9" s="47"/>
      <c r="P9" s="47"/>
      <c r="Q9" s="48"/>
    </row>
    <row r="10" spans="2:17" ht="48" customHeight="1" thickTop="1" thickBot="1" x14ac:dyDescent="0.3">
      <c r="B10" s="44"/>
      <c r="C10" s="411" t="s">
        <v>403</v>
      </c>
      <c r="D10" s="254" t="s">
        <v>404</v>
      </c>
      <c r="E10" s="255"/>
      <c r="F10" s="256"/>
      <c r="G10" s="257"/>
      <c r="H10" s="257"/>
      <c r="I10" s="257"/>
      <c r="J10" s="47"/>
      <c r="K10" s="441" t="s">
        <v>435</v>
      </c>
      <c r="L10" s="442"/>
      <c r="M10" s="441" t="s">
        <v>434</v>
      </c>
      <c r="N10" s="442"/>
      <c r="O10" s="443" t="s">
        <v>436</v>
      </c>
      <c r="P10" s="443"/>
      <c r="Q10" s="48"/>
    </row>
    <row r="11" spans="2:17" ht="48" customHeight="1" thickTop="1" thickBot="1" x14ac:dyDescent="0.3">
      <c r="B11" s="44"/>
      <c r="C11" s="411"/>
      <c r="D11" s="254" t="s">
        <v>51</v>
      </c>
      <c r="E11" s="258"/>
      <c r="F11" s="256"/>
      <c r="G11" s="256"/>
      <c r="H11" s="257"/>
      <c r="I11" s="257"/>
      <c r="J11" s="47"/>
      <c r="K11" s="430" t="s">
        <v>52</v>
      </c>
      <c r="L11" s="431"/>
      <c r="M11" s="430" t="s">
        <v>92</v>
      </c>
      <c r="N11" s="431"/>
      <c r="O11" s="432" t="s">
        <v>437</v>
      </c>
      <c r="P11" s="432"/>
      <c r="Q11" s="48"/>
    </row>
    <row r="12" spans="2:17" ht="48" customHeight="1" thickTop="1" thickBot="1" x14ac:dyDescent="0.3">
      <c r="B12" s="44"/>
      <c r="C12" s="411"/>
      <c r="D12" s="254" t="s">
        <v>55</v>
      </c>
      <c r="E12" s="259"/>
      <c r="F12" s="260"/>
      <c r="G12" s="256"/>
      <c r="H12" s="257"/>
      <c r="I12" s="257"/>
      <c r="J12" s="47"/>
      <c r="K12" s="430" t="s">
        <v>52</v>
      </c>
      <c r="L12" s="431"/>
      <c r="M12" s="430" t="s">
        <v>51</v>
      </c>
      <c r="N12" s="431"/>
      <c r="O12" s="432" t="s">
        <v>437</v>
      </c>
      <c r="P12" s="432"/>
      <c r="Q12" s="48"/>
    </row>
    <row r="13" spans="2:17" ht="48" customHeight="1" thickTop="1" thickBot="1" x14ac:dyDescent="0.3">
      <c r="B13" s="44"/>
      <c r="C13" s="411"/>
      <c r="D13" s="254" t="s">
        <v>60</v>
      </c>
      <c r="E13" s="259"/>
      <c r="F13" s="261"/>
      <c r="G13" s="260"/>
      <c r="H13" s="256"/>
      <c r="I13" s="257"/>
      <c r="J13" s="47"/>
      <c r="K13" s="430" t="s">
        <v>52</v>
      </c>
      <c r="L13" s="431"/>
      <c r="M13" s="430" t="s">
        <v>55</v>
      </c>
      <c r="N13" s="431"/>
      <c r="O13" s="432" t="s">
        <v>437</v>
      </c>
      <c r="P13" s="432"/>
      <c r="Q13" s="48"/>
    </row>
    <row r="14" spans="2:17" ht="48" customHeight="1" thickTop="1" thickBot="1" x14ac:dyDescent="0.3">
      <c r="B14" s="44"/>
      <c r="C14" s="411"/>
      <c r="D14" s="254" t="s">
        <v>140</v>
      </c>
      <c r="E14" s="262"/>
      <c r="F14" s="263"/>
      <c r="G14" s="264"/>
      <c r="H14" s="265"/>
      <c r="I14" s="266"/>
      <c r="J14" s="47"/>
      <c r="K14" s="430" t="s">
        <v>52</v>
      </c>
      <c r="L14" s="431"/>
      <c r="M14" s="430" t="s">
        <v>60</v>
      </c>
      <c r="N14" s="431"/>
      <c r="O14" s="432" t="s">
        <v>437</v>
      </c>
      <c r="P14" s="432"/>
      <c r="Q14" s="48"/>
    </row>
    <row r="15" spans="2:17" ht="32.25" customHeight="1" thickTop="1" thickBot="1" x14ac:dyDescent="0.3">
      <c r="B15" s="44"/>
      <c r="C15" s="47"/>
      <c r="D15" s="47"/>
      <c r="E15" s="254" t="s">
        <v>405</v>
      </c>
      <c r="F15" s="254" t="s">
        <v>406</v>
      </c>
      <c r="G15" s="254" t="s">
        <v>119</v>
      </c>
      <c r="H15" s="254" t="s">
        <v>61</v>
      </c>
      <c r="I15" s="254" t="s">
        <v>52</v>
      </c>
      <c r="J15" s="47"/>
      <c r="K15" s="430" t="s">
        <v>52</v>
      </c>
      <c r="L15" s="431"/>
      <c r="M15" s="430" t="s">
        <v>140</v>
      </c>
      <c r="N15" s="431"/>
      <c r="O15" s="432" t="s">
        <v>437</v>
      </c>
      <c r="P15" s="432"/>
      <c r="Q15" s="48"/>
    </row>
    <row r="16" spans="2:17" ht="33.75" customHeight="1" thickTop="1" thickBot="1" x14ac:dyDescent="0.3">
      <c r="B16" s="44"/>
      <c r="C16" s="47"/>
      <c r="D16" s="47"/>
      <c r="E16" s="412" t="s">
        <v>6</v>
      </c>
      <c r="F16" s="412"/>
      <c r="G16" s="412"/>
      <c r="H16" s="412"/>
      <c r="I16" s="412"/>
      <c r="J16" s="47"/>
      <c r="K16" s="430" t="s">
        <v>61</v>
      </c>
      <c r="L16" s="431"/>
      <c r="M16" s="430" t="s">
        <v>92</v>
      </c>
      <c r="N16" s="431"/>
      <c r="O16" s="432" t="s">
        <v>437</v>
      </c>
      <c r="P16" s="432"/>
      <c r="Q16" s="48"/>
    </row>
    <row r="17" spans="2:17" ht="33.75" customHeight="1" thickTop="1" x14ac:dyDescent="0.25">
      <c r="B17" s="44"/>
      <c r="C17" s="47"/>
      <c r="D17" s="47"/>
      <c r="E17" s="267"/>
      <c r="F17" s="267"/>
      <c r="G17" s="267"/>
      <c r="H17" s="267"/>
      <c r="I17" s="267"/>
      <c r="J17" s="47"/>
      <c r="K17" s="430" t="s">
        <v>61</v>
      </c>
      <c r="L17" s="431"/>
      <c r="M17" s="430" t="s">
        <v>51</v>
      </c>
      <c r="N17" s="431"/>
      <c r="O17" s="432" t="s">
        <v>437</v>
      </c>
      <c r="P17" s="432"/>
      <c r="Q17" s="48"/>
    </row>
    <row r="18" spans="2:17" ht="33.75" customHeight="1" x14ac:dyDescent="0.25">
      <c r="B18" s="44"/>
      <c r="C18" s="47"/>
      <c r="D18" s="47"/>
      <c r="E18" s="267"/>
      <c r="F18" s="267"/>
      <c r="G18" s="267"/>
      <c r="H18" s="267"/>
      <c r="I18" s="267"/>
      <c r="J18" s="47"/>
      <c r="K18" s="430" t="s">
        <v>61</v>
      </c>
      <c r="L18" s="431"/>
      <c r="M18" s="430" t="s">
        <v>55</v>
      </c>
      <c r="N18" s="431"/>
      <c r="O18" s="432" t="s">
        <v>437</v>
      </c>
      <c r="P18" s="432"/>
      <c r="Q18" s="48"/>
    </row>
    <row r="19" spans="2:17" ht="33.75" customHeight="1" x14ac:dyDescent="0.25">
      <c r="B19" s="44"/>
      <c r="C19" s="47"/>
      <c r="D19" s="47"/>
      <c r="E19" s="267"/>
      <c r="F19" s="267"/>
      <c r="G19" s="267"/>
      <c r="H19" s="267"/>
      <c r="I19" s="267"/>
      <c r="J19" s="47"/>
      <c r="K19" s="430" t="s">
        <v>61</v>
      </c>
      <c r="L19" s="431"/>
      <c r="M19" s="430" t="s">
        <v>60</v>
      </c>
      <c r="N19" s="431"/>
      <c r="O19" s="433" t="s">
        <v>438</v>
      </c>
      <c r="P19" s="433"/>
      <c r="Q19" s="48"/>
    </row>
    <row r="20" spans="2:17" ht="33.75" customHeight="1" x14ac:dyDescent="0.25">
      <c r="B20" s="44"/>
      <c r="C20" s="47"/>
      <c r="D20" s="47"/>
      <c r="E20" s="267"/>
      <c r="F20" s="267"/>
      <c r="G20" s="267"/>
      <c r="H20" s="267"/>
      <c r="I20" s="267"/>
      <c r="J20" s="47"/>
      <c r="K20" s="430" t="s">
        <v>61</v>
      </c>
      <c r="L20" s="431"/>
      <c r="M20" s="430" t="s">
        <v>140</v>
      </c>
      <c r="N20" s="431"/>
      <c r="O20" s="433" t="s">
        <v>438</v>
      </c>
      <c r="P20" s="433"/>
      <c r="Q20" s="48"/>
    </row>
    <row r="21" spans="2:17" ht="33.75" customHeight="1" x14ac:dyDescent="0.25">
      <c r="B21" s="44"/>
      <c r="C21" s="47"/>
      <c r="D21" s="47"/>
      <c r="E21" s="267"/>
      <c r="F21" s="267"/>
      <c r="G21" s="267"/>
      <c r="H21" s="267"/>
      <c r="I21" s="267"/>
      <c r="J21" s="47"/>
      <c r="K21" s="430" t="s">
        <v>119</v>
      </c>
      <c r="L21" s="431"/>
      <c r="M21" s="430" t="s">
        <v>92</v>
      </c>
      <c r="N21" s="431"/>
      <c r="O21" s="432" t="s">
        <v>437</v>
      </c>
      <c r="P21" s="432"/>
      <c r="Q21" s="48"/>
    </row>
    <row r="22" spans="2:17" ht="33.75" customHeight="1" x14ac:dyDescent="0.25">
      <c r="B22" s="44"/>
      <c r="C22" s="47"/>
      <c r="D22" s="47"/>
      <c r="E22" s="267"/>
      <c r="F22" s="267"/>
      <c r="G22" s="267"/>
      <c r="H22" s="267"/>
      <c r="I22" s="267"/>
      <c r="J22" s="47"/>
      <c r="K22" s="430" t="s">
        <v>119</v>
      </c>
      <c r="L22" s="431"/>
      <c r="M22" s="430" t="s">
        <v>51</v>
      </c>
      <c r="N22" s="431"/>
      <c r="O22" s="433" t="s">
        <v>438</v>
      </c>
      <c r="P22" s="433"/>
      <c r="Q22" s="48"/>
    </row>
    <row r="23" spans="2:17" ht="33.75" customHeight="1" x14ac:dyDescent="0.25">
      <c r="B23" s="44"/>
      <c r="C23" s="47"/>
      <c r="D23" s="47"/>
      <c r="E23" s="267"/>
      <c r="F23" s="267"/>
      <c r="G23" s="267"/>
      <c r="H23" s="267"/>
      <c r="I23" s="267"/>
      <c r="J23" s="47"/>
      <c r="K23" s="430" t="s">
        <v>119</v>
      </c>
      <c r="L23" s="431"/>
      <c r="M23" s="430" t="s">
        <v>55</v>
      </c>
      <c r="N23" s="431"/>
      <c r="O23" s="433" t="s">
        <v>438</v>
      </c>
      <c r="P23" s="433"/>
      <c r="Q23" s="48"/>
    </row>
    <row r="24" spans="2:17" ht="33.75" customHeight="1" x14ac:dyDescent="0.25">
      <c r="B24" s="44"/>
      <c r="C24" s="47"/>
      <c r="D24" s="47"/>
      <c r="E24" s="267"/>
      <c r="F24" s="267"/>
      <c r="G24" s="267"/>
      <c r="H24" s="267"/>
      <c r="I24" s="267"/>
      <c r="J24" s="47"/>
      <c r="K24" s="430" t="s">
        <v>119</v>
      </c>
      <c r="L24" s="431"/>
      <c r="M24" s="430" t="s">
        <v>60</v>
      </c>
      <c r="N24" s="431"/>
      <c r="O24" s="434" t="s">
        <v>439</v>
      </c>
      <c r="P24" s="435"/>
      <c r="Q24" s="48"/>
    </row>
    <row r="25" spans="2:17" ht="33.75" customHeight="1" x14ac:dyDescent="0.25">
      <c r="B25" s="44"/>
      <c r="C25" s="47"/>
      <c r="D25" s="47"/>
      <c r="E25" s="267"/>
      <c r="F25" s="267"/>
      <c r="G25" s="267"/>
      <c r="H25" s="267"/>
      <c r="I25" s="267"/>
      <c r="J25" s="47"/>
      <c r="K25" s="430" t="s">
        <v>119</v>
      </c>
      <c r="L25" s="431"/>
      <c r="M25" s="430" t="s">
        <v>140</v>
      </c>
      <c r="N25" s="431"/>
      <c r="O25" s="434" t="s">
        <v>439</v>
      </c>
      <c r="P25" s="435"/>
      <c r="Q25" s="48"/>
    </row>
    <row r="26" spans="2:17" ht="33.75" customHeight="1" x14ac:dyDescent="0.25">
      <c r="B26" s="44"/>
      <c r="C26" s="47"/>
      <c r="D26" s="47"/>
      <c r="E26" s="267"/>
      <c r="F26" s="267"/>
      <c r="G26" s="267"/>
      <c r="H26" s="267"/>
      <c r="I26" s="267"/>
      <c r="J26" s="47"/>
      <c r="K26" s="430" t="s">
        <v>406</v>
      </c>
      <c r="L26" s="431"/>
      <c r="M26" s="430" t="s">
        <v>92</v>
      </c>
      <c r="N26" s="431"/>
      <c r="O26" s="433" t="s">
        <v>438</v>
      </c>
      <c r="P26" s="433"/>
      <c r="Q26" s="48"/>
    </row>
    <row r="27" spans="2:17" ht="33.75" customHeight="1" x14ac:dyDescent="0.25">
      <c r="B27" s="44"/>
      <c r="C27" s="47"/>
      <c r="D27" s="47"/>
      <c r="E27" s="267"/>
      <c r="F27" s="267"/>
      <c r="G27" s="267"/>
      <c r="H27" s="267"/>
      <c r="I27" s="267"/>
      <c r="J27" s="47"/>
      <c r="K27" s="430" t="s">
        <v>406</v>
      </c>
      <c r="L27" s="431"/>
      <c r="M27" s="430" t="s">
        <v>51</v>
      </c>
      <c r="N27" s="431"/>
      <c r="O27" s="433" t="s">
        <v>438</v>
      </c>
      <c r="P27" s="433"/>
      <c r="Q27" s="48"/>
    </row>
    <row r="28" spans="2:17" ht="33.75" customHeight="1" x14ac:dyDescent="0.25">
      <c r="B28" s="44"/>
      <c r="C28" s="47"/>
      <c r="D28" s="47"/>
      <c r="E28" s="267"/>
      <c r="F28" s="267"/>
      <c r="G28" s="267"/>
      <c r="H28" s="267"/>
      <c r="I28" s="267"/>
      <c r="J28" s="47"/>
      <c r="K28" s="430" t="s">
        <v>406</v>
      </c>
      <c r="L28" s="431"/>
      <c r="M28" s="430" t="s">
        <v>55</v>
      </c>
      <c r="N28" s="431"/>
      <c r="O28" s="434" t="s">
        <v>439</v>
      </c>
      <c r="P28" s="435"/>
      <c r="Q28" s="48"/>
    </row>
    <row r="29" spans="2:17" ht="33.75" customHeight="1" x14ac:dyDescent="0.25">
      <c r="B29" s="44"/>
      <c r="C29" s="47"/>
      <c r="D29" s="47"/>
      <c r="E29" s="267"/>
      <c r="F29" s="267"/>
      <c r="G29" s="267"/>
      <c r="H29" s="267"/>
      <c r="I29" s="267"/>
      <c r="J29" s="47"/>
      <c r="K29" s="430" t="s">
        <v>406</v>
      </c>
      <c r="L29" s="431"/>
      <c r="M29" s="430" t="s">
        <v>60</v>
      </c>
      <c r="N29" s="431"/>
      <c r="O29" s="436" t="s">
        <v>440</v>
      </c>
      <c r="P29" s="436"/>
      <c r="Q29" s="48"/>
    </row>
    <row r="30" spans="2:17" ht="33.75" customHeight="1" x14ac:dyDescent="0.25">
      <c r="B30" s="44"/>
      <c r="C30" s="47"/>
      <c r="D30" s="47"/>
      <c r="E30" s="267"/>
      <c r="F30" s="267"/>
      <c r="G30" s="267"/>
      <c r="H30" s="267"/>
      <c r="I30" s="267"/>
      <c r="J30" s="47"/>
      <c r="K30" s="430" t="s">
        <v>406</v>
      </c>
      <c r="L30" s="431"/>
      <c r="M30" s="430" t="s">
        <v>140</v>
      </c>
      <c r="N30" s="431"/>
      <c r="O30" s="436" t="s">
        <v>440</v>
      </c>
      <c r="P30" s="436"/>
      <c r="Q30" s="48"/>
    </row>
    <row r="31" spans="2:17" ht="33.75" customHeight="1" x14ac:dyDescent="0.25">
      <c r="B31" s="44"/>
      <c r="C31" s="47"/>
      <c r="D31" s="47"/>
      <c r="E31" s="267"/>
      <c r="F31" s="267"/>
      <c r="G31" s="267"/>
      <c r="H31" s="267"/>
      <c r="I31" s="267"/>
      <c r="J31" s="47"/>
      <c r="K31" s="430" t="s">
        <v>405</v>
      </c>
      <c r="L31" s="431"/>
      <c r="M31" s="430" t="s">
        <v>92</v>
      </c>
      <c r="N31" s="431"/>
      <c r="O31" s="433" t="s">
        <v>438</v>
      </c>
      <c r="P31" s="433"/>
      <c r="Q31" s="48"/>
    </row>
    <row r="32" spans="2:17" ht="33.75" customHeight="1" x14ac:dyDescent="0.25">
      <c r="B32" s="44"/>
      <c r="C32" s="47"/>
      <c r="D32" s="47"/>
      <c r="E32" s="267"/>
      <c r="F32" s="267"/>
      <c r="G32" s="267"/>
      <c r="H32" s="267"/>
      <c r="I32" s="267"/>
      <c r="J32" s="47"/>
      <c r="K32" s="430" t="s">
        <v>405</v>
      </c>
      <c r="L32" s="431"/>
      <c r="M32" s="430" t="s">
        <v>51</v>
      </c>
      <c r="N32" s="431"/>
      <c r="O32" s="434" t="s">
        <v>439</v>
      </c>
      <c r="P32" s="435"/>
      <c r="Q32" s="48"/>
    </row>
    <row r="33" spans="2:17" ht="33.75" customHeight="1" x14ac:dyDescent="0.25">
      <c r="B33" s="44"/>
      <c r="C33" s="47"/>
      <c r="D33" s="47"/>
      <c r="E33" s="267"/>
      <c r="F33" s="267"/>
      <c r="G33" s="267"/>
      <c r="H33" s="267"/>
      <c r="I33" s="267"/>
      <c r="J33" s="47"/>
      <c r="K33" s="430" t="s">
        <v>405</v>
      </c>
      <c r="L33" s="431"/>
      <c r="M33" s="430" t="s">
        <v>55</v>
      </c>
      <c r="N33" s="431"/>
      <c r="O33" s="436" t="s">
        <v>440</v>
      </c>
      <c r="P33" s="436"/>
      <c r="Q33" s="48"/>
    </row>
    <row r="34" spans="2:17" ht="33.75" customHeight="1" x14ac:dyDescent="0.25">
      <c r="B34" s="44"/>
      <c r="C34" s="47"/>
      <c r="D34" s="47"/>
      <c r="E34" s="267"/>
      <c r="F34" s="267"/>
      <c r="G34" s="267"/>
      <c r="H34" s="267"/>
      <c r="I34" s="267"/>
      <c r="J34" s="47"/>
      <c r="K34" s="430" t="s">
        <v>405</v>
      </c>
      <c r="L34" s="431"/>
      <c r="M34" s="430" t="s">
        <v>60</v>
      </c>
      <c r="N34" s="431"/>
      <c r="O34" s="436" t="s">
        <v>440</v>
      </c>
      <c r="P34" s="436"/>
      <c r="Q34" s="48"/>
    </row>
    <row r="35" spans="2:17" ht="33.75" customHeight="1" x14ac:dyDescent="0.25">
      <c r="B35" s="44"/>
      <c r="C35" s="47"/>
      <c r="D35" s="47"/>
      <c r="E35" s="267"/>
      <c r="F35" s="267"/>
      <c r="G35" s="267"/>
      <c r="H35" s="267"/>
      <c r="I35" s="267"/>
      <c r="J35" s="47"/>
      <c r="K35" s="430" t="s">
        <v>405</v>
      </c>
      <c r="L35" s="431"/>
      <c r="M35" s="430" t="s">
        <v>140</v>
      </c>
      <c r="N35" s="431"/>
      <c r="O35" s="436" t="s">
        <v>440</v>
      </c>
      <c r="P35" s="436"/>
      <c r="Q35" s="48"/>
    </row>
    <row r="36" spans="2:17" ht="33.75" customHeight="1" x14ac:dyDescent="0.25">
      <c r="B36" s="44"/>
      <c r="C36" s="47"/>
      <c r="D36" s="47"/>
      <c r="E36" s="267"/>
      <c r="F36" s="267"/>
      <c r="G36" s="267"/>
      <c r="H36" s="267"/>
      <c r="I36" s="267"/>
      <c r="J36" s="47"/>
      <c r="K36" s="268"/>
      <c r="L36" s="268"/>
      <c r="M36" s="268"/>
      <c r="N36" s="268"/>
      <c r="O36" s="269"/>
      <c r="P36" s="269"/>
      <c r="Q36" s="48"/>
    </row>
    <row r="37" spans="2:17" ht="33.75" customHeight="1" thickBot="1" x14ac:dyDescent="0.3">
      <c r="B37" s="44"/>
      <c r="C37" s="47"/>
      <c r="D37" s="47"/>
      <c r="E37" s="267"/>
      <c r="F37" s="267"/>
      <c r="G37" s="267"/>
      <c r="H37" s="267"/>
      <c r="I37" s="267"/>
      <c r="J37" s="47"/>
      <c r="K37" s="268"/>
      <c r="L37" s="268"/>
      <c r="M37" s="268"/>
      <c r="N37" s="268"/>
      <c r="O37" s="269"/>
      <c r="P37" s="269"/>
      <c r="Q37" s="48"/>
    </row>
    <row r="38" spans="2:17" ht="23.25" customHeight="1" thickBot="1" x14ac:dyDescent="0.3">
      <c r="B38" s="396" t="s">
        <v>663</v>
      </c>
      <c r="C38" s="397"/>
      <c r="D38" s="397"/>
      <c r="E38" s="397"/>
      <c r="F38" s="397"/>
      <c r="G38" s="397"/>
      <c r="H38" s="397"/>
      <c r="I38" s="397"/>
      <c r="J38" s="397"/>
      <c r="K38" s="397"/>
      <c r="L38" s="397"/>
      <c r="M38" s="397"/>
      <c r="N38" s="397"/>
      <c r="O38" s="397"/>
      <c r="P38" s="397"/>
      <c r="Q38" s="398"/>
    </row>
    <row r="39" spans="2:17" ht="15.75" thickBot="1" x14ac:dyDescent="0.3">
      <c r="B39" s="44"/>
      <c r="C39" s="47"/>
      <c r="D39" s="47"/>
      <c r="E39" s="47"/>
      <c r="F39" s="47"/>
      <c r="G39" s="47"/>
      <c r="H39" s="47"/>
      <c r="I39" s="47"/>
      <c r="J39" s="47"/>
      <c r="K39" s="47"/>
      <c r="L39" s="47"/>
      <c r="M39" s="47"/>
      <c r="N39" s="47"/>
      <c r="O39" s="47"/>
      <c r="P39" s="47"/>
      <c r="Q39" s="48"/>
    </row>
    <row r="40" spans="2:17" ht="18.75" customHeight="1" x14ac:dyDescent="0.25">
      <c r="B40" s="44"/>
      <c r="C40" s="392" t="s">
        <v>654</v>
      </c>
      <c r="D40" s="393"/>
      <c r="E40" s="393"/>
      <c r="F40" s="393"/>
      <c r="G40" s="394"/>
      <c r="H40" s="47"/>
      <c r="I40" s="384" t="s">
        <v>660</v>
      </c>
      <c r="J40" s="385"/>
      <c r="K40" s="385"/>
      <c r="L40" s="385"/>
      <c r="M40" s="385"/>
      <c r="N40" s="385"/>
      <c r="O40" s="385"/>
      <c r="P40" s="386"/>
      <c r="Q40" s="48"/>
    </row>
    <row r="41" spans="2:17" ht="17.25" customHeight="1" thickBot="1" x14ac:dyDescent="0.3">
      <c r="B41" s="44"/>
      <c r="C41" s="270" t="s">
        <v>640</v>
      </c>
      <c r="D41" s="271" t="s">
        <v>641</v>
      </c>
      <c r="E41" s="388" t="s">
        <v>642</v>
      </c>
      <c r="F41" s="388"/>
      <c r="G41" s="272" t="s">
        <v>643</v>
      </c>
      <c r="H41" s="47"/>
      <c r="I41" s="383" t="s">
        <v>127</v>
      </c>
      <c r="J41" s="374" t="s">
        <v>659</v>
      </c>
      <c r="K41" s="374"/>
      <c r="L41" s="374"/>
      <c r="M41" s="374"/>
      <c r="N41" s="374"/>
      <c r="O41" s="375" t="s">
        <v>655</v>
      </c>
      <c r="P41" s="376"/>
      <c r="Q41" s="48"/>
    </row>
    <row r="42" spans="2:17" ht="33" customHeight="1" thickBot="1" x14ac:dyDescent="0.3">
      <c r="B42" s="44"/>
      <c r="C42" s="273">
        <v>5</v>
      </c>
      <c r="D42" s="274" t="s">
        <v>92</v>
      </c>
      <c r="E42" s="389" t="s">
        <v>644</v>
      </c>
      <c r="F42" s="389"/>
      <c r="G42" s="275" t="s">
        <v>645</v>
      </c>
      <c r="H42" s="47"/>
      <c r="I42" s="361"/>
      <c r="J42" s="346"/>
      <c r="K42" s="346"/>
      <c r="L42" s="346"/>
      <c r="M42" s="346"/>
      <c r="N42" s="346"/>
      <c r="O42" s="276" t="s">
        <v>465</v>
      </c>
      <c r="P42" s="277" t="s">
        <v>558</v>
      </c>
      <c r="Q42" s="48"/>
    </row>
    <row r="43" spans="2:17" ht="14.25" customHeight="1" x14ac:dyDescent="0.3">
      <c r="B43" s="44"/>
      <c r="C43" s="352">
        <v>4</v>
      </c>
      <c r="D43" s="395" t="s">
        <v>51</v>
      </c>
      <c r="E43" s="390" t="s">
        <v>646</v>
      </c>
      <c r="F43" s="390"/>
      <c r="G43" s="387" t="s">
        <v>647</v>
      </c>
      <c r="H43" s="47"/>
      <c r="I43" s="278">
        <v>1</v>
      </c>
      <c r="J43" s="377" t="s">
        <v>506</v>
      </c>
      <c r="K43" s="377"/>
      <c r="L43" s="377"/>
      <c r="M43" s="377"/>
      <c r="N43" s="377"/>
      <c r="O43" s="279"/>
      <c r="P43" s="280"/>
      <c r="Q43" s="48"/>
    </row>
    <row r="44" spans="2:17" ht="17.25" customHeight="1" x14ac:dyDescent="0.3">
      <c r="B44" s="44"/>
      <c r="C44" s="352"/>
      <c r="D44" s="395"/>
      <c r="E44" s="390"/>
      <c r="F44" s="390"/>
      <c r="G44" s="387"/>
      <c r="H44" s="47"/>
      <c r="I44" s="281">
        <v>2</v>
      </c>
      <c r="J44" s="378" t="s">
        <v>507</v>
      </c>
      <c r="K44" s="378"/>
      <c r="L44" s="378"/>
      <c r="M44" s="378"/>
      <c r="N44" s="378"/>
      <c r="O44" s="282"/>
      <c r="P44" s="283"/>
      <c r="Q44" s="48"/>
    </row>
    <row r="45" spans="2:17" ht="30" customHeight="1" x14ac:dyDescent="0.3">
      <c r="B45" s="44"/>
      <c r="C45" s="284">
        <v>3</v>
      </c>
      <c r="D45" s="285" t="s">
        <v>55</v>
      </c>
      <c r="E45" s="390" t="s">
        <v>648</v>
      </c>
      <c r="F45" s="390"/>
      <c r="G45" s="286" t="s">
        <v>649</v>
      </c>
      <c r="H45" s="47"/>
      <c r="I45" s="281">
        <v>3</v>
      </c>
      <c r="J45" s="378" t="s">
        <v>508</v>
      </c>
      <c r="K45" s="378"/>
      <c r="L45" s="378"/>
      <c r="M45" s="378"/>
      <c r="N45" s="378"/>
      <c r="O45" s="282"/>
      <c r="P45" s="283"/>
      <c r="Q45" s="48"/>
    </row>
    <row r="46" spans="2:17" ht="26.25" customHeight="1" x14ac:dyDescent="0.3">
      <c r="B46" s="44"/>
      <c r="C46" s="284">
        <v>2</v>
      </c>
      <c r="D46" s="285" t="s">
        <v>60</v>
      </c>
      <c r="E46" s="390" t="s">
        <v>650</v>
      </c>
      <c r="F46" s="390"/>
      <c r="G46" s="286" t="s">
        <v>651</v>
      </c>
      <c r="H46" s="47"/>
      <c r="I46" s="281">
        <v>4</v>
      </c>
      <c r="J46" s="378" t="s">
        <v>509</v>
      </c>
      <c r="K46" s="378"/>
      <c r="L46" s="378"/>
      <c r="M46" s="378"/>
      <c r="N46" s="378"/>
      <c r="O46" s="282"/>
      <c r="P46" s="283"/>
      <c r="Q46" s="48"/>
    </row>
    <row r="47" spans="2:17" ht="40.5" customHeight="1" thickBot="1" x14ac:dyDescent="0.35">
      <c r="B47" s="44"/>
      <c r="C47" s="287">
        <v>1</v>
      </c>
      <c r="D47" s="288" t="s">
        <v>140</v>
      </c>
      <c r="E47" s="391" t="s">
        <v>652</v>
      </c>
      <c r="F47" s="391"/>
      <c r="G47" s="289" t="s">
        <v>653</v>
      </c>
      <c r="H47" s="47"/>
      <c r="I47" s="281">
        <v>5</v>
      </c>
      <c r="J47" s="378" t="s">
        <v>510</v>
      </c>
      <c r="K47" s="378"/>
      <c r="L47" s="378"/>
      <c r="M47" s="378"/>
      <c r="N47" s="378"/>
      <c r="O47" s="282"/>
      <c r="P47" s="283"/>
      <c r="Q47" s="48"/>
    </row>
    <row r="48" spans="2:17" ht="17.25" customHeight="1" x14ac:dyDescent="0.3">
      <c r="B48" s="44"/>
      <c r="C48" s="47"/>
      <c r="D48" s="47"/>
      <c r="E48" s="47"/>
      <c r="F48" s="47"/>
      <c r="G48" s="47"/>
      <c r="H48" s="47"/>
      <c r="I48" s="281">
        <v>6</v>
      </c>
      <c r="J48" s="378" t="s">
        <v>511</v>
      </c>
      <c r="K48" s="378"/>
      <c r="L48" s="378"/>
      <c r="M48" s="378"/>
      <c r="N48" s="378"/>
      <c r="O48" s="282"/>
      <c r="P48" s="283"/>
      <c r="Q48" s="48"/>
    </row>
    <row r="49" spans="2:17" ht="16.5" customHeight="1" x14ac:dyDescent="0.3">
      <c r="B49" s="44"/>
      <c r="C49" s="47"/>
      <c r="D49" s="47"/>
      <c r="E49" s="47"/>
      <c r="F49" s="47"/>
      <c r="G49" s="47"/>
      <c r="H49" s="47"/>
      <c r="I49" s="281">
        <v>7</v>
      </c>
      <c r="J49" s="378" t="s">
        <v>512</v>
      </c>
      <c r="K49" s="378"/>
      <c r="L49" s="378"/>
      <c r="M49" s="378"/>
      <c r="N49" s="378"/>
      <c r="O49" s="282"/>
      <c r="P49" s="283"/>
      <c r="Q49" s="48"/>
    </row>
    <row r="50" spans="2:17" ht="28.5" customHeight="1" x14ac:dyDescent="0.3">
      <c r="B50" s="44"/>
      <c r="C50" s="47"/>
      <c r="D50" s="47"/>
      <c r="E50" s="47"/>
      <c r="F50" s="47"/>
      <c r="G50" s="47"/>
      <c r="H50" s="47"/>
      <c r="I50" s="281">
        <v>8</v>
      </c>
      <c r="J50" s="378" t="s">
        <v>513</v>
      </c>
      <c r="K50" s="378"/>
      <c r="L50" s="378"/>
      <c r="M50" s="378"/>
      <c r="N50" s="378"/>
      <c r="O50" s="282"/>
      <c r="P50" s="283"/>
      <c r="Q50" s="48"/>
    </row>
    <row r="51" spans="2:17" ht="17.25" customHeight="1" x14ac:dyDescent="0.3">
      <c r="B51" s="44"/>
      <c r="C51" s="47"/>
      <c r="D51" s="47"/>
      <c r="E51" s="47"/>
      <c r="F51" s="47"/>
      <c r="G51" s="47"/>
      <c r="H51" s="47"/>
      <c r="I51" s="281">
        <v>9</v>
      </c>
      <c r="J51" s="378" t="s">
        <v>514</v>
      </c>
      <c r="K51" s="378"/>
      <c r="L51" s="378"/>
      <c r="M51" s="378"/>
      <c r="N51" s="378"/>
      <c r="O51" s="282"/>
      <c r="P51" s="283"/>
      <c r="Q51" s="48"/>
    </row>
    <row r="52" spans="2:17" ht="29.25" customHeight="1" x14ac:dyDescent="0.3">
      <c r="B52" s="44"/>
      <c r="C52" s="47"/>
      <c r="D52" s="47"/>
      <c r="E52" s="47"/>
      <c r="F52" s="47"/>
      <c r="G52" s="47"/>
      <c r="H52" s="47"/>
      <c r="I52" s="281">
        <v>10</v>
      </c>
      <c r="J52" s="378" t="s">
        <v>515</v>
      </c>
      <c r="K52" s="378"/>
      <c r="L52" s="378"/>
      <c r="M52" s="378"/>
      <c r="N52" s="378"/>
      <c r="O52" s="282"/>
      <c r="P52" s="283"/>
      <c r="Q52" s="48"/>
    </row>
    <row r="53" spans="2:17" ht="17.25" customHeight="1" x14ac:dyDescent="0.3">
      <c r="B53" s="44"/>
      <c r="C53" s="47"/>
      <c r="D53" s="47"/>
      <c r="E53" s="47"/>
      <c r="F53" s="47"/>
      <c r="G53" s="47"/>
      <c r="H53" s="47"/>
      <c r="I53" s="281">
        <v>11</v>
      </c>
      <c r="J53" s="378" t="s">
        <v>516</v>
      </c>
      <c r="K53" s="378"/>
      <c r="L53" s="378"/>
      <c r="M53" s="378"/>
      <c r="N53" s="378"/>
      <c r="O53" s="282"/>
      <c r="P53" s="283"/>
      <c r="Q53" s="48"/>
    </row>
    <row r="54" spans="2:17" ht="17.25" customHeight="1" x14ac:dyDescent="0.3">
      <c r="B54" s="44"/>
      <c r="C54" s="47"/>
      <c r="D54" s="47"/>
      <c r="E54" s="47"/>
      <c r="F54" s="47"/>
      <c r="G54" s="47"/>
      <c r="H54" s="47"/>
      <c r="I54" s="281">
        <v>12</v>
      </c>
      <c r="J54" s="378" t="s">
        <v>517</v>
      </c>
      <c r="K54" s="378"/>
      <c r="L54" s="378"/>
      <c r="M54" s="378"/>
      <c r="N54" s="378"/>
      <c r="O54" s="282"/>
      <c r="P54" s="283"/>
      <c r="Q54" s="48"/>
    </row>
    <row r="55" spans="2:17" ht="17.25" customHeight="1" x14ac:dyDescent="0.3">
      <c r="B55" s="44"/>
      <c r="C55" s="47"/>
      <c r="D55" s="47"/>
      <c r="E55" s="47"/>
      <c r="F55" s="47"/>
      <c r="G55" s="47"/>
      <c r="H55" s="47"/>
      <c r="I55" s="281">
        <v>13</v>
      </c>
      <c r="J55" s="378" t="s">
        <v>518</v>
      </c>
      <c r="K55" s="378"/>
      <c r="L55" s="378"/>
      <c r="M55" s="378"/>
      <c r="N55" s="378"/>
      <c r="O55" s="282"/>
      <c r="P55" s="283"/>
      <c r="Q55" s="48"/>
    </row>
    <row r="56" spans="2:17" ht="17.25" customHeight="1" x14ac:dyDescent="0.3">
      <c r="B56" s="44"/>
      <c r="C56" s="47"/>
      <c r="D56" s="47"/>
      <c r="E56" s="47"/>
      <c r="F56" s="47"/>
      <c r="G56" s="47"/>
      <c r="H56" s="47"/>
      <c r="I56" s="281">
        <v>14</v>
      </c>
      <c r="J56" s="378" t="s">
        <v>519</v>
      </c>
      <c r="K56" s="378"/>
      <c r="L56" s="378"/>
      <c r="M56" s="378"/>
      <c r="N56" s="378"/>
      <c r="O56" s="282"/>
      <c r="P56" s="283"/>
      <c r="Q56" s="48"/>
    </row>
    <row r="57" spans="2:17" ht="17.25" customHeight="1" x14ac:dyDescent="0.3">
      <c r="B57" s="44"/>
      <c r="C57" s="47"/>
      <c r="D57" s="47"/>
      <c r="E57" s="47"/>
      <c r="F57" s="47"/>
      <c r="G57" s="47"/>
      <c r="H57" s="47"/>
      <c r="I57" s="281">
        <v>15</v>
      </c>
      <c r="J57" s="378" t="s">
        <v>520</v>
      </c>
      <c r="K57" s="378"/>
      <c r="L57" s="378"/>
      <c r="M57" s="378"/>
      <c r="N57" s="378"/>
      <c r="O57" s="282"/>
      <c r="P57" s="283"/>
      <c r="Q57" s="48"/>
    </row>
    <row r="58" spans="2:17" ht="17.25" customHeight="1" x14ac:dyDescent="0.3">
      <c r="B58" s="44"/>
      <c r="C58" s="47"/>
      <c r="D58" s="47"/>
      <c r="E58" s="47"/>
      <c r="F58" s="47"/>
      <c r="G58" s="47"/>
      <c r="H58" s="47"/>
      <c r="I58" s="281">
        <v>16</v>
      </c>
      <c r="J58" s="378" t="s">
        <v>521</v>
      </c>
      <c r="K58" s="378"/>
      <c r="L58" s="378"/>
      <c r="M58" s="378"/>
      <c r="N58" s="378"/>
      <c r="O58" s="282"/>
      <c r="P58" s="283"/>
      <c r="Q58" s="48"/>
    </row>
    <row r="59" spans="2:17" ht="17.25" customHeight="1" x14ac:dyDescent="0.3">
      <c r="B59" s="44"/>
      <c r="C59" s="47"/>
      <c r="D59" s="47"/>
      <c r="E59" s="47"/>
      <c r="F59" s="47"/>
      <c r="G59" s="47"/>
      <c r="H59" s="47"/>
      <c r="I59" s="281">
        <v>17</v>
      </c>
      <c r="J59" s="378" t="s">
        <v>522</v>
      </c>
      <c r="K59" s="378"/>
      <c r="L59" s="378"/>
      <c r="M59" s="378"/>
      <c r="N59" s="378"/>
      <c r="O59" s="282"/>
      <c r="P59" s="283"/>
      <c r="Q59" s="48"/>
    </row>
    <row r="60" spans="2:17" ht="17.25" customHeight="1" x14ac:dyDescent="0.3">
      <c r="B60" s="44"/>
      <c r="C60" s="47"/>
      <c r="D60" s="47"/>
      <c r="E60" s="47"/>
      <c r="F60" s="47"/>
      <c r="G60" s="47"/>
      <c r="H60" s="47"/>
      <c r="I60" s="281">
        <v>18</v>
      </c>
      <c r="J60" s="378" t="s">
        <v>523</v>
      </c>
      <c r="K60" s="378"/>
      <c r="L60" s="378"/>
      <c r="M60" s="378"/>
      <c r="N60" s="378"/>
      <c r="O60" s="282"/>
      <c r="P60" s="283"/>
      <c r="Q60" s="48"/>
    </row>
    <row r="61" spans="2:17" ht="17.25" customHeight="1" x14ac:dyDescent="0.3">
      <c r="B61" s="44"/>
      <c r="C61" s="47"/>
      <c r="D61" s="47"/>
      <c r="E61" s="47"/>
      <c r="F61" s="47"/>
      <c r="G61" s="47"/>
      <c r="H61" s="47"/>
      <c r="I61" s="281">
        <v>19</v>
      </c>
      <c r="J61" s="378" t="s">
        <v>524</v>
      </c>
      <c r="K61" s="378"/>
      <c r="L61" s="378"/>
      <c r="M61" s="378"/>
      <c r="N61" s="378"/>
      <c r="O61" s="282"/>
      <c r="P61" s="283"/>
      <c r="Q61" s="48"/>
    </row>
    <row r="62" spans="2:17" ht="15" customHeight="1" x14ac:dyDescent="0.3">
      <c r="B62" s="44"/>
      <c r="C62" s="47"/>
      <c r="D62" s="47"/>
      <c r="E62" s="47"/>
      <c r="F62" s="47"/>
      <c r="G62" s="47"/>
      <c r="H62" s="47"/>
      <c r="I62" s="379" t="s">
        <v>661</v>
      </c>
      <c r="J62" s="380"/>
      <c r="K62" s="380"/>
      <c r="L62" s="380"/>
      <c r="M62" s="380"/>
      <c r="N62" s="380"/>
      <c r="O62" s="290"/>
      <c r="P62" s="291"/>
      <c r="Q62" s="48"/>
    </row>
    <row r="63" spans="2:17" ht="57.75" customHeight="1" x14ac:dyDescent="0.3">
      <c r="B63" s="44"/>
      <c r="C63" s="47"/>
      <c r="D63" s="47"/>
      <c r="E63" s="47"/>
      <c r="F63" s="47"/>
      <c r="G63" s="47"/>
      <c r="H63" s="47"/>
      <c r="I63" s="381" t="s">
        <v>662</v>
      </c>
      <c r="J63" s="382"/>
      <c r="K63" s="382"/>
      <c r="L63" s="382"/>
      <c r="M63" s="382"/>
      <c r="N63" s="382"/>
      <c r="O63" s="282"/>
      <c r="P63" s="283"/>
      <c r="Q63" s="48"/>
    </row>
    <row r="64" spans="2:17" ht="15.75" customHeight="1" x14ac:dyDescent="0.25">
      <c r="B64" s="44"/>
      <c r="C64" s="47"/>
      <c r="D64" s="47"/>
      <c r="E64" s="47"/>
      <c r="F64" s="47"/>
      <c r="G64" s="47"/>
      <c r="H64" s="47"/>
      <c r="I64" s="292" t="s">
        <v>119</v>
      </c>
      <c r="J64" s="366" t="s">
        <v>656</v>
      </c>
      <c r="K64" s="367"/>
      <c r="L64" s="367"/>
      <c r="M64" s="367"/>
      <c r="N64" s="368"/>
      <c r="O64" s="364"/>
      <c r="P64" s="365"/>
      <c r="Q64" s="48"/>
    </row>
    <row r="65" spans="2:17" ht="18" x14ac:dyDescent="0.25">
      <c r="B65" s="44"/>
      <c r="C65" s="47"/>
      <c r="D65" s="47"/>
      <c r="E65" s="47"/>
      <c r="F65" s="47"/>
      <c r="G65" s="47"/>
      <c r="H65" s="47"/>
      <c r="I65" s="292" t="s">
        <v>61</v>
      </c>
      <c r="J65" s="366" t="s">
        <v>657</v>
      </c>
      <c r="K65" s="367"/>
      <c r="L65" s="367"/>
      <c r="M65" s="367"/>
      <c r="N65" s="368"/>
      <c r="O65" s="364"/>
      <c r="P65" s="365"/>
      <c r="Q65" s="48"/>
    </row>
    <row r="66" spans="2:17" ht="18.75" thickBot="1" x14ac:dyDescent="0.3">
      <c r="B66" s="44"/>
      <c r="C66" s="47"/>
      <c r="D66" s="47"/>
      <c r="E66" s="47"/>
      <c r="F66" s="47"/>
      <c r="G66" s="47"/>
      <c r="H66" s="47"/>
      <c r="I66" s="293" t="s">
        <v>52</v>
      </c>
      <c r="J66" s="369" t="s">
        <v>658</v>
      </c>
      <c r="K66" s="370"/>
      <c r="L66" s="370"/>
      <c r="M66" s="370"/>
      <c r="N66" s="371"/>
      <c r="O66" s="372"/>
      <c r="P66" s="373"/>
      <c r="Q66" s="48"/>
    </row>
    <row r="67" spans="2:17" ht="16.5" thickBot="1" x14ac:dyDescent="0.3">
      <c r="B67" s="44"/>
      <c r="C67" s="294"/>
      <c r="D67" s="294"/>
      <c r="E67" s="294"/>
      <c r="F67" s="294"/>
      <c r="G67" s="294"/>
      <c r="H67" s="294"/>
      <c r="I67" s="294"/>
      <c r="J67" s="294"/>
      <c r="K67" s="294"/>
      <c r="L67" s="294"/>
      <c r="M67" s="295"/>
      <c r="N67" s="47"/>
      <c r="O67" s="47"/>
      <c r="P67" s="47"/>
      <c r="Q67" s="48"/>
    </row>
    <row r="68" spans="2:17" ht="23.25" customHeight="1" thickBot="1" x14ac:dyDescent="0.3">
      <c r="B68" s="396" t="s">
        <v>664</v>
      </c>
      <c r="C68" s="397"/>
      <c r="D68" s="397"/>
      <c r="E68" s="397"/>
      <c r="F68" s="397"/>
      <c r="G68" s="397"/>
      <c r="H68" s="397"/>
      <c r="I68" s="397"/>
      <c r="J68" s="397"/>
      <c r="K68" s="397"/>
      <c r="L68" s="397"/>
      <c r="M68" s="397"/>
      <c r="N68" s="397"/>
      <c r="O68" s="397"/>
      <c r="P68" s="397"/>
      <c r="Q68" s="398"/>
    </row>
    <row r="69" spans="2:17" ht="15.75" thickBot="1" x14ac:dyDescent="0.3">
      <c r="B69" s="44"/>
      <c r="C69" s="47"/>
      <c r="D69" s="47"/>
      <c r="E69" s="47"/>
      <c r="F69" s="47"/>
      <c r="G69" s="47"/>
      <c r="H69" s="47"/>
      <c r="I69" s="47"/>
      <c r="J69" s="47"/>
      <c r="K69" s="47"/>
      <c r="L69" s="47"/>
      <c r="M69" s="47"/>
      <c r="N69" s="47"/>
      <c r="O69" s="47"/>
      <c r="P69" s="47"/>
      <c r="Q69" s="48"/>
    </row>
    <row r="70" spans="2:17" ht="15.75" x14ac:dyDescent="0.25">
      <c r="B70" s="44"/>
      <c r="C70" s="356" t="s">
        <v>689</v>
      </c>
      <c r="D70" s="357"/>
      <c r="E70" s="357"/>
      <c r="F70" s="357"/>
      <c r="G70" s="358"/>
      <c r="H70" s="47"/>
      <c r="I70" s="356" t="s">
        <v>680</v>
      </c>
      <c r="J70" s="357"/>
      <c r="K70" s="357"/>
      <c r="L70" s="358"/>
      <c r="M70" s="47"/>
      <c r="N70" s="47"/>
      <c r="O70" s="47"/>
      <c r="P70" s="47"/>
      <c r="Q70" s="48"/>
    </row>
    <row r="71" spans="2:17" ht="66.75" thickBot="1" x14ac:dyDescent="0.3">
      <c r="B71" s="44"/>
      <c r="C71" s="296" t="s">
        <v>684</v>
      </c>
      <c r="D71" s="346" t="s">
        <v>685</v>
      </c>
      <c r="E71" s="346"/>
      <c r="F71" s="346"/>
      <c r="G71" s="347"/>
      <c r="H71" s="47"/>
      <c r="I71" s="361" t="s">
        <v>665</v>
      </c>
      <c r="J71" s="346"/>
      <c r="K71" s="297" t="s">
        <v>666</v>
      </c>
      <c r="L71" s="298" t="s">
        <v>667</v>
      </c>
      <c r="M71" s="47"/>
      <c r="N71" s="47"/>
      <c r="O71" s="47"/>
      <c r="P71" s="47"/>
      <c r="Q71" s="48"/>
    </row>
    <row r="72" spans="2:17" ht="32.25" customHeight="1" x14ac:dyDescent="0.3">
      <c r="B72" s="44"/>
      <c r="C72" s="299" t="s">
        <v>132</v>
      </c>
      <c r="D72" s="359" t="s">
        <v>686</v>
      </c>
      <c r="E72" s="359"/>
      <c r="F72" s="359"/>
      <c r="G72" s="360"/>
      <c r="H72" s="47"/>
      <c r="I72" s="362" t="s">
        <v>668</v>
      </c>
      <c r="J72" s="363"/>
      <c r="K72" s="300" t="s">
        <v>565</v>
      </c>
      <c r="L72" s="301">
        <v>15</v>
      </c>
      <c r="M72" s="47"/>
      <c r="N72" s="47"/>
      <c r="O72" s="47"/>
      <c r="P72" s="47"/>
      <c r="Q72" s="48"/>
    </row>
    <row r="73" spans="2:17" ht="18" x14ac:dyDescent="0.3">
      <c r="B73" s="44"/>
      <c r="C73" s="302" t="s">
        <v>119</v>
      </c>
      <c r="D73" s="348" t="s">
        <v>687</v>
      </c>
      <c r="E73" s="348"/>
      <c r="F73" s="348"/>
      <c r="G73" s="349"/>
      <c r="H73" s="47"/>
      <c r="I73" s="352"/>
      <c r="J73" s="353"/>
      <c r="K73" s="303" t="s">
        <v>669</v>
      </c>
      <c r="L73" s="304">
        <v>0</v>
      </c>
      <c r="M73" s="47"/>
      <c r="N73" s="47"/>
      <c r="O73" s="47"/>
      <c r="P73" s="47"/>
      <c r="Q73" s="48"/>
    </row>
    <row r="74" spans="2:17" ht="18.75" thickBot="1" x14ac:dyDescent="0.35">
      <c r="B74" s="44"/>
      <c r="C74" s="305" t="s">
        <v>133</v>
      </c>
      <c r="D74" s="350" t="s">
        <v>688</v>
      </c>
      <c r="E74" s="350"/>
      <c r="F74" s="350"/>
      <c r="G74" s="351"/>
      <c r="H74" s="47"/>
      <c r="I74" s="352" t="s">
        <v>670</v>
      </c>
      <c r="J74" s="353"/>
      <c r="K74" s="303" t="s">
        <v>566</v>
      </c>
      <c r="L74" s="304">
        <v>15</v>
      </c>
      <c r="M74" s="47"/>
      <c r="N74" s="47"/>
      <c r="O74" s="47"/>
      <c r="P74" s="47"/>
      <c r="Q74" s="48"/>
    </row>
    <row r="75" spans="2:17" ht="16.5" x14ac:dyDescent="0.25">
      <c r="B75" s="44"/>
      <c r="C75" s="47"/>
      <c r="D75" s="47"/>
      <c r="E75" s="47"/>
      <c r="F75" s="47"/>
      <c r="G75" s="47"/>
      <c r="H75" s="47"/>
      <c r="I75" s="352"/>
      <c r="J75" s="353"/>
      <c r="K75" s="303" t="s">
        <v>605</v>
      </c>
      <c r="L75" s="304">
        <v>0</v>
      </c>
      <c r="M75" s="47"/>
      <c r="N75" s="47"/>
      <c r="O75" s="47"/>
      <c r="P75" s="47"/>
      <c r="Q75" s="48"/>
    </row>
    <row r="76" spans="2:17" ht="16.5" x14ac:dyDescent="0.25">
      <c r="B76" s="44"/>
      <c r="C76" s="47"/>
      <c r="D76" s="47"/>
      <c r="E76" s="47"/>
      <c r="F76" s="47"/>
      <c r="G76" s="47"/>
      <c r="H76" s="47"/>
      <c r="I76" s="352" t="s">
        <v>671</v>
      </c>
      <c r="J76" s="353"/>
      <c r="K76" s="303" t="s">
        <v>567</v>
      </c>
      <c r="L76" s="304">
        <v>15</v>
      </c>
      <c r="M76" s="47"/>
      <c r="N76" s="47"/>
      <c r="O76" s="47"/>
      <c r="P76" s="47"/>
      <c r="Q76" s="48"/>
    </row>
    <row r="77" spans="2:17" ht="16.5" x14ac:dyDescent="0.25">
      <c r="B77" s="44"/>
      <c r="C77" s="47"/>
      <c r="D77" s="47"/>
      <c r="E77" s="47"/>
      <c r="F77" s="47"/>
      <c r="G77" s="47"/>
      <c r="H77" s="47"/>
      <c r="I77" s="352"/>
      <c r="J77" s="353"/>
      <c r="K77" s="303" t="s">
        <v>672</v>
      </c>
      <c r="L77" s="304">
        <v>0</v>
      </c>
      <c r="M77" s="47"/>
      <c r="N77" s="47"/>
      <c r="O77" s="47"/>
      <c r="P77" s="47"/>
      <c r="Q77" s="48"/>
    </row>
    <row r="78" spans="2:17" ht="16.5" x14ac:dyDescent="0.25">
      <c r="B78" s="44"/>
      <c r="C78" s="47"/>
      <c r="D78" s="47"/>
      <c r="E78" s="47"/>
      <c r="F78" s="47"/>
      <c r="G78" s="47"/>
      <c r="H78" s="47"/>
      <c r="I78" s="352" t="s">
        <v>673</v>
      </c>
      <c r="J78" s="353"/>
      <c r="K78" s="303" t="s">
        <v>122</v>
      </c>
      <c r="L78" s="304">
        <v>15</v>
      </c>
      <c r="M78" s="47"/>
      <c r="N78" s="47"/>
      <c r="O78" s="47"/>
      <c r="P78" s="47"/>
      <c r="Q78" s="48"/>
    </row>
    <row r="79" spans="2:17" ht="16.5" x14ac:dyDescent="0.25">
      <c r="B79" s="44"/>
      <c r="C79" s="47"/>
      <c r="D79" s="47"/>
      <c r="E79" s="47"/>
      <c r="F79" s="47"/>
      <c r="G79" s="47"/>
      <c r="H79" s="47"/>
      <c r="I79" s="352"/>
      <c r="J79" s="353"/>
      <c r="K79" s="303" t="s">
        <v>571</v>
      </c>
      <c r="L79" s="304">
        <v>10</v>
      </c>
      <c r="M79" s="47"/>
      <c r="N79" s="47"/>
      <c r="O79" s="47"/>
      <c r="P79" s="47"/>
      <c r="Q79" s="48"/>
    </row>
    <row r="80" spans="2:17" ht="33" x14ac:dyDescent="0.25">
      <c r="B80" s="44"/>
      <c r="C80" s="47"/>
      <c r="D80" s="47"/>
      <c r="E80" s="47"/>
      <c r="F80" s="47"/>
      <c r="G80" s="47"/>
      <c r="H80" s="47"/>
      <c r="I80" s="352"/>
      <c r="J80" s="353"/>
      <c r="K80" s="303" t="s">
        <v>674</v>
      </c>
      <c r="L80" s="304">
        <v>0</v>
      </c>
      <c r="M80" s="47"/>
      <c r="N80" s="47"/>
      <c r="O80" s="47"/>
      <c r="P80" s="47"/>
      <c r="Q80" s="48"/>
    </row>
    <row r="81" spans="2:17" ht="16.5" x14ac:dyDescent="0.25">
      <c r="B81" s="44"/>
      <c r="C81" s="47"/>
      <c r="D81" s="47"/>
      <c r="E81" s="47"/>
      <c r="F81" s="47"/>
      <c r="G81" s="47"/>
      <c r="H81" s="47"/>
      <c r="I81" s="352" t="s">
        <v>675</v>
      </c>
      <c r="J81" s="353"/>
      <c r="K81" s="303" t="s">
        <v>568</v>
      </c>
      <c r="L81" s="304">
        <v>15</v>
      </c>
      <c r="M81" s="47"/>
      <c r="N81" s="47"/>
      <c r="O81" s="47"/>
      <c r="P81" s="47"/>
      <c r="Q81" s="48"/>
    </row>
    <row r="82" spans="2:17" ht="16.5" x14ac:dyDescent="0.25">
      <c r="B82" s="44"/>
      <c r="C82" s="47"/>
      <c r="D82" s="47"/>
      <c r="E82" s="47"/>
      <c r="F82" s="47"/>
      <c r="G82" s="47"/>
      <c r="H82" s="47"/>
      <c r="I82" s="352"/>
      <c r="J82" s="353"/>
      <c r="K82" s="303" t="s">
        <v>676</v>
      </c>
      <c r="L82" s="304">
        <v>0</v>
      </c>
      <c r="M82" s="47"/>
      <c r="N82" s="47"/>
      <c r="O82" s="47"/>
      <c r="P82" s="47"/>
      <c r="Q82" s="48"/>
    </row>
    <row r="83" spans="2:17" ht="33" x14ac:dyDescent="0.25">
      <c r="B83" s="44"/>
      <c r="C83" s="47"/>
      <c r="D83" s="47"/>
      <c r="E83" s="47"/>
      <c r="F83" s="47"/>
      <c r="G83" s="47"/>
      <c r="H83" s="47"/>
      <c r="I83" s="352" t="s">
        <v>677</v>
      </c>
      <c r="J83" s="353"/>
      <c r="K83" s="303" t="s">
        <v>569</v>
      </c>
      <c r="L83" s="304">
        <v>15</v>
      </c>
      <c r="M83" s="47"/>
      <c r="N83" s="47"/>
      <c r="O83" s="47"/>
      <c r="P83" s="47"/>
      <c r="Q83" s="48"/>
    </row>
    <row r="84" spans="2:17" ht="49.5" x14ac:dyDescent="0.25">
      <c r="B84" s="44"/>
      <c r="C84" s="47"/>
      <c r="D84" s="47"/>
      <c r="E84" s="47"/>
      <c r="F84" s="47"/>
      <c r="G84" s="47"/>
      <c r="H84" s="47"/>
      <c r="I84" s="352"/>
      <c r="J84" s="353"/>
      <c r="K84" s="303" t="s">
        <v>585</v>
      </c>
      <c r="L84" s="304">
        <v>0</v>
      </c>
      <c r="M84" s="47"/>
      <c r="N84" s="47"/>
      <c r="O84" s="47"/>
      <c r="P84" s="47"/>
      <c r="Q84" s="48"/>
    </row>
    <row r="85" spans="2:17" ht="16.5" x14ac:dyDescent="0.25">
      <c r="B85" s="44"/>
      <c r="C85" s="47"/>
      <c r="D85" s="47"/>
      <c r="E85" s="47"/>
      <c r="F85" s="47"/>
      <c r="G85" s="47"/>
      <c r="H85" s="47"/>
      <c r="I85" s="352" t="s">
        <v>678</v>
      </c>
      <c r="J85" s="353"/>
      <c r="K85" s="303" t="s">
        <v>570</v>
      </c>
      <c r="L85" s="304">
        <v>10</v>
      </c>
      <c r="M85" s="47"/>
      <c r="N85" s="47"/>
      <c r="O85" s="47"/>
      <c r="P85" s="47"/>
      <c r="Q85" s="48"/>
    </row>
    <row r="86" spans="2:17" ht="16.5" x14ac:dyDescent="0.25">
      <c r="B86" s="44"/>
      <c r="C86" s="47"/>
      <c r="D86" s="47"/>
      <c r="E86" s="47"/>
      <c r="F86" s="47"/>
      <c r="G86" s="47"/>
      <c r="H86" s="47"/>
      <c r="I86" s="352"/>
      <c r="J86" s="353"/>
      <c r="K86" s="303" t="s">
        <v>573</v>
      </c>
      <c r="L86" s="304">
        <v>5</v>
      </c>
      <c r="M86" s="47"/>
      <c r="N86" s="47"/>
      <c r="O86" s="47"/>
      <c r="P86" s="47"/>
      <c r="Q86" s="48"/>
    </row>
    <row r="87" spans="2:17" ht="17.25" thickBot="1" x14ac:dyDescent="0.3">
      <c r="B87" s="44"/>
      <c r="C87" s="47"/>
      <c r="D87" s="47"/>
      <c r="E87" s="47"/>
      <c r="F87" s="47"/>
      <c r="G87" s="47"/>
      <c r="H87" s="47"/>
      <c r="I87" s="354"/>
      <c r="J87" s="355"/>
      <c r="K87" s="306" t="s">
        <v>679</v>
      </c>
      <c r="L87" s="307">
        <v>0</v>
      </c>
      <c r="M87" s="47"/>
      <c r="N87" s="47"/>
      <c r="O87" s="47"/>
      <c r="P87" s="47"/>
      <c r="Q87" s="48"/>
    </row>
    <row r="88" spans="2:17" ht="18" x14ac:dyDescent="0.25">
      <c r="B88" s="44"/>
      <c r="C88" s="47"/>
      <c r="D88" s="47"/>
      <c r="E88" s="47"/>
      <c r="F88" s="47"/>
      <c r="G88" s="47"/>
      <c r="H88" s="47"/>
      <c r="I88" s="308" t="s">
        <v>132</v>
      </c>
      <c r="J88" s="340" t="s">
        <v>681</v>
      </c>
      <c r="K88" s="340"/>
      <c r="L88" s="341"/>
      <c r="M88" s="47"/>
      <c r="N88" s="47"/>
      <c r="O88" s="47"/>
      <c r="P88" s="47"/>
      <c r="Q88" s="48"/>
    </row>
    <row r="89" spans="2:17" ht="18" x14ac:dyDescent="0.25">
      <c r="B89" s="44"/>
      <c r="C89" s="47"/>
      <c r="D89" s="47"/>
      <c r="E89" s="47"/>
      <c r="F89" s="47"/>
      <c r="G89" s="47"/>
      <c r="H89" s="47"/>
      <c r="I89" s="302" t="s">
        <v>119</v>
      </c>
      <c r="J89" s="342" t="s">
        <v>682</v>
      </c>
      <c r="K89" s="342"/>
      <c r="L89" s="343"/>
      <c r="M89" s="47"/>
      <c r="N89" s="47"/>
      <c r="O89" s="47"/>
      <c r="P89" s="47"/>
      <c r="Q89" s="48"/>
    </row>
    <row r="90" spans="2:17" ht="18.75" thickBot="1" x14ac:dyDescent="0.3">
      <c r="B90" s="44"/>
      <c r="C90" s="47"/>
      <c r="D90" s="47"/>
      <c r="E90" s="47"/>
      <c r="F90" s="47"/>
      <c r="G90" s="47"/>
      <c r="H90" s="47"/>
      <c r="I90" s="305" t="s">
        <v>133</v>
      </c>
      <c r="J90" s="344" t="s">
        <v>683</v>
      </c>
      <c r="K90" s="344"/>
      <c r="L90" s="345"/>
      <c r="M90" s="47"/>
      <c r="N90" s="47"/>
      <c r="O90" s="47"/>
      <c r="P90" s="47"/>
      <c r="Q90" s="48"/>
    </row>
    <row r="91" spans="2:17" ht="15.75" thickBot="1" x14ac:dyDescent="0.3">
      <c r="B91" s="44"/>
      <c r="C91" s="47"/>
      <c r="D91" s="47"/>
      <c r="E91" s="47"/>
      <c r="F91" s="47"/>
      <c r="G91" s="47"/>
      <c r="H91" s="47"/>
      <c r="I91" s="47"/>
      <c r="J91" s="47"/>
      <c r="K91" s="47"/>
      <c r="L91" s="47"/>
      <c r="M91" s="47"/>
      <c r="N91" s="47"/>
      <c r="O91" s="47"/>
      <c r="P91" s="47"/>
      <c r="Q91" s="48"/>
    </row>
    <row r="92" spans="2:17" ht="23.25" customHeight="1" thickBot="1" x14ac:dyDescent="0.3">
      <c r="B92" s="396" t="s">
        <v>690</v>
      </c>
      <c r="C92" s="397"/>
      <c r="D92" s="397"/>
      <c r="E92" s="397"/>
      <c r="F92" s="397"/>
      <c r="G92" s="397"/>
      <c r="H92" s="397"/>
      <c r="I92" s="397"/>
      <c r="J92" s="397"/>
      <c r="K92" s="397"/>
      <c r="L92" s="397"/>
      <c r="M92" s="397"/>
      <c r="N92" s="397"/>
      <c r="O92" s="397"/>
      <c r="P92" s="397"/>
      <c r="Q92" s="398"/>
    </row>
    <row r="93" spans="2:17" ht="15.75" thickBot="1" x14ac:dyDescent="0.3">
      <c r="B93" s="44"/>
      <c r="C93" s="47"/>
      <c r="D93" s="47"/>
      <c r="E93" s="47"/>
      <c r="F93" s="47"/>
      <c r="G93" s="47"/>
      <c r="H93" s="47"/>
      <c r="I93" s="47"/>
      <c r="J93" s="47"/>
      <c r="K93" s="47"/>
      <c r="L93" s="47"/>
      <c r="M93" s="47"/>
      <c r="N93" s="47"/>
      <c r="O93" s="47"/>
      <c r="P93" s="47"/>
      <c r="Q93" s="48"/>
    </row>
    <row r="94" spans="2:17" ht="45" customHeight="1" x14ac:dyDescent="0.25">
      <c r="B94" s="44"/>
      <c r="C94" s="322" t="s">
        <v>691</v>
      </c>
      <c r="D94" s="323"/>
      <c r="E94" s="324"/>
      <c r="F94" s="42"/>
      <c r="G94" s="47"/>
      <c r="H94" s="47"/>
      <c r="I94" s="325" t="s">
        <v>695</v>
      </c>
      <c r="J94" s="326"/>
      <c r="K94" s="326"/>
      <c r="L94" s="326"/>
      <c r="M94" s="326"/>
      <c r="N94" s="326"/>
      <c r="O94" s="326"/>
      <c r="P94" s="327"/>
      <c r="Q94" s="48"/>
    </row>
    <row r="95" spans="2:17" ht="33" customHeight="1" thickBot="1" x14ac:dyDescent="0.3">
      <c r="B95" s="44"/>
      <c r="C95" s="309" t="s">
        <v>692</v>
      </c>
      <c r="D95" s="310" t="s">
        <v>693</v>
      </c>
      <c r="E95" s="311" t="s">
        <v>694</v>
      </c>
      <c r="F95" s="47"/>
      <c r="G95" s="47"/>
      <c r="H95" s="47"/>
      <c r="I95" s="328"/>
      <c r="J95" s="329"/>
      <c r="K95" s="329"/>
      <c r="L95" s="329"/>
      <c r="M95" s="329"/>
      <c r="N95" s="329"/>
      <c r="O95" s="329"/>
      <c r="P95" s="330"/>
      <c r="Q95" s="48"/>
    </row>
    <row r="96" spans="2:17" ht="18" x14ac:dyDescent="0.3">
      <c r="B96" s="44"/>
      <c r="C96" s="312" t="s">
        <v>132</v>
      </c>
      <c r="D96" s="313" t="s">
        <v>132</v>
      </c>
      <c r="E96" s="314" t="s">
        <v>132</v>
      </c>
      <c r="F96" s="47"/>
      <c r="G96" s="47"/>
      <c r="H96" s="47"/>
      <c r="I96" s="299" t="s">
        <v>132</v>
      </c>
      <c r="J96" s="337" t="s">
        <v>696</v>
      </c>
      <c r="K96" s="338"/>
      <c r="L96" s="338"/>
      <c r="M96" s="338"/>
      <c r="N96" s="338"/>
      <c r="O96" s="338"/>
      <c r="P96" s="339"/>
      <c r="Q96" s="48"/>
    </row>
    <row r="97" spans="2:17" ht="18" x14ac:dyDescent="0.3">
      <c r="B97" s="44"/>
      <c r="C97" s="312" t="s">
        <v>132</v>
      </c>
      <c r="D97" s="313" t="s">
        <v>119</v>
      </c>
      <c r="E97" s="314" t="s">
        <v>119</v>
      </c>
      <c r="F97" s="47"/>
      <c r="G97" s="47"/>
      <c r="H97" s="47"/>
      <c r="I97" s="302" t="s">
        <v>119</v>
      </c>
      <c r="J97" s="331" t="s">
        <v>697</v>
      </c>
      <c r="K97" s="332"/>
      <c r="L97" s="332"/>
      <c r="M97" s="332"/>
      <c r="N97" s="332"/>
      <c r="O97" s="332"/>
      <c r="P97" s="333"/>
      <c r="Q97" s="48"/>
    </row>
    <row r="98" spans="2:17" ht="18.75" thickBot="1" x14ac:dyDescent="0.35">
      <c r="B98" s="44"/>
      <c r="C98" s="312" t="s">
        <v>132</v>
      </c>
      <c r="D98" s="313" t="s">
        <v>133</v>
      </c>
      <c r="E98" s="314" t="s">
        <v>133</v>
      </c>
      <c r="F98" s="47"/>
      <c r="G98" s="47"/>
      <c r="H98" s="47"/>
      <c r="I98" s="305" t="s">
        <v>133</v>
      </c>
      <c r="J98" s="334" t="s">
        <v>698</v>
      </c>
      <c r="K98" s="335"/>
      <c r="L98" s="335"/>
      <c r="M98" s="335"/>
      <c r="N98" s="335"/>
      <c r="O98" s="335"/>
      <c r="P98" s="336"/>
      <c r="Q98" s="48"/>
    </row>
    <row r="99" spans="2:17" ht="18" x14ac:dyDescent="0.25">
      <c r="B99" s="44"/>
      <c r="C99" s="312" t="s">
        <v>119</v>
      </c>
      <c r="D99" s="313" t="s">
        <v>132</v>
      </c>
      <c r="E99" s="314" t="s">
        <v>119</v>
      </c>
      <c r="F99" s="47"/>
      <c r="G99" s="47"/>
      <c r="H99" s="47"/>
      <c r="I99" s="47"/>
      <c r="J99" s="47"/>
      <c r="K99" s="47"/>
      <c r="L99" s="47"/>
      <c r="M99" s="47"/>
      <c r="N99" s="47"/>
      <c r="O99" s="47"/>
      <c r="P99" s="47"/>
      <c r="Q99" s="48"/>
    </row>
    <row r="100" spans="2:17" ht="18" x14ac:dyDescent="0.25">
      <c r="B100" s="44"/>
      <c r="C100" s="312" t="s">
        <v>119</v>
      </c>
      <c r="D100" s="313" t="s">
        <v>119</v>
      </c>
      <c r="E100" s="314" t="s">
        <v>119</v>
      </c>
      <c r="F100" s="47"/>
      <c r="G100" s="47"/>
      <c r="H100" s="47"/>
      <c r="I100" s="47"/>
      <c r="J100" s="47"/>
      <c r="K100" s="47"/>
      <c r="L100" s="47"/>
      <c r="M100" s="47"/>
      <c r="N100" s="47"/>
      <c r="O100" s="47"/>
      <c r="P100" s="47"/>
      <c r="Q100" s="48"/>
    </row>
    <row r="101" spans="2:17" ht="18" x14ac:dyDescent="0.25">
      <c r="B101" s="44"/>
      <c r="C101" s="312" t="s">
        <v>119</v>
      </c>
      <c r="D101" s="313" t="s">
        <v>133</v>
      </c>
      <c r="E101" s="314" t="s">
        <v>133</v>
      </c>
      <c r="F101" s="47"/>
      <c r="G101" s="47"/>
      <c r="H101" s="47"/>
      <c r="I101" s="47"/>
      <c r="J101" s="47"/>
      <c r="K101" s="47"/>
      <c r="L101" s="47"/>
      <c r="M101" s="47"/>
      <c r="N101" s="47"/>
      <c r="O101" s="47"/>
      <c r="P101" s="47"/>
      <c r="Q101" s="48"/>
    </row>
    <row r="102" spans="2:17" ht="18" x14ac:dyDescent="0.25">
      <c r="B102" s="44"/>
      <c r="C102" s="315" t="s">
        <v>133</v>
      </c>
      <c r="D102" s="316" t="s">
        <v>132</v>
      </c>
      <c r="E102" s="317" t="s">
        <v>133</v>
      </c>
      <c r="F102" s="294"/>
      <c r="G102" s="294"/>
      <c r="H102" s="294"/>
      <c r="I102" s="294"/>
      <c r="J102" s="294"/>
      <c r="K102" s="294"/>
      <c r="L102" s="294"/>
      <c r="M102" s="295"/>
      <c r="N102" s="47"/>
      <c r="O102" s="47"/>
      <c r="P102" s="47"/>
      <c r="Q102" s="48"/>
    </row>
    <row r="103" spans="2:17" ht="18.75" x14ac:dyDescent="0.25">
      <c r="B103" s="44"/>
      <c r="C103" s="315" t="s">
        <v>133</v>
      </c>
      <c r="D103" s="313" t="s">
        <v>119</v>
      </c>
      <c r="E103" s="314" t="s">
        <v>133</v>
      </c>
      <c r="F103" s="46"/>
      <c r="G103" s="46"/>
      <c r="H103" s="46"/>
      <c r="I103" s="46"/>
      <c r="J103" s="46"/>
      <c r="K103" s="46"/>
      <c r="L103" s="46"/>
      <c r="M103" s="103"/>
      <c r="N103" s="47"/>
      <c r="O103" s="47"/>
      <c r="P103" s="47"/>
      <c r="Q103" s="48"/>
    </row>
    <row r="104" spans="2:17" ht="19.5" thickBot="1" x14ac:dyDescent="0.3">
      <c r="B104" s="44"/>
      <c r="C104" s="318" t="s">
        <v>133</v>
      </c>
      <c r="D104" s="319" t="s">
        <v>133</v>
      </c>
      <c r="E104" s="320" t="s">
        <v>133</v>
      </c>
      <c r="F104" s="46"/>
      <c r="G104" s="46"/>
      <c r="H104" s="46"/>
      <c r="I104" s="46"/>
      <c r="J104" s="46"/>
      <c r="K104" s="46"/>
      <c r="L104" s="46"/>
      <c r="M104" s="103"/>
      <c r="N104" s="47"/>
      <c r="O104" s="47"/>
      <c r="P104" s="47"/>
      <c r="Q104" s="48"/>
    </row>
    <row r="105" spans="2:17" ht="19.5" thickBot="1" x14ac:dyDescent="0.35">
      <c r="B105" s="44"/>
      <c r="C105" s="45"/>
      <c r="D105" s="45"/>
      <c r="E105" s="46"/>
      <c r="F105" s="46"/>
      <c r="G105" s="46"/>
      <c r="H105" s="46"/>
      <c r="I105" s="46"/>
      <c r="J105" s="46"/>
      <c r="K105" s="46"/>
      <c r="L105" s="46"/>
      <c r="M105" s="103"/>
      <c r="N105" s="47"/>
      <c r="O105" s="47"/>
      <c r="P105" s="47"/>
      <c r="Q105" s="48"/>
    </row>
    <row r="106" spans="2:17" ht="23.25" customHeight="1" thickBot="1" x14ac:dyDescent="0.3">
      <c r="B106" s="396" t="s">
        <v>417</v>
      </c>
      <c r="C106" s="397"/>
      <c r="D106" s="397"/>
      <c r="E106" s="397"/>
      <c r="F106" s="397"/>
      <c r="G106" s="397"/>
      <c r="H106" s="397"/>
      <c r="I106" s="397"/>
      <c r="J106" s="397"/>
      <c r="K106" s="397"/>
      <c r="L106" s="397"/>
      <c r="M106" s="397"/>
      <c r="N106" s="397"/>
      <c r="O106" s="397"/>
      <c r="P106" s="397"/>
      <c r="Q106" s="398"/>
    </row>
    <row r="107" spans="2:17" x14ac:dyDescent="0.25">
      <c r="B107" s="44"/>
      <c r="C107" s="47"/>
      <c r="D107" s="47"/>
      <c r="E107" s="47"/>
      <c r="F107" s="47"/>
      <c r="G107" s="47"/>
      <c r="H107" s="47"/>
      <c r="I107" s="47"/>
      <c r="J107" s="47"/>
      <c r="K107" s="47"/>
      <c r="L107" s="47"/>
      <c r="M107" s="47"/>
      <c r="N107" s="47"/>
      <c r="O107" s="47"/>
      <c r="P107" s="47"/>
      <c r="Q107" s="48"/>
    </row>
    <row r="108" spans="2:17" ht="72.75" customHeight="1" x14ac:dyDescent="0.25">
      <c r="B108" s="44"/>
      <c r="C108" s="413" t="s">
        <v>408</v>
      </c>
      <c r="D108" s="413"/>
      <c r="E108" s="413" t="s">
        <v>409</v>
      </c>
      <c r="F108" s="413"/>
      <c r="G108" s="413" t="s">
        <v>410</v>
      </c>
      <c r="H108" s="413"/>
      <c r="I108" s="413" t="s">
        <v>411</v>
      </c>
      <c r="J108" s="413"/>
      <c r="K108" s="414" t="s">
        <v>412</v>
      </c>
      <c r="L108" s="415"/>
      <c r="M108" s="295"/>
      <c r="N108" s="47"/>
      <c r="O108" s="47"/>
      <c r="P108" s="47"/>
      <c r="Q108" s="48"/>
    </row>
    <row r="109" spans="2:17" ht="18.75" x14ac:dyDescent="0.3">
      <c r="B109" s="44"/>
      <c r="C109" s="402" t="s">
        <v>132</v>
      </c>
      <c r="D109" s="402"/>
      <c r="E109" s="403" t="s">
        <v>413</v>
      </c>
      <c r="F109" s="403"/>
      <c r="G109" s="403" t="s">
        <v>413</v>
      </c>
      <c r="H109" s="403"/>
      <c r="I109" s="403">
        <v>2</v>
      </c>
      <c r="J109" s="403"/>
      <c r="K109" s="406">
        <v>2</v>
      </c>
      <c r="L109" s="407"/>
      <c r="M109" s="103"/>
      <c r="N109" s="47"/>
      <c r="O109" s="47"/>
      <c r="P109" s="47"/>
      <c r="Q109" s="48"/>
    </row>
    <row r="110" spans="2:17" ht="18.75" x14ac:dyDescent="0.3">
      <c r="B110" s="44"/>
      <c r="C110" s="402" t="s">
        <v>132</v>
      </c>
      <c r="D110" s="402"/>
      <c r="E110" s="403" t="s">
        <v>413</v>
      </c>
      <c r="F110" s="403"/>
      <c r="G110" s="403" t="s">
        <v>414</v>
      </c>
      <c r="H110" s="403"/>
      <c r="I110" s="403">
        <v>2</v>
      </c>
      <c r="J110" s="403"/>
      <c r="K110" s="406">
        <v>1</v>
      </c>
      <c r="L110" s="407"/>
      <c r="M110" s="103"/>
      <c r="N110" s="321" t="s">
        <v>413</v>
      </c>
      <c r="O110" s="321"/>
      <c r="P110" s="47"/>
      <c r="Q110" s="48"/>
    </row>
    <row r="111" spans="2:17" ht="18.75" x14ac:dyDescent="0.3">
      <c r="B111" s="44"/>
      <c r="C111" s="402" t="s">
        <v>132</v>
      </c>
      <c r="D111" s="402"/>
      <c r="E111" s="403" t="s">
        <v>413</v>
      </c>
      <c r="F111" s="403"/>
      <c r="G111" s="403" t="s">
        <v>415</v>
      </c>
      <c r="H111" s="403"/>
      <c r="I111" s="403">
        <v>2</v>
      </c>
      <c r="J111" s="403"/>
      <c r="K111" s="406">
        <v>0</v>
      </c>
      <c r="L111" s="407"/>
      <c r="M111" s="103"/>
      <c r="N111" s="321" t="s">
        <v>415</v>
      </c>
      <c r="O111" s="321"/>
      <c r="P111" s="47"/>
      <c r="Q111" s="48"/>
    </row>
    <row r="112" spans="2:17" ht="18.75" x14ac:dyDescent="0.3">
      <c r="B112" s="44"/>
      <c r="C112" s="402" t="s">
        <v>132</v>
      </c>
      <c r="D112" s="402"/>
      <c r="E112" s="403" t="s">
        <v>415</v>
      </c>
      <c r="F112" s="403"/>
      <c r="G112" s="403" t="s">
        <v>413</v>
      </c>
      <c r="H112" s="403"/>
      <c r="I112" s="403">
        <v>0</v>
      </c>
      <c r="J112" s="403"/>
      <c r="K112" s="406">
        <v>2</v>
      </c>
      <c r="L112" s="407"/>
      <c r="M112" s="103"/>
      <c r="N112" s="47"/>
      <c r="O112" s="47"/>
      <c r="P112" s="47"/>
      <c r="Q112" s="48"/>
    </row>
    <row r="113" spans="2:17" ht="18.75" x14ac:dyDescent="0.3">
      <c r="B113" s="44"/>
      <c r="C113" s="402" t="s">
        <v>119</v>
      </c>
      <c r="D113" s="402"/>
      <c r="E113" s="403" t="s">
        <v>413</v>
      </c>
      <c r="F113" s="403"/>
      <c r="G113" s="403" t="s">
        <v>413</v>
      </c>
      <c r="H113" s="403"/>
      <c r="I113" s="403">
        <v>1</v>
      </c>
      <c r="J113" s="403"/>
      <c r="K113" s="406">
        <v>1</v>
      </c>
      <c r="L113" s="407"/>
      <c r="M113" s="103"/>
      <c r="N113" s="321" t="s">
        <v>413</v>
      </c>
      <c r="O113" s="321"/>
      <c r="P113" s="47"/>
      <c r="Q113" s="48"/>
    </row>
    <row r="114" spans="2:17" ht="18.75" x14ac:dyDescent="0.3">
      <c r="B114" s="44"/>
      <c r="C114" s="402" t="s">
        <v>119</v>
      </c>
      <c r="D114" s="402"/>
      <c r="E114" s="403" t="s">
        <v>413</v>
      </c>
      <c r="F114" s="403"/>
      <c r="G114" s="403" t="s">
        <v>414</v>
      </c>
      <c r="H114" s="403"/>
      <c r="I114" s="403">
        <v>1</v>
      </c>
      <c r="J114" s="403"/>
      <c r="K114" s="406">
        <v>0</v>
      </c>
      <c r="L114" s="407"/>
      <c r="M114" s="103"/>
      <c r="N114" s="321" t="s">
        <v>414</v>
      </c>
      <c r="O114" s="321"/>
      <c r="P114" s="47"/>
      <c r="Q114" s="48"/>
    </row>
    <row r="115" spans="2:17" ht="18.75" x14ac:dyDescent="0.3">
      <c r="B115" s="44"/>
      <c r="C115" s="402" t="s">
        <v>119</v>
      </c>
      <c r="D115" s="402"/>
      <c r="E115" s="403" t="s">
        <v>413</v>
      </c>
      <c r="F115" s="403"/>
      <c r="G115" s="403" t="s">
        <v>415</v>
      </c>
      <c r="H115" s="403"/>
      <c r="I115" s="403">
        <v>1</v>
      </c>
      <c r="J115" s="403"/>
      <c r="K115" s="406">
        <v>0</v>
      </c>
      <c r="L115" s="407"/>
      <c r="M115" s="103"/>
      <c r="N115" s="321" t="s">
        <v>415</v>
      </c>
      <c r="O115" s="321"/>
      <c r="P115" s="47"/>
      <c r="Q115" s="48"/>
    </row>
    <row r="116" spans="2:17" ht="18.75" x14ac:dyDescent="0.3">
      <c r="B116" s="44"/>
      <c r="C116" s="402" t="s">
        <v>119</v>
      </c>
      <c r="D116" s="402"/>
      <c r="E116" s="403" t="s">
        <v>415</v>
      </c>
      <c r="F116" s="403"/>
      <c r="G116" s="403" t="s">
        <v>413</v>
      </c>
      <c r="H116" s="403"/>
      <c r="I116" s="403">
        <v>0</v>
      </c>
      <c r="J116" s="403"/>
      <c r="K116" s="406">
        <v>1</v>
      </c>
      <c r="L116" s="407"/>
      <c r="M116" s="103"/>
      <c r="N116" s="47"/>
      <c r="O116" s="47"/>
      <c r="P116" s="47"/>
      <c r="Q116" s="48"/>
    </row>
    <row r="117" spans="2:17" x14ac:dyDescent="0.25">
      <c r="B117" s="44"/>
      <c r="C117" s="47"/>
      <c r="D117" s="47"/>
      <c r="E117" s="47"/>
      <c r="F117" s="47"/>
      <c r="G117" s="47"/>
      <c r="H117" s="47"/>
      <c r="I117" s="47"/>
      <c r="J117" s="47"/>
      <c r="K117" s="47"/>
      <c r="L117" s="47"/>
      <c r="M117" s="47"/>
      <c r="N117" s="47"/>
      <c r="O117" s="47"/>
      <c r="P117" s="47"/>
      <c r="Q117" s="48"/>
    </row>
    <row r="118" spans="2:17" x14ac:dyDescent="0.25">
      <c r="B118" s="44"/>
      <c r="C118" s="47"/>
      <c r="D118" s="47"/>
      <c r="E118" s="47"/>
      <c r="F118" s="47"/>
      <c r="G118" s="47"/>
      <c r="H118" s="47"/>
      <c r="I118" s="47"/>
      <c r="J118" s="47"/>
      <c r="K118" s="47"/>
      <c r="L118" s="47"/>
      <c r="M118" s="47"/>
      <c r="N118" s="47"/>
      <c r="O118" s="47"/>
      <c r="P118" s="47"/>
      <c r="Q118" s="48"/>
    </row>
    <row r="119" spans="2:17" ht="15.75" thickBot="1" x14ac:dyDescent="0.3">
      <c r="B119" s="49"/>
      <c r="C119" s="50"/>
      <c r="D119" s="50"/>
      <c r="E119" s="50"/>
      <c r="F119" s="50"/>
      <c r="G119" s="50"/>
      <c r="H119" s="50"/>
      <c r="I119" s="50"/>
      <c r="J119" s="50"/>
      <c r="K119" s="50"/>
      <c r="L119" s="50"/>
      <c r="M119" s="50"/>
      <c r="N119" s="50"/>
      <c r="O119" s="50"/>
      <c r="P119" s="50"/>
      <c r="Q119" s="51"/>
    </row>
  </sheetData>
  <sheetProtection algorithmName="SHA-512" hashValue="Un5qv0lUwTP3qCsffJv9S4Liyh5DCQ1szpECBKzgSiTA1VmjSI7rO1Q19Mdu5hbeBXXd+3KgIHnlKL5GHumUag==" saltValue="CK7MsoYekT7o4O2xuuB6aA==" spinCount="100000" sheet="1" objects="1" scenarios="1"/>
  <mergeCells count="209">
    <mergeCell ref="K10:L10"/>
    <mergeCell ref="K11:L11"/>
    <mergeCell ref="K28:L28"/>
    <mergeCell ref="K27:L27"/>
    <mergeCell ref="K26:L26"/>
    <mergeCell ref="K25:L25"/>
    <mergeCell ref="K24:L24"/>
    <mergeCell ref="K23:L23"/>
    <mergeCell ref="K116:L116"/>
    <mergeCell ref="K33:L33"/>
    <mergeCell ref="K34:L34"/>
    <mergeCell ref="K35:L35"/>
    <mergeCell ref="K29:L29"/>
    <mergeCell ref="K30:L30"/>
    <mergeCell ref="K31:L31"/>
    <mergeCell ref="K32:L32"/>
    <mergeCell ref="B92:Q92"/>
    <mergeCell ref="M24:N24"/>
    <mergeCell ref="M25:N25"/>
    <mergeCell ref="M26:N26"/>
    <mergeCell ref="M27:N27"/>
    <mergeCell ref="M28:N28"/>
    <mergeCell ref="O24:P24"/>
    <mergeCell ref="O25:P25"/>
    <mergeCell ref="P4:Q4"/>
    <mergeCell ref="P3:Q3"/>
    <mergeCell ref="M10:N10"/>
    <mergeCell ref="M13:N13"/>
    <mergeCell ref="M12:N12"/>
    <mergeCell ref="M11:N11"/>
    <mergeCell ref="M23:N23"/>
    <mergeCell ref="K13:L13"/>
    <mergeCell ref="K12:L12"/>
    <mergeCell ref="K21:L21"/>
    <mergeCell ref="K22:L22"/>
    <mergeCell ref="K20:L20"/>
    <mergeCell ref="K14:L14"/>
    <mergeCell ref="K15:L15"/>
    <mergeCell ref="K16:L16"/>
    <mergeCell ref="K17:L17"/>
    <mergeCell ref="K18:L18"/>
    <mergeCell ref="K19:L19"/>
    <mergeCell ref="O10:P10"/>
    <mergeCell ref="O11:P11"/>
    <mergeCell ref="O12:P12"/>
    <mergeCell ref="O13:P13"/>
    <mergeCell ref="F3:M3"/>
    <mergeCell ref="F4:M4"/>
    <mergeCell ref="O26:P26"/>
    <mergeCell ref="O27:P27"/>
    <mergeCell ref="O28:P28"/>
    <mergeCell ref="O34:P34"/>
    <mergeCell ref="O35:P35"/>
    <mergeCell ref="O23:P23"/>
    <mergeCell ref="O22:P22"/>
    <mergeCell ref="O29:P29"/>
    <mergeCell ref="O30:P30"/>
    <mergeCell ref="O31:P31"/>
    <mergeCell ref="O32:P32"/>
    <mergeCell ref="O33:P33"/>
    <mergeCell ref="M34:N34"/>
    <mergeCell ref="M35:N35"/>
    <mergeCell ref="O14:P14"/>
    <mergeCell ref="O15:P15"/>
    <mergeCell ref="O16:P16"/>
    <mergeCell ref="O17:P17"/>
    <mergeCell ref="O18:P18"/>
    <mergeCell ref="O19:P19"/>
    <mergeCell ref="O20:P20"/>
    <mergeCell ref="O21:P21"/>
    <mergeCell ref="M21:N21"/>
    <mergeCell ref="M22:N22"/>
    <mergeCell ref="M29:N29"/>
    <mergeCell ref="M30:N30"/>
    <mergeCell ref="M31:N31"/>
    <mergeCell ref="M32:N32"/>
    <mergeCell ref="M33:N33"/>
    <mergeCell ref="M14:N14"/>
    <mergeCell ref="M15:N15"/>
    <mergeCell ref="M16:N16"/>
    <mergeCell ref="M17:N17"/>
    <mergeCell ref="M18:N18"/>
    <mergeCell ref="M19:N19"/>
    <mergeCell ref="M20:N20"/>
    <mergeCell ref="F5:M5"/>
    <mergeCell ref="F6:M6"/>
    <mergeCell ref="K115:L115"/>
    <mergeCell ref="K109:L109"/>
    <mergeCell ref="K110:L110"/>
    <mergeCell ref="K111:L111"/>
    <mergeCell ref="K112:L112"/>
    <mergeCell ref="K113:L113"/>
    <mergeCell ref="K114:L114"/>
    <mergeCell ref="G115:H115"/>
    <mergeCell ref="B7:Q7"/>
    <mergeCell ref="B8:Q8"/>
    <mergeCell ref="C10:C14"/>
    <mergeCell ref="E16:I16"/>
    <mergeCell ref="B106:Q106"/>
    <mergeCell ref="C108:D108"/>
    <mergeCell ref="E108:F108"/>
    <mergeCell ref="G108:H108"/>
    <mergeCell ref="I108:J108"/>
    <mergeCell ref="K108:L108"/>
    <mergeCell ref="D5:E5"/>
    <mergeCell ref="N5:O6"/>
    <mergeCell ref="P5:Q6"/>
    <mergeCell ref="B3:C6"/>
    <mergeCell ref="I109:J109"/>
    <mergeCell ref="I110:J110"/>
    <mergeCell ref="I111:J111"/>
    <mergeCell ref="I112:J112"/>
    <mergeCell ref="I113:J113"/>
    <mergeCell ref="I114:J114"/>
    <mergeCell ref="I115:J115"/>
    <mergeCell ref="I116:J116"/>
    <mergeCell ref="G109:H109"/>
    <mergeCell ref="G110:H110"/>
    <mergeCell ref="G111:H111"/>
    <mergeCell ref="G112:H112"/>
    <mergeCell ref="G113:H113"/>
    <mergeCell ref="G114:H114"/>
    <mergeCell ref="B38:Q38"/>
    <mergeCell ref="B68:Q68"/>
    <mergeCell ref="D3:E3"/>
    <mergeCell ref="N3:O3"/>
    <mergeCell ref="D4:E4"/>
    <mergeCell ref="N4:O4"/>
    <mergeCell ref="D6:E6"/>
    <mergeCell ref="C115:D115"/>
    <mergeCell ref="C116:D116"/>
    <mergeCell ref="E109:F109"/>
    <mergeCell ref="E110:F110"/>
    <mergeCell ref="E111:F111"/>
    <mergeCell ref="E112:F112"/>
    <mergeCell ref="E113:F113"/>
    <mergeCell ref="E114:F114"/>
    <mergeCell ref="E115:F115"/>
    <mergeCell ref="E116:F116"/>
    <mergeCell ref="C109:D109"/>
    <mergeCell ref="C110:D110"/>
    <mergeCell ref="C111:D111"/>
    <mergeCell ref="C112:D112"/>
    <mergeCell ref="C113:D113"/>
    <mergeCell ref="C114:D114"/>
    <mergeCell ref="G116:H116"/>
    <mergeCell ref="E41:F41"/>
    <mergeCell ref="E42:F42"/>
    <mergeCell ref="E43:F44"/>
    <mergeCell ref="E45:F45"/>
    <mergeCell ref="E46:F46"/>
    <mergeCell ref="E47:F47"/>
    <mergeCell ref="C40:G40"/>
    <mergeCell ref="C43:C44"/>
    <mergeCell ref="D43:D44"/>
    <mergeCell ref="J60:N60"/>
    <mergeCell ref="J61:N61"/>
    <mergeCell ref="I62:N62"/>
    <mergeCell ref="I63:N63"/>
    <mergeCell ref="J58:N58"/>
    <mergeCell ref="J59:N59"/>
    <mergeCell ref="I41:I42"/>
    <mergeCell ref="I40:P40"/>
    <mergeCell ref="G43:G44"/>
    <mergeCell ref="O64:P64"/>
    <mergeCell ref="O65:P65"/>
    <mergeCell ref="J64:N64"/>
    <mergeCell ref="J65:N65"/>
    <mergeCell ref="J66:N66"/>
    <mergeCell ref="O66:P66"/>
    <mergeCell ref="I70:L70"/>
    <mergeCell ref="J41:N42"/>
    <mergeCell ref="O41:P41"/>
    <mergeCell ref="J43:N43"/>
    <mergeCell ref="J44:N44"/>
    <mergeCell ref="J45:N45"/>
    <mergeCell ref="J46:N46"/>
    <mergeCell ref="J47:N47"/>
    <mergeCell ref="J48:N48"/>
    <mergeCell ref="J49:N49"/>
    <mergeCell ref="J50:N50"/>
    <mergeCell ref="J51:N51"/>
    <mergeCell ref="J52:N52"/>
    <mergeCell ref="J53:N53"/>
    <mergeCell ref="J54:N54"/>
    <mergeCell ref="J55:N55"/>
    <mergeCell ref="J56:N56"/>
    <mergeCell ref="J57:N57"/>
    <mergeCell ref="C70:G70"/>
    <mergeCell ref="D72:G72"/>
    <mergeCell ref="I71:J71"/>
    <mergeCell ref="I72:J73"/>
    <mergeCell ref="I74:J75"/>
    <mergeCell ref="I76:J77"/>
    <mergeCell ref="I78:J80"/>
    <mergeCell ref="I81:J82"/>
    <mergeCell ref="I83:J84"/>
    <mergeCell ref="C94:E94"/>
    <mergeCell ref="I94:P95"/>
    <mergeCell ref="J97:P97"/>
    <mergeCell ref="J98:P98"/>
    <mergeCell ref="J96:P96"/>
    <mergeCell ref="J88:L88"/>
    <mergeCell ref="J89:L89"/>
    <mergeCell ref="J90:L90"/>
    <mergeCell ref="D71:G71"/>
    <mergeCell ref="D73:G73"/>
    <mergeCell ref="D74:G74"/>
    <mergeCell ref="I85:J87"/>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workbookViewId="0">
      <pane ySplit="8" topLeftCell="A9" activePane="bottomLeft" state="frozen"/>
      <selection pane="bottomLeft" activeCell="B8" sqref="B8:P8"/>
    </sheetView>
  </sheetViews>
  <sheetFormatPr baseColWidth="10" defaultRowHeight="15" x14ac:dyDescent="0.25"/>
  <cols>
    <col min="1" max="1" width="11.42578125" style="2"/>
    <col min="2" max="2" width="14.140625" style="2" customWidth="1"/>
    <col min="3" max="3" width="14.85546875" style="2" customWidth="1"/>
    <col min="4" max="4" width="11.42578125" style="2"/>
    <col min="5" max="5" width="13" style="2" customWidth="1"/>
    <col min="6" max="6" width="14" style="2" customWidth="1"/>
    <col min="7" max="7" width="13.5703125" style="2" customWidth="1"/>
    <col min="8" max="8" width="14.5703125" style="2" customWidth="1"/>
    <col min="9" max="9" width="14.28515625" style="2" customWidth="1"/>
    <col min="10" max="16384" width="11.42578125" style="2"/>
  </cols>
  <sheetData>
    <row r="2" spans="2:16" ht="15.75" thickBot="1" x14ac:dyDescent="0.3"/>
    <row r="3" spans="2:16" s="3" customFormat="1" ht="39" customHeight="1" thickTop="1" x14ac:dyDescent="0.25">
      <c r="B3" s="453"/>
      <c r="C3" s="454"/>
      <c r="D3" s="457" t="s">
        <v>392</v>
      </c>
      <c r="E3" s="457"/>
      <c r="F3" s="458" t="s">
        <v>399</v>
      </c>
      <c r="G3" s="458"/>
      <c r="H3" s="458"/>
      <c r="I3" s="458"/>
      <c r="J3" s="458"/>
      <c r="K3" s="458"/>
      <c r="L3" s="458"/>
      <c r="M3" s="457" t="s">
        <v>393</v>
      </c>
      <c r="N3" s="457"/>
      <c r="O3" s="459"/>
      <c r="P3" s="460"/>
    </row>
    <row r="4" spans="2:16" s="3" customFormat="1" ht="27.75" customHeight="1" x14ac:dyDescent="0.25">
      <c r="B4" s="455"/>
      <c r="C4" s="427"/>
      <c r="D4" s="461" t="s">
        <v>394</v>
      </c>
      <c r="E4" s="461"/>
      <c r="F4" s="462" t="s">
        <v>395</v>
      </c>
      <c r="G4" s="462"/>
      <c r="H4" s="462"/>
      <c r="I4" s="462"/>
      <c r="J4" s="462"/>
      <c r="K4" s="462"/>
      <c r="L4" s="462"/>
      <c r="M4" s="461" t="s">
        <v>396</v>
      </c>
      <c r="N4" s="461"/>
      <c r="O4" s="463"/>
      <c r="P4" s="464"/>
    </row>
    <row r="5" spans="2:16" s="3" customFormat="1" ht="27.75" customHeight="1" x14ac:dyDescent="0.25">
      <c r="B5" s="455"/>
      <c r="C5" s="427"/>
      <c r="D5" s="461" t="s">
        <v>397</v>
      </c>
      <c r="E5" s="461"/>
      <c r="F5" s="462" t="s">
        <v>400</v>
      </c>
      <c r="G5" s="462"/>
      <c r="H5" s="462"/>
      <c r="I5" s="462"/>
      <c r="J5" s="462"/>
      <c r="K5" s="462"/>
      <c r="L5" s="462"/>
      <c r="M5" s="465" t="s">
        <v>398</v>
      </c>
      <c r="N5" s="466"/>
      <c r="O5" s="469"/>
      <c r="P5" s="470"/>
    </row>
    <row r="6" spans="2:16" s="3" customFormat="1" ht="42" customHeight="1" thickBot="1" x14ac:dyDescent="0.3">
      <c r="B6" s="456"/>
      <c r="C6" s="429"/>
      <c r="D6" s="473" t="s">
        <v>401</v>
      </c>
      <c r="E6" s="473"/>
      <c r="F6" s="474" t="s">
        <v>402</v>
      </c>
      <c r="G6" s="474"/>
      <c r="H6" s="474"/>
      <c r="I6" s="474"/>
      <c r="J6" s="474"/>
      <c r="K6" s="474"/>
      <c r="L6" s="474"/>
      <c r="M6" s="467"/>
      <c r="N6" s="468"/>
      <c r="O6" s="471"/>
      <c r="P6" s="472"/>
    </row>
    <row r="7" spans="2:16" ht="23.25" customHeight="1" thickBot="1" x14ac:dyDescent="0.3">
      <c r="B7" s="450" t="s">
        <v>418</v>
      </c>
      <c r="C7" s="451"/>
      <c r="D7" s="451"/>
      <c r="E7" s="451"/>
      <c r="F7" s="451"/>
      <c r="G7" s="451"/>
      <c r="H7" s="451"/>
      <c r="I7" s="451"/>
      <c r="J7" s="451"/>
      <c r="K7" s="451"/>
      <c r="L7" s="451"/>
      <c r="M7" s="451"/>
      <c r="N7" s="451"/>
      <c r="O7" s="451"/>
      <c r="P7" s="452"/>
    </row>
    <row r="8" spans="2:16" ht="70.5" customHeight="1" x14ac:dyDescent="0.25">
      <c r="B8" s="479" t="s">
        <v>419</v>
      </c>
      <c r="C8" s="480"/>
      <c r="D8" s="480"/>
      <c r="E8" s="480"/>
      <c r="F8" s="480"/>
      <c r="G8" s="480"/>
      <c r="H8" s="480"/>
      <c r="I8" s="480"/>
      <c r="J8" s="480"/>
      <c r="K8" s="480"/>
      <c r="L8" s="480"/>
      <c r="M8" s="480"/>
      <c r="N8" s="480"/>
      <c r="O8" s="480"/>
      <c r="P8" s="481"/>
    </row>
    <row r="9" spans="2:16" ht="9.75" customHeight="1" x14ac:dyDescent="0.25">
      <c r="B9" s="4"/>
      <c r="C9" s="1"/>
      <c r="D9" s="1"/>
      <c r="E9" s="1"/>
      <c r="F9" s="1"/>
      <c r="G9" s="1"/>
      <c r="H9" s="1"/>
      <c r="I9" s="1"/>
      <c r="J9" s="1"/>
      <c r="K9" s="1"/>
      <c r="L9" s="1"/>
      <c r="M9" s="1"/>
      <c r="N9" s="1"/>
      <c r="O9" s="1"/>
      <c r="P9" s="5"/>
    </row>
    <row r="10" spans="2:16" ht="21.75" customHeight="1" x14ac:dyDescent="0.25">
      <c r="B10" s="482" t="s">
        <v>420</v>
      </c>
      <c r="C10" s="483"/>
      <c r="D10" s="483"/>
      <c r="E10" s="483"/>
      <c r="F10" s="483"/>
      <c r="G10" s="483"/>
      <c r="H10" s="483"/>
      <c r="I10" s="483"/>
      <c r="J10" s="483"/>
      <c r="K10" s="483"/>
      <c r="L10" s="483"/>
      <c r="M10" s="483"/>
      <c r="N10" s="483"/>
      <c r="O10" s="483"/>
      <c r="P10" s="484"/>
    </row>
    <row r="11" spans="2:16" ht="18.75" customHeight="1" x14ac:dyDescent="0.3">
      <c r="B11" s="485" t="s">
        <v>421</v>
      </c>
      <c r="C11" s="486"/>
      <c r="D11" s="486"/>
      <c r="E11" s="486"/>
      <c r="F11" s="486"/>
      <c r="G11" s="486"/>
      <c r="H11" s="486"/>
      <c r="I11" s="486"/>
      <c r="J11" s="486"/>
      <c r="K11" s="486"/>
      <c r="L11" s="486"/>
      <c r="M11" s="486"/>
      <c r="N11" s="486"/>
      <c r="O11" s="486"/>
      <c r="P11" s="487"/>
    </row>
    <row r="12" spans="2:16" ht="18.75" customHeight="1" x14ac:dyDescent="0.3">
      <c r="B12" s="10"/>
      <c r="C12" s="9"/>
      <c r="D12" s="9"/>
      <c r="E12" s="9"/>
      <c r="F12" s="9"/>
      <c r="G12" s="9"/>
      <c r="H12" s="9"/>
      <c r="I12" s="9"/>
      <c r="J12" s="9"/>
      <c r="K12" s="9"/>
      <c r="L12" s="9"/>
      <c r="M12" s="9"/>
      <c r="N12" s="9"/>
      <c r="O12" s="9"/>
      <c r="P12" s="11"/>
    </row>
    <row r="13" spans="2:16" ht="59.25" customHeight="1" x14ac:dyDescent="0.25">
      <c r="B13" s="488" t="s">
        <v>422</v>
      </c>
      <c r="C13" s="489"/>
      <c r="D13" s="490" t="s">
        <v>423</v>
      </c>
      <c r="E13" s="490"/>
      <c r="F13" s="490"/>
      <c r="G13" s="490"/>
      <c r="H13" s="490"/>
      <c r="I13" s="490"/>
      <c r="J13" s="490"/>
      <c r="K13" s="490"/>
      <c r="L13" s="490"/>
      <c r="M13" s="490"/>
      <c r="N13" s="490"/>
      <c r="O13" s="490"/>
      <c r="P13" s="491"/>
    </row>
    <row r="14" spans="2:16" ht="48" customHeight="1" x14ac:dyDescent="0.25">
      <c r="B14" s="492" t="s">
        <v>424</v>
      </c>
      <c r="C14" s="493"/>
      <c r="D14" s="494" t="s">
        <v>425</v>
      </c>
      <c r="E14" s="494"/>
      <c r="F14" s="494"/>
      <c r="G14" s="494"/>
      <c r="H14" s="494"/>
      <c r="I14" s="494"/>
      <c r="J14" s="494"/>
      <c r="K14" s="494"/>
      <c r="L14" s="494"/>
      <c r="M14" s="494"/>
      <c r="N14" s="494"/>
      <c r="O14" s="494"/>
      <c r="P14" s="495"/>
    </row>
    <row r="15" spans="2:16" ht="192" customHeight="1" x14ac:dyDescent="0.25">
      <c r="B15" s="492" t="s">
        <v>426</v>
      </c>
      <c r="C15" s="493"/>
      <c r="D15" s="496" t="s">
        <v>427</v>
      </c>
      <c r="E15" s="496"/>
      <c r="F15" s="496"/>
      <c r="G15" s="496"/>
      <c r="H15" s="496"/>
      <c r="I15" s="496"/>
      <c r="J15" s="496"/>
      <c r="K15" s="496"/>
      <c r="L15" s="496"/>
      <c r="M15" s="496"/>
      <c r="N15" s="496"/>
      <c r="O15" s="496"/>
      <c r="P15" s="497"/>
    </row>
    <row r="16" spans="2:16" ht="69" customHeight="1" x14ac:dyDescent="0.25">
      <c r="B16" s="477" t="s">
        <v>429</v>
      </c>
      <c r="C16" s="478"/>
      <c r="D16" s="498" t="s">
        <v>428</v>
      </c>
      <c r="E16" s="498"/>
      <c r="F16" s="498"/>
      <c r="G16" s="498"/>
      <c r="H16" s="498"/>
      <c r="I16" s="498"/>
      <c r="J16" s="498"/>
      <c r="K16" s="498"/>
      <c r="L16" s="498"/>
      <c r="M16" s="498"/>
      <c r="N16" s="498"/>
      <c r="O16" s="498"/>
      <c r="P16" s="499"/>
    </row>
    <row r="17" spans="2:16" ht="33.75" customHeight="1" x14ac:dyDescent="0.25">
      <c r="B17" s="477" t="s">
        <v>430</v>
      </c>
      <c r="C17" s="478"/>
      <c r="D17" s="475" t="s">
        <v>431</v>
      </c>
      <c r="E17" s="475"/>
      <c r="F17" s="475"/>
      <c r="G17" s="475"/>
      <c r="H17" s="475"/>
      <c r="I17" s="475"/>
      <c r="J17" s="475"/>
      <c r="K17" s="475"/>
      <c r="L17" s="475"/>
      <c r="M17" s="475"/>
      <c r="N17" s="475"/>
      <c r="O17" s="475"/>
      <c r="P17" s="476"/>
    </row>
    <row r="18" spans="2:16" x14ac:dyDescent="0.25">
      <c r="B18" s="4"/>
      <c r="C18" s="1"/>
      <c r="D18" s="1"/>
      <c r="E18" s="1"/>
      <c r="F18" s="1"/>
      <c r="G18" s="1"/>
      <c r="H18" s="1"/>
      <c r="I18" s="1"/>
      <c r="J18" s="1"/>
      <c r="K18" s="1"/>
      <c r="L18" s="1"/>
      <c r="M18" s="1"/>
      <c r="N18" s="1"/>
      <c r="O18" s="1"/>
      <c r="P18" s="5"/>
    </row>
    <row r="19" spans="2:16" x14ac:dyDescent="0.25">
      <c r="B19" s="4"/>
      <c r="C19" s="1"/>
      <c r="D19" s="1"/>
      <c r="E19" s="1"/>
      <c r="F19" s="1"/>
      <c r="G19" s="1"/>
      <c r="H19" s="1"/>
      <c r="I19" s="1"/>
      <c r="J19" s="1"/>
      <c r="K19" s="1"/>
      <c r="L19" s="1"/>
      <c r="M19" s="1"/>
      <c r="N19" s="1"/>
      <c r="O19" s="1"/>
      <c r="P19" s="5"/>
    </row>
    <row r="20" spans="2:16" ht="15.75" thickBot="1" x14ac:dyDescent="0.3">
      <c r="B20" s="6"/>
      <c r="C20" s="7"/>
      <c r="D20" s="7"/>
      <c r="E20" s="7"/>
      <c r="F20" s="7"/>
      <c r="G20" s="7"/>
      <c r="H20" s="7"/>
      <c r="I20" s="7"/>
      <c r="J20" s="7"/>
      <c r="K20" s="7"/>
      <c r="L20" s="7"/>
      <c r="M20" s="7"/>
      <c r="N20" s="7"/>
      <c r="O20" s="7"/>
      <c r="P20" s="8"/>
    </row>
    <row r="21" spans="2:16" ht="15.75" thickTop="1" x14ac:dyDescent="0.25"/>
  </sheetData>
  <sheetProtection algorithmName="SHA-512" hashValue="1+P0lxtIRjeUYSL0K+oXqVtfwhArLlHaraf/ps68qK6MK0Swv6FMjaYOaNitkb+SbX+m4NT/0UH+7Q+yvsRv4Q==" saltValue="FMruuPGCUrwLYCZfxtv+kQ==" spinCount="100000" sheet="1" objects="1" scenarios="1"/>
  <mergeCells count="29">
    <mergeCell ref="D17:P17"/>
    <mergeCell ref="B16:C16"/>
    <mergeCell ref="B17:C17"/>
    <mergeCell ref="B8:P8"/>
    <mergeCell ref="B10:P10"/>
    <mergeCell ref="B11:P11"/>
    <mergeCell ref="B13:C13"/>
    <mergeCell ref="D13:P13"/>
    <mergeCell ref="B14:C14"/>
    <mergeCell ref="D14:P14"/>
    <mergeCell ref="B15:C15"/>
    <mergeCell ref="D15:P15"/>
    <mergeCell ref="D16:P16"/>
    <mergeCell ref="B7:P7"/>
    <mergeCell ref="B3:C6"/>
    <mergeCell ref="D3:E3"/>
    <mergeCell ref="F3:L3"/>
    <mergeCell ref="M3:N3"/>
    <mergeCell ref="O3:P3"/>
    <mergeCell ref="D4:E4"/>
    <mergeCell ref="F4:L4"/>
    <mergeCell ref="M4:N4"/>
    <mergeCell ref="O4:P4"/>
    <mergeCell ref="D5:E5"/>
    <mergeCell ref="F5:L5"/>
    <mergeCell ref="M5:N6"/>
    <mergeCell ref="O5:P6"/>
    <mergeCell ref="D6:E6"/>
    <mergeCell ref="F6:L6"/>
  </mergeCells>
  <hyperlinks>
    <hyperlink ref="B11" r:id="rId1"/>
  </hyperlinks>
  <pageMargins left="0.7" right="0.7" top="0.75" bottom="0.75" header="0.3" footer="0.3"/>
  <pageSetup paperSize="1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zoomScale="80" zoomScaleNormal="80" workbookViewId="0">
      <pane ySplit="7" topLeftCell="A8" activePane="bottomLeft" state="frozen"/>
      <selection pane="bottomLeft" activeCell="E19" sqref="E19:F20"/>
    </sheetView>
  </sheetViews>
  <sheetFormatPr baseColWidth="10" defaultRowHeight="15" x14ac:dyDescent="0.25"/>
  <cols>
    <col min="1" max="1" width="2" style="37" customWidth="1"/>
    <col min="2" max="2" width="14.140625" style="37" customWidth="1"/>
    <col min="3" max="3" width="14.85546875" style="37" customWidth="1"/>
    <col min="4" max="4" width="11.42578125" style="37"/>
    <col min="5" max="5" width="13" style="37" customWidth="1"/>
    <col min="6" max="6" width="18.85546875" style="37" customWidth="1"/>
    <col min="7" max="7" width="34.5703125" style="37" customWidth="1"/>
    <col min="8" max="8" width="39" style="37" customWidth="1"/>
    <col min="9" max="9" width="30.5703125" style="37" customWidth="1"/>
    <col min="10" max="10" width="31.7109375" style="37" customWidth="1"/>
    <col min="11" max="11" width="30.28515625" style="37" customWidth="1"/>
    <col min="12" max="12" width="37" style="37" customWidth="1"/>
    <col min="13" max="13" width="41.85546875" style="37" customWidth="1"/>
    <col min="14" max="16384" width="11.42578125" style="37"/>
  </cols>
  <sheetData>
    <row r="1" spans="2:13" ht="9.75" customHeight="1" thickBot="1" x14ac:dyDescent="0.3"/>
    <row r="2" spans="2:13" s="38" customFormat="1" ht="39" customHeight="1" x14ac:dyDescent="0.25">
      <c r="B2" s="424"/>
      <c r="C2" s="425"/>
      <c r="D2" s="399" t="s">
        <v>392</v>
      </c>
      <c r="E2" s="399"/>
      <c r="F2" s="444" t="s">
        <v>399</v>
      </c>
      <c r="G2" s="445"/>
      <c r="H2" s="445"/>
      <c r="I2" s="445"/>
      <c r="J2" s="446"/>
      <c r="K2" s="521" t="s">
        <v>393</v>
      </c>
      <c r="L2" s="522"/>
      <c r="M2" s="74"/>
    </row>
    <row r="3" spans="2:13" s="38" customFormat="1" ht="27.75" customHeight="1" x14ac:dyDescent="0.25">
      <c r="B3" s="426"/>
      <c r="C3" s="427"/>
      <c r="D3" s="400" t="s">
        <v>394</v>
      </c>
      <c r="E3" s="400"/>
      <c r="F3" s="447" t="s">
        <v>395</v>
      </c>
      <c r="G3" s="448"/>
      <c r="H3" s="448"/>
      <c r="I3" s="448"/>
      <c r="J3" s="449"/>
      <c r="K3" s="523" t="s">
        <v>396</v>
      </c>
      <c r="L3" s="524"/>
      <c r="M3" s="75"/>
    </row>
    <row r="4" spans="2:13" s="38" customFormat="1" ht="27.75" customHeight="1" x14ac:dyDescent="0.25">
      <c r="B4" s="426"/>
      <c r="C4" s="427"/>
      <c r="D4" s="400" t="s">
        <v>397</v>
      </c>
      <c r="E4" s="400"/>
      <c r="F4" s="528" t="s">
        <v>400</v>
      </c>
      <c r="G4" s="529"/>
      <c r="H4" s="529"/>
      <c r="I4" s="529"/>
      <c r="J4" s="530"/>
      <c r="K4" s="416" t="s">
        <v>398</v>
      </c>
      <c r="L4" s="525"/>
      <c r="M4" s="421"/>
    </row>
    <row r="5" spans="2:13" s="38" customFormat="1" ht="42" customHeight="1" thickBot="1" x14ac:dyDescent="0.3">
      <c r="B5" s="428"/>
      <c r="C5" s="429"/>
      <c r="D5" s="401" t="s">
        <v>401</v>
      </c>
      <c r="E5" s="401"/>
      <c r="F5" s="531" t="s">
        <v>402</v>
      </c>
      <c r="G5" s="532"/>
      <c r="H5" s="532"/>
      <c r="I5" s="532"/>
      <c r="J5" s="533"/>
      <c r="K5" s="526"/>
      <c r="L5" s="527"/>
      <c r="M5" s="520"/>
    </row>
    <row r="6" spans="2:13" ht="23.25" customHeight="1" thickBot="1" x14ac:dyDescent="0.3">
      <c r="B6" s="396" t="s">
        <v>432</v>
      </c>
      <c r="C6" s="397"/>
      <c r="D6" s="397"/>
      <c r="E6" s="397"/>
      <c r="F6" s="397"/>
      <c r="G6" s="397"/>
      <c r="H6" s="397"/>
      <c r="I6" s="397"/>
      <c r="J6" s="397"/>
      <c r="K6" s="397"/>
      <c r="L6" s="397"/>
      <c r="M6" s="398"/>
    </row>
    <row r="7" spans="2:13" ht="42" customHeight="1" thickBot="1" x14ac:dyDescent="0.3">
      <c r="B7" s="517" t="s">
        <v>433</v>
      </c>
      <c r="C7" s="518"/>
      <c r="D7" s="518"/>
      <c r="E7" s="518"/>
      <c r="F7" s="518"/>
      <c r="G7" s="518"/>
      <c r="H7" s="518"/>
      <c r="I7" s="518"/>
      <c r="J7" s="518"/>
      <c r="K7" s="518"/>
      <c r="L7" s="518"/>
      <c r="M7" s="519"/>
    </row>
    <row r="8" spans="2:13" ht="27.75" customHeight="1" thickBot="1" x14ac:dyDescent="0.3">
      <c r="B8" s="514" t="s">
        <v>738</v>
      </c>
      <c r="C8" s="515"/>
      <c r="D8" s="515"/>
      <c r="E8" s="515"/>
      <c r="F8" s="515"/>
      <c r="G8" s="515"/>
      <c r="H8" s="515"/>
      <c r="I8" s="515"/>
      <c r="J8" s="515"/>
      <c r="K8" s="515"/>
      <c r="L8" s="515"/>
      <c r="M8" s="516"/>
    </row>
    <row r="9" spans="2:13" ht="27.75" customHeight="1" thickBot="1" x14ac:dyDescent="0.3">
      <c r="B9" s="511" t="s">
        <v>735</v>
      </c>
      <c r="C9" s="511"/>
      <c r="D9" s="511"/>
      <c r="E9" s="512" t="s">
        <v>741</v>
      </c>
      <c r="F9" s="512"/>
      <c r="G9" s="510"/>
      <c r="H9" s="510"/>
      <c r="I9" s="510"/>
      <c r="J9" s="510"/>
      <c r="K9" s="510"/>
      <c r="L9" s="510"/>
      <c r="M9" s="510"/>
    </row>
    <row r="10" spans="2:13" ht="27.75" customHeight="1" thickBot="1" x14ac:dyDescent="0.3">
      <c r="B10" s="511"/>
      <c r="C10" s="511"/>
      <c r="D10" s="511"/>
      <c r="E10" s="512"/>
      <c r="F10" s="512"/>
      <c r="G10" s="510"/>
      <c r="H10" s="510"/>
      <c r="I10" s="510"/>
      <c r="J10" s="510"/>
      <c r="K10" s="510"/>
      <c r="L10" s="510"/>
      <c r="M10" s="510"/>
    </row>
    <row r="11" spans="2:13" ht="34.5" customHeight="1" thickBot="1" x14ac:dyDescent="0.3">
      <c r="B11" s="511"/>
      <c r="C11" s="511"/>
      <c r="D11" s="511"/>
      <c r="E11" s="512" t="s">
        <v>742</v>
      </c>
      <c r="F11" s="512"/>
      <c r="G11" s="510"/>
      <c r="H11" s="510"/>
      <c r="I11" s="510"/>
      <c r="J11" s="510"/>
      <c r="K11" s="510"/>
      <c r="L11" s="510"/>
      <c r="M11" s="510"/>
    </row>
    <row r="12" spans="2:13" ht="36" customHeight="1" thickBot="1" x14ac:dyDescent="0.3">
      <c r="B12" s="511"/>
      <c r="C12" s="511"/>
      <c r="D12" s="511"/>
      <c r="E12" s="512"/>
      <c r="F12" s="512"/>
      <c r="G12" s="510"/>
      <c r="H12" s="510"/>
      <c r="I12" s="510"/>
      <c r="J12" s="510"/>
      <c r="K12" s="510"/>
      <c r="L12" s="510"/>
      <c r="M12" s="510"/>
    </row>
    <row r="13" spans="2:13" ht="27.75" customHeight="1" thickBot="1" x14ac:dyDescent="0.3">
      <c r="B13" s="511"/>
      <c r="C13" s="511"/>
      <c r="D13" s="511"/>
      <c r="E13" s="512" t="s">
        <v>743</v>
      </c>
      <c r="F13" s="512"/>
      <c r="G13" s="510"/>
      <c r="H13" s="510"/>
      <c r="I13" s="510"/>
      <c r="J13" s="510"/>
      <c r="K13" s="510"/>
      <c r="L13" s="510"/>
      <c r="M13" s="510"/>
    </row>
    <row r="14" spans="2:13" ht="27.75" customHeight="1" thickBot="1" x14ac:dyDescent="0.3">
      <c r="B14" s="511"/>
      <c r="C14" s="511"/>
      <c r="D14" s="511"/>
      <c r="E14" s="512"/>
      <c r="F14" s="512"/>
      <c r="G14" s="510"/>
      <c r="H14" s="510"/>
      <c r="I14" s="510"/>
      <c r="J14" s="510"/>
      <c r="K14" s="510"/>
      <c r="L14" s="510"/>
      <c r="M14" s="510"/>
    </row>
    <row r="15" spans="2:13" ht="27.75" customHeight="1" thickBot="1" x14ac:dyDescent="0.3">
      <c r="B15" s="511"/>
      <c r="C15" s="511"/>
      <c r="D15" s="511"/>
      <c r="E15" s="513" t="s">
        <v>744</v>
      </c>
      <c r="F15" s="513"/>
      <c r="G15" s="510"/>
      <c r="H15" s="510"/>
      <c r="I15" s="510"/>
      <c r="J15" s="510"/>
      <c r="K15" s="510"/>
      <c r="L15" s="510"/>
      <c r="M15" s="510"/>
    </row>
    <row r="16" spans="2:13" ht="27.75" customHeight="1" thickBot="1" x14ac:dyDescent="0.3">
      <c r="B16" s="511"/>
      <c r="C16" s="511"/>
      <c r="D16" s="511"/>
      <c r="E16" s="513"/>
      <c r="F16" s="513"/>
      <c r="G16" s="510"/>
      <c r="H16" s="510"/>
      <c r="I16" s="510"/>
      <c r="J16" s="510"/>
      <c r="K16" s="510"/>
      <c r="L16" s="510"/>
      <c r="M16" s="510"/>
    </row>
    <row r="17" spans="2:13" ht="27.75" customHeight="1" thickBot="1" x14ac:dyDescent="0.3">
      <c r="B17" s="511"/>
      <c r="C17" s="511"/>
      <c r="D17" s="511"/>
      <c r="E17" s="512" t="s">
        <v>745</v>
      </c>
      <c r="F17" s="512"/>
      <c r="G17" s="510"/>
      <c r="H17" s="510"/>
      <c r="I17" s="510"/>
      <c r="J17" s="510"/>
      <c r="K17" s="510"/>
      <c r="L17" s="510"/>
      <c r="M17" s="510"/>
    </row>
    <row r="18" spans="2:13" ht="27.75" customHeight="1" thickBot="1" x14ac:dyDescent="0.3">
      <c r="B18" s="511"/>
      <c r="C18" s="511"/>
      <c r="D18" s="511"/>
      <c r="E18" s="512"/>
      <c r="F18" s="512"/>
      <c r="G18" s="510"/>
      <c r="H18" s="510"/>
      <c r="I18" s="510"/>
      <c r="J18" s="510"/>
      <c r="K18" s="510"/>
      <c r="L18" s="510"/>
      <c r="M18" s="510"/>
    </row>
    <row r="19" spans="2:13" ht="27.75" customHeight="1" thickBot="1" x14ac:dyDescent="0.3">
      <c r="B19" s="511"/>
      <c r="C19" s="511"/>
      <c r="D19" s="511"/>
      <c r="E19" s="512" t="s">
        <v>746</v>
      </c>
      <c r="F19" s="512"/>
      <c r="G19" s="510"/>
      <c r="H19" s="510"/>
      <c r="I19" s="510"/>
      <c r="J19" s="510"/>
      <c r="K19" s="510"/>
      <c r="L19" s="510"/>
      <c r="M19" s="510"/>
    </row>
    <row r="20" spans="2:13" ht="27.75" customHeight="1" thickBot="1" x14ac:dyDescent="0.3">
      <c r="B20" s="511"/>
      <c r="C20" s="511"/>
      <c r="D20" s="511"/>
      <c r="E20" s="512"/>
      <c r="F20" s="512"/>
      <c r="G20" s="510"/>
      <c r="H20" s="510"/>
      <c r="I20" s="510"/>
      <c r="J20" s="510"/>
      <c r="K20" s="510"/>
      <c r="L20" s="510"/>
      <c r="M20" s="510"/>
    </row>
    <row r="21" spans="2:13" ht="27.75" customHeight="1" thickBot="1" x14ac:dyDescent="0.3">
      <c r="B21" s="511" t="s">
        <v>736</v>
      </c>
      <c r="C21" s="511"/>
      <c r="D21" s="511"/>
      <c r="E21" s="512" t="s">
        <v>747</v>
      </c>
      <c r="F21" s="512"/>
      <c r="G21" s="510"/>
      <c r="H21" s="510"/>
      <c r="I21" s="510"/>
      <c r="J21" s="510"/>
      <c r="K21" s="510"/>
      <c r="L21" s="510"/>
      <c r="M21" s="510"/>
    </row>
    <row r="22" spans="2:13" ht="27.75" customHeight="1" thickBot="1" x14ac:dyDescent="0.3">
      <c r="B22" s="511"/>
      <c r="C22" s="511"/>
      <c r="D22" s="511"/>
      <c r="E22" s="512"/>
      <c r="F22" s="512"/>
      <c r="G22" s="510"/>
      <c r="H22" s="510"/>
      <c r="I22" s="510"/>
      <c r="J22" s="510"/>
      <c r="K22" s="510"/>
      <c r="L22" s="510"/>
      <c r="M22" s="510"/>
    </row>
    <row r="23" spans="2:13" ht="27.75" customHeight="1" thickBot="1" x14ac:dyDescent="0.3">
      <c r="B23" s="511"/>
      <c r="C23" s="511"/>
      <c r="D23" s="511"/>
      <c r="E23" s="512" t="s">
        <v>748</v>
      </c>
      <c r="F23" s="512"/>
      <c r="G23" s="510"/>
      <c r="H23" s="510"/>
      <c r="I23" s="510"/>
      <c r="J23" s="510"/>
      <c r="K23" s="510"/>
      <c r="L23" s="510"/>
      <c r="M23" s="510"/>
    </row>
    <row r="24" spans="2:13" ht="27.75" customHeight="1" thickBot="1" x14ac:dyDescent="0.3">
      <c r="B24" s="511"/>
      <c r="C24" s="511"/>
      <c r="D24" s="511"/>
      <c r="E24" s="512"/>
      <c r="F24" s="512"/>
      <c r="G24" s="510"/>
      <c r="H24" s="510"/>
      <c r="I24" s="510"/>
      <c r="J24" s="510"/>
      <c r="K24" s="510"/>
      <c r="L24" s="510"/>
      <c r="M24" s="510"/>
    </row>
    <row r="25" spans="2:13" ht="27.75" customHeight="1" thickBot="1" x14ac:dyDescent="0.3">
      <c r="B25" s="511"/>
      <c r="C25" s="511"/>
      <c r="D25" s="511"/>
      <c r="E25" s="512" t="s">
        <v>749</v>
      </c>
      <c r="F25" s="512"/>
      <c r="G25" s="510"/>
      <c r="H25" s="510"/>
      <c r="I25" s="510"/>
      <c r="J25" s="510"/>
      <c r="K25" s="510"/>
      <c r="L25" s="510"/>
      <c r="M25" s="510"/>
    </row>
    <row r="26" spans="2:13" ht="27.75" customHeight="1" thickBot="1" x14ac:dyDescent="0.3">
      <c r="B26" s="511"/>
      <c r="C26" s="511"/>
      <c r="D26" s="511"/>
      <c r="E26" s="512"/>
      <c r="F26" s="512"/>
      <c r="G26" s="510"/>
      <c r="H26" s="510"/>
      <c r="I26" s="510"/>
      <c r="J26" s="510"/>
      <c r="K26" s="510"/>
      <c r="L26" s="510"/>
      <c r="M26" s="510"/>
    </row>
    <row r="27" spans="2:13" ht="35.25" customHeight="1" thickBot="1" x14ac:dyDescent="0.3">
      <c r="B27" s="511"/>
      <c r="C27" s="511"/>
      <c r="D27" s="511"/>
      <c r="E27" s="512" t="s">
        <v>750</v>
      </c>
      <c r="F27" s="512"/>
      <c r="G27" s="510"/>
      <c r="H27" s="510"/>
      <c r="I27" s="510"/>
      <c r="J27" s="510"/>
      <c r="K27" s="510"/>
      <c r="L27" s="510"/>
      <c r="M27" s="510"/>
    </row>
    <row r="28" spans="2:13" ht="42" customHeight="1" thickBot="1" x14ac:dyDescent="0.3">
      <c r="B28" s="511"/>
      <c r="C28" s="511"/>
      <c r="D28" s="511"/>
      <c r="E28" s="512"/>
      <c r="F28" s="512"/>
      <c r="G28" s="510"/>
      <c r="H28" s="510"/>
      <c r="I28" s="510"/>
      <c r="J28" s="510"/>
      <c r="K28" s="510"/>
      <c r="L28" s="510"/>
      <c r="M28" s="510"/>
    </row>
    <row r="29" spans="2:13" ht="27.75" customHeight="1" thickBot="1" x14ac:dyDescent="0.3">
      <c r="B29" s="511"/>
      <c r="C29" s="511"/>
      <c r="D29" s="511"/>
      <c r="E29" s="512" t="s">
        <v>751</v>
      </c>
      <c r="F29" s="512"/>
      <c r="G29" s="510"/>
      <c r="H29" s="510"/>
      <c r="I29" s="510"/>
      <c r="J29" s="510"/>
      <c r="K29" s="510"/>
      <c r="L29" s="510"/>
      <c r="M29" s="510"/>
    </row>
    <row r="30" spans="2:13" ht="27.75" customHeight="1" thickBot="1" x14ac:dyDescent="0.3">
      <c r="B30" s="511"/>
      <c r="C30" s="511"/>
      <c r="D30" s="511"/>
      <c r="E30" s="512"/>
      <c r="F30" s="512"/>
      <c r="G30" s="510"/>
      <c r="H30" s="510"/>
      <c r="I30" s="510"/>
      <c r="J30" s="510"/>
      <c r="K30" s="510"/>
      <c r="L30" s="510"/>
      <c r="M30" s="510"/>
    </row>
    <row r="31" spans="2:13" ht="27.75" customHeight="1" thickBot="1" x14ac:dyDescent="0.3">
      <c r="B31" s="511"/>
      <c r="C31" s="511"/>
      <c r="D31" s="511"/>
      <c r="E31" s="513" t="s">
        <v>752</v>
      </c>
      <c r="F31" s="513"/>
      <c r="G31" s="510"/>
      <c r="H31" s="510"/>
      <c r="I31" s="510"/>
      <c r="J31" s="510"/>
      <c r="K31" s="510"/>
      <c r="L31" s="510"/>
      <c r="M31" s="510"/>
    </row>
    <row r="32" spans="2:13" ht="30.75" customHeight="1" thickBot="1" x14ac:dyDescent="0.3">
      <c r="B32" s="511"/>
      <c r="C32" s="511"/>
      <c r="D32" s="511"/>
      <c r="E32" s="513"/>
      <c r="F32" s="513"/>
      <c r="G32" s="510"/>
      <c r="H32" s="510"/>
      <c r="I32" s="510"/>
      <c r="J32" s="510"/>
      <c r="K32" s="510"/>
      <c r="L32" s="510"/>
      <c r="M32" s="510"/>
    </row>
    <row r="33" spans="2:13" ht="106.5" customHeight="1" thickBot="1" x14ac:dyDescent="0.3">
      <c r="B33" s="502" t="s">
        <v>737</v>
      </c>
      <c r="C33" s="503"/>
      <c r="D33" s="504"/>
      <c r="E33" s="508" t="s">
        <v>401</v>
      </c>
      <c r="F33" s="509"/>
      <c r="G33" s="39" t="s">
        <v>753</v>
      </c>
      <c r="H33" s="39" t="s">
        <v>754</v>
      </c>
      <c r="I33" s="39" t="s">
        <v>755</v>
      </c>
      <c r="J33" s="39" t="s">
        <v>756</v>
      </c>
      <c r="K33" s="39" t="s">
        <v>757</v>
      </c>
      <c r="L33" s="40" t="s">
        <v>758</v>
      </c>
      <c r="M33" s="40" t="s">
        <v>759</v>
      </c>
    </row>
    <row r="34" spans="2:13" ht="27.75" customHeight="1" thickBot="1" x14ac:dyDescent="0.35">
      <c r="B34" s="505"/>
      <c r="C34" s="506"/>
      <c r="D34" s="507"/>
      <c r="E34" s="500" t="s">
        <v>27</v>
      </c>
      <c r="F34" s="501"/>
      <c r="G34" s="35"/>
      <c r="H34" s="35"/>
      <c r="I34" s="35"/>
      <c r="J34" s="35"/>
      <c r="K34" s="35"/>
      <c r="L34" s="52"/>
      <c r="M34" s="52"/>
    </row>
    <row r="35" spans="2:13" ht="33.75" customHeight="1" thickBot="1" x14ac:dyDescent="0.35">
      <c r="B35" s="505"/>
      <c r="C35" s="506"/>
      <c r="D35" s="507"/>
      <c r="E35" s="500" t="s">
        <v>8</v>
      </c>
      <c r="F35" s="501"/>
      <c r="G35" s="35"/>
      <c r="H35" s="35"/>
      <c r="I35" s="35"/>
      <c r="J35" s="35"/>
      <c r="K35" s="35"/>
      <c r="L35" s="52"/>
      <c r="M35" s="52"/>
    </row>
    <row r="36" spans="2:13" ht="27.75" customHeight="1" thickBot="1" x14ac:dyDescent="0.35">
      <c r="B36" s="505"/>
      <c r="C36" s="506"/>
      <c r="D36" s="507"/>
      <c r="E36" s="500" t="s">
        <v>20</v>
      </c>
      <c r="F36" s="501"/>
      <c r="G36" s="35"/>
      <c r="H36" s="35"/>
      <c r="I36" s="35"/>
      <c r="J36" s="35"/>
      <c r="K36" s="35"/>
      <c r="L36" s="52"/>
      <c r="M36" s="52"/>
    </row>
    <row r="37" spans="2:13" ht="27.75" customHeight="1" thickBot="1" x14ac:dyDescent="0.35">
      <c r="B37" s="505"/>
      <c r="C37" s="506"/>
      <c r="D37" s="507"/>
      <c r="E37" s="500" t="s">
        <v>32</v>
      </c>
      <c r="F37" s="501"/>
      <c r="G37" s="35"/>
      <c r="H37" s="35"/>
      <c r="I37" s="35"/>
      <c r="J37" s="35"/>
      <c r="K37" s="35"/>
      <c r="L37" s="52"/>
      <c r="M37" s="52"/>
    </row>
    <row r="38" spans="2:13" ht="40.5" customHeight="1" thickBot="1" x14ac:dyDescent="0.35">
      <c r="B38" s="505"/>
      <c r="C38" s="506"/>
      <c r="D38" s="507"/>
      <c r="E38" s="500" t="s">
        <v>11</v>
      </c>
      <c r="F38" s="501"/>
      <c r="G38" s="35"/>
      <c r="H38" s="35"/>
      <c r="I38" s="35"/>
      <c r="J38" s="35"/>
      <c r="K38" s="35"/>
      <c r="L38" s="52"/>
      <c r="M38" s="52"/>
    </row>
    <row r="39" spans="2:13" ht="57.75" customHeight="1" thickBot="1" x14ac:dyDescent="0.35">
      <c r="B39" s="505"/>
      <c r="C39" s="506"/>
      <c r="D39" s="507"/>
      <c r="E39" s="500" t="s">
        <v>34</v>
      </c>
      <c r="F39" s="501"/>
      <c r="G39" s="35"/>
      <c r="H39" s="35"/>
      <c r="I39" s="35"/>
      <c r="J39" s="35"/>
      <c r="K39" s="35"/>
      <c r="L39" s="52"/>
      <c r="M39" s="52"/>
    </row>
    <row r="40" spans="2:13" ht="37.5" customHeight="1" thickBot="1" x14ac:dyDescent="0.35">
      <c r="B40" s="505"/>
      <c r="C40" s="506"/>
      <c r="D40" s="507"/>
      <c r="E40" s="500" t="s">
        <v>36</v>
      </c>
      <c r="F40" s="501"/>
      <c r="G40" s="35"/>
      <c r="H40" s="35"/>
      <c r="I40" s="35"/>
      <c r="J40" s="35"/>
      <c r="K40" s="35"/>
      <c r="L40" s="52"/>
      <c r="M40" s="52"/>
    </row>
    <row r="41" spans="2:13" ht="27.75" customHeight="1" thickBot="1" x14ac:dyDescent="0.35">
      <c r="B41" s="505"/>
      <c r="C41" s="506"/>
      <c r="D41" s="507"/>
      <c r="E41" s="500" t="s">
        <v>40</v>
      </c>
      <c r="F41" s="501"/>
      <c r="G41" s="35"/>
      <c r="H41" s="35"/>
      <c r="I41" s="35"/>
      <c r="J41" s="35"/>
      <c r="K41" s="35"/>
      <c r="L41" s="52"/>
      <c r="M41" s="52"/>
    </row>
    <row r="42" spans="2:13" ht="58.5" customHeight="1" thickBot="1" x14ac:dyDescent="0.35">
      <c r="B42" s="505"/>
      <c r="C42" s="506"/>
      <c r="D42" s="507"/>
      <c r="E42" s="500" t="s">
        <v>739</v>
      </c>
      <c r="F42" s="501"/>
      <c r="G42" s="35"/>
      <c r="H42" s="35"/>
      <c r="I42" s="35"/>
      <c r="J42" s="35"/>
      <c r="K42" s="35"/>
      <c r="L42" s="52"/>
      <c r="M42" s="52"/>
    </row>
    <row r="43" spans="2:13" ht="27.75" customHeight="1" thickBot="1" x14ac:dyDescent="0.35">
      <c r="B43" s="505"/>
      <c r="C43" s="506"/>
      <c r="D43" s="507"/>
      <c r="E43" s="500" t="s">
        <v>56</v>
      </c>
      <c r="F43" s="501"/>
      <c r="G43" s="35"/>
      <c r="H43" s="35"/>
      <c r="I43" s="35"/>
      <c r="J43" s="35"/>
      <c r="K43" s="35"/>
      <c r="L43" s="52"/>
      <c r="M43" s="52"/>
    </row>
    <row r="44" spans="2:13" ht="27.75" customHeight="1" thickBot="1" x14ac:dyDescent="0.35">
      <c r="B44" s="505"/>
      <c r="C44" s="506"/>
      <c r="D44" s="507"/>
      <c r="E44" s="500" t="s">
        <v>42</v>
      </c>
      <c r="F44" s="501"/>
      <c r="G44" s="35"/>
      <c r="H44" s="35"/>
      <c r="I44" s="35"/>
      <c r="J44" s="35"/>
      <c r="K44" s="35"/>
      <c r="L44" s="52"/>
      <c r="M44" s="52"/>
    </row>
    <row r="45" spans="2:13" ht="45" customHeight="1" thickBot="1" x14ac:dyDescent="0.35">
      <c r="B45" s="505"/>
      <c r="C45" s="506"/>
      <c r="D45" s="507"/>
      <c r="E45" s="500" t="s">
        <v>43</v>
      </c>
      <c r="F45" s="501"/>
      <c r="G45" s="35"/>
      <c r="H45" s="35"/>
      <c r="I45" s="35"/>
      <c r="J45" s="35"/>
      <c r="K45" s="35"/>
      <c r="L45" s="52"/>
      <c r="M45" s="52"/>
    </row>
    <row r="46" spans="2:13" ht="45" customHeight="1" thickBot="1" x14ac:dyDescent="0.35">
      <c r="B46" s="505"/>
      <c r="C46" s="506"/>
      <c r="D46" s="507"/>
      <c r="E46" s="500" t="s">
        <v>45</v>
      </c>
      <c r="F46" s="501"/>
      <c r="G46" s="35"/>
      <c r="H46" s="36"/>
      <c r="I46" s="36"/>
      <c r="J46" s="36"/>
      <c r="K46" s="36"/>
      <c r="L46" s="52"/>
      <c r="M46" s="52"/>
    </row>
    <row r="47" spans="2:13" ht="45" customHeight="1" thickBot="1" x14ac:dyDescent="0.35">
      <c r="B47" s="505"/>
      <c r="C47" s="506"/>
      <c r="D47" s="507"/>
      <c r="E47" s="500" t="s">
        <v>47</v>
      </c>
      <c r="F47" s="501"/>
      <c r="G47" s="35"/>
      <c r="H47" s="36"/>
      <c r="I47" s="36"/>
      <c r="J47" s="36"/>
      <c r="K47" s="36"/>
      <c r="L47" s="52"/>
      <c r="M47" s="52"/>
    </row>
    <row r="48" spans="2:13" ht="45" customHeight="1" thickBot="1" x14ac:dyDescent="0.35">
      <c r="B48" s="505"/>
      <c r="C48" s="506"/>
      <c r="D48" s="507"/>
      <c r="E48" s="500" t="s">
        <v>48</v>
      </c>
      <c r="F48" s="501"/>
      <c r="G48" s="35"/>
      <c r="H48" s="36"/>
      <c r="I48" s="36"/>
      <c r="J48" s="36"/>
      <c r="K48" s="36"/>
      <c r="L48" s="52"/>
      <c r="M48" s="52"/>
    </row>
    <row r="49" spans="2:13" ht="45" customHeight="1" thickBot="1" x14ac:dyDescent="0.35">
      <c r="B49" s="505"/>
      <c r="C49" s="506"/>
      <c r="D49" s="507"/>
      <c r="E49" s="500" t="s">
        <v>740</v>
      </c>
      <c r="F49" s="501"/>
      <c r="G49" s="35"/>
      <c r="H49" s="36"/>
      <c r="I49" s="36"/>
      <c r="J49" s="36"/>
      <c r="K49" s="36"/>
      <c r="L49" s="52"/>
      <c r="M49" s="52"/>
    </row>
    <row r="50" spans="2:13" ht="27.75" customHeight="1" x14ac:dyDescent="0.25">
      <c r="B50" s="41"/>
      <c r="C50" s="42"/>
      <c r="D50" s="42"/>
      <c r="E50" s="42"/>
      <c r="F50" s="42"/>
      <c r="G50" s="42"/>
      <c r="H50" s="42"/>
      <c r="I50" s="42"/>
      <c r="J50" s="42"/>
      <c r="K50" s="42"/>
      <c r="L50" s="42"/>
      <c r="M50" s="43"/>
    </row>
    <row r="51" spans="2:13" ht="18.75" x14ac:dyDescent="0.3">
      <c r="B51" s="44"/>
      <c r="C51" s="45"/>
      <c r="D51" s="45"/>
      <c r="E51" s="46"/>
      <c r="F51" s="46"/>
      <c r="G51" s="46"/>
      <c r="H51" s="46"/>
      <c r="I51" s="46"/>
      <c r="J51" s="47"/>
      <c r="K51" s="47"/>
      <c r="L51" s="47"/>
      <c r="M51" s="48"/>
    </row>
    <row r="52" spans="2:13" x14ac:dyDescent="0.25">
      <c r="B52" s="44"/>
      <c r="C52" s="47"/>
      <c r="D52" s="47"/>
      <c r="E52" s="47"/>
      <c r="F52" s="47"/>
      <c r="G52" s="47"/>
      <c r="H52" s="47"/>
      <c r="I52" s="47"/>
      <c r="J52" s="47"/>
      <c r="K52" s="47"/>
      <c r="L52" s="47"/>
      <c r="M52" s="48"/>
    </row>
    <row r="53" spans="2:13" ht="15.75" thickBot="1" x14ac:dyDescent="0.3">
      <c r="B53" s="49"/>
      <c r="C53" s="50"/>
      <c r="D53" s="50"/>
      <c r="E53" s="50"/>
      <c r="F53" s="50"/>
      <c r="G53" s="50"/>
      <c r="H53" s="50"/>
      <c r="I53" s="50"/>
      <c r="J53" s="50"/>
      <c r="K53" s="50"/>
      <c r="L53" s="50"/>
      <c r="M53" s="51"/>
    </row>
  </sheetData>
  <sheetProtection algorithmName="SHA-512" hashValue="xI949W+T60n8uoOuMtQEX2fEYdZM4wzT+Z5QG8JVXWKUuLVSKVSHHrYjU7PqVGxV0DFY9zX68GLpy1nCj+Jn5w==" saltValue="etFff16esD7B8PvIbBWZ6Q==" spinCount="100000" sheet="1" objects="1" scenarios="1"/>
  <mergeCells count="60">
    <mergeCell ref="D3:E3"/>
    <mergeCell ref="D4:E4"/>
    <mergeCell ref="B7:M7"/>
    <mergeCell ref="D5:E5"/>
    <mergeCell ref="B6:M6"/>
    <mergeCell ref="B2:C5"/>
    <mergeCell ref="D2:E2"/>
    <mergeCell ref="M4:M5"/>
    <mergeCell ref="K2:L2"/>
    <mergeCell ref="K3:L3"/>
    <mergeCell ref="K4:L5"/>
    <mergeCell ref="F2:J2"/>
    <mergeCell ref="F3:J3"/>
    <mergeCell ref="F4:J4"/>
    <mergeCell ref="F5:J5"/>
    <mergeCell ref="B8:M8"/>
    <mergeCell ref="B9:D20"/>
    <mergeCell ref="E9:F10"/>
    <mergeCell ref="E11:F12"/>
    <mergeCell ref="E13:F14"/>
    <mergeCell ref="E15:F16"/>
    <mergeCell ref="E17:F18"/>
    <mergeCell ref="E19:F20"/>
    <mergeCell ref="G31:M32"/>
    <mergeCell ref="G9:M10"/>
    <mergeCell ref="G11:M12"/>
    <mergeCell ref="G13:M14"/>
    <mergeCell ref="G15:M16"/>
    <mergeCell ref="E35:F35"/>
    <mergeCell ref="E36:F36"/>
    <mergeCell ref="G17:M18"/>
    <mergeCell ref="G19:M20"/>
    <mergeCell ref="B21:D32"/>
    <mergeCell ref="E21:F22"/>
    <mergeCell ref="E23:F24"/>
    <mergeCell ref="E25:F26"/>
    <mergeCell ref="E27:F28"/>
    <mergeCell ref="E29:F30"/>
    <mergeCell ref="E31:F32"/>
    <mergeCell ref="G21:M22"/>
    <mergeCell ref="G23:M24"/>
    <mergeCell ref="G25:M26"/>
    <mergeCell ref="G27:M28"/>
    <mergeCell ref="G29:M30"/>
    <mergeCell ref="E47:F47"/>
    <mergeCell ref="E48:F48"/>
    <mergeCell ref="E49:F49"/>
    <mergeCell ref="B33:D49"/>
    <mergeCell ref="E42:F42"/>
    <mergeCell ref="E43:F43"/>
    <mergeCell ref="E44:F44"/>
    <mergeCell ref="E45:F45"/>
    <mergeCell ref="E46:F46"/>
    <mergeCell ref="E37:F37"/>
    <mergeCell ref="E38:F38"/>
    <mergeCell ref="E39:F39"/>
    <mergeCell ref="E40:F40"/>
    <mergeCell ref="E41:F41"/>
    <mergeCell ref="E33:F33"/>
    <mergeCell ref="E34:F34"/>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8"/>
  <sheetViews>
    <sheetView zoomScale="80" zoomScaleNormal="80" workbookViewId="0">
      <pane ySplit="11" topLeftCell="A12" activePane="bottomLeft" state="frozen"/>
      <selection pane="bottomLeft" sqref="A1:XFD1048576"/>
    </sheetView>
  </sheetViews>
  <sheetFormatPr baseColWidth="10" defaultRowHeight="15" x14ac:dyDescent="0.25"/>
  <cols>
    <col min="1" max="1" width="11.42578125" style="37"/>
    <col min="2" max="2" width="17.7109375" style="37" customWidth="1"/>
    <col min="3" max="3" width="14.85546875" style="37" customWidth="1"/>
    <col min="4" max="4" width="27.5703125" style="37" customWidth="1"/>
    <col min="5" max="5" width="15.42578125" style="37" customWidth="1"/>
    <col min="6" max="6" width="14.85546875" style="37" customWidth="1"/>
    <col min="7" max="7" width="22" style="37" customWidth="1"/>
    <col min="8" max="8" width="22.42578125" style="37" customWidth="1"/>
    <col min="9" max="9" width="17.7109375" style="37" customWidth="1"/>
    <col min="10" max="10" width="16.140625" style="37" customWidth="1"/>
    <col min="11" max="11" width="23.5703125" style="37" customWidth="1"/>
    <col min="12" max="12" width="23.28515625" style="37" customWidth="1"/>
    <col min="13" max="13" width="17.140625" style="37" customWidth="1"/>
    <col min="14" max="14" width="12.85546875" style="37" customWidth="1"/>
    <col min="15" max="15" width="8.42578125" style="37" customWidth="1"/>
    <col min="16" max="16" width="7.85546875" style="37" customWidth="1"/>
    <col min="17" max="17" width="10.28515625" style="37" customWidth="1"/>
    <col min="18" max="18" width="10.85546875" style="37" customWidth="1"/>
    <col min="19" max="16384" width="11.42578125" style="37"/>
  </cols>
  <sheetData>
    <row r="2" spans="2:18" ht="15.75" thickBot="1" x14ac:dyDescent="0.3"/>
    <row r="3" spans="2:18" s="38" customFormat="1" ht="39" customHeight="1" x14ac:dyDescent="0.25">
      <c r="B3" s="548"/>
      <c r="C3" s="549"/>
      <c r="D3" s="550"/>
      <c r="E3" s="399" t="s">
        <v>392</v>
      </c>
      <c r="F3" s="399"/>
      <c r="G3" s="554" t="s">
        <v>399</v>
      </c>
      <c r="H3" s="554"/>
      <c r="I3" s="554"/>
      <c r="J3" s="554"/>
      <c r="K3" s="554"/>
      <c r="L3" s="554"/>
      <c r="M3" s="399" t="s">
        <v>393</v>
      </c>
      <c r="N3" s="399"/>
      <c r="O3" s="555"/>
      <c r="P3" s="439"/>
      <c r="Q3" s="439"/>
      <c r="R3" s="556"/>
    </row>
    <row r="4" spans="2:18" s="38" customFormat="1" ht="27.75" customHeight="1" x14ac:dyDescent="0.25">
      <c r="B4" s="551"/>
      <c r="C4" s="552"/>
      <c r="D4" s="553"/>
      <c r="E4" s="400" t="s">
        <v>394</v>
      </c>
      <c r="F4" s="400"/>
      <c r="G4" s="404" t="s">
        <v>395</v>
      </c>
      <c r="H4" s="404"/>
      <c r="I4" s="404"/>
      <c r="J4" s="404"/>
      <c r="K4" s="404"/>
      <c r="L4" s="404"/>
      <c r="M4" s="400" t="s">
        <v>396</v>
      </c>
      <c r="N4" s="400"/>
      <c r="O4" s="557"/>
      <c r="P4" s="437"/>
      <c r="Q4" s="437"/>
      <c r="R4" s="558"/>
    </row>
    <row r="5" spans="2:18" s="38" customFormat="1" ht="27.75" customHeight="1" x14ac:dyDescent="0.25">
      <c r="B5" s="551"/>
      <c r="C5" s="552"/>
      <c r="D5" s="553"/>
      <c r="E5" s="400" t="s">
        <v>397</v>
      </c>
      <c r="F5" s="400"/>
      <c r="G5" s="404" t="s">
        <v>400</v>
      </c>
      <c r="H5" s="404"/>
      <c r="I5" s="404"/>
      <c r="J5" s="404"/>
      <c r="K5" s="404"/>
      <c r="L5" s="404"/>
      <c r="M5" s="416" t="s">
        <v>398</v>
      </c>
      <c r="N5" s="417"/>
      <c r="O5" s="420"/>
      <c r="P5" s="546"/>
      <c r="Q5" s="546"/>
      <c r="R5" s="421"/>
    </row>
    <row r="6" spans="2:18" s="38" customFormat="1" ht="42" customHeight="1" thickBot="1" x14ac:dyDescent="0.3">
      <c r="B6" s="551"/>
      <c r="C6" s="552"/>
      <c r="D6" s="553"/>
      <c r="E6" s="401" t="s">
        <v>401</v>
      </c>
      <c r="F6" s="401"/>
      <c r="G6" s="405" t="s">
        <v>402</v>
      </c>
      <c r="H6" s="405"/>
      <c r="I6" s="405"/>
      <c r="J6" s="405"/>
      <c r="K6" s="405"/>
      <c r="L6" s="405"/>
      <c r="M6" s="418"/>
      <c r="N6" s="419"/>
      <c r="O6" s="422"/>
      <c r="P6" s="547"/>
      <c r="Q6" s="547"/>
      <c r="R6" s="423"/>
    </row>
    <row r="7" spans="2:18" ht="23.25" customHeight="1" thickBot="1" x14ac:dyDescent="0.3">
      <c r="B7" s="396" t="s">
        <v>441</v>
      </c>
      <c r="C7" s="397"/>
      <c r="D7" s="397"/>
      <c r="E7" s="397"/>
      <c r="F7" s="397"/>
      <c r="G7" s="397"/>
      <c r="H7" s="397"/>
      <c r="I7" s="397"/>
      <c r="J7" s="397"/>
      <c r="K7" s="397"/>
      <c r="L7" s="397"/>
      <c r="M7" s="397"/>
      <c r="N7" s="397"/>
      <c r="O7" s="397"/>
      <c r="P7" s="397"/>
      <c r="Q7" s="397"/>
      <c r="R7" s="398"/>
    </row>
    <row r="8" spans="2:18" ht="48" customHeight="1" x14ac:dyDescent="0.25">
      <c r="B8" s="534" t="s">
        <v>505</v>
      </c>
      <c r="C8" s="535"/>
      <c r="D8" s="535"/>
      <c r="E8" s="535"/>
      <c r="F8" s="535"/>
      <c r="G8" s="535"/>
      <c r="H8" s="535"/>
      <c r="I8" s="535"/>
      <c r="J8" s="535"/>
      <c r="K8" s="535"/>
      <c r="L8" s="535"/>
      <c r="M8" s="535"/>
      <c r="N8" s="535"/>
      <c r="O8" s="535"/>
      <c r="P8" s="535"/>
      <c r="Q8" s="535"/>
      <c r="R8" s="536"/>
    </row>
    <row r="9" spans="2:18" ht="27.75" customHeight="1" x14ac:dyDescent="0.25">
      <c r="B9" s="537" t="s">
        <v>442</v>
      </c>
      <c r="C9" s="538"/>
      <c r="D9" s="538"/>
      <c r="E9" s="538"/>
      <c r="F9" s="538"/>
      <c r="G9" s="538"/>
      <c r="H9" s="538"/>
      <c r="I9" s="538"/>
      <c r="J9" s="538"/>
      <c r="K9" s="538"/>
      <c r="L9" s="538"/>
      <c r="M9" s="538"/>
      <c r="N9" s="538"/>
      <c r="O9" s="538"/>
      <c r="P9" s="538"/>
      <c r="Q9" s="538"/>
      <c r="R9" s="539"/>
    </row>
    <row r="10" spans="2:18" ht="36" customHeight="1" x14ac:dyDescent="0.25">
      <c r="B10" s="540" t="s">
        <v>401</v>
      </c>
      <c r="C10" s="541"/>
      <c r="D10" s="575" t="s">
        <v>455</v>
      </c>
      <c r="E10" s="374" t="s">
        <v>487</v>
      </c>
      <c r="F10" s="374"/>
      <c r="G10" s="542" t="s">
        <v>488</v>
      </c>
      <c r="H10" s="543"/>
      <c r="I10" s="542" t="s">
        <v>489</v>
      </c>
      <c r="J10" s="543"/>
      <c r="K10" s="565" t="s">
        <v>490</v>
      </c>
      <c r="L10" s="566"/>
      <c r="M10" s="569" t="s">
        <v>448</v>
      </c>
      <c r="N10" s="570"/>
      <c r="O10" s="559" t="s">
        <v>443</v>
      </c>
      <c r="P10" s="560"/>
      <c r="Q10" s="560"/>
      <c r="R10" s="561"/>
    </row>
    <row r="11" spans="2:18" ht="46.5" customHeight="1" x14ac:dyDescent="0.25">
      <c r="B11" s="540"/>
      <c r="C11" s="541"/>
      <c r="D11" s="576"/>
      <c r="E11" s="374"/>
      <c r="F11" s="374"/>
      <c r="G11" s="544"/>
      <c r="H11" s="545"/>
      <c r="I11" s="544"/>
      <c r="J11" s="545"/>
      <c r="K11" s="567"/>
      <c r="L11" s="568"/>
      <c r="M11" s="571"/>
      <c r="N11" s="572"/>
      <c r="O11" s="64" t="s">
        <v>444</v>
      </c>
      <c r="P11" s="64" t="s">
        <v>445</v>
      </c>
      <c r="Q11" s="64" t="s">
        <v>446</v>
      </c>
      <c r="R11" s="65" t="s">
        <v>447</v>
      </c>
    </row>
    <row r="12" spans="2:18" ht="72.75" customHeight="1" x14ac:dyDescent="0.25">
      <c r="B12" s="573" t="s">
        <v>27</v>
      </c>
      <c r="C12" s="574"/>
      <c r="D12" s="66" t="s">
        <v>451</v>
      </c>
      <c r="E12" s="562" t="s">
        <v>464</v>
      </c>
      <c r="F12" s="562"/>
      <c r="G12" s="577" t="s">
        <v>357</v>
      </c>
      <c r="H12" s="578"/>
      <c r="I12" s="562" t="s">
        <v>463</v>
      </c>
      <c r="J12" s="562"/>
      <c r="K12" s="577" t="s">
        <v>50</v>
      </c>
      <c r="L12" s="578"/>
      <c r="M12" s="562" t="s">
        <v>28</v>
      </c>
      <c r="N12" s="562"/>
      <c r="O12" s="53" t="s">
        <v>465</v>
      </c>
      <c r="P12" s="53" t="s">
        <v>465</v>
      </c>
      <c r="Q12" s="53" t="s">
        <v>465</v>
      </c>
      <c r="R12" s="54" t="s">
        <v>465</v>
      </c>
    </row>
    <row r="13" spans="2:18" ht="68.25" customHeight="1" x14ac:dyDescent="0.25">
      <c r="B13" s="582" t="s">
        <v>8</v>
      </c>
      <c r="C13" s="583"/>
      <c r="D13" s="591" t="s">
        <v>449</v>
      </c>
      <c r="E13" s="562" t="s">
        <v>469</v>
      </c>
      <c r="F13" s="562"/>
      <c r="G13" s="577" t="s">
        <v>833</v>
      </c>
      <c r="H13" s="577"/>
      <c r="I13" s="562" t="s">
        <v>466</v>
      </c>
      <c r="J13" s="562"/>
      <c r="K13" s="577" t="s">
        <v>53</v>
      </c>
      <c r="L13" s="577"/>
      <c r="M13" s="562" t="s">
        <v>30</v>
      </c>
      <c r="N13" s="562"/>
      <c r="O13" s="53" t="s">
        <v>465</v>
      </c>
      <c r="P13" s="53" t="s">
        <v>465</v>
      </c>
      <c r="Q13" s="53" t="s">
        <v>465</v>
      </c>
      <c r="R13" s="54" t="s">
        <v>465</v>
      </c>
    </row>
    <row r="14" spans="2:18" ht="67.5" customHeight="1" x14ac:dyDescent="0.25">
      <c r="B14" s="584"/>
      <c r="C14" s="585"/>
      <c r="D14" s="592"/>
      <c r="E14" s="562" t="s">
        <v>31</v>
      </c>
      <c r="F14" s="562"/>
      <c r="G14" s="577" t="s">
        <v>54</v>
      </c>
      <c r="H14" s="577"/>
      <c r="I14" s="562" t="s">
        <v>468</v>
      </c>
      <c r="J14" s="562"/>
      <c r="K14" s="577" t="s">
        <v>467</v>
      </c>
      <c r="L14" s="577"/>
      <c r="M14" s="562" t="s">
        <v>31</v>
      </c>
      <c r="N14" s="562"/>
      <c r="O14" s="53" t="s">
        <v>465</v>
      </c>
      <c r="P14" s="53" t="s">
        <v>465</v>
      </c>
      <c r="Q14" s="53" t="s">
        <v>465</v>
      </c>
      <c r="R14" s="54" t="s">
        <v>465</v>
      </c>
    </row>
    <row r="15" spans="2:18" ht="69" customHeight="1" x14ac:dyDescent="0.25">
      <c r="B15" s="563" t="s">
        <v>20</v>
      </c>
      <c r="C15" s="564"/>
      <c r="D15" s="67" t="s">
        <v>450</v>
      </c>
      <c r="E15" s="562" t="s">
        <v>471</v>
      </c>
      <c r="F15" s="562"/>
      <c r="G15" s="577" t="s">
        <v>58</v>
      </c>
      <c r="H15" s="577"/>
      <c r="I15" s="562" t="s">
        <v>470</v>
      </c>
      <c r="J15" s="562"/>
      <c r="K15" s="577" t="s">
        <v>59</v>
      </c>
      <c r="L15" s="577"/>
      <c r="M15" s="562" t="s">
        <v>21</v>
      </c>
      <c r="N15" s="562"/>
      <c r="O15" s="53" t="s">
        <v>465</v>
      </c>
      <c r="P15" s="53" t="s">
        <v>465</v>
      </c>
      <c r="Q15" s="53" t="s">
        <v>465</v>
      </c>
      <c r="R15" s="54" t="s">
        <v>465</v>
      </c>
    </row>
    <row r="16" spans="2:18" ht="50.25" customHeight="1" x14ac:dyDescent="0.25">
      <c r="B16" s="582" t="s">
        <v>32</v>
      </c>
      <c r="C16" s="583"/>
      <c r="D16" s="586" t="s">
        <v>453</v>
      </c>
      <c r="E16" s="562" t="s">
        <v>22</v>
      </c>
      <c r="F16" s="562"/>
      <c r="G16" s="577" t="s">
        <v>472</v>
      </c>
      <c r="H16" s="577"/>
      <c r="I16" s="562" t="s">
        <v>474</v>
      </c>
      <c r="J16" s="562"/>
      <c r="K16" s="577" t="s">
        <v>145</v>
      </c>
      <c r="L16" s="577"/>
      <c r="M16" s="562" t="s">
        <v>22</v>
      </c>
      <c r="N16" s="562"/>
      <c r="O16" s="53" t="s">
        <v>465</v>
      </c>
      <c r="P16" s="53" t="s">
        <v>465</v>
      </c>
      <c r="Q16" s="53" t="s">
        <v>465</v>
      </c>
      <c r="R16" s="54" t="s">
        <v>465</v>
      </c>
    </row>
    <row r="17" spans="2:18" ht="59.25" customHeight="1" x14ac:dyDescent="0.25">
      <c r="B17" s="588"/>
      <c r="C17" s="589"/>
      <c r="D17" s="590"/>
      <c r="E17" s="562" t="s">
        <v>841</v>
      </c>
      <c r="F17" s="562"/>
      <c r="G17" s="577" t="s">
        <v>473</v>
      </c>
      <c r="H17" s="577"/>
      <c r="I17" s="562" t="s">
        <v>475</v>
      </c>
      <c r="J17" s="562"/>
      <c r="K17" s="577" t="s">
        <v>146</v>
      </c>
      <c r="L17" s="577"/>
      <c r="M17" s="562" t="s">
        <v>841</v>
      </c>
      <c r="N17" s="562"/>
      <c r="O17" s="53" t="s">
        <v>465</v>
      </c>
      <c r="P17" s="53" t="s">
        <v>465</v>
      </c>
      <c r="Q17" s="53" t="s">
        <v>465</v>
      </c>
      <c r="R17" s="54" t="s">
        <v>465</v>
      </c>
    </row>
    <row r="18" spans="2:18" ht="54.75" customHeight="1" x14ac:dyDescent="0.25">
      <c r="B18" s="584"/>
      <c r="C18" s="585"/>
      <c r="D18" s="587"/>
      <c r="E18" s="579" t="s">
        <v>842</v>
      </c>
      <c r="F18" s="579"/>
      <c r="G18" s="577"/>
      <c r="H18" s="577"/>
      <c r="I18" s="562"/>
      <c r="J18" s="562"/>
      <c r="K18" s="577"/>
      <c r="L18" s="577"/>
      <c r="M18" s="579" t="s">
        <v>843</v>
      </c>
      <c r="N18" s="579"/>
      <c r="O18" s="53"/>
      <c r="P18" s="53"/>
      <c r="Q18" s="53"/>
      <c r="R18" s="54"/>
    </row>
    <row r="19" spans="2:18" ht="84" customHeight="1" x14ac:dyDescent="0.25">
      <c r="B19" s="582" t="s">
        <v>11</v>
      </c>
      <c r="C19" s="583"/>
      <c r="D19" s="586" t="s">
        <v>452</v>
      </c>
      <c r="E19" s="562" t="s">
        <v>16</v>
      </c>
      <c r="F19" s="562"/>
      <c r="G19" s="577" t="s">
        <v>358</v>
      </c>
      <c r="H19" s="577"/>
      <c r="I19" s="562" t="s">
        <v>476</v>
      </c>
      <c r="J19" s="562"/>
      <c r="K19" s="577" t="s">
        <v>64</v>
      </c>
      <c r="L19" s="577"/>
      <c r="M19" s="562" t="s">
        <v>16</v>
      </c>
      <c r="N19" s="562"/>
      <c r="O19" s="53" t="s">
        <v>465</v>
      </c>
      <c r="P19" s="53" t="s">
        <v>465</v>
      </c>
      <c r="Q19" s="53" t="s">
        <v>465</v>
      </c>
      <c r="R19" s="54" t="s">
        <v>465</v>
      </c>
    </row>
    <row r="20" spans="2:18" ht="93" customHeight="1" x14ac:dyDescent="0.25">
      <c r="B20" s="588"/>
      <c r="C20" s="589"/>
      <c r="D20" s="590"/>
      <c r="E20" s="562" t="s">
        <v>33</v>
      </c>
      <c r="F20" s="562"/>
      <c r="G20" s="577" t="s">
        <v>342</v>
      </c>
      <c r="H20" s="577"/>
      <c r="I20" s="562" t="s">
        <v>477</v>
      </c>
      <c r="J20" s="562"/>
      <c r="K20" s="577" t="s">
        <v>343</v>
      </c>
      <c r="L20" s="577"/>
      <c r="M20" s="562" t="s">
        <v>33</v>
      </c>
      <c r="N20" s="562"/>
      <c r="O20" s="53" t="s">
        <v>465</v>
      </c>
      <c r="P20" s="53" t="s">
        <v>465</v>
      </c>
      <c r="Q20" s="53" t="s">
        <v>465</v>
      </c>
      <c r="R20" s="54" t="s">
        <v>465</v>
      </c>
    </row>
    <row r="21" spans="2:18" ht="56.25" customHeight="1" x14ac:dyDescent="0.25">
      <c r="B21" s="584"/>
      <c r="C21" s="585"/>
      <c r="D21" s="587"/>
      <c r="E21" s="562" t="s">
        <v>12</v>
      </c>
      <c r="F21" s="562"/>
      <c r="G21" s="577" t="s">
        <v>65</v>
      </c>
      <c r="H21" s="577"/>
      <c r="I21" s="562" t="s">
        <v>478</v>
      </c>
      <c r="J21" s="562"/>
      <c r="K21" s="577" t="s">
        <v>66</v>
      </c>
      <c r="L21" s="577"/>
      <c r="M21" s="562" t="s">
        <v>12</v>
      </c>
      <c r="N21" s="562"/>
      <c r="O21" s="53" t="s">
        <v>465</v>
      </c>
      <c r="P21" s="53" t="s">
        <v>465</v>
      </c>
      <c r="Q21" s="53" t="s">
        <v>465</v>
      </c>
      <c r="R21" s="54" t="s">
        <v>465</v>
      </c>
    </row>
    <row r="22" spans="2:18" ht="167.25" customHeight="1" x14ac:dyDescent="0.25">
      <c r="B22" s="563" t="s">
        <v>34</v>
      </c>
      <c r="C22" s="564"/>
      <c r="D22" s="68" t="s">
        <v>454</v>
      </c>
      <c r="E22" s="562" t="s">
        <v>35</v>
      </c>
      <c r="F22" s="562"/>
      <c r="G22" s="577" t="s">
        <v>67</v>
      </c>
      <c r="H22" s="577"/>
      <c r="I22" s="562" t="s">
        <v>479</v>
      </c>
      <c r="J22" s="562"/>
      <c r="K22" s="577" t="s">
        <v>361</v>
      </c>
      <c r="L22" s="577"/>
      <c r="M22" s="562" t="s">
        <v>35</v>
      </c>
      <c r="N22" s="562"/>
      <c r="O22" s="53" t="s">
        <v>465</v>
      </c>
      <c r="P22" s="53" t="s">
        <v>465</v>
      </c>
      <c r="Q22" s="53" t="s">
        <v>465</v>
      </c>
      <c r="R22" s="54" t="s">
        <v>465</v>
      </c>
    </row>
    <row r="23" spans="2:18" ht="132" customHeight="1" x14ac:dyDescent="0.25">
      <c r="B23" s="582" t="s">
        <v>36</v>
      </c>
      <c r="C23" s="583"/>
      <c r="D23" s="586" t="s">
        <v>456</v>
      </c>
      <c r="E23" s="562" t="s">
        <v>68</v>
      </c>
      <c r="F23" s="562"/>
      <c r="G23" s="577" t="s">
        <v>69</v>
      </c>
      <c r="H23" s="577"/>
      <c r="I23" s="562" t="s">
        <v>480</v>
      </c>
      <c r="J23" s="562"/>
      <c r="K23" s="577" t="s">
        <v>70</v>
      </c>
      <c r="L23" s="577"/>
      <c r="M23" s="562" t="s">
        <v>68</v>
      </c>
      <c r="N23" s="562"/>
      <c r="O23" s="53" t="s">
        <v>465</v>
      </c>
      <c r="P23" s="53" t="s">
        <v>465</v>
      </c>
      <c r="Q23" s="53" t="s">
        <v>465</v>
      </c>
      <c r="R23" s="54" t="s">
        <v>465</v>
      </c>
    </row>
    <row r="24" spans="2:18" ht="154.5" customHeight="1" x14ac:dyDescent="0.25">
      <c r="B24" s="588"/>
      <c r="C24" s="589"/>
      <c r="D24" s="590"/>
      <c r="E24" s="562" t="s">
        <v>866</v>
      </c>
      <c r="F24" s="562"/>
      <c r="G24" s="577" t="s">
        <v>867</v>
      </c>
      <c r="H24" s="577"/>
      <c r="I24" s="562" t="s">
        <v>481</v>
      </c>
      <c r="J24" s="562"/>
      <c r="K24" s="577" t="s">
        <v>868</v>
      </c>
      <c r="L24" s="577"/>
      <c r="M24" s="562" t="s">
        <v>866</v>
      </c>
      <c r="N24" s="562"/>
      <c r="O24" s="53" t="s">
        <v>465</v>
      </c>
      <c r="P24" s="53" t="s">
        <v>465</v>
      </c>
      <c r="Q24" s="53" t="s">
        <v>465</v>
      </c>
      <c r="R24" s="54" t="s">
        <v>465</v>
      </c>
    </row>
    <row r="25" spans="2:18" ht="122.25" customHeight="1" x14ac:dyDescent="0.25">
      <c r="B25" s="588"/>
      <c r="C25" s="589"/>
      <c r="D25" s="590"/>
      <c r="E25" s="562" t="s">
        <v>889</v>
      </c>
      <c r="F25" s="562"/>
      <c r="G25" s="577" t="s">
        <v>890</v>
      </c>
      <c r="H25" s="577"/>
      <c r="I25" s="562" t="s">
        <v>482</v>
      </c>
      <c r="J25" s="562"/>
      <c r="K25" s="577" t="s">
        <v>891</v>
      </c>
      <c r="L25" s="577"/>
      <c r="M25" s="562" t="s">
        <v>892</v>
      </c>
      <c r="N25" s="562"/>
      <c r="O25" s="53" t="s">
        <v>465</v>
      </c>
      <c r="P25" s="53" t="s">
        <v>465</v>
      </c>
      <c r="Q25" s="53" t="s">
        <v>465</v>
      </c>
      <c r="R25" s="54" t="s">
        <v>465</v>
      </c>
    </row>
    <row r="26" spans="2:18" ht="123" customHeight="1" x14ac:dyDescent="0.25">
      <c r="B26" s="588"/>
      <c r="C26" s="589"/>
      <c r="D26" s="590"/>
      <c r="E26" s="562" t="s">
        <v>37</v>
      </c>
      <c r="F26" s="562"/>
      <c r="G26" s="577" t="s">
        <v>72</v>
      </c>
      <c r="H26" s="577"/>
      <c r="I26" s="562" t="s">
        <v>483</v>
      </c>
      <c r="J26" s="562"/>
      <c r="K26" s="577" t="s">
        <v>73</v>
      </c>
      <c r="L26" s="577"/>
      <c r="M26" s="562" t="s">
        <v>37</v>
      </c>
      <c r="N26" s="562"/>
      <c r="O26" s="53" t="s">
        <v>465</v>
      </c>
      <c r="P26" s="53" t="s">
        <v>465</v>
      </c>
      <c r="Q26" s="53" t="s">
        <v>465</v>
      </c>
      <c r="R26" s="54" t="s">
        <v>465</v>
      </c>
    </row>
    <row r="27" spans="2:18" ht="139.5" customHeight="1" x14ac:dyDescent="0.25">
      <c r="B27" s="588"/>
      <c r="C27" s="589"/>
      <c r="D27" s="590"/>
      <c r="E27" s="562" t="s">
        <v>38</v>
      </c>
      <c r="F27" s="562"/>
      <c r="G27" s="577" t="s">
        <v>365</v>
      </c>
      <c r="H27" s="577"/>
      <c r="I27" s="562" t="s">
        <v>484</v>
      </c>
      <c r="J27" s="562"/>
      <c r="K27" s="577" t="s">
        <v>253</v>
      </c>
      <c r="L27" s="577"/>
      <c r="M27" s="562" t="s">
        <v>38</v>
      </c>
      <c r="N27" s="562"/>
      <c r="O27" s="53" t="s">
        <v>465</v>
      </c>
      <c r="P27" s="53" t="s">
        <v>465</v>
      </c>
      <c r="Q27" s="53" t="s">
        <v>465</v>
      </c>
      <c r="R27" s="54" t="s">
        <v>465</v>
      </c>
    </row>
    <row r="28" spans="2:18" ht="45.75" customHeight="1" x14ac:dyDescent="0.25">
      <c r="B28" s="588"/>
      <c r="C28" s="589"/>
      <c r="D28" s="590"/>
      <c r="E28" s="580" t="s">
        <v>39</v>
      </c>
      <c r="F28" s="581"/>
      <c r="G28" s="577" t="s">
        <v>71</v>
      </c>
      <c r="H28" s="577"/>
      <c r="I28" s="562" t="s">
        <v>485</v>
      </c>
      <c r="J28" s="562"/>
      <c r="K28" s="577" t="s">
        <v>366</v>
      </c>
      <c r="L28" s="577"/>
      <c r="M28" s="562" t="s">
        <v>39</v>
      </c>
      <c r="N28" s="562"/>
      <c r="O28" s="53" t="s">
        <v>465</v>
      </c>
      <c r="P28" s="53" t="s">
        <v>465</v>
      </c>
      <c r="Q28" s="53" t="s">
        <v>465</v>
      </c>
      <c r="R28" s="54" t="s">
        <v>465</v>
      </c>
    </row>
    <row r="29" spans="2:18" ht="84" customHeight="1" x14ac:dyDescent="0.25">
      <c r="B29" s="584"/>
      <c r="C29" s="585"/>
      <c r="D29" s="587"/>
      <c r="E29" s="562" t="s">
        <v>937</v>
      </c>
      <c r="F29" s="562"/>
      <c r="G29" s="577" t="s">
        <v>938</v>
      </c>
      <c r="H29" s="577"/>
      <c r="I29" s="562" t="s">
        <v>485</v>
      </c>
      <c r="J29" s="562"/>
      <c r="K29" s="577" t="s">
        <v>366</v>
      </c>
      <c r="L29" s="577"/>
      <c r="M29" s="562" t="s">
        <v>937</v>
      </c>
      <c r="N29" s="562"/>
      <c r="O29" s="53" t="s">
        <v>465</v>
      </c>
      <c r="P29" s="53" t="s">
        <v>465</v>
      </c>
      <c r="Q29" s="53" t="s">
        <v>465</v>
      </c>
      <c r="R29" s="54" t="s">
        <v>465</v>
      </c>
    </row>
    <row r="30" spans="2:18" ht="113.25" customHeight="1" x14ac:dyDescent="0.25">
      <c r="B30" s="582" t="s">
        <v>40</v>
      </c>
      <c r="C30" s="583"/>
      <c r="D30" s="586" t="s">
        <v>457</v>
      </c>
      <c r="E30" s="562" t="s">
        <v>41</v>
      </c>
      <c r="F30" s="562"/>
      <c r="G30" s="577" t="s">
        <v>74</v>
      </c>
      <c r="H30" s="577"/>
      <c r="I30" s="562" t="s">
        <v>486</v>
      </c>
      <c r="J30" s="562"/>
      <c r="K30" s="577" t="s">
        <v>75</v>
      </c>
      <c r="L30" s="577"/>
      <c r="M30" s="562" t="s">
        <v>953</v>
      </c>
      <c r="N30" s="562"/>
      <c r="O30" s="53" t="s">
        <v>465</v>
      </c>
      <c r="P30" s="53" t="s">
        <v>465</v>
      </c>
      <c r="Q30" s="53" t="s">
        <v>465</v>
      </c>
      <c r="R30" s="54" t="s">
        <v>465</v>
      </c>
    </row>
    <row r="31" spans="2:18" ht="110.25" customHeight="1" x14ac:dyDescent="0.25">
      <c r="B31" s="584"/>
      <c r="C31" s="585"/>
      <c r="D31" s="587"/>
      <c r="E31" s="562" t="s">
        <v>17</v>
      </c>
      <c r="F31" s="562"/>
      <c r="G31" s="577" t="s">
        <v>74</v>
      </c>
      <c r="H31" s="577"/>
      <c r="I31" s="562" t="s">
        <v>491</v>
      </c>
      <c r="J31" s="562"/>
      <c r="K31" s="577" t="s">
        <v>75</v>
      </c>
      <c r="L31" s="577"/>
      <c r="M31" s="562" t="s">
        <v>17</v>
      </c>
      <c r="N31" s="562"/>
      <c r="O31" s="53" t="s">
        <v>465</v>
      </c>
      <c r="P31" s="53" t="s">
        <v>465</v>
      </c>
      <c r="Q31" s="53" t="s">
        <v>465</v>
      </c>
      <c r="R31" s="54" t="s">
        <v>465</v>
      </c>
    </row>
    <row r="32" spans="2:18" ht="129.75" customHeight="1" x14ac:dyDescent="0.25">
      <c r="B32" s="563" t="s">
        <v>56</v>
      </c>
      <c r="C32" s="564"/>
      <c r="D32" s="68" t="s">
        <v>458</v>
      </c>
      <c r="E32" s="562" t="s">
        <v>57</v>
      </c>
      <c r="F32" s="562"/>
      <c r="G32" s="577" t="s">
        <v>372</v>
      </c>
      <c r="H32" s="577"/>
      <c r="I32" s="562" t="s">
        <v>492</v>
      </c>
      <c r="J32" s="562"/>
      <c r="K32" s="577" t="s">
        <v>373</v>
      </c>
      <c r="L32" s="577"/>
      <c r="M32" s="562" t="s">
        <v>57</v>
      </c>
      <c r="N32" s="562"/>
      <c r="O32" s="53" t="s">
        <v>465</v>
      </c>
      <c r="P32" s="53" t="s">
        <v>465</v>
      </c>
      <c r="Q32" s="53" t="s">
        <v>465</v>
      </c>
      <c r="R32" s="54" t="s">
        <v>465</v>
      </c>
    </row>
    <row r="33" spans="2:18" ht="92.25" customHeight="1" x14ac:dyDescent="0.25">
      <c r="B33" s="582" t="s">
        <v>42</v>
      </c>
      <c r="C33" s="583"/>
      <c r="D33" s="586" t="s">
        <v>459</v>
      </c>
      <c r="E33" s="562" t="s">
        <v>18</v>
      </c>
      <c r="F33" s="562"/>
      <c r="G33" s="577" t="s">
        <v>77</v>
      </c>
      <c r="H33" s="577"/>
      <c r="I33" s="562" t="s">
        <v>493</v>
      </c>
      <c r="J33" s="562"/>
      <c r="K33" s="577" t="s">
        <v>78</v>
      </c>
      <c r="L33" s="577"/>
      <c r="M33" s="562" t="s">
        <v>18</v>
      </c>
      <c r="N33" s="562"/>
      <c r="O33" s="53" t="s">
        <v>465</v>
      </c>
      <c r="P33" s="53" t="s">
        <v>465</v>
      </c>
      <c r="Q33" s="53" t="s">
        <v>465</v>
      </c>
      <c r="R33" s="54" t="s">
        <v>465</v>
      </c>
    </row>
    <row r="34" spans="2:18" ht="55.5" customHeight="1" x14ac:dyDescent="0.25">
      <c r="B34" s="588"/>
      <c r="C34" s="589"/>
      <c r="D34" s="590"/>
      <c r="E34" s="562" t="s">
        <v>10</v>
      </c>
      <c r="F34" s="562"/>
      <c r="G34" s="577" t="s">
        <v>79</v>
      </c>
      <c r="H34" s="577"/>
      <c r="I34" s="562" t="s">
        <v>494</v>
      </c>
      <c r="J34" s="562"/>
      <c r="K34" s="577" t="s">
        <v>78</v>
      </c>
      <c r="L34" s="577"/>
      <c r="M34" s="562" t="s">
        <v>10</v>
      </c>
      <c r="N34" s="562"/>
      <c r="O34" s="53" t="s">
        <v>465</v>
      </c>
      <c r="P34" s="53" t="s">
        <v>465</v>
      </c>
      <c r="Q34" s="53" t="s">
        <v>465</v>
      </c>
      <c r="R34" s="54" t="s">
        <v>465</v>
      </c>
    </row>
    <row r="35" spans="2:18" ht="39.75" customHeight="1" x14ac:dyDescent="0.25">
      <c r="B35" s="588"/>
      <c r="C35" s="589"/>
      <c r="D35" s="590"/>
      <c r="E35" s="562" t="s">
        <v>966</v>
      </c>
      <c r="F35" s="562"/>
      <c r="G35" s="577" t="s">
        <v>80</v>
      </c>
      <c r="H35" s="577"/>
      <c r="I35" s="562" t="s">
        <v>494</v>
      </c>
      <c r="J35" s="562"/>
      <c r="K35" s="577" t="s">
        <v>78</v>
      </c>
      <c r="L35" s="577"/>
      <c r="M35" s="562" t="s">
        <v>966</v>
      </c>
      <c r="N35" s="562"/>
      <c r="O35" s="53" t="s">
        <v>465</v>
      </c>
      <c r="P35" s="53" t="s">
        <v>465</v>
      </c>
      <c r="Q35" s="53" t="s">
        <v>465</v>
      </c>
      <c r="R35" s="54" t="s">
        <v>465</v>
      </c>
    </row>
    <row r="36" spans="2:18" ht="48" customHeight="1" x14ac:dyDescent="0.25">
      <c r="B36" s="584"/>
      <c r="C36" s="585"/>
      <c r="D36" s="587"/>
      <c r="E36" s="562" t="s">
        <v>23</v>
      </c>
      <c r="F36" s="562"/>
      <c r="G36" s="577" t="s">
        <v>81</v>
      </c>
      <c r="H36" s="577"/>
      <c r="I36" s="562" t="s">
        <v>495</v>
      </c>
      <c r="J36" s="562"/>
      <c r="K36" s="577" t="s">
        <v>78</v>
      </c>
      <c r="L36" s="577"/>
      <c r="M36" s="562" t="s">
        <v>23</v>
      </c>
      <c r="N36" s="562"/>
      <c r="O36" s="53" t="s">
        <v>465</v>
      </c>
      <c r="P36" s="53" t="s">
        <v>465</v>
      </c>
      <c r="Q36" s="53" t="s">
        <v>465</v>
      </c>
      <c r="R36" s="54" t="s">
        <v>465</v>
      </c>
    </row>
    <row r="37" spans="2:18" ht="60.75" customHeight="1" x14ac:dyDescent="0.25">
      <c r="B37" s="582" t="s">
        <v>43</v>
      </c>
      <c r="C37" s="583"/>
      <c r="D37" s="586" t="s">
        <v>460</v>
      </c>
      <c r="E37" s="562" t="s">
        <v>24</v>
      </c>
      <c r="F37" s="562"/>
      <c r="G37" s="577" t="s">
        <v>82</v>
      </c>
      <c r="H37" s="577"/>
      <c r="I37" s="562" t="s">
        <v>496</v>
      </c>
      <c r="J37" s="562"/>
      <c r="K37" s="577" t="s">
        <v>83</v>
      </c>
      <c r="L37" s="577"/>
      <c r="M37" s="562" t="s">
        <v>24</v>
      </c>
      <c r="N37" s="562"/>
      <c r="O37" s="53" t="s">
        <v>465</v>
      </c>
      <c r="P37" s="53" t="s">
        <v>465</v>
      </c>
      <c r="Q37" s="53" t="s">
        <v>465</v>
      </c>
      <c r="R37" s="54" t="s">
        <v>465</v>
      </c>
    </row>
    <row r="38" spans="2:18" ht="63.75" customHeight="1" x14ac:dyDescent="0.25">
      <c r="B38" s="588"/>
      <c r="C38" s="589"/>
      <c r="D38" s="590"/>
      <c r="E38" s="562" t="s">
        <v>44</v>
      </c>
      <c r="F38" s="562"/>
      <c r="G38" s="577" t="s">
        <v>374</v>
      </c>
      <c r="H38" s="577"/>
      <c r="I38" s="562" t="s">
        <v>496</v>
      </c>
      <c r="J38" s="562"/>
      <c r="K38" s="577" t="s">
        <v>64</v>
      </c>
      <c r="L38" s="577"/>
      <c r="M38" s="562" t="s">
        <v>44</v>
      </c>
      <c r="N38" s="562"/>
      <c r="O38" s="53" t="s">
        <v>465</v>
      </c>
      <c r="P38" s="53" t="s">
        <v>465</v>
      </c>
      <c r="Q38" s="53" t="s">
        <v>465</v>
      </c>
      <c r="R38" s="54" t="s">
        <v>465</v>
      </c>
    </row>
    <row r="39" spans="2:18" ht="51.75" customHeight="1" x14ac:dyDescent="0.25">
      <c r="B39" s="588"/>
      <c r="C39" s="589"/>
      <c r="D39" s="590"/>
      <c r="E39" s="562" t="s">
        <v>15</v>
      </c>
      <c r="F39" s="562"/>
      <c r="G39" s="577" t="s">
        <v>84</v>
      </c>
      <c r="H39" s="577"/>
      <c r="I39" s="562" t="s">
        <v>497</v>
      </c>
      <c r="J39" s="562"/>
      <c r="K39" s="577" t="s">
        <v>64</v>
      </c>
      <c r="L39" s="577"/>
      <c r="M39" s="562" t="s">
        <v>15</v>
      </c>
      <c r="N39" s="562"/>
      <c r="O39" s="53" t="s">
        <v>465</v>
      </c>
      <c r="P39" s="53" t="s">
        <v>465</v>
      </c>
      <c r="Q39" s="53" t="s">
        <v>465</v>
      </c>
      <c r="R39" s="54" t="s">
        <v>465</v>
      </c>
    </row>
    <row r="40" spans="2:18" ht="49.5" customHeight="1" x14ac:dyDescent="0.25">
      <c r="B40" s="584"/>
      <c r="C40" s="585"/>
      <c r="D40" s="587"/>
      <c r="E40" s="562" t="s">
        <v>19</v>
      </c>
      <c r="F40" s="562"/>
      <c r="G40" s="577" t="s">
        <v>85</v>
      </c>
      <c r="H40" s="577"/>
      <c r="I40" s="562" t="s">
        <v>498</v>
      </c>
      <c r="J40" s="562"/>
      <c r="K40" s="577" t="s">
        <v>64</v>
      </c>
      <c r="L40" s="577"/>
      <c r="M40" s="562" t="s">
        <v>19</v>
      </c>
      <c r="N40" s="562"/>
      <c r="O40" s="53" t="s">
        <v>465</v>
      </c>
      <c r="P40" s="53" t="s">
        <v>465</v>
      </c>
      <c r="Q40" s="53" t="s">
        <v>465</v>
      </c>
      <c r="R40" s="54" t="s">
        <v>465</v>
      </c>
    </row>
    <row r="41" spans="2:18" ht="78.75" customHeight="1" x14ac:dyDescent="0.25">
      <c r="B41" s="582" t="s">
        <v>45</v>
      </c>
      <c r="C41" s="583"/>
      <c r="D41" s="586" t="s">
        <v>461</v>
      </c>
      <c r="E41" s="562" t="s">
        <v>13</v>
      </c>
      <c r="F41" s="562"/>
      <c r="G41" s="577" t="s">
        <v>86</v>
      </c>
      <c r="H41" s="577"/>
      <c r="I41" s="562" t="s">
        <v>500</v>
      </c>
      <c r="J41" s="562"/>
      <c r="K41" s="577" t="s">
        <v>375</v>
      </c>
      <c r="L41" s="577"/>
      <c r="M41" s="562" t="s">
        <v>13</v>
      </c>
      <c r="N41" s="562"/>
      <c r="O41" s="53" t="s">
        <v>465</v>
      </c>
      <c r="P41" s="53" t="s">
        <v>465</v>
      </c>
      <c r="Q41" s="53" t="s">
        <v>465</v>
      </c>
      <c r="R41" s="54" t="s">
        <v>465</v>
      </c>
    </row>
    <row r="42" spans="2:18" ht="89.25" customHeight="1" x14ac:dyDescent="0.25">
      <c r="B42" s="584"/>
      <c r="C42" s="585"/>
      <c r="D42" s="587"/>
      <c r="E42" s="562" t="s">
        <v>46</v>
      </c>
      <c r="F42" s="562"/>
      <c r="G42" s="577" t="s">
        <v>499</v>
      </c>
      <c r="H42" s="577"/>
      <c r="I42" s="562" t="s">
        <v>501</v>
      </c>
      <c r="J42" s="562"/>
      <c r="K42" s="577" t="s">
        <v>64</v>
      </c>
      <c r="L42" s="577"/>
      <c r="M42" s="562" t="s">
        <v>46</v>
      </c>
      <c r="N42" s="562"/>
      <c r="O42" s="53" t="s">
        <v>465</v>
      </c>
      <c r="P42" s="53" t="s">
        <v>465</v>
      </c>
      <c r="Q42" s="53" t="s">
        <v>465</v>
      </c>
      <c r="R42" s="54" t="s">
        <v>465</v>
      </c>
    </row>
    <row r="43" spans="2:18" ht="65.25" customHeight="1" x14ac:dyDescent="0.25">
      <c r="B43" s="582" t="s">
        <v>47</v>
      </c>
      <c r="C43" s="583"/>
      <c r="D43" s="586" t="s">
        <v>461</v>
      </c>
      <c r="E43" s="562" t="s">
        <v>973</v>
      </c>
      <c r="F43" s="562"/>
      <c r="G43" s="577" t="s">
        <v>377</v>
      </c>
      <c r="H43" s="577"/>
      <c r="I43" s="562" t="s">
        <v>502</v>
      </c>
      <c r="J43" s="562"/>
      <c r="K43" s="577" t="s">
        <v>87</v>
      </c>
      <c r="L43" s="577"/>
      <c r="M43" s="562" t="s">
        <v>973</v>
      </c>
      <c r="N43" s="562"/>
      <c r="O43" s="53" t="s">
        <v>465</v>
      </c>
      <c r="P43" s="53" t="s">
        <v>465</v>
      </c>
      <c r="Q43" s="53" t="s">
        <v>465</v>
      </c>
      <c r="R43" s="54" t="s">
        <v>465</v>
      </c>
    </row>
    <row r="44" spans="2:18" ht="63.75" customHeight="1" x14ac:dyDescent="0.25">
      <c r="B44" s="584"/>
      <c r="C44" s="585"/>
      <c r="D44" s="587"/>
      <c r="E44" s="562" t="s">
        <v>14</v>
      </c>
      <c r="F44" s="562"/>
      <c r="G44" s="577" t="s">
        <v>88</v>
      </c>
      <c r="H44" s="577"/>
      <c r="I44" s="562" t="s">
        <v>503</v>
      </c>
      <c r="J44" s="562"/>
      <c r="K44" s="577" t="s">
        <v>89</v>
      </c>
      <c r="L44" s="577"/>
      <c r="M44" s="562" t="s">
        <v>14</v>
      </c>
      <c r="N44" s="562"/>
      <c r="O44" s="53" t="s">
        <v>465</v>
      </c>
      <c r="P44" s="53" t="s">
        <v>465</v>
      </c>
      <c r="Q44" s="53" t="s">
        <v>465</v>
      </c>
      <c r="R44" s="54" t="s">
        <v>465</v>
      </c>
    </row>
    <row r="45" spans="2:18" ht="115.5" x14ac:dyDescent="0.25">
      <c r="B45" s="563" t="s">
        <v>48</v>
      </c>
      <c r="C45" s="564"/>
      <c r="D45" s="68" t="s">
        <v>462</v>
      </c>
      <c r="E45" s="562" t="s">
        <v>49</v>
      </c>
      <c r="F45" s="562"/>
      <c r="G45" s="577" t="s">
        <v>90</v>
      </c>
      <c r="H45" s="577"/>
      <c r="I45" s="562" t="s">
        <v>504</v>
      </c>
      <c r="J45" s="562"/>
      <c r="K45" s="577" t="s">
        <v>91</v>
      </c>
      <c r="L45" s="577"/>
      <c r="M45" s="562" t="s">
        <v>49</v>
      </c>
      <c r="N45" s="562"/>
      <c r="O45" s="53" t="s">
        <v>465</v>
      </c>
      <c r="P45" s="53" t="s">
        <v>465</v>
      </c>
      <c r="Q45" s="53" t="s">
        <v>465</v>
      </c>
      <c r="R45" s="54" t="s">
        <v>465</v>
      </c>
    </row>
    <row r="46" spans="2:18" ht="18.75" x14ac:dyDescent="0.3">
      <c r="B46" s="44"/>
      <c r="C46" s="45"/>
      <c r="D46" s="45"/>
      <c r="E46" s="45"/>
      <c r="F46" s="46"/>
      <c r="G46" s="46"/>
      <c r="H46" s="46"/>
      <c r="I46" s="46"/>
      <c r="J46" s="46"/>
      <c r="K46" s="46"/>
      <c r="L46" s="46"/>
      <c r="M46" s="47"/>
      <c r="N46" s="47"/>
      <c r="O46" s="47"/>
      <c r="P46" s="47"/>
      <c r="Q46" s="47"/>
      <c r="R46" s="48"/>
    </row>
    <row r="47" spans="2:18" x14ac:dyDescent="0.25">
      <c r="B47" s="44"/>
      <c r="C47" s="47"/>
      <c r="D47" s="47"/>
      <c r="E47" s="47"/>
      <c r="F47" s="47"/>
      <c r="G47" s="47"/>
      <c r="H47" s="47"/>
      <c r="I47" s="47"/>
      <c r="J47" s="47"/>
      <c r="K47" s="47"/>
      <c r="L47" s="47"/>
      <c r="M47" s="47"/>
      <c r="N47" s="47"/>
      <c r="O47" s="47"/>
      <c r="P47" s="47"/>
      <c r="Q47" s="47"/>
      <c r="R47" s="48"/>
    </row>
    <row r="48" spans="2:18" ht="15.75" thickBot="1" x14ac:dyDescent="0.3">
      <c r="B48" s="49"/>
      <c r="C48" s="50"/>
      <c r="D48" s="50"/>
      <c r="E48" s="50"/>
      <c r="F48" s="50"/>
      <c r="G48" s="50"/>
      <c r="H48" s="50"/>
      <c r="I48" s="50"/>
      <c r="J48" s="50"/>
      <c r="K48" s="50"/>
      <c r="L48" s="50"/>
      <c r="M48" s="50"/>
      <c r="N48" s="50"/>
      <c r="O48" s="50"/>
      <c r="P48" s="50"/>
      <c r="Q48" s="50"/>
      <c r="R48" s="51"/>
    </row>
  </sheetData>
  <sheetProtection algorithmName="SHA-512" hashValue="JNymiTmUX5lmj6DNYuYlUGjdoyXlDwnkcJJmpS0N0REX0Enpp5ErKD3W2SrIwqd9SsaIjA9uo33PyTVqjTRW5w==" saltValue="m6BpSz+WbJ1gfegEHzB/hA==" spinCount="100000" sheet="1" objects="1" scenarios="1"/>
  <mergeCells count="219">
    <mergeCell ref="B37:C40"/>
    <mergeCell ref="D37:D40"/>
    <mergeCell ref="B41:C42"/>
    <mergeCell ref="D41:D42"/>
    <mergeCell ref="B43:C44"/>
    <mergeCell ref="D43:D44"/>
    <mergeCell ref="B13:C14"/>
    <mergeCell ref="D13:D14"/>
    <mergeCell ref="B16:C18"/>
    <mergeCell ref="D16:D18"/>
    <mergeCell ref="B19:C21"/>
    <mergeCell ref="D19:D21"/>
    <mergeCell ref="B22:C22"/>
    <mergeCell ref="B32:C32"/>
    <mergeCell ref="B23:C29"/>
    <mergeCell ref="D23:D29"/>
    <mergeCell ref="E36:F36"/>
    <mergeCell ref="G36:H36"/>
    <mergeCell ref="I36:J36"/>
    <mergeCell ref="K36:L36"/>
    <mergeCell ref="M36:N36"/>
    <mergeCell ref="B33:C36"/>
    <mergeCell ref="D33:D36"/>
    <mergeCell ref="E35:F35"/>
    <mergeCell ref="G35:H35"/>
    <mergeCell ref="I35:J35"/>
    <mergeCell ref="K35:L35"/>
    <mergeCell ref="M33:N33"/>
    <mergeCell ref="E34:F34"/>
    <mergeCell ref="G34:H34"/>
    <mergeCell ref="I34:J34"/>
    <mergeCell ref="K34:L34"/>
    <mergeCell ref="M34:N34"/>
    <mergeCell ref="E33:F33"/>
    <mergeCell ref="G33:H33"/>
    <mergeCell ref="I33:J33"/>
    <mergeCell ref="K33:L33"/>
    <mergeCell ref="E32:F32"/>
    <mergeCell ref="G32:H32"/>
    <mergeCell ref="I32:J32"/>
    <mergeCell ref="K32:L32"/>
    <mergeCell ref="M32:N32"/>
    <mergeCell ref="B30:C31"/>
    <mergeCell ref="D30:D31"/>
    <mergeCell ref="E31:F31"/>
    <mergeCell ref="G31:H31"/>
    <mergeCell ref="I31:J31"/>
    <mergeCell ref="K31:L31"/>
    <mergeCell ref="E30:F30"/>
    <mergeCell ref="G30:H30"/>
    <mergeCell ref="I30:J30"/>
    <mergeCell ref="K30:L30"/>
    <mergeCell ref="M30:N30"/>
    <mergeCell ref="E29:F29"/>
    <mergeCell ref="G29:H29"/>
    <mergeCell ref="I29:J29"/>
    <mergeCell ref="K29:L29"/>
    <mergeCell ref="M26:N26"/>
    <mergeCell ref="E27:F27"/>
    <mergeCell ref="G27:H27"/>
    <mergeCell ref="I27:J27"/>
    <mergeCell ref="K27:L27"/>
    <mergeCell ref="M27:N27"/>
    <mergeCell ref="E26:F26"/>
    <mergeCell ref="G26:H26"/>
    <mergeCell ref="I26:J26"/>
    <mergeCell ref="K26:L26"/>
    <mergeCell ref="E28:F28"/>
    <mergeCell ref="G28:H28"/>
    <mergeCell ref="I28:J28"/>
    <mergeCell ref="K28:L28"/>
    <mergeCell ref="M28:N28"/>
    <mergeCell ref="E25:F25"/>
    <mergeCell ref="G25:H25"/>
    <mergeCell ref="I25:J25"/>
    <mergeCell ref="K25:L25"/>
    <mergeCell ref="M25:N25"/>
    <mergeCell ref="E24:F24"/>
    <mergeCell ref="G24:H24"/>
    <mergeCell ref="I24:J24"/>
    <mergeCell ref="K24:L24"/>
    <mergeCell ref="E23:F23"/>
    <mergeCell ref="G23:H23"/>
    <mergeCell ref="I23:J23"/>
    <mergeCell ref="K23:L23"/>
    <mergeCell ref="M23:N23"/>
    <mergeCell ref="E22:F22"/>
    <mergeCell ref="G22:H22"/>
    <mergeCell ref="I22:J22"/>
    <mergeCell ref="K22:L22"/>
    <mergeCell ref="E21:F21"/>
    <mergeCell ref="G21:H21"/>
    <mergeCell ref="I21:J21"/>
    <mergeCell ref="K21:L21"/>
    <mergeCell ref="M21:N21"/>
    <mergeCell ref="G19:H19"/>
    <mergeCell ref="I19:J19"/>
    <mergeCell ref="K19:L19"/>
    <mergeCell ref="M19:N19"/>
    <mergeCell ref="E20:F20"/>
    <mergeCell ref="G20:H20"/>
    <mergeCell ref="I20:J20"/>
    <mergeCell ref="E18:F18"/>
    <mergeCell ref="G18:H18"/>
    <mergeCell ref="I18:J18"/>
    <mergeCell ref="K18:L18"/>
    <mergeCell ref="M18:N18"/>
    <mergeCell ref="G16:H16"/>
    <mergeCell ref="I16:J16"/>
    <mergeCell ref="K16:L16"/>
    <mergeCell ref="M16:N16"/>
    <mergeCell ref="E17:F17"/>
    <mergeCell ref="G17:H17"/>
    <mergeCell ref="I17:J17"/>
    <mergeCell ref="K45:L45"/>
    <mergeCell ref="M45:N45"/>
    <mergeCell ref="G44:H44"/>
    <mergeCell ref="I44:J44"/>
    <mergeCell ref="K44:L44"/>
    <mergeCell ref="M44:N44"/>
    <mergeCell ref="B45:C45"/>
    <mergeCell ref="E45:F45"/>
    <mergeCell ref="G45:H45"/>
    <mergeCell ref="I45:J45"/>
    <mergeCell ref="K42:L42"/>
    <mergeCell ref="M42:N42"/>
    <mergeCell ref="E43:F43"/>
    <mergeCell ref="G43:H43"/>
    <mergeCell ref="I43:J43"/>
    <mergeCell ref="K43:L43"/>
    <mergeCell ref="M43:N43"/>
    <mergeCell ref="G41:H41"/>
    <mergeCell ref="I41:J41"/>
    <mergeCell ref="K41:L41"/>
    <mergeCell ref="M41:N41"/>
    <mergeCell ref="E42:F42"/>
    <mergeCell ref="G42:H42"/>
    <mergeCell ref="I42:J42"/>
    <mergeCell ref="E40:F40"/>
    <mergeCell ref="G40:H40"/>
    <mergeCell ref="I40:J40"/>
    <mergeCell ref="K40:L40"/>
    <mergeCell ref="M40:N40"/>
    <mergeCell ref="I37:J37"/>
    <mergeCell ref="K37:L37"/>
    <mergeCell ref="M37:N37"/>
    <mergeCell ref="E38:F38"/>
    <mergeCell ref="G38:H38"/>
    <mergeCell ref="I38:J38"/>
    <mergeCell ref="K38:L38"/>
    <mergeCell ref="M38:N38"/>
    <mergeCell ref="E37:F37"/>
    <mergeCell ref="G37:H37"/>
    <mergeCell ref="E39:F39"/>
    <mergeCell ref="G39:H39"/>
    <mergeCell ref="K14:L14"/>
    <mergeCell ref="K15:L15"/>
    <mergeCell ref="I12:J12"/>
    <mergeCell ref="I13:J13"/>
    <mergeCell ref="I14:J14"/>
    <mergeCell ref="I15:J15"/>
    <mergeCell ref="I39:J39"/>
    <mergeCell ref="K39:L39"/>
    <mergeCell ref="M39:N39"/>
    <mergeCell ref="K17:L17"/>
    <mergeCell ref="M17:N17"/>
    <mergeCell ref="K20:L20"/>
    <mergeCell ref="M20:N20"/>
    <mergeCell ref="M29:N29"/>
    <mergeCell ref="M31:N31"/>
    <mergeCell ref="M35:N35"/>
    <mergeCell ref="M22:N22"/>
    <mergeCell ref="M24:N24"/>
    <mergeCell ref="E15:F15"/>
    <mergeCell ref="E41:F41"/>
    <mergeCell ref="E44:F44"/>
    <mergeCell ref="E16:F16"/>
    <mergeCell ref="E19:F19"/>
    <mergeCell ref="B15:C15"/>
    <mergeCell ref="K10:L11"/>
    <mergeCell ref="M10:N11"/>
    <mergeCell ref="B12:C12"/>
    <mergeCell ref="E12:F12"/>
    <mergeCell ref="E13:F13"/>
    <mergeCell ref="E14:F14"/>
    <mergeCell ref="D10:D11"/>
    <mergeCell ref="G10:H11"/>
    <mergeCell ref="G12:H12"/>
    <mergeCell ref="G13:H13"/>
    <mergeCell ref="G14:H14"/>
    <mergeCell ref="G15:H15"/>
    <mergeCell ref="M12:N12"/>
    <mergeCell ref="M13:N13"/>
    <mergeCell ref="M14:N14"/>
    <mergeCell ref="M15:N15"/>
    <mergeCell ref="K12:L12"/>
    <mergeCell ref="K13:L13"/>
    <mergeCell ref="B8:R8"/>
    <mergeCell ref="B9:R9"/>
    <mergeCell ref="E10:F11"/>
    <mergeCell ref="B10:C11"/>
    <mergeCell ref="I10:J11"/>
    <mergeCell ref="G5:L5"/>
    <mergeCell ref="M5:N6"/>
    <mergeCell ref="O5:R6"/>
    <mergeCell ref="E6:F6"/>
    <mergeCell ref="G6:L6"/>
    <mergeCell ref="B7:R7"/>
    <mergeCell ref="B3:D6"/>
    <mergeCell ref="E3:F3"/>
    <mergeCell ref="G3:L3"/>
    <mergeCell ref="M3:N3"/>
    <mergeCell ref="O3:R3"/>
    <mergeCell ref="E4:F4"/>
    <mergeCell ref="G4:L4"/>
    <mergeCell ref="M4:N4"/>
    <mergeCell ref="O4:R4"/>
    <mergeCell ref="E5:F5"/>
    <mergeCell ref="O10:R10"/>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'0 - CALOR'!$O$42:$P$42</xm:f>
          </x14:formula1>
          <xm:sqref>O12:R45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7"/>
  <sheetViews>
    <sheetView zoomScale="80" zoomScaleNormal="80" workbookViewId="0">
      <pane xSplit="6" ySplit="10" topLeftCell="G11" activePane="bottomRight" state="frozen"/>
      <selection pane="topRight" activeCell="G1" sqref="G1"/>
      <selection pane="bottomLeft" activeCell="A11" sqref="A11"/>
      <selection pane="bottomRight" sqref="A1:XFD1048576"/>
    </sheetView>
  </sheetViews>
  <sheetFormatPr baseColWidth="10" defaultRowHeight="15" x14ac:dyDescent="0.25"/>
  <cols>
    <col min="1" max="1" width="2" style="37" customWidth="1"/>
    <col min="2" max="2" width="17.7109375" style="37" customWidth="1"/>
    <col min="3" max="3" width="14.85546875" style="37" customWidth="1"/>
    <col min="4" max="4" width="32.85546875" style="37" customWidth="1"/>
    <col min="5" max="5" width="19.7109375" style="37" customWidth="1"/>
    <col min="6" max="6" width="31.140625" style="37" customWidth="1"/>
    <col min="7" max="7" width="72.140625" style="37" customWidth="1"/>
    <col min="8" max="8" width="9.5703125" style="37" customWidth="1"/>
    <col min="9" max="9" width="10.85546875" style="37" customWidth="1"/>
    <col min="10" max="10" width="10.7109375" style="37" customWidth="1"/>
    <col min="11" max="11" width="11.140625" style="37" customWidth="1"/>
    <col min="12" max="12" width="11.42578125" style="37" customWidth="1"/>
    <col min="13" max="13" width="11.28515625" style="37" customWidth="1"/>
    <col min="14" max="14" width="11.140625" style="37" customWidth="1"/>
    <col min="15" max="15" width="15" style="37" customWidth="1"/>
    <col min="16" max="16" width="9.85546875" style="37" customWidth="1"/>
    <col min="17" max="17" width="13.5703125" style="37" customWidth="1"/>
    <col min="18" max="18" width="11.7109375" style="37" customWidth="1"/>
    <col min="19" max="19" width="10.85546875" style="37" customWidth="1"/>
    <col min="20" max="20" width="8.140625" style="37" customWidth="1"/>
    <col min="21" max="21" width="8.7109375" style="37" customWidth="1"/>
    <col min="22" max="22" width="10.85546875" style="37" customWidth="1"/>
    <col min="23" max="23" width="9.7109375" style="37" customWidth="1"/>
    <col min="24" max="24" width="10.28515625" style="37" customWidth="1"/>
    <col min="25" max="25" width="9.42578125" style="37" customWidth="1"/>
    <col min="26" max="26" width="9" style="37" customWidth="1"/>
    <col min="27" max="27" width="11.85546875" style="37" customWidth="1"/>
    <col min="28" max="28" width="19.85546875" style="37" customWidth="1"/>
    <col min="29" max="29" width="32.7109375" style="37" customWidth="1"/>
    <col min="30" max="30" width="31.85546875" style="37" customWidth="1"/>
    <col min="31" max="31" width="16.42578125" style="37" customWidth="1"/>
    <col min="32" max="16384" width="11.42578125" style="37"/>
  </cols>
  <sheetData>
    <row r="1" spans="2:30" ht="11.25" customHeight="1" thickBot="1" x14ac:dyDescent="0.3"/>
    <row r="2" spans="2:30" s="38" customFormat="1" ht="39" customHeight="1" x14ac:dyDescent="0.25">
      <c r="B2" s="548"/>
      <c r="C2" s="549"/>
      <c r="D2" s="550"/>
      <c r="E2" s="399" t="s">
        <v>392</v>
      </c>
      <c r="F2" s="399"/>
      <c r="G2" s="554" t="s">
        <v>399</v>
      </c>
      <c r="H2" s="554"/>
      <c r="I2" s="554"/>
      <c r="J2" s="554"/>
      <c r="K2" s="554"/>
      <c r="L2" s="554"/>
      <c r="M2" s="554"/>
      <c r="N2" s="554"/>
      <c r="O2" s="554"/>
      <c r="P2" s="554"/>
      <c r="Q2" s="554"/>
      <c r="R2" s="554"/>
      <c r="S2" s="554"/>
      <c r="T2" s="554"/>
      <c r="U2" s="554"/>
      <c r="V2" s="554"/>
      <c r="W2" s="554"/>
      <c r="X2" s="554"/>
      <c r="Y2" s="554"/>
      <c r="Z2" s="554"/>
      <c r="AA2" s="554"/>
      <c r="AB2" s="554"/>
      <c r="AC2" s="56" t="s">
        <v>393</v>
      </c>
      <c r="AD2" s="57"/>
    </row>
    <row r="3" spans="2:30" s="38" customFormat="1" ht="27.75" customHeight="1" x14ac:dyDescent="0.25">
      <c r="B3" s="551"/>
      <c r="C3" s="552"/>
      <c r="D3" s="553"/>
      <c r="E3" s="400" t="s">
        <v>394</v>
      </c>
      <c r="F3" s="400"/>
      <c r="G3" s="404" t="s">
        <v>395</v>
      </c>
      <c r="H3" s="404"/>
      <c r="I3" s="404"/>
      <c r="J3" s="404"/>
      <c r="K3" s="404"/>
      <c r="L3" s="404"/>
      <c r="M3" s="404"/>
      <c r="N3" s="404"/>
      <c r="O3" s="404"/>
      <c r="P3" s="404"/>
      <c r="Q3" s="404"/>
      <c r="R3" s="404"/>
      <c r="S3" s="404"/>
      <c r="T3" s="404"/>
      <c r="U3" s="404"/>
      <c r="V3" s="404"/>
      <c r="W3" s="404"/>
      <c r="X3" s="404"/>
      <c r="Y3" s="404"/>
      <c r="Z3" s="404"/>
      <c r="AA3" s="404"/>
      <c r="AB3" s="404"/>
      <c r="AC3" s="58" t="s">
        <v>396</v>
      </c>
      <c r="AD3" s="59"/>
    </row>
    <row r="4" spans="2:30" s="38" customFormat="1" ht="27.75" customHeight="1" x14ac:dyDescent="0.25">
      <c r="B4" s="551"/>
      <c r="C4" s="552"/>
      <c r="D4" s="553"/>
      <c r="E4" s="400" t="s">
        <v>397</v>
      </c>
      <c r="F4" s="400"/>
      <c r="G4" s="404" t="s">
        <v>400</v>
      </c>
      <c r="H4" s="404"/>
      <c r="I4" s="404"/>
      <c r="J4" s="404"/>
      <c r="K4" s="404"/>
      <c r="L4" s="404"/>
      <c r="M4" s="404"/>
      <c r="N4" s="404"/>
      <c r="O4" s="404"/>
      <c r="P4" s="404"/>
      <c r="Q4" s="404"/>
      <c r="R4" s="404"/>
      <c r="S4" s="404"/>
      <c r="T4" s="404"/>
      <c r="U4" s="404"/>
      <c r="V4" s="404"/>
      <c r="W4" s="404"/>
      <c r="X4" s="404"/>
      <c r="Y4" s="404"/>
      <c r="Z4" s="404"/>
      <c r="AA4" s="404"/>
      <c r="AB4" s="404"/>
      <c r="AC4" s="416" t="s">
        <v>398</v>
      </c>
      <c r="AD4" s="421"/>
    </row>
    <row r="5" spans="2:30" s="38" customFormat="1" ht="42" customHeight="1" thickBot="1" x14ac:dyDescent="0.3">
      <c r="B5" s="551"/>
      <c r="C5" s="552"/>
      <c r="D5" s="553"/>
      <c r="E5" s="401" t="s">
        <v>401</v>
      </c>
      <c r="F5" s="401"/>
      <c r="G5" s="405" t="s">
        <v>402</v>
      </c>
      <c r="H5" s="405"/>
      <c r="I5" s="405"/>
      <c r="J5" s="405"/>
      <c r="K5" s="405"/>
      <c r="L5" s="405"/>
      <c r="M5" s="405"/>
      <c r="N5" s="405"/>
      <c r="O5" s="405"/>
      <c r="P5" s="405"/>
      <c r="Q5" s="405"/>
      <c r="R5" s="405"/>
      <c r="S5" s="405"/>
      <c r="T5" s="405"/>
      <c r="U5" s="405"/>
      <c r="V5" s="405"/>
      <c r="W5" s="405"/>
      <c r="X5" s="405"/>
      <c r="Y5" s="405"/>
      <c r="Z5" s="405"/>
      <c r="AA5" s="405"/>
      <c r="AB5" s="405"/>
      <c r="AC5" s="418"/>
      <c r="AD5" s="423"/>
    </row>
    <row r="6" spans="2:30" ht="23.25" customHeight="1" thickBot="1" x14ac:dyDescent="0.3">
      <c r="B6" s="396" t="s">
        <v>734</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8"/>
    </row>
    <row r="7" spans="2:30" ht="33" customHeight="1" x14ac:dyDescent="0.25">
      <c r="B7" s="534" t="s">
        <v>557</v>
      </c>
      <c r="C7" s="535"/>
      <c r="D7" s="535"/>
      <c r="E7" s="535"/>
      <c r="F7" s="535"/>
      <c r="G7" s="535"/>
      <c r="H7" s="535"/>
      <c r="I7" s="535"/>
      <c r="J7" s="535"/>
      <c r="K7" s="535"/>
      <c r="L7" s="535"/>
      <c r="M7" s="535"/>
      <c r="N7" s="535"/>
      <c r="O7" s="535"/>
      <c r="P7" s="535"/>
      <c r="Q7" s="535"/>
      <c r="R7" s="535"/>
      <c r="S7" s="535"/>
      <c r="T7" s="535"/>
      <c r="U7" s="535"/>
      <c r="V7" s="535"/>
      <c r="W7" s="535"/>
      <c r="X7" s="535"/>
      <c r="Y7" s="535"/>
      <c r="Z7" s="535"/>
      <c r="AA7" s="535"/>
      <c r="AB7" s="535"/>
      <c r="AC7" s="535"/>
      <c r="AD7" s="536"/>
    </row>
    <row r="8" spans="2:30" ht="27.75" customHeight="1" x14ac:dyDescent="0.25">
      <c r="B8" s="537" t="s">
        <v>733</v>
      </c>
      <c r="C8" s="538"/>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9"/>
    </row>
    <row r="9" spans="2:30" ht="93" customHeight="1" x14ac:dyDescent="0.25">
      <c r="B9" s="597" t="s">
        <v>401</v>
      </c>
      <c r="C9" s="598"/>
      <c r="D9" s="599" t="s">
        <v>455</v>
      </c>
      <c r="E9" s="601" t="s">
        <v>448</v>
      </c>
      <c r="F9" s="602"/>
      <c r="G9" s="608" t="s">
        <v>765</v>
      </c>
      <c r="H9" s="606" t="s">
        <v>699</v>
      </c>
      <c r="I9" s="606"/>
      <c r="J9" s="606"/>
      <c r="K9" s="606"/>
      <c r="L9" s="606"/>
      <c r="M9" s="606"/>
      <c r="N9" s="606"/>
      <c r="O9" s="606"/>
      <c r="P9" s="606"/>
      <c r="Q9" s="606"/>
      <c r="R9" s="606"/>
      <c r="S9" s="606"/>
      <c r="T9" s="606"/>
      <c r="U9" s="606"/>
      <c r="V9" s="606"/>
      <c r="W9" s="606"/>
      <c r="X9" s="606"/>
      <c r="Y9" s="606"/>
      <c r="Z9" s="606"/>
      <c r="AA9" s="606"/>
      <c r="AB9" s="606"/>
      <c r="AC9" s="607" t="s">
        <v>526</v>
      </c>
      <c r="AD9" s="605" t="s">
        <v>527</v>
      </c>
    </row>
    <row r="10" spans="2:30" ht="93" customHeight="1" x14ac:dyDescent="0.25">
      <c r="B10" s="597"/>
      <c r="C10" s="598"/>
      <c r="D10" s="600"/>
      <c r="E10" s="603"/>
      <c r="F10" s="604"/>
      <c r="G10" s="609"/>
      <c r="H10" s="60" t="s">
        <v>506</v>
      </c>
      <c r="I10" s="60" t="s">
        <v>507</v>
      </c>
      <c r="J10" s="60" t="s">
        <v>508</v>
      </c>
      <c r="K10" s="60" t="s">
        <v>509</v>
      </c>
      <c r="L10" s="60" t="s">
        <v>510</v>
      </c>
      <c r="M10" s="60" t="s">
        <v>511</v>
      </c>
      <c r="N10" s="60" t="s">
        <v>512</v>
      </c>
      <c r="O10" s="60" t="s">
        <v>513</v>
      </c>
      <c r="P10" s="60" t="s">
        <v>514</v>
      </c>
      <c r="Q10" s="60" t="s">
        <v>515</v>
      </c>
      <c r="R10" s="60" t="s">
        <v>516</v>
      </c>
      <c r="S10" s="60" t="s">
        <v>517</v>
      </c>
      <c r="T10" s="60" t="s">
        <v>518</v>
      </c>
      <c r="U10" s="60" t="s">
        <v>519</v>
      </c>
      <c r="V10" s="60" t="s">
        <v>520</v>
      </c>
      <c r="W10" s="60" t="s">
        <v>521</v>
      </c>
      <c r="X10" s="60" t="s">
        <v>522</v>
      </c>
      <c r="Y10" s="60" t="s">
        <v>523</v>
      </c>
      <c r="Z10" s="60" t="s">
        <v>524</v>
      </c>
      <c r="AA10" s="60" t="s">
        <v>525</v>
      </c>
      <c r="AB10" s="61" t="s">
        <v>435</v>
      </c>
      <c r="AC10" s="607"/>
      <c r="AD10" s="605"/>
    </row>
    <row r="11" spans="2:30" ht="43.5" customHeight="1" x14ac:dyDescent="0.25">
      <c r="B11" s="593" t="str">
        <f>'3-IDENTIFICACIÓN DEL RIESGO'!B12</f>
        <v>Direccionamiento Estratégico</v>
      </c>
      <c r="C11" s="594"/>
      <c r="D11" s="117" t="str">
        <f>'3-IDENTIFICACIÓN DEL RIESGO'!D12</f>
        <v>1. Oficina de Planeación</v>
      </c>
      <c r="E11" s="595" t="str">
        <f>'3-IDENTIFICACIÓN DEL RIESGO'!M12</f>
        <v>Definición de lineamientos estratégicos para beneficiar grupos de interés contrarios a los objetivos de Reforma Rural Integral y de Ordenamiento Social de la Propiedad Rural</v>
      </c>
      <c r="F11" s="596"/>
      <c r="G11" s="15" t="s">
        <v>51</v>
      </c>
      <c r="H11" s="14" t="s">
        <v>558</v>
      </c>
      <c r="I11" s="14" t="s">
        <v>465</v>
      </c>
      <c r="J11" s="14" t="s">
        <v>465</v>
      </c>
      <c r="K11" s="14" t="s">
        <v>465</v>
      </c>
      <c r="L11" s="14" t="s">
        <v>465</v>
      </c>
      <c r="M11" s="14" t="s">
        <v>465</v>
      </c>
      <c r="N11" s="14" t="s">
        <v>558</v>
      </c>
      <c r="O11" s="14" t="s">
        <v>465</v>
      </c>
      <c r="P11" s="14" t="s">
        <v>558</v>
      </c>
      <c r="Q11" s="14" t="s">
        <v>465</v>
      </c>
      <c r="R11" s="14" t="s">
        <v>465</v>
      </c>
      <c r="S11" s="14" t="s">
        <v>465</v>
      </c>
      <c r="T11" s="14" t="s">
        <v>465</v>
      </c>
      <c r="U11" s="14" t="s">
        <v>465</v>
      </c>
      <c r="V11" s="14" t="s">
        <v>465</v>
      </c>
      <c r="W11" s="14" t="s">
        <v>558</v>
      </c>
      <c r="X11" s="14" t="s">
        <v>465</v>
      </c>
      <c r="Y11" s="14" t="s">
        <v>465</v>
      </c>
      <c r="Z11" s="14" t="s">
        <v>465</v>
      </c>
      <c r="AA11" s="62">
        <f>COUNTIF(H11:Z11,"SI")</f>
        <v>15</v>
      </c>
      <c r="AB11" s="63" t="str">
        <f>IF(AA11&lt;6,"Moderado",IF(AA11&lt;12,"Mayor",IF(AA11&lt;20,"Catastrófico")))</f>
        <v>Catastrófico</v>
      </c>
      <c r="AC11" s="55" t="str">
        <f>IF(OR(AND(AB11="Moderado",G11="Rara Vez"),AND(AB11="Moderado",G11="Improbable")),"Moderado",IF(OR(AND(AB11="Mayor",G11="Improbable"),AND(AB11="Mayor",G11="Rara Vez"),AND(AB11="Moderado",G11="Probable"),AND(AB11="Moderado",G11="Posible")),"Alto",IF(OR(AND(AB11="Moderado",G11="Casi Seguro"),AND(AB11="Mayor",G11="Posible"),AND(AB11="Mayor",G11="Probable"),AND(AB11="Mayor",G11="Casi Seguro")),"Extremo",IF(AB11="Catastrófico","Extremo"))))</f>
        <v>Extremo</v>
      </c>
      <c r="AD11" s="16" t="s">
        <v>9</v>
      </c>
    </row>
    <row r="12" spans="2:30" ht="19.5" customHeight="1" x14ac:dyDescent="0.25">
      <c r="B12" s="582" t="str">
        <f>'3-IDENTIFICACIÓN DEL RIESGO'!B13</f>
        <v>Comunicación y Gestión con Grupos de Interés.</v>
      </c>
      <c r="C12" s="583"/>
      <c r="D12" s="612" t="str">
        <f>'3-IDENTIFICACIÓN DEL RIESGO'!D13</f>
        <v>1. Oficina de Planeación
2. Oficina del Inspector de la Gestión de Tierras</v>
      </c>
      <c r="E12" s="595" t="str">
        <f>'3-IDENTIFICACIÓN DEL RIESGO'!M13</f>
        <v>Omisión de denuncias de corrupción para favorecer a un tercero</v>
      </c>
      <c r="F12" s="596"/>
      <c r="G12" s="15" t="s">
        <v>51</v>
      </c>
      <c r="H12" s="14" t="s">
        <v>465</v>
      </c>
      <c r="I12" s="14" t="s">
        <v>465</v>
      </c>
      <c r="J12" s="14" t="s">
        <v>465</v>
      </c>
      <c r="K12" s="14" t="s">
        <v>558</v>
      </c>
      <c r="L12" s="14" t="s">
        <v>465</v>
      </c>
      <c r="M12" s="14" t="s">
        <v>465</v>
      </c>
      <c r="N12" s="14" t="s">
        <v>558</v>
      </c>
      <c r="O12" s="14" t="s">
        <v>465</v>
      </c>
      <c r="P12" s="14" t="s">
        <v>465</v>
      </c>
      <c r="Q12" s="14" t="s">
        <v>465</v>
      </c>
      <c r="R12" s="14" t="s">
        <v>465</v>
      </c>
      <c r="S12" s="14" t="s">
        <v>465</v>
      </c>
      <c r="T12" s="14" t="s">
        <v>465</v>
      </c>
      <c r="U12" s="14" t="s">
        <v>465</v>
      </c>
      <c r="V12" s="14" t="s">
        <v>465</v>
      </c>
      <c r="W12" s="14" t="s">
        <v>558</v>
      </c>
      <c r="X12" s="14" t="s">
        <v>465</v>
      </c>
      <c r="Y12" s="14" t="s">
        <v>465</v>
      </c>
      <c r="Z12" s="14" t="s">
        <v>558</v>
      </c>
      <c r="AA12" s="62">
        <f t="shared" ref="AA12:AA44" si="0">COUNTIF(H12:Z12,"SI")</f>
        <v>15</v>
      </c>
      <c r="AB12" s="63" t="str">
        <f t="shared" ref="AB12:AB44" si="1">IF(AA12&lt;6,"Moderado",IF(AA12&lt;12,"Mayor",IF(AA12&lt;20,"Catastrófico")))</f>
        <v>Catastrófico</v>
      </c>
      <c r="AC12" s="55" t="str">
        <f t="shared" ref="AC12:AC44" si="2">IF(OR(AND(AB12="Moderado",G12="Rara Vez"),AND(AB12="Moderado",G12="Improbable")),"Moderado",IF(OR(AND(AB12="Mayor",G12="Improbable"),AND(AB12="Mayor",G12="Rara Vez"),AND(AB12="Moderado",G12="Probable"),AND(AB12="Moderado",G12="Posible")),"Alto",IF(OR(AND(AB12="Moderado",G12="Casi Seguro"),AND(AB12="Mayor",G12="Posible"),AND(AB12="Mayor",G12="Probable"),AND(AB12="Mayor",G12="Casi Seguro")),"Extremo",IF(AB12="Catastrófico","Extremo"))))</f>
        <v>Extremo</v>
      </c>
      <c r="AD12" s="16" t="s">
        <v>9</v>
      </c>
    </row>
    <row r="13" spans="2:30" ht="43.5" customHeight="1" x14ac:dyDescent="0.25">
      <c r="B13" s="584"/>
      <c r="C13" s="585"/>
      <c r="D13" s="613"/>
      <c r="E13" s="595" t="str">
        <f>'3-IDENTIFICACIÓN DEL RIESGO'!M14</f>
        <v>Alterar información destinada a la consolidación de los informes de gestión, para beneficio propio o favorecimiento de grupos de interés, partidos políticos o particulares.</v>
      </c>
      <c r="F13" s="596"/>
      <c r="G13" s="15" t="s">
        <v>55</v>
      </c>
      <c r="H13" s="14" t="s">
        <v>558</v>
      </c>
      <c r="I13" s="14" t="s">
        <v>465</v>
      </c>
      <c r="J13" s="14" t="s">
        <v>465</v>
      </c>
      <c r="K13" s="14" t="s">
        <v>465</v>
      </c>
      <c r="L13" s="14" t="s">
        <v>465</v>
      </c>
      <c r="M13" s="14" t="s">
        <v>558</v>
      </c>
      <c r="N13" s="14" t="s">
        <v>558</v>
      </c>
      <c r="O13" s="14" t="s">
        <v>465</v>
      </c>
      <c r="P13" s="14" t="s">
        <v>465</v>
      </c>
      <c r="Q13" s="14" t="s">
        <v>465</v>
      </c>
      <c r="R13" s="14" t="s">
        <v>465</v>
      </c>
      <c r="S13" s="14" t="s">
        <v>465</v>
      </c>
      <c r="T13" s="14" t="s">
        <v>558</v>
      </c>
      <c r="U13" s="14" t="s">
        <v>465</v>
      </c>
      <c r="V13" s="14" t="s">
        <v>465</v>
      </c>
      <c r="W13" s="14" t="s">
        <v>558</v>
      </c>
      <c r="X13" s="14" t="s">
        <v>465</v>
      </c>
      <c r="Y13" s="14" t="s">
        <v>465</v>
      </c>
      <c r="Z13" s="14" t="s">
        <v>558</v>
      </c>
      <c r="AA13" s="62">
        <f t="shared" si="0"/>
        <v>13</v>
      </c>
      <c r="AB13" s="63" t="str">
        <f t="shared" si="1"/>
        <v>Catastrófico</v>
      </c>
      <c r="AC13" s="55" t="str">
        <f t="shared" si="2"/>
        <v>Extremo</v>
      </c>
      <c r="AD13" s="16" t="s">
        <v>9</v>
      </c>
    </row>
    <row r="14" spans="2:30" ht="39" customHeight="1" x14ac:dyDescent="0.25">
      <c r="B14" s="610" t="str">
        <f>'3-IDENTIFICACIÓN DEL RIESGO'!B15</f>
        <v>Inteligencia de la información.</v>
      </c>
      <c r="C14" s="611"/>
      <c r="D14" s="116" t="str">
        <f>'3-IDENTIFICACIÓN DEL RIESGO'!D15</f>
        <v>1. Dirección de Gestión del Ordenamiento Social de la Propiedad
2. Oficina de Planeación</v>
      </c>
      <c r="E14" s="595" t="str">
        <f>'3-IDENTIFICACIÓN DEL RIESGO'!M15</f>
        <v>Estructuración de proyectos de TI para beneficio específico de un tercero o propio.</v>
      </c>
      <c r="F14" s="596"/>
      <c r="G14" s="15" t="s">
        <v>60</v>
      </c>
      <c r="H14" s="14" t="s">
        <v>558</v>
      </c>
      <c r="I14" s="14" t="s">
        <v>558</v>
      </c>
      <c r="J14" s="14" t="s">
        <v>465</v>
      </c>
      <c r="K14" s="14" t="s">
        <v>465</v>
      </c>
      <c r="L14" s="14" t="s">
        <v>558</v>
      </c>
      <c r="M14" s="14" t="s">
        <v>465</v>
      </c>
      <c r="N14" s="14" t="s">
        <v>465</v>
      </c>
      <c r="O14" s="14" t="s">
        <v>558</v>
      </c>
      <c r="P14" s="14" t="s">
        <v>558</v>
      </c>
      <c r="Q14" s="14" t="s">
        <v>465</v>
      </c>
      <c r="R14" s="14" t="s">
        <v>465</v>
      </c>
      <c r="S14" s="14" t="s">
        <v>465</v>
      </c>
      <c r="T14" s="14" t="s">
        <v>465</v>
      </c>
      <c r="U14" s="14" t="s">
        <v>465</v>
      </c>
      <c r="V14" s="14" t="s">
        <v>558</v>
      </c>
      <c r="W14" s="14" t="s">
        <v>558</v>
      </c>
      <c r="X14" s="14" t="s">
        <v>558</v>
      </c>
      <c r="Y14" s="14" t="s">
        <v>558</v>
      </c>
      <c r="Z14" s="14" t="s">
        <v>558</v>
      </c>
      <c r="AA14" s="62">
        <f t="shared" si="0"/>
        <v>9</v>
      </c>
      <c r="AB14" s="63" t="str">
        <f t="shared" si="1"/>
        <v>Mayor</v>
      </c>
      <c r="AC14" s="55" t="str">
        <f t="shared" si="2"/>
        <v>Alto</v>
      </c>
      <c r="AD14" s="16" t="s">
        <v>9</v>
      </c>
    </row>
    <row r="15" spans="2:30" ht="31.5" customHeight="1" x14ac:dyDescent="0.25">
      <c r="B15" s="582" t="str">
        <f>'3-IDENTIFICACIÓN DEL RIESGO'!B16</f>
        <v>Gestión del Modelo de Atención.</v>
      </c>
      <c r="C15" s="583"/>
      <c r="D15" s="614" t="str">
        <f>'3-IDENTIFICACIÓN DEL RIESGO'!D16</f>
        <v>1. Secretaría General
2. Direcciones Técnicas</v>
      </c>
      <c r="E15" s="595" t="str">
        <f>'3-IDENTIFICACIÓN DEL RIESGO'!M16</f>
        <v>Omitir o dilatar intencionalmente la gestión de PQRSD para beneficio propio o de terceros.</v>
      </c>
      <c r="F15" s="596"/>
      <c r="G15" s="15" t="s">
        <v>55</v>
      </c>
      <c r="H15" s="14" t="s">
        <v>558</v>
      </c>
      <c r="I15" s="14" t="s">
        <v>465</v>
      </c>
      <c r="J15" s="14" t="s">
        <v>558</v>
      </c>
      <c r="K15" s="14" t="s">
        <v>465</v>
      </c>
      <c r="L15" s="14" t="s">
        <v>465</v>
      </c>
      <c r="M15" s="14" t="s">
        <v>558</v>
      </c>
      <c r="N15" s="14" t="s">
        <v>465</v>
      </c>
      <c r="O15" s="14" t="s">
        <v>465</v>
      </c>
      <c r="P15" s="14" t="s">
        <v>465</v>
      </c>
      <c r="Q15" s="14" t="s">
        <v>465</v>
      </c>
      <c r="R15" s="14" t="s">
        <v>465</v>
      </c>
      <c r="S15" s="14" t="s">
        <v>465</v>
      </c>
      <c r="T15" s="14" t="s">
        <v>558</v>
      </c>
      <c r="U15" s="14" t="s">
        <v>465</v>
      </c>
      <c r="V15" s="14" t="s">
        <v>465</v>
      </c>
      <c r="W15" s="14" t="s">
        <v>558</v>
      </c>
      <c r="X15" s="14" t="s">
        <v>558</v>
      </c>
      <c r="Y15" s="14" t="s">
        <v>465</v>
      </c>
      <c r="Z15" s="14" t="s">
        <v>558</v>
      </c>
      <c r="AA15" s="62">
        <f t="shared" si="0"/>
        <v>12</v>
      </c>
      <c r="AB15" s="63" t="str">
        <f t="shared" si="1"/>
        <v>Catastrófico</v>
      </c>
      <c r="AC15" s="55" t="str">
        <f t="shared" si="2"/>
        <v>Extremo</v>
      </c>
      <c r="AD15" s="16" t="s">
        <v>9</v>
      </c>
    </row>
    <row r="16" spans="2:30" ht="43.5" customHeight="1" x14ac:dyDescent="0.25">
      <c r="B16" s="588"/>
      <c r="C16" s="589"/>
      <c r="D16" s="615"/>
      <c r="E16" s="595" t="str">
        <f>'3-IDENTIFICACIÓN DEL RIESGO'!M17</f>
        <v>Solicitar y/o recibir dinero o cualquier otro beneficio personal a cambio de la promesa de éxito en la realización o priorización de un trámite.</v>
      </c>
      <c r="F16" s="596"/>
      <c r="G16" s="15" t="s">
        <v>55</v>
      </c>
      <c r="H16" s="14" t="s">
        <v>465</v>
      </c>
      <c r="I16" s="14" t="s">
        <v>558</v>
      </c>
      <c r="J16" s="14" t="s">
        <v>558</v>
      </c>
      <c r="K16" s="14" t="s">
        <v>558</v>
      </c>
      <c r="L16" s="14" t="s">
        <v>465</v>
      </c>
      <c r="M16" s="14" t="s">
        <v>558</v>
      </c>
      <c r="N16" s="14" t="s">
        <v>465</v>
      </c>
      <c r="O16" s="14" t="s">
        <v>465</v>
      </c>
      <c r="P16" s="14" t="s">
        <v>558</v>
      </c>
      <c r="Q16" s="14" t="s">
        <v>465</v>
      </c>
      <c r="R16" s="14" t="s">
        <v>465</v>
      </c>
      <c r="S16" s="14" t="s">
        <v>465</v>
      </c>
      <c r="T16" s="14" t="s">
        <v>465</v>
      </c>
      <c r="U16" s="14" t="s">
        <v>465</v>
      </c>
      <c r="V16" s="14" t="s">
        <v>465</v>
      </c>
      <c r="W16" s="14" t="s">
        <v>558</v>
      </c>
      <c r="X16" s="14" t="s">
        <v>465</v>
      </c>
      <c r="Y16" s="14" t="s">
        <v>465</v>
      </c>
      <c r="Z16" s="14" t="s">
        <v>558</v>
      </c>
      <c r="AA16" s="62">
        <f t="shared" si="0"/>
        <v>12</v>
      </c>
      <c r="AB16" s="63" t="str">
        <f t="shared" si="1"/>
        <v>Catastrófico</v>
      </c>
      <c r="AC16" s="55" t="str">
        <f t="shared" si="2"/>
        <v>Extremo</v>
      </c>
      <c r="AD16" s="16" t="s">
        <v>9</v>
      </c>
    </row>
    <row r="17" spans="2:30" ht="28.5" customHeight="1" x14ac:dyDescent="0.25">
      <c r="B17" s="584"/>
      <c r="C17" s="585"/>
      <c r="D17" s="616"/>
      <c r="E17" s="617" t="str">
        <f>'3-IDENTIFICACIÓN DEL RIESGO'!M18</f>
        <v>Riesgo 7 unificado al riesgo 6 por solicitud de Memorando 20196000056993</v>
      </c>
      <c r="F17" s="618"/>
      <c r="G17" s="159"/>
      <c r="H17" s="160"/>
      <c r="I17" s="160"/>
      <c r="J17" s="160"/>
      <c r="K17" s="160"/>
      <c r="L17" s="160"/>
      <c r="M17" s="160"/>
      <c r="N17" s="160"/>
      <c r="O17" s="160"/>
      <c r="P17" s="160"/>
      <c r="Q17" s="160"/>
      <c r="R17" s="160"/>
      <c r="S17" s="160"/>
      <c r="T17" s="160"/>
      <c r="U17" s="160"/>
      <c r="V17" s="160"/>
      <c r="W17" s="160"/>
      <c r="X17" s="160"/>
      <c r="Y17" s="160"/>
      <c r="Z17" s="160"/>
      <c r="AA17" s="161"/>
      <c r="AB17" s="162"/>
      <c r="AC17" s="163"/>
      <c r="AD17" s="164"/>
    </row>
    <row r="18" spans="2:30" ht="48.75" customHeight="1" x14ac:dyDescent="0.25">
      <c r="B18" s="582" t="str">
        <f>'3-IDENTIFICACIÓN DEL RIESGO'!B19</f>
        <v>Planificación del Ordenamiento Social de la Propiedad</v>
      </c>
      <c r="C18" s="583"/>
      <c r="D18" s="614" t="str">
        <f>'3-IDENTIFICACIÓN DEL RIESGO'!D19</f>
        <v>1. Dirección General
2. Direcciones Técnicas</v>
      </c>
      <c r="E18" s="595" t="str">
        <f>'3-IDENTIFICACIÓN DEL RIESGO'!M19</f>
        <v>Alterar u omitir la información física o jurídica de los predios durante la Formulación e implementación de la Ruta de Planes de Ordenamiento Social de la Propiedad, para favorecer a terceros.</v>
      </c>
      <c r="F18" s="596"/>
      <c r="G18" s="15" t="s">
        <v>55</v>
      </c>
      <c r="H18" s="14" t="s">
        <v>558</v>
      </c>
      <c r="I18" s="14" t="s">
        <v>465</v>
      </c>
      <c r="J18" s="14" t="s">
        <v>465</v>
      </c>
      <c r="K18" s="14" t="s">
        <v>465</v>
      </c>
      <c r="L18" s="14" t="s">
        <v>465</v>
      </c>
      <c r="M18" s="14" t="s">
        <v>465</v>
      </c>
      <c r="N18" s="14" t="s">
        <v>465</v>
      </c>
      <c r="O18" s="14" t="s">
        <v>465</v>
      </c>
      <c r="P18" s="14" t="s">
        <v>465</v>
      </c>
      <c r="Q18" s="14" t="s">
        <v>465</v>
      </c>
      <c r="R18" s="14" t="s">
        <v>465</v>
      </c>
      <c r="S18" s="14" t="s">
        <v>465</v>
      </c>
      <c r="T18" s="14" t="s">
        <v>465</v>
      </c>
      <c r="U18" s="14" t="s">
        <v>465</v>
      </c>
      <c r="V18" s="14" t="s">
        <v>465</v>
      </c>
      <c r="W18" s="14" t="s">
        <v>558</v>
      </c>
      <c r="X18" s="14" t="s">
        <v>465</v>
      </c>
      <c r="Y18" s="14" t="s">
        <v>465</v>
      </c>
      <c r="Z18" s="14" t="s">
        <v>465</v>
      </c>
      <c r="AA18" s="62">
        <f t="shared" si="0"/>
        <v>17</v>
      </c>
      <c r="AB18" s="63" t="str">
        <f t="shared" si="1"/>
        <v>Catastrófico</v>
      </c>
      <c r="AC18" s="55" t="str">
        <f t="shared" si="2"/>
        <v>Extremo</v>
      </c>
      <c r="AD18" s="16" t="s">
        <v>9</v>
      </c>
    </row>
    <row r="19" spans="2:30" ht="58.5" customHeight="1" x14ac:dyDescent="0.25">
      <c r="B19" s="588"/>
      <c r="C19" s="589"/>
      <c r="D19" s="615"/>
      <c r="E19" s="595" t="str">
        <f>'3-IDENTIFICACIÓN DEL RIESGO'!M20</f>
        <v>Servidor público, colaboradores de la ANT o de los operadores, solicita o recibe dadivas  por diligenciamiento o entrega del Formulario de Inscripción de Sujetos de Ordenamiento o por inscripción en el Registro de Sujetos de Ordenamiento</v>
      </c>
      <c r="F19" s="596"/>
      <c r="G19" s="15" t="s">
        <v>140</v>
      </c>
      <c r="H19" s="14" t="s">
        <v>465</v>
      </c>
      <c r="I19" s="14" t="s">
        <v>465</v>
      </c>
      <c r="J19" s="14" t="s">
        <v>465</v>
      </c>
      <c r="K19" s="14" t="s">
        <v>465</v>
      </c>
      <c r="L19" s="14" t="s">
        <v>465</v>
      </c>
      <c r="M19" s="14" t="s">
        <v>558</v>
      </c>
      <c r="N19" s="14" t="s">
        <v>465</v>
      </c>
      <c r="O19" s="14" t="s">
        <v>465</v>
      </c>
      <c r="P19" s="14" t="s">
        <v>465</v>
      </c>
      <c r="Q19" s="14" t="s">
        <v>465</v>
      </c>
      <c r="R19" s="14" t="s">
        <v>465</v>
      </c>
      <c r="S19" s="14" t="s">
        <v>465</v>
      </c>
      <c r="T19" s="14" t="s">
        <v>558</v>
      </c>
      <c r="U19" s="14" t="s">
        <v>465</v>
      </c>
      <c r="V19" s="14" t="s">
        <v>465</v>
      </c>
      <c r="W19" s="14" t="s">
        <v>558</v>
      </c>
      <c r="X19" s="14" t="s">
        <v>465</v>
      </c>
      <c r="Y19" s="14" t="s">
        <v>465</v>
      </c>
      <c r="Z19" s="14" t="s">
        <v>465</v>
      </c>
      <c r="AA19" s="62">
        <f t="shared" si="0"/>
        <v>16</v>
      </c>
      <c r="AB19" s="63" t="str">
        <f t="shared" si="1"/>
        <v>Catastrófico</v>
      </c>
      <c r="AC19" s="55" t="str">
        <f t="shared" si="2"/>
        <v>Extremo</v>
      </c>
      <c r="AD19" s="16" t="s">
        <v>9</v>
      </c>
    </row>
    <row r="20" spans="2:30" ht="32.25" customHeight="1" x14ac:dyDescent="0.25">
      <c r="B20" s="584"/>
      <c r="C20" s="585"/>
      <c r="D20" s="616"/>
      <c r="E20" s="595" t="str">
        <f>'3-IDENTIFICACIÓN DEL RIESGO'!M21</f>
        <v>Alterar u omitir información en desarrollo del procedimiento de Registro de Sujetos de Ordenamiento, para favorecer a terceros.</v>
      </c>
      <c r="F20" s="596"/>
      <c r="G20" s="15" t="s">
        <v>140</v>
      </c>
      <c r="H20" s="14" t="s">
        <v>465</v>
      </c>
      <c r="I20" s="14" t="s">
        <v>465</v>
      </c>
      <c r="J20" s="14" t="s">
        <v>465</v>
      </c>
      <c r="K20" s="14" t="s">
        <v>465</v>
      </c>
      <c r="L20" s="14" t="s">
        <v>465</v>
      </c>
      <c r="M20" s="14" t="s">
        <v>465</v>
      </c>
      <c r="N20" s="14" t="s">
        <v>465</v>
      </c>
      <c r="O20" s="14" t="s">
        <v>465</v>
      </c>
      <c r="P20" s="14" t="s">
        <v>465</v>
      </c>
      <c r="Q20" s="14" t="s">
        <v>465</v>
      </c>
      <c r="R20" s="14" t="s">
        <v>465</v>
      </c>
      <c r="S20" s="14" t="s">
        <v>465</v>
      </c>
      <c r="T20" s="14" t="s">
        <v>465</v>
      </c>
      <c r="U20" s="14" t="s">
        <v>465</v>
      </c>
      <c r="V20" s="14" t="s">
        <v>465</v>
      </c>
      <c r="W20" s="14" t="s">
        <v>558</v>
      </c>
      <c r="X20" s="14" t="s">
        <v>465</v>
      </c>
      <c r="Y20" s="14" t="s">
        <v>465</v>
      </c>
      <c r="Z20" s="14" t="s">
        <v>465</v>
      </c>
      <c r="AA20" s="62">
        <f t="shared" si="0"/>
        <v>18</v>
      </c>
      <c r="AB20" s="63" t="str">
        <f t="shared" si="1"/>
        <v>Catastrófico</v>
      </c>
      <c r="AC20" s="55" t="str">
        <f t="shared" si="2"/>
        <v>Extremo</v>
      </c>
      <c r="AD20" s="16" t="s">
        <v>9</v>
      </c>
    </row>
    <row r="21" spans="2:30" ht="102" customHeight="1" x14ac:dyDescent="0.25">
      <c r="B21" s="610" t="str">
        <f>'3-IDENTIFICACIÓN DEL RIESGO'!B22</f>
        <v>Seguridad Jurídica sobre la Titularidad de la Tierra y los Territorios</v>
      </c>
      <c r="C21" s="611"/>
      <c r="D21" s="115" t="str">
        <f>'3-IDENTIFICACIÓN DEL RIESGO'!D22</f>
        <v>1. Dirección de Gestión Jurídica de Tierras
2. Subdirección de procesos Agrarios y Gestión Jurídica
3. Subdirección de seguridad Jurídica
4. Dirección Asuntos Étnicos
5. Subdirección Asuntos Étnicos
6. Unidades de Gestión Territorial</v>
      </c>
      <c r="E21" s="595" t="str">
        <f>'3-IDENTIFICACIÓN DEL RIESGO'!M22</f>
        <v>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v>
      </c>
      <c r="F21" s="596"/>
      <c r="G21" s="15" t="s">
        <v>55</v>
      </c>
      <c r="H21" s="14" t="s">
        <v>465</v>
      </c>
      <c r="I21" s="14" t="s">
        <v>465</v>
      </c>
      <c r="J21" s="14" t="s">
        <v>465</v>
      </c>
      <c r="K21" s="14" t="s">
        <v>465</v>
      </c>
      <c r="L21" s="14" t="s">
        <v>465</v>
      </c>
      <c r="M21" s="14" t="s">
        <v>465</v>
      </c>
      <c r="N21" s="14" t="s">
        <v>465</v>
      </c>
      <c r="O21" s="14" t="s">
        <v>465</v>
      </c>
      <c r="P21" s="14" t="s">
        <v>465</v>
      </c>
      <c r="Q21" s="14" t="s">
        <v>465</v>
      </c>
      <c r="R21" s="14" t="s">
        <v>465</v>
      </c>
      <c r="S21" s="14" t="s">
        <v>465</v>
      </c>
      <c r="T21" s="14" t="s">
        <v>465</v>
      </c>
      <c r="U21" s="14" t="s">
        <v>465</v>
      </c>
      <c r="V21" s="14" t="s">
        <v>465</v>
      </c>
      <c r="W21" s="14" t="s">
        <v>558</v>
      </c>
      <c r="X21" s="14" t="s">
        <v>465</v>
      </c>
      <c r="Y21" s="14" t="s">
        <v>465</v>
      </c>
      <c r="Z21" s="14" t="s">
        <v>465</v>
      </c>
      <c r="AA21" s="62">
        <f t="shared" si="0"/>
        <v>18</v>
      </c>
      <c r="AB21" s="63" t="str">
        <f t="shared" si="1"/>
        <v>Catastrófico</v>
      </c>
      <c r="AC21" s="55" t="str">
        <f t="shared" si="2"/>
        <v>Extremo</v>
      </c>
      <c r="AD21" s="16" t="s">
        <v>9</v>
      </c>
    </row>
    <row r="22" spans="2:30" ht="32.25" customHeight="1" x14ac:dyDescent="0.25">
      <c r="B22" s="582" t="str">
        <f>'3-IDENTIFICACIÓN DEL RIESGO'!B23</f>
        <v>Acceso a la Propiedad de la Tierra y los Territorios</v>
      </c>
      <c r="C22" s="583"/>
      <c r="D22" s="614" t="str">
        <f>'3-IDENTIFICACIÓN DEL RIESGO'!D23</f>
        <v>1. Dirección de Acceso a Tierras
2. Dirección de Asuntos Étnicos</v>
      </c>
      <c r="E22" s="595" t="str">
        <f>'3-IDENTIFICACIÓN DEL RIESGO'!M23</f>
        <v>Manipulación la información en la visita técnica, levantamientos topográficos y avalúos comerciales para beneficio de particulares.</v>
      </c>
      <c r="F22" s="596"/>
      <c r="G22" s="15" t="s">
        <v>51</v>
      </c>
      <c r="H22" s="14" t="s">
        <v>465</v>
      </c>
      <c r="I22" s="14" t="s">
        <v>465</v>
      </c>
      <c r="J22" s="14" t="s">
        <v>465</v>
      </c>
      <c r="K22" s="14" t="s">
        <v>465</v>
      </c>
      <c r="L22" s="14" t="s">
        <v>465</v>
      </c>
      <c r="M22" s="14" t="s">
        <v>465</v>
      </c>
      <c r="N22" s="14" t="s">
        <v>465</v>
      </c>
      <c r="O22" s="14" t="s">
        <v>465</v>
      </c>
      <c r="P22" s="14" t="s">
        <v>465</v>
      </c>
      <c r="Q22" s="14" t="s">
        <v>465</v>
      </c>
      <c r="R22" s="14" t="s">
        <v>465</v>
      </c>
      <c r="S22" s="14" t="s">
        <v>465</v>
      </c>
      <c r="T22" s="14" t="s">
        <v>465</v>
      </c>
      <c r="U22" s="14" t="s">
        <v>465</v>
      </c>
      <c r="V22" s="14" t="s">
        <v>465</v>
      </c>
      <c r="W22" s="14" t="s">
        <v>558</v>
      </c>
      <c r="X22" s="14" t="s">
        <v>465</v>
      </c>
      <c r="Y22" s="14" t="s">
        <v>465</v>
      </c>
      <c r="Z22" s="14" t="s">
        <v>465</v>
      </c>
      <c r="AA22" s="62">
        <f t="shared" si="0"/>
        <v>18</v>
      </c>
      <c r="AB22" s="63" t="str">
        <f t="shared" si="1"/>
        <v>Catastrófico</v>
      </c>
      <c r="AC22" s="55" t="str">
        <f t="shared" si="2"/>
        <v>Extremo</v>
      </c>
      <c r="AD22" s="16" t="s">
        <v>9</v>
      </c>
    </row>
    <row r="23" spans="2:30" ht="30" customHeight="1" x14ac:dyDescent="0.25">
      <c r="B23" s="588"/>
      <c r="C23" s="589"/>
      <c r="D23" s="615"/>
      <c r="E23" s="595" t="str">
        <f>'3-IDENTIFICACIÓN DEL RIESGO'!M24</f>
        <v>Solicitud o aceptación de dádivas por agilizar trámites o proferir decisiones administrativas en beneficio de un particular y/o tercero</v>
      </c>
      <c r="F23" s="596"/>
      <c r="G23" s="15" t="s">
        <v>51</v>
      </c>
      <c r="H23" s="14" t="s">
        <v>465</v>
      </c>
      <c r="I23" s="14" t="s">
        <v>465</v>
      </c>
      <c r="J23" s="14" t="s">
        <v>465</v>
      </c>
      <c r="K23" s="14" t="s">
        <v>465</v>
      </c>
      <c r="L23" s="14" t="s">
        <v>465</v>
      </c>
      <c r="M23" s="14" t="s">
        <v>465</v>
      </c>
      <c r="N23" s="14" t="s">
        <v>465</v>
      </c>
      <c r="O23" s="14" t="s">
        <v>465</v>
      </c>
      <c r="P23" s="14" t="s">
        <v>465</v>
      </c>
      <c r="Q23" s="14" t="s">
        <v>465</v>
      </c>
      <c r="R23" s="14" t="s">
        <v>465</v>
      </c>
      <c r="S23" s="14" t="s">
        <v>465</v>
      </c>
      <c r="T23" s="14" t="s">
        <v>465</v>
      </c>
      <c r="U23" s="14" t="s">
        <v>465</v>
      </c>
      <c r="V23" s="14" t="s">
        <v>465</v>
      </c>
      <c r="W23" s="14" t="s">
        <v>558</v>
      </c>
      <c r="X23" s="14" t="s">
        <v>465</v>
      </c>
      <c r="Y23" s="14" t="s">
        <v>465</v>
      </c>
      <c r="Z23" s="14" t="s">
        <v>465</v>
      </c>
      <c r="AA23" s="62">
        <f t="shared" si="0"/>
        <v>18</v>
      </c>
      <c r="AB23" s="63" t="str">
        <f t="shared" si="1"/>
        <v>Catastrófico</v>
      </c>
      <c r="AC23" s="55" t="str">
        <f t="shared" si="2"/>
        <v>Extremo</v>
      </c>
      <c r="AD23" s="16" t="s">
        <v>9</v>
      </c>
    </row>
    <row r="24" spans="2:30" ht="31.5" customHeight="1" x14ac:dyDescent="0.25">
      <c r="B24" s="588"/>
      <c r="C24" s="589"/>
      <c r="D24" s="615"/>
      <c r="E24" s="595" t="str">
        <f>'3-IDENTIFICACIÓN DEL RIESGO'!M25</f>
        <v>Manipulación de la información en las diferentes etapas de los procedimientos de la DAT para beneficio propio y/o  de particulares.</v>
      </c>
      <c r="F24" s="596"/>
      <c r="G24" s="15" t="s">
        <v>51</v>
      </c>
      <c r="H24" s="14" t="s">
        <v>465</v>
      </c>
      <c r="I24" s="14" t="s">
        <v>465</v>
      </c>
      <c r="J24" s="14" t="s">
        <v>465</v>
      </c>
      <c r="K24" s="14" t="s">
        <v>465</v>
      </c>
      <c r="L24" s="14" t="s">
        <v>465</v>
      </c>
      <c r="M24" s="14" t="s">
        <v>465</v>
      </c>
      <c r="N24" s="14" t="s">
        <v>465</v>
      </c>
      <c r="O24" s="14" t="s">
        <v>465</v>
      </c>
      <c r="P24" s="14" t="s">
        <v>465</v>
      </c>
      <c r="Q24" s="14" t="s">
        <v>465</v>
      </c>
      <c r="R24" s="14" t="s">
        <v>465</v>
      </c>
      <c r="S24" s="14" t="s">
        <v>465</v>
      </c>
      <c r="T24" s="14" t="s">
        <v>465</v>
      </c>
      <c r="U24" s="14" t="s">
        <v>465</v>
      </c>
      <c r="V24" s="14" t="s">
        <v>465</v>
      </c>
      <c r="W24" s="14" t="s">
        <v>558</v>
      </c>
      <c r="X24" s="14" t="s">
        <v>465</v>
      </c>
      <c r="Y24" s="14" t="s">
        <v>465</v>
      </c>
      <c r="Z24" s="14" t="s">
        <v>465</v>
      </c>
      <c r="AA24" s="62">
        <f t="shared" si="0"/>
        <v>18</v>
      </c>
      <c r="AB24" s="63" t="str">
        <f t="shared" si="1"/>
        <v>Catastrófico</v>
      </c>
      <c r="AC24" s="55" t="str">
        <f t="shared" si="2"/>
        <v>Extremo</v>
      </c>
      <c r="AD24" s="16" t="s">
        <v>9</v>
      </c>
    </row>
    <row r="25" spans="2:30" ht="42.75" customHeight="1" x14ac:dyDescent="0.25">
      <c r="B25" s="588"/>
      <c r="C25" s="589"/>
      <c r="D25" s="615"/>
      <c r="E25" s="595" t="str">
        <f>'3-IDENTIFICACIÓN DEL RIESGO'!M26</f>
        <v>Adquirir predios sin pleno cumplimiento de requisitos o por fuera de las necesidades y prioridades establecidas por la ANT, para beneficio de particulares (vendedores).</v>
      </c>
      <c r="F25" s="596"/>
      <c r="G25" s="15" t="s">
        <v>51</v>
      </c>
      <c r="H25" s="14" t="s">
        <v>465</v>
      </c>
      <c r="I25" s="14" t="s">
        <v>465</v>
      </c>
      <c r="J25" s="14" t="s">
        <v>465</v>
      </c>
      <c r="K25" s="14" t="s">
        <v>465</v>
      </c>
      <c r="L25" s="14" t="s">
        <v>465</v>
      </c>
      <c r="M25" s="14" t="s">
        <v>465</v>
      </c>
      <c r="N25" s="14" t="s">
        <v>465</v>
      </c>
      <c r="O25" s="14" t="s">
        <v>465</v>
      </c>
      <c r="P25" s="14" t="s">
        <v>465</v>
      </c>
      <c r="Q25" s="14" t="s">
        <v>465</v>
      </c>
      <c r="R25" s="14" t="s">
        <v>465</v>
      </c>
      <c r="S25" s="14" t="s">
        <v>465</v>
      </c>
      <c r="T25" s="14" t="s">
        <v>465</v>
      </c>
      <c r="U25" s="14" t="s">
        <v>465</v>
      </c>
      <c r="V25" s="14" t="s">
        <v>465</v>
      </c>
      <c r="W25" s="14" t="s">
        <v>558</v>
      </c>
      <c r="X25" s="14" t="s">
        <v>465</v>
      </c>
      <c r="Y25" s="14" t="s">
        <v>465</v>
      </c>
      <c r="Z25" s="14" t="s">
        <v>465</v>
      </c>
      <c r="AA25" s="62">
        <f t="shared" si="0"/>
        <v>18</v>
      </c>
      <c r="AB25" s="63" t="str">
        <f t="shared" si="1"/>
        <v>Catastrófico</v>
      </c>
      <c r="AC25" s="55" t="str">
        <f t="shared" si="2"/>
        <v>Extremo</v>
      </c>
      <c r="AD25" s="16" t="s">
        <v>9</v>
      </c>
    </row>
    <row r="26" spans="2:30" ht="43.5" customHeight="1" x14ac:dyDescent="0.25">
      <c r="B26" s="588"/>
      <c r="C26" s="589"/>
      <c r="D26" s="615"/>
      <c r="E26" s="595" t="str">
        <f>'3-IDENTIFICACIÓN DEL RIESGO'!M27</f>
        <v>Desviación de recursos en el desarrollo del proceso de la Iniciativa Comunitaria con enfoque diferencial étnico para beneficio personal de un contratista o funcionario, o un tercero.</v>
      </c>
      <c r="F26" s="596"/>
      <c r="G26" s="15" t="s">
        <v>55</v>
      </c>
      <c r="H26" s="14" t="s">
        <v>465</v>
      </c>
      <c r="I26" s="14" t="s">
        <v>465</v>
      </c>
      <c r="J26" s="14" t="s">
        <v>465</v>
      </c>
      <c r="K26" s="14" t="s">
        <v>465</v>
      </c>
      <c r="L26" s="14" t="s">
        <v>465</v>
      </c>
      <c r="M26" s="14" t="s">
        <v>465</v>
      </c>
      <c r="N26" s="14" t="s">
        <v>465</v>
      </c>
      <c r="O26" s="14" t="s">
        <v>465</v>
      </c>
      <c r="P26" s="14" t="s">
        <v>465</v>
      </c>
      <c r="Q26" s="14" t="s">
        <v>465</v>
      </c>
      <c r="R26" s="14" t="s">
        <v>465</v>
      </c>
      <c r="S26" s="14" t="s">
        <v>465</v>
      </c>
      <c r="T26" s="14" t="s">
        <v>465</v>
      </c>
      <c r="U26" s="14" t="s">
        <v>465</v>
      </c>
      <c r="V26" s="14" t="s">
        <v>465</v>
      </c>
      <c r="W26" s="14" t="s">
        <v>558</v>
      </c>
      <c r="X26" s="14" t="s">
        <v>465</v>
      </c>
      <c r="Y26" s="14" t="s">
        <v>465</v>
      </c>
      <c r="Z26" s="14" t="s">
        <v>465</v>
      </c>
      <c r="AA26" s="62">
        <f t="shared" si="0"/>
        <v>18</v>
      </c>
      <c r="AB26" s="63" t="str">
        <f t="shared" si="1"/>
        <v>Catastrófico</v>
      </c>
      <c r="AC26" s="55" t="str">
        <f t="shared" si="2"/>
        <v>Extremo</v>
      </c>
      <c r="AD26" s="16" t="s">
        <v>9</v>
      </c>
    </row>
    <row r="27" spans="2:30" ht="43.5" customHeight="1" x14ac:dyDescent="0.25">
      <c r="B27" s="588"/>
      <c r="C27" s="589"/>
      <c r="D27" s="615"/>
      <c r="E27" s="595" t="str">
        <f>'3-IDENTIFICACIÓN DEL RIESGO'!M28</f>
        <v>Dilación en la atención a las solicitudes de comunidades étnicas favoreciendo intereses particulares.</v>
      </c>
      <c r="F27" s="596"/>
      <c r="G27" s="15" t="s">
        <v>55</v>
      </c>
      <c r="H27" s="180" t="s">
        <v>465</v>
      </c>
      <c r="I27" s="180" t="s">
        <v>465</v>
      </c>
      <c r="J27" s="180" t="s">
        <v>465</v>
      </c>
      <c r="K27" s="180" t="s">
        <v>465</v>
      </c>
      <c r="L27" s="180" t="s">
        <v>465</v>
      </c>
      <c r="M27" s="180" t="s">
        <v>465</v>
      </c>
      <c r="N27" s="180" t="s">
        <v>465</v>
      </c>
      <c r="O27" s="180" t="s">
        <v>465</v>
      </c>
      <c r="P27" s="180" t="s">
        <v>465</v>
      </c>
      <c r="Q27" s="180" t="s">
        <v>465</v>
      </c>
      <c r="R27" s="180" t="s">
        <v>465</v>
      </c>
      <c r="S27" s="180" t="s">
        <v>465</v>
      </c>
      <c r="T27" s="180" t="s">
        <v>465</v>
      </c>
      <c r="U27" s="180" t="s">
        <v>465</v>
      </c>
      <c r="V27" s="180" t="s">
        <v>465</v>
      </c>
      <c r="W27" s="180" t="s">
        <v>558</v>
      </c>
      <c r="X27" s="180" t="s">
        <v>465</v>
      </c>
      <c r="Y27" s="180" t="s">
        <v>465</v>
      </c>
      <c r="Z27" s="180" t="s">
        <v>465</v>
      </c>
      <c r="AA27" s="62">
        <f t="shared" si="0"/>
        <v>18</v>
      </c>
      <c r="AB27" s="63" t="str">
        <f t="shared" si="1"/>
        <v>Catastrófico</v>
      </c>
      <c r="AC27" s="55" t="str">
        <f t="shared" si="2"/>
        <v>Extremo</v>
      </c>
      <c r="AD27" s="16" t="s">
        <v>9</v>
      </c>
    </row>
    <row r="28" spans="2:30" ht="51" customHeight="1" x14ac:dyDescent="0.25">
      <c r="B28" s="584"/>
      <c r="C28" s="585"/>
      <c r="D28" s="616"/>
      <c r="E28" s="595" t="str">
        <f>'3-IDENTIFICACIÓN DEL RIESGO'!M29</f>
        <v>Favorecimiento en la atención de solicitudes de legalización de territorios colectivos a comunidades étnicas específicas por parte de la Subdirección de Asuntos Étnicos, desconociendo el principio de equidad.</v>
      </c>
      <c r="F28" s="596"/>
      <c r="G28" s="15" t="s">
        <v>55</v>
      </c>
      <c r="H28" s="14" t="s">
        <v>465</v>
      </c>
      <c r="I28" s="14" t="s">
        <v>465</v>
      </c>
      <c r="J28" s="14" t="s">
        <v>465</v>
      </c>
      <c r="K28" s="14" t="s">
        <v>465</v>
      </c>
      <c r="L28" s="14" t="s">
        <v>465</v>
      </c>
      <c r="M28" s="14" t="s">
        <v>465</v>
      </c>
      <c r="N28" s="14" t="s">
        <v>465</v>
      </c>
      <c r="O28" s="14" t="s">
        <v>465</v>
      </c>
      <c r="P28" s="14" t="s">
        <v>465</v>
      </c>
      <c r="Q28" s="14" t="s">
        <v>465</v>
      </c>
      <c r="R28" s="14" t="s">
        <v>465</v>
      </c>
      <c r="S28" s="14" t="s">
        <v>465</v>
      </c>
      <c r="T28" s="14" t="s">
        <v>465</v>
      </c>
      <c r="U28" s="14" t="s">
        <v>465</v>
      </c>
      <c r="V28" s="14" t="s">
        <v>465</v>
      </c>
      <c r="W28" s="14" t="s">
        <v>558</v>
      </c>
      <c r="X28" s="14" t="s">
        <v>465</v>
      </c>
      <c r="Y28" s="14" t="s">
        <v>465</v>
      </c>
      <c r="Z28" s="14" t="s">
        <v>465</v>
      </c>
      <c r="AA28" s="62">
        <f t="shared" si="0"/>
        <v>18</v>
      </c>
      <c r="AB28" s="63" t="str">
        <f t="shared" si="1"/>
        <v>Catastrófico</v>
      </c>
      <c r="AC28" s="55" t="str">
        <f t="shared" si="2"/>
        <v>Extremo</v>
      </c>
      <c r="AD28" s="16" t="s">
        <v>9</v>
      </c>
    </row>
    <row r="29" spans="2:30" ht="43.5" customHeight="1" x14ac:dyDescent="0.25">
      <c r="B29" s="582" t="str">
        <f>'3-IDENTIFICACIÓN DEL RIESGO'!B30</f>
        <v>Administración de Tierras.</v>
      </c>
      <c r="C29" s="583"/>
      <c r="D29" s="614" t="str">
        <f>'3-IDENTIFICACIÓN DEL RIESGO'!D30</f>
        <v>1. Dirección de Acceso a Tierras
2. Subdirección de Administración de Tierras de la Nación
3. Dirección de Asuntos Étnicos</v>
      </c>
      <c r="E29" s="595" t="str">
        <f>'3-IDENTIFICACIÓN DEL RIESGO'!M30</f>
        <v>Inadecuado desarrollo de actividades en la administración de las tierras baldías de la nación y de los bienes fiscales patrimoniales para beneficio personal o de terceros.</v>
      </c>
      <c r="F29" s="596"/>
      <c r="G29" s="15" t="s">
        <v>51</v>
      </c>
      <c r="H29" s="14" t="s">
        <v>465</v>
      </c>
      <c r="I29" s="14" t="s">
        <v>465</v>
      </c>
      <c r="J29" s="14" t="s">
        <v>465</v>
      </c>
      <c r="K29" s="14" t="s">
        <v>465</v>
      </c>
      <c r="L29" s="14" t="s">
        <v>465</v>
      </c>
      <c r="M29" s="14" t="s">
        <v>465</v>
      </c>
      <c r="N29" s="14" t="s">
        <v>465</v>
      </c>
      <c r="O29" s="14" t="s">
        <v>465</v>
      </c>
      <c r="P29" s="14" t="s">
        <v>465</v>
      </c>
      <c r="Q29" s="14" t="s">
        <v>465</v>
      </c>
      <c r="R29" s="14" t="s">
        <v>465</v>
      </c>
      <c r="S29" s="14" t="s">
        <v>465</v>
      </c>
      <c r="T29" s="14" t="s">
        <v>465</v>
      </c>
      <c r="U29" s="14" t="s">
        <v>465</v>
      </c>
      <c r="V29" s="14" t="s">
        <v>465</v>
      </c>
      <c r="W29" s="14" t="s">
        <v>558</v>
      </c>
      <c r="X29" s="14" t="s">
        <v>465</v>
      </c>
      <c r="Y29" s="14" t="s">
        <v>465</v>
      </c>
      <c r="Z29" s="14" t="s">
        <v>465</v>
      </c>
      <c r="AA29" s="62">
        <f t="shared" si="0"/>
        <v>18</v>
      </c>
      <c r="AB29" s="63" t="str">
        <f t="shared" si="1"/>
        <v>Catastrófico</v>
      </c>
      <c r="AC29" s="55" t="str">
        <f t="shared" si="2"/>
        <v>Extremo</v>
      </c>
      <c r="AD29" s="16" t="s">
        <v>9</v>
      </c>
    </row>
    <row r="30" spans="2:30" ht="36" customHeight="1" x14ac:dyDescent="0.25">
      <c r="B30" s="584"/>
      <c r="C30" s="585"/>
      <c r="D30" s="616"/>
      <c r="E30" s="595" t="str">
        <f>'3-IDENTIFICACIÓN DEL RIESGO'!M31</f>
        <v>Realizar u omitir acciones de limitación de la propiedad para beneficio personal o de terceros.</v>
      </c>
      <c r="F30" s="596"/>
      <c r="G30" s="15" t="s">
        <v>51</v>
      </c>
      <c r="H30" s="14" t="s">
        <v>465</v>
      </c>
      <c r="I30" s="14" t="s">
        <v>465</v>
      </c>
      <c r="J30" s="14" t="s">
        <v>465</v>
      </c>
      <c r="K30" s="14" t="s">
        <v>465</v>
      </c>
      <c r="L30" s="14" t="s">
        <v>465</v>
      </c>
      <c r="M30" s="14" t="s">
        <v>465</v>
      </c>
      <c r="N30" s="14" t="s">
        <v>465</v>
      </c>
      <c r="O30" s="14" t="s">
        <v>465</v>
      </c>
      <c r="P30" s="14" t="s">
        <v>465</v>
      </c>
      <c r="Q30" s="14" t="s">
        <v>465</v>
      </c>
      <c r="R30" s="14" t="s">
        <v>465</v>
      </c>
      <c r="S30" s="14" t="s">
        <v>465</v>
      </c>
      <c r="T30" s="14" t="s">
        <v>465</v>
      </c>
      <c r="U30" s="14" t="s">
        <v>465</v>
      </c>
      <c r="V30" s="14" t="s">
        <v>465</v>
      </c>
      <c r="W30" s="14" t="s">
        <v>558</v>
      </c>
      <c r="X30" s="14" t="s">
        <v>465</v>
      </c>
      <c r="Y30" s="14" t="s">
        <v>465</v>
      </c>
      <c r="Z30" s="14" t="s">
        <v>465</v>
      </c>
      <c r="AA30" s="62">
        <f t="shared" si="0"/>
        <v>18</v>
      </c>
      <c r="AB30" s="63" t="str">
        <f t="shared" si="1"/>
        <v>Catastrófico</v>
      </c>
      <c r="AC30" s="55" t="str">
        <f t="shared" si="2"/>
        <v>Extremo</v>
      </c>
      <c r="AD30" s="16" t="s">
        <v>9</v>
      </c>
    </row>
    <row r="31" spans="2:30" ht="85.5" customHeight="1" x14ac:dyDescent="0.25">
      <c r="B31" s="610" t="str">
        <f>'3-IDENTIFICACIÓN DEL RIESGO'!B32</f>
        <v>Gestión de la Información</v>
      </c>
      <c r="C31" s="611"/>
      <c r="D31" s="115" t="str">
        <f>'3-IDENTIFICACIÓN DEL RIESGO'!D32</f>
        <v>1. Dirección de Gestión del Ordenamiento Social de la Propiedad
2. Subdirección de Sistemas de Información de Tierras
3. Secretaría General
4. Dirección General (comunicaciones)</v>
      </c>
      <c r="E31" s="595" t="str">
        <f>'3-IDENTIFICACIÓN DEL RIESGO'!M32</f>
        <v>Manipulación o extracción de la información alojada en los servidores o base de datos para beneficio personal o de terceros</v>
      </c>
      <c r="F31" s="596"/>
      <c r="G31" s="15" t="s">
        <v>55</v>
      </c>
      <c r="H31" s="14" t="s">
        <v>558</v>
      </c>
      <c r="I31" s="14" t="s">
        <v>465</v>
      </c>
      <c r="J31" s="14" t="s">
        <v>465</v>
      </c>
      <c r="K31" s="14" t="s">
        <v>465</v>
      </c>
      <c r="L31" s="14" t="s">
        <v>465</v>
      </c>
      <c r="M31" s="14" t="s">
        <v>465</v>
      </c>
      <c r="N31" s="14" t="s">
        <v>465</v>
      </c>
      <c r="O31" s="14" t="s">
        <v>465</v>
      </c>
      <c r="P31" s="14" t="s">
        <v>465</v>
      </c>
      <c r="Q31" s="14" t="s">
        <v>465</v>
      </c>
      <c r="R31" s="14" t="s">
        <v>465</v>
      </c>
      <c r="S31" s="14" t="s">
        <v>465</v>
      </c>
      <c r="T31" s="14" t="s">
        <v>465</v>
      </c>
      <c r="U31" s="14" t="s">
        <v>465</v>
      </c>
      <c r="V31" s="14" t="s">
        <v>465</v>
      </c>
      <c r="W31" s="14" t="s">
        <v>558</v>
      </c>
      <c r="X31" s="14" t="s">
        <v>465</v>
      </c>
      <c r="Y31" s="14" t="s">
        <v>465</v>
      </c>
      <c r="Z31" s="14" t="s">
        <v>465</v>
      </c>
      <c r="AA31" s="62">
        <f t="shared" si="0"/>
        <v>17</v>
      </c>
      <c r="AB31" s="63" t="str">
        <f t="shared" si="1"/>
        <v>Catastrófico</v>
      </c>
      <c r="AC31" s="55" t="str">
        <f t="shared" si="2"/>
        <v>Extremo</v>
      </c>
      <c r="AD31" s="16" t="s">
        <v>9</v>
      </c>
    </row>
    <row r="32" spans="2:30" ht="27" customHeight="1" x14ac:dyDescent="0.25">
      <c r="B32" s="582" t="str">
        <f>'3-IDENTIFICACIÓN DEL RIESGO'!B33</f>
        <v>Gestión del Talento Humano</v>
      </c>
      <c r="C32" s="583"/>
      <c r="D32" s="614" t="str">
        <f>'3-IDENTIFICACIÓN DEL RIESGO'!D33</f>
        <v>1. Subdirección de Talento Humano
2. Secretaría General (Control interno disciplinario)</v>
      </c>
      <c r="E32" s="595" t="str">
        <f>'3-IDENTIFICACIÓN DEL RIESGO'!M33</f>
        <v>Vinculación de personal sin cumplimiento de requisitos mínimos en beneficio particular o de un tercero.</v>
      </c>
      <c r="F32" s="596"/>
      <c r="G32" s="15" t="s">
        <v>51</v>
      </c>
      <c r="H32" s="14" t="s">
        <v>465</v>
      </c>
      <c r="I32" s="14" t="s">
        <v>465</v>
      </c>
      <c r="J32" s="14" t="s">
        <v>465</v>
      </c>
      <c r="K32" s="14" t="s">
        <v>465</v>
      </c>
      <c r="L32" s="14" t="s">
        <v>465</v>
      </c>
      <c r="M32" s="14" t="s">
        <v>465</v>
      </c>
      <c r="N32" s="14" t="s">
        <v>465</v>
      </c>
      <c r="O32" s="14" t="s">
        <v>465</v>
      </c>
      <c r="P32" s="14" t="s">
        <v>558</v>
      </c>
      <c r="Q32" s="14" t="s">
        <v>465</v>
      </c>
      <c r="R32" s="14" t="s">
        <v>465</v>
      </c>
      <c r="S32" s="14" t="s">
        <v>465</v>
      </c>
      <c r="T32" s="14" t="s">
        <v>465</v>
      </c>
      <c r="U32" s="14" t="s">
        <v>465</v>
      </c>
      <c r="V32" s="14" t="s">
        <v>465</v>
      </c>
      <c r="W32" s="14" t="s">
        <v>558</v>
      </c>
      <c r="X32" s="14" t="s">
        <v>465</v>
      </c>
      <c r="Y32" s="14" t="s">
        <v>465</v>
      </c>
      <c r="Z32" s="14" t="s">
        <v>465</v>
      </c>
      <c r="AA32" s="62">
        <f t="shared" si="0"/>
        <v>17</v>
      </c>
      <c r="AB32" s="63" t="str">
        <f t="shared" si="1"/>
        <v>Catastrófico</v>
      </c>
      <c r="AC32" s="55" t="str">
        <f t="shared" si="2"/>
        <v>Extremo</v>
      </c>
      <c r="AD32" s="16" t="s">
        <v>9</v>
      </c>
    </row>
    <row r="33" spans="2:30" ht="30.75" customHeight="1" x14ac:dyDescent="0.25">
      <c r="B33" s="588"/>
      <c r="C33" s="589"/>
      <c r="D33" s="615"/>
      <c r="E33" s="595" t="str">
        <f>'3-IDENTIFICACIÓN DEL RIESGO'!M34</f>
        <v>Pérdida de documentación en los expedientes de procesos de investigación disciplinaria, en beneficio del o de los investigados.</v>
      </c>
      <c r="F33" s="596"/>
      <c r="G33" s="15" t="s">
        <v>55</v>
      </c>
      <c r="H33" s="14" t="s">
        <v>465</v>
      </c>
      <c r="I33" s="14" t="s">
        <v>558</v>
      </c>
      <c r="J33" s="14" t="s">
        <v>558</v>
      </c>
      <c r="K33" s="14" t="s">
        <v>558</v>
      </c>
      <c r="L33" s="14" t="s">
        <v>465</v>
      </c>
      <c r="M33" s="14" t="s">
        <v>465</v>
      </c>
      <c r="N33" s="14" t="s">
        <v>558</v>
      </c>
      <c r="O33" s="14" t="s">
        <v>558</v>
      </c>
      <c r="P33" s="14" t="s">
        <v>465</v>
      </c>
      <c r="Q33" s="14" t="s">
        <v>465</v>
      </c>
      <c r="R33" s="14" t="s">
        <v>465</v>
      </c>
      <c r="S33" s="14" t="s">
        <v>465</v>
      </c>
      <c r="T33" s="14" t="s">
        <v>465</v>
      </c>
      <c r="U33" s="14" t="s">
        <v>465</v>
      </c>
      <c r="V33" s="14" t="s">
        <v>465</v>
      </c>
      <c r="W33" s="14" t="s">
        <v>558</v>
      </c>
      <c r="X33" s="14" t="s">
        <v>465</v>
      </c>
      <c r="Y33" s="14" t="s">
        <v>465</v>
      </c>
      <c r="Z33" s="14" t="s">
        <v>558</v>
      </c>
      <c r="AA33" s="62">
        <f t="shared" si="0"/>
        <v>12</v>
      </c>
      <c r="AB33" s="63" t="str">
        <f t="shared" si="1"/>
        <v>Catastrófico</v>
      </c>
      <c r="AC33" s="55" t="str">
        <f t="shared" si="2"/>
        <v>Extremo</v>
      </c>
      <c r="AD33" s="16" t="s">
        <v>9</v>
      </c>
    </row>
    <row r="34" spans="2:30" ht="27.75" customHeight="1" x14ac:dyDescent="0.25">
      <c r="B34" s="588"/>
      <c r="C34" s="589"/>
      <c r="D34" s="615"/>
      <c r="E34" s="595" t="str">
        <f>'3-IDENTIFICACIÓN DEL RIESGO'!M35</f>
        <v>Prescripción o caducidad de la acción disciplinaria en favor de los implicados</v>
      </c>
      <c r="F34" s="596"/>
      <c r="G34" s="15" t="s">
        <v>55</v>
      </c>
      <c r="H34" s="14" t="s">
        <v>465</v>
      </c>
      <c r="I34" s="14" t="s">
        <v>558</v>
      </c>
      <c r="J34" s="14" t="s">
        <v>558</v>
      </c>
      <c r="K34" s="14" t="s">
        <v>558</v>
      </c>
      <c r="L34" s="14" t="s">
        <v>465</v>
      </c>
      <c r="M34" s="14" t="s">
        <v>465</v>
      </c>
      <c r="N34" s="14" t="s">
        <v>558</v>
      </c>
      <c r="O34" s="14" t="s">
        <v>558</v>
      </c>
      <c r="P34" s="14" t="s">
        <v>465</v>
      </c>
      <c r="Q34" s="14" t="s">
        <v>465</v>
      </c>
      <c r="R34" s="14" t="s">
        <v>465</v>
      </c>
      <c r="S34" s="14" t="s">
        <v>465</v>
      </c>
      <c r="T34" s="14" t="s">
        <v>465</v>
      </c>
      <c r="U34" s="14" t="s">
        <v>465</v>
      </c>
      <c r="V34" s="14" t="s">
        <v>465</v>
      </c>
      <c r="W34" s="14" t="s">
        <v>558</v>
      </c>
      <c r="X34" s="14" t="s">
        <v>465</v>
      </c>
      <c r="Y34" s="14" t="s">
        <v>465</v>
      </c>
      <c r="Z34" s="14" t="s">
        <v>558</v>
      </c>
      <c r="AA34" s="62">
        <f t="shared" si="0"/>
        <v>12</v>
      </c>
      <c r="AB34" s="63" t="str">
        <f t="shared" si="1"/>
        <v>Catastrófico</v>
      </c>
      <c r="AC34" s="55" t="str">
        <f t="shared" si="2"/>
        <v>Extremo</v>
      </c>
      <c r="AD34" s="16" t="s">
        <v>9</v>
      </c>
    </row>
    <row r="35" spans="2:30" ht="30" customHeight="1" x14ac:dyDescent="0.25">
      <c r="B35" s="584"/>
      <c r="C35" s="585"/>
      <c r="D35" s="616"/>
      <c r="E35" s="595" t="str">
        <f>'3-IDENTIFICACIÓN DEL RIESGO'!M36</f>
        <v>Pérdida o manipulación de  expedientes de historia laboral para beneficio personal o de tercero.</v>
      </c>
      <c r="F35" s="596"/>
      <c r="G35" s="15" t="s">
        <v>55</v>
      </c>
      <c r="H35" s="14" t="s">
        <v>465</v>
      </c>
      <c r="I35" s="14" t="s">
        <v>558</v>
      </c>
      <c r="J35" s="14" t="s">
        <v>558</v>
      </c>
      <c r="K35" s="14" t="s">
        <v>558</v>
      </c>
      <c r="L35" s="14" t="s">
        <v>465</v>
      </c>
      <c r="M35" s="14" t="s">
        <v>465</v>
      </c>
      <c r="N35" s="14" t="s">
        <v>558</v>
      </c>
      <c r="O35" s="14" t="s">
        <v>558</v>
      </c>
      <c r="P35" s="14" t="s">
        <v>465</v>
      </c>
      <c r="Q35" s="14" t="s">
        <v>465</v>
      </c>
      <c r="R35" s="14" t="s">
        <v>465</v>
      </c>
      <c r="S35" s="14" t="s">
        <v>465</v>
      </c>
      <c r="T35" s="14" t="s">
        <v>465</v>
      </c>
      <c r="U35" s="14" t="s">
        <v>465</v>
      </c>
      <c r="V35" s="14" t="s">
        <v>465</v>
      </c>
      <c r="W35" s="14" t="s">
        <v>558</v>
      </c>
      <c r="X35" s="14" t="s">
        <v>465</v>
      </c>
      <c r="Y35" s="14" t="s">
        <v>465</v>
      </c>
      <c r="Z35" s="14" t="s">
        <v>558</v>
      </c>
      <c r="AA35" s="62">
        <f t="shared" si="0"/>
        <v>12</v>
      </c>
      <c r="AB35" s="63" t="str">
        <f t="shared" si="1"/>
        <v>Catastrófico</v>
      </c>
      <c r="AC35" s="55" t="str">
        <f t="shared" si="2"/>
        <v>Extremo</v>
      </c>
      <c r="AD35" s="16" t="s">
        <v>9</v>
      </c>
    </row>
    <row r="36" spans="2:30" ht="35.25" customHeight="1" x14ac:dyDescent="0.25">
      <c r="B36" s="582" t="str">
        <f>'3-IDENTIFICACIÓN DEL RIESGO'!B37</f>
        <v>Apoyo Jurídico</v>
      </c>
      <c r="C36" s="583"/>
      <c r="D36" s="614" t="str">
        <f>'3-IDENTIFICACIÓN DEL RIESGO'!D37</f>
        <v>1. Oficina Jurídica</v>
      </c>
      <c r="E36" s="595" t="str">
        <f>'3-IDENTIFICACIÓN DEL RIESGO'!M37</f>
        <v>Emitir conceptos y viabilidades jurídicas para  favorecer intereses propios o de terceros.</v>
      </c>
      <c r="F36" s="596"/>
      <c r="G36" s="15" t="s">
        <v>55</v>
      </c>
      <c r="H36" s="14" t="s">
        <v>465</v>
      </c>
      <c r="I36" s="14" t="s">
        <v>558</v>
      </c>
      <c r="J36" s="14" t="s">
        <v>465</v>
      </c>
      <c r="K36" s="14" t="s">
        <v>465</v>
      </c>
      <c r="L36" s="14" t="s">
        <v>465</v>
      </c>
      <c r="M36" s="14" t="s">
        <v>465</v>
      </c>
      <c r="N36" s="14" t="s">
        <v>465</v>
      </c>
      <c r="O36" s="14" t="s">
        <v>465</v>
      </c>
      <c r="P36" s="14" t="s">
        <v>558</v>
      </c>
      <c r="Q36" s="14" t="s">
        <v>465</v>
      </c>
      <c r="R36" s="14" t="s">
        <v>465</v>
      </c>
      <c r="S36" s="14" t="s">
        <v>465</v>
      </c>
      <c r="T36" s="14" t="s">
        <v>465</v>
      </c>
      <c r="U36" s="14" t="s">
        <v>465</v>
      </c>
      <c r="V36" s="14" t="s">
        <v>465</v>
      </c>
      <c r="W36" s="14" t="s">
        <v>558</v>
      </c>
      <c r="X36" s="14" t="s">
        <v>465</v>
      </c>
      <c r="Y36" s="14" t="s">
        <v>465</v>
      </c>
      <c r="Z36" s="14" t="s">
        <v>465</v>
      </c>
      <c r="AA36" s="62">
        <f t="shared" si="0"/>
        <v>16</v>
      </c>
      <c r="AB36" s="63" t="str">
        <f t="shared" si="1"/>
        <v>Catastrófico</v>
      </c>
      <c r="AC36" s="55" t="str">
        <f t="shared" si="2"/>
        <v>Extremo</v>
      </c>
      <c r="AD36" s="16" t="s">
        <v>9</v>
      </c>
    </row>
    <row r="37" spans="2:30" ht="26.25" customHeight="1" x14ac:dyDescent="0.25">
      <c r="B37" s="588"/>
      <c r="C37" s="589"/>
      <c r="D37" s="615"/>
      <c r="E37" s="595" t="str">
        <f>'3-IDENTIFICACIÓN DEL RIESGO'!M38</f>
        <v>Aplicación discrecional de normas para favorecer intereses de terceros</v>
      </c>
      <c r="F37" s="596"/>
      <c r="G37" s="15" t="s">
        <v>51</v>
      </c>
      <c r="H37" s="14" t="s">
        <v>465</v>
      </c>
      <c r="I37" s="14" t="s">
        <v>558</v>
      </c>
      <c r="J37" s="14" t="s">
        <v>465</v>
      </c>
      <c r="K37" s="14" t="s">
        <v>465</v>
      </c>
      <c r="L37" s="14" t="s">
        <v>465</v>
      </c>
      <c r="M37" s="14" t="s">
        <v>465</v>
      </c>
      <c r="N37" s="14" t="s">
        <v>465</v>
      </c>
      <c r="O37" s="14" t="s">
        <v>465</v>
      </c>
      <c r="P37" s="14" t="s">
        <v>558</v>
      </c>
      <c r="Q37" s="14" t="s">
        <v>465</v>
      </c>
      <c r="R37" s="14" t="s">
        <v>465</v>
      </c>
      <c r="S37" s="14" t="s">
        <v>465</v>
      </c>
      <c r="T37" s="14" t="s">
        <v>465</v>
      </c>
      <c r="U37" s="14" t="s">
        <v>465</v>
      </c>
      <c r="V37" s="14" t="s">
        <v>465</v>
      </c>
      <c r="W37" s="14" t="s">
        <v>558</v>
      </c>
      <c r="X37" s="14" t="s">
        <v>465</v>
      </c>
      <c r="Y37" s="14" t="s">
        <v>465</v>
      </c>
      <c r="Z37" s="14" t="s">
        <v>465</v>
      </c>
      <c r="AA37" s="62">
        <f t="shared" si="0"/>
        <v>16</v>
      </c>
      <c r="AB37" s="63" t="str">
        <f t="shared" si="1"/>
        <v>Catastrófico</v>
      </c>
      <c r="AC37" s="55" t="str">
        <f t="shared" si="2"/>
        <v>Extremo</v>
      </c>
      <c r="AD37" s="16" t="s">
        <v>9</v>
      </c>
    </row>
    <row r="38" spans="2:30" ht="27" customHeight="1" x14ac:dyDescent="0.25">
      <c r="B38" s="588"/>
      <c r="C38" s="589"/>
      <c r="D38" s="615"/>
      <c r="E38" s="595" t="str">
        <f>'3-IDENTIFICACIÓN DEL RIESGO'!M39</f>
        <v>Dilatar o no ejecutar las acciones de cobro coactivo para favorecer intereses propios o de terceros</v>
      </c>
      <c r="F38" s="596"/>
      <c r="G38" s="15" t="s">
        <v>140</v>
      </c>
      <c r="H38" s="14" t="s">
        <v>465</v>
      </c>
      <c r="I38" s="14" t="s">
        <v>558</v>
      </c>
      <c r="J38" s="14" t="s">
        <v>558</v>
      </c>
      <c r="K38" s="14" t="s">
        <v>558</v>
      </c>
      <c r="L38" s="14" t="s">
        <v>465</v>
      </c>
      <c r="M38" s="14" t="s">
        <v>465</v>
      </c>
      <c r="N38" s="14" t="s">
        <v>558</v>
      </c>
      <c r="O38" s="14" t="s">
        <v>465</v>
      </c>
      <c r="P38" s="14" t="s">
        <v>558</v>
      </c>
      <c r="Q38" s="14" t="s">
        <v>465</v>
      </c>
      <c r="R38" s="14" t="s">
        <v>465</v>
      </c>
      <c r="S38" s="14" t="s">
        <v>465</v>
      </c>
      <c r="T38" s="14" t="s">
        <v>465</v>
      </c>
      <c r="U38" s="14" t="s">
        <v>465</v>
      </c>
      <c r="V38" s="14" t="s">
        <v>558</v>
      </c>
      <c r="W38" s="14" t="s">
        <v>558</v>
      </c>
      <c r="X38" s="14" t="s">
        <v>465</v>
      </c>
      <c r="Y38" s="14" t="s">
        <v>465</v>
      </c>
      <c r="Z38" s="14" t="s">
        <v>558</v>
      </c>
      <c r="AA38" s="62">
        <f t="shared" si="0"/>
        <v>11</v>
      </c>
      <c r="AB38" s="63" t="str">
        <f t="shared" si="1"/>
        <v>Mayor</v>
      </c>
      <c r="AC38" s="55" t="str">
        <f t="shared" si="2"/>
        <v>Alto</v>
      </c>
      <c r="AD38" s="16" t="s">
        <v>9</v>
      </c>
    </row>
    <row r="39" spans="2:30" ht="42.75" customHeight="1" x14ac:dyDescent="0.25">
      <c r="B39" s="584"/>
      <c r="C39" s="585"/>
      <c r="D39" s="616"/>
      <c r="E39" s="595" t="str">
        <f>'3-IDENTIFICACIÓN DEL RIESGO'!M40</f>
        <v>Orientar  la defensa jurídica de la ANT o algunas de sus actuaciones en perjuicio de sus intereses para favorecer a un tercero.</v>
      </c>
      <c r="F39" s="596"/>
      <c r="G39" s="15" t="s">
        <v>55</v>
      </c>
      <c r="H39" s="14" t="s">
        <v>465</v>
      </c>
      <c r="I39" s="14" t="s">
        <v>558</v>
      </c>
      <c r="J39" s="14" t="s">
        <v>465</v>
      </c>
      <c r="K39" s="14" t="s">
        <v>465</v>
      </c>
      <c r="L39" s="14" t="s">
        <v>465</v>
      </c>
      <c r="M39" s="14" t="s">
        <v>465</v>
      </c>
      <c r="N39" s="14" t="s">
        <v>465</v>
      </c>
      <c r="O39" s="14" t="s">
        <v>465</v>
      </c>
      <c r="P39" s="14" t="s">
        <v>558</v>
      </c>
      <c r="Q39" s="14" t="s">
        <v>465</v>
      </c>
      <c r="R39" s="14" t="s">
        <v>465</v>
      </c>
      <c r="S39" s="14" t="s">
        <v>465</v>
      </c>
      <c r="T39" s="14" t="s">
        <v>465</v>
      </c>
      <c r="U39" s="14" t="s">
        <v>465</v>
      </c>
      <c r="V39" s="14" t="s">
        <v>465</v>
      </c>
      <c r="W39" s="14" t="s">
        <v>558</v>
      </c>
      <c r="X39" s="14" t="s">
        <v>465</v>
      </c>
      <c r="Y39" s="14" t="s">
        <v>465</v>
      </c>
      <c r="Z39" s="14" t="s">
        <v>465</v>
      </c>
      <c r="AA39" s="62">
        <f t="shared" si="0"/>
        <v>16</v>
      </c>
      <c r="AB39" s="63" t="str">
        <f t="shared" si="1"/>
        <v>Catastrófico</v>
      </c>
      <c r="AC39" s="55" t="str">
        <f t="shared" si="2"/>
        <v>Extremo</v>
      </c>
      <c r="AD39" s="16" t="s">
        <v>9</v>
      </c>
    </row>
    <row r="40" spans="2:30" ht="26.25" customHeight="1" x14ac:dyDescent="0.25">
      <c r="B40" s="582" t="str">
        <f>'3-IDENTIFICACIÓN DEL RIESGO'!B41</f>
        <v>Adquisición de Bienes y Servicios</v>
      </c>
      <c r="C40" s="583"/>
      <c r="D40" s="614" t="str">
        <f>'3-IDENTIFICACIÓN DEL RIESGO'!D41</f>
        <v>1. Subdirección Administrativa y Financiera
2. Secretaría General</v>
      </c>
      <c r="E40" s="595" t="str">
        <f>'3-IDENTIFICACIÓN DEL RIESGO'!M41</f>
        <v>Celebración indebida de contratos en beneficio particular o un tercero</v>
      </c>
      <c r="F40" s="596"/>
      <c r="G40" s="15" t="s">
        <v>51</v>
      </c>
      <c r="H40" s="14" t="s">
        <v>465</v>
      </c>
      <c r="I40" s="14" t="s">
        <v>465</v>
      </c>
      <c r="J40" s="14" t="s">
        <v>465</v>
      </c>
      <c r="K40" s="14" t="s">
        <v>465</v>
      </c>
      <c r="L40" s="14" t="s">
        <v>465</v>
      </c>
      <c r="M40" s="14" t="s">
        <v>465</v>
      </c>
      <c r="N40" s="14" t="s">
        <v>465</v>
      </c>
      <c r="O40" s="14" t="s">
        <v>465</v>
      </c>
      <c r="P40" s="14" t="s">
        <v>558</v>
      </c>
      <c r="Q40" s="14" t="s">
        <v>465</v>
      </c>
      <c r="R40" s="14" t="s">
        <v>465</v>
      </c>
      <c r="S40" s="14" t="s">
        <v>465</v>
      </c>
      <c r="T40" s="14" t="s">
        <v>465</v>
      </c>
      <c r="U40" s="14" t="s">
        <v>465</v>
      </c>
      <c r="V40" s="14" t="s">
        <v>465</v>
      </c>
      <c r="W40" s="14" t="s">
        <v>558</v>
      </c>
      <c r="X40" s="14" t="s">
        <v>465</v>
      </c>
      <c r="Y40" s="14" t="s">
        <v>465</v>
      </c>
      <c r="Z40" s="14" t="s">
        <v>465</v>
      </c>
      <c r="AA40" s="62">
        <f t="shared" si="0"/>
        <v>17</v>
      </c>
      <c r="AB40" s="63" t="str">
        <f t="shared" si="1"/>
        <v>Catastrófico</v>
      </c>
      <c r="AC40" s="55" t="str">
        <f t="shared" si="2"/>
        <v>Extremo</v>
      </c>
      <c r="AD40" s="16" t="s">
        <v>9</v>
      </c>
    </row>
    <row r="41" spans="2:30" ht="43.5" customHeight="1" x14ac:dyDescent="0.25">
      <c r="B41" s="584"/>
      <c r="C41" s="585"/>
      <c r="D41" s="616"/>
      <c r="E41" s="595" t="str">
        <f>'3-IDENTIFICACIÓN DEL RIESGO'!M42</f>
        <v>Aprobación informes y pagos de contratistas con conocimiento  del incumplimiento del objeto y/o obligaciones contractuales en beneficio particular o de terceros.</v>
      </c>
      <c r="F41" s="596"/>
      <c r="G41" s="15" t="s">
        <v>51</v>
      </c>
      <c r="H41" s="14" t="s">
        <v>465</v>
      </c>
      <c r="I41" s="14" t="s">
        <v>465</v>
      </c>
      <c r="J41" s="14" t="s">
        <v>558</v>
      </c>
      <c r="K41" s="14" t="s">
        <v>558</v>
      </c>
      <c r="L41" s="14" t="s">
        <v>465</v>
      </c>
      <c r="M41" s="14" t="s">
        <v>465</v>
      </c>
      <c r="N41" s="14" t="s">
        <v>465</v>
      </c>
      <c r="O41" s="14" t="s">
        <v>465</v>
      </c>
      <c r="P41" s="14" t="s">
        <v>558</v>
      </c>
      <c r="Q41" s="14" t="s">
        <v>465</v>
      </c>
      <c r="R41" s="14" t="s">
        <v>465</v>
      </c>
      <c r="S41" s="14" t="s">
        <v>465</v>
      </c>
      <c r="T41" s="14" t="s">
        <v>465</v>
      </c>
      <c r="U41" s="14" t="s">
        <v>465</v>
      </c>
      <c r="V41" s="14" t="s">
        <v>465</v>
      </c>
      <c r="W41" s="14" t="s">
        <v>558</v>
      </c>
      <c r="X41" s="14" t="s">
        <v>465</v>
      </c>
      <c r="Y41" s="14" t="s">
        <v>465</v>
      </c>
      <c r="Z41" s="14" t="s">
        <v>558</v>
      </c>
      <c r="AA41" s="62">
        <f t="shared" si="0"/>
        <v>14</v>
      </c>
      <c r="AB41" s="63" t="str">
        <f t="shared" si="1"/>
        <v>Catastrófico</v>
      </c>
      <c r="AC41" s="55" t="str">
        <f t="shared" si="2"/>
        <v>Extremo</v>
      </c>
      <c r="AD41" s="16" t="s">
        <v>9</v>
      </c>
    </row>
    <row r="42" spans="2:30" ht="27.75" customHeight="1" x14ac:dyDescent="0.25">
      <c r="B42" s="582" t="str">
        <f>'3-IDENTIFICACIÓN DEL RIESGO'!B43</f>
        <v>Administración de Bienes y Servicios</v>
      </c>
      <c r="C42" s="583"/>
      <c r="D42" s="614" t="str">
        <f>'3-IDENTIFICACIÓN DEL RIESGO'!D43</f>
        <v>1. Subdirección Administrativa y Financiera
2. Secretaría General</v>
      </c>
      <c r="E42" s="595" t="str">
        <f>'3-IDENTIFICACIÓN DEL RIESGO'!M43</f>
        <v>Pérdida o uso indebido de bienes devolutivos de la ANT para beneficio personal o de tercero</v>
      </c>
      <c r="F42" s="596"/>
      <c r="G42" s="15" t="s">
        <v>55</v>
      </c>
      <c r="H42" s="14" t="s">
        <v>465</v>
      </c>
      <c r="I42" s="14" t="s">
        <v>465</v>
      </c>
      <c r="J42" s="14" t="s">
        <v>465</v>
      </c>
      <c r="K42" s="14" t="s">
        <v>465</v>
      </c>
      <c r="L42" s="14" t="s">
        <v>465</v>
      </c>
      <c r="M42" s="14" t="s">
        <v>465</v>
      </c>
      <c r="N42" s="14" t="s">
        <v>465</v>
      </c>
      <c r="O42" s="14" t="s">
        <v>465</v>
      </c>
      <c r="P42" s="14" t="s">
        <v>465</v>
      </c>
      <c r="Q42" s="14" t="s">
        <v>465</v>
      </c>
      <c r="R42" s="14" t="s">
        <v>465</v>
      </c>
      <c r="S42" s="14" t="s">
        <v>465</v>
      </c>
      <c r="T42" s="14" t="s">
        <v>465</v>
      </c>
      <c r="U42" s="14" t="s">
        <v>465</v>
      </c>
      <c r="V42" s="14" t="s">
        <v>465</v>
      </c>
      <c r="W42" s="14" t="s">
        <v>558</v>
      </c>
      <c r="X42" s="14" t="s">
        <v>465</v>
      </c>
      <c r="Y42" s="14" t="s">
        <v>465</v>
      </c>
      <c r="Z42" s="14" t="s">
        <v>558</v>
      </c>
      <c r="AA42" s="62">
        <f t="shared" si="0"/>
        <v>17</v>
      </c>
      <c r="AB42" s="63" t="str">
        <f t="shared" si="1"/>
        <v>Catastrófico</v>
      </c>
      <c r="AC42" s="55" t="str">
        <f t="shared" si="2"/>
        <v>Extremo</v>
      </c>
      <c r="AD42" s="16" t="s">
        <v>9</v>
      </c>
    </row>
    <row r="43" spans="2:30" ht="30" customHeight="1" x14ac:dyDescent="0.25">
      <c r="B43" s="584"/>
      <c r="C43" s="585"/>
      <c r="D43" s="616"/>
      <c r="E43" s="595" t="str">
        <f>'3-IDENTIFICACIÓN DEL RIESGO'!M44</f>
        <v>Pérdida o manipulación de expedientes con información institucional beneficio particular o de un tercero</v>
      </c>
      <c r="F43" s="596"/>
      <c r="G43" s="15" t="s">
        <v>51</v>
      </c>
      <c r="H43" s="14" t="s">
        <v>465</v>
      </c>
      <c r="I43" s="14" t="s">
        <v>465</v>
      </c>
      <c r="J43" s="14" t="s">
        <v>465</v>
      </c>
      <c r="K43" s="14" t="s">
        <v>465</v>
      </c>
      <c r="L43" s="14" t="s">
        <v>465</v>
      </c>
      <c r="M43" s="14" t="s">
        <v>465</v>
      </c>
      <c r="N43" s="14" t="s">
        <v>465</v>
      </c>
      <c r="O43" s="14" t="s">
        <v>465</v>
      </c>
      <c r="P43" s="14" t="s">
        <v>465</v>
      </c>
      <c r="Q43" s="14" t="s">
        <v>465</v>
      </c>
      <c r="R43" s="14" t="s">
        <v>465</v>
      </c>
      <c r="S43" s="14" t="s">
        <v>465</v>
      </c>
      <c r="T43" s="14" t="s">
        <v>465</v>
      </c>
      <c r="U43" s="14" t="s">
        <v>465</v>
      </c>
      <c r="V43" s="14" t="s">
        <v>465</v>
      </c>
      <c r="W43" s="14" t="s">
        <v>558</v>
      </c>
      <c r="X43" s="14" t="s">
        <v>465</v>
      </c>
      <c r="Y43" s="14" t="s">
        <v>465</v>
      </c>
      <c r="Z43" s="14" t="s">
        <v>465</v>
      </c>
      <c r="AA43" s="62">
        <f t="shared" si="0"/>
        <v>18</v>
      </c>
      <c r="AB43" s="63" t="str">
        <f t="shared" si="1"/>
        <v>Catastrófico</v>
      </c>
      <c r="AC43" s="55" t="str">
        <f t="shared" si="2"/>
        <v>Extremo</v>
      </c>
      <c r="AD43" s="16" t="s">
        <v>9</v>
      </c>
    </row>
    <row r="44" spans="2:30" ht="78" customHeight="1" x14ac:dyDescent="0.25">
      <c r="B44" s="610" t="str">
        <f>'3-IDENTIFICACIÓN DEL RIESGO'!B45</f>
        <v>Gestión Financiera</v>
      </c>
      <c r="C44" s="611"/>
      <c r="D44" s="115" t="str">
        <f>'3-IDENTIFICACIÓN DEL RIESGO'!D45</f>
        <v xml:space="preserve">1. Secretaría General
2. Subdirección Administrativa y Financiera
3. Oficina de Planeación
4. Subdirección de administracion de tierras de la nación </v>
      </c>
      <c r="E44" s="595" t="str">
        <f>'3-IDENTIFICACIÓN DEL RIESGO'!M45</f>
        <v>Constitución de obligaciones y/o pagos realizados por la ANT, sin el cumplimiento de requisitos legales, presupuestales y contables, en beneficio de un particular.</v>
      </c>
      <c r="F44" s="596"/>
      <c r="G44" s="15" t="s">
        <v>404</v>
      </c>
      <c r="H44" s="14" t="s">
        <v>465</v>
      </c>
      <c r="I44" s="14" t="s">
        <v>465</v>
      </c>
      <c r="J44" s="14" t="s">
        <v>465</v>
      </c>
      <c r="K44" s="14" t="s">
        <v>465</v>
      </c>
      <c r="L44" s="14" t="s">
        <v>465</v>
      </c>
      <c r="M44" s="14" t="s">
        <v>465</v>
      </c>
      <c r="N44" s="14" t="s">
        <v>465</v>
      </c>
      <c r="O44" s="14" t="s">
        <v>465</v>
      </c>
      <c r="P44" s="14" t="s">
        <v>465</v>
      </c>
      <c r="Q44" s="14" t="s">
        <v>465</v>
      </c>
      <c r="R44" s="14" t="s">
        <v>465</v>
      </c>
      <c r="S44" s="14" t="s">
        <v>465</v>
      </c>
      <c r="T44" s="14" t="s">
        <v>465</v>
      </c>
      <c r="U44" s="14" t="s">
        <v>465</v>
      </c>
      <c r="V44" s="14" t="s">
        <v>465</v>
      </c>
      <c r="W44" s="14" t="s">
        <v>558</v>
      </c>
      <c r="X44" s="14" t="s">
        <v>465</v>
      </c>
      <c r="Y44" s="14" t="s">
        <v>465</v>
      </c>
      <c r="Z44" s="14" t="s">
        <v>558</v>
      </c>
      <c r="AA44" s="62">
        <f t="shared" si="0"/>
        <v>17</v>
      </c>
      <c r="AB44" s="63" t="str">
        <f t="shared" si="1"/>
        <v>Catastrófico</v>
      </c>
      <c r="AC44" s="55" t="str">
        <f t="shared" si="2"/>
        <v>Extremo</v>
      </c>
      <c r="AD44" s="16" t="s">
        <v>9</v>
      </c>
    </row>
    <row r="45" spans="2:30" ht="18.75" customHeight="1" x14ac:dyDescent="0.3">
      <c r="B45" s="44"/>
      <c r="C45" s="45"/>
      <c r="D45" s="45"/>
      <c r="E45" s="45"/>
      <c r="F45" s="46"/>
      <c r="G45" s="46"/>
      <c r="H45" s="46"/>
      <c r="I45" s="46"/>
      <c r="J45" s="46"/>
      <c r="K45" s="46"/>
      <c r="L45" s="46"/>
      <c r="M45" s="46"/>
      <c r="N45" s="46"/>
      <c r="O45" s="46"/>
      <c r="P45" s="46"/>
      <c r="Q45" s="46"/>
      <c r="R45" s="46"/>
      <c r="S45" s="46"/>
      <c r="T45" s="46"/>
      <c r="U45" s="46"/>
      <c r="V45" s="46"/>
      <c r="W45" s="46"/>
      <c r="X45" s="46"/>
      <c r="Y45" s="46"/>
      <c r="Z45" s="46"/>
      <c r="AA45" s="46"/>
      <c r="AB45" s="46"/>
      <c r="AC45" s="47"/>
      <c r="AD45" s="48"/>
    </row>
    <row r="46" spans="2:30" x14ac:dyDescent="0.25">
      <c r="B46" s="44"/>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8"/>
    </row>
    <row r="47" spans="2:30" ht="15.75" thickBot="1" x14ac:dyDescent="0.3">
      <c r="B47" s="49"/>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1"/>
    </row>
  </sheetData>
  <sheetProtection algorithmName="SHA-512" hashValue="l8nHbNyNmGL7bcqLMSRgVMt5xww0zbJjGB0Hzsq3gl7Ku6ZfWQERDptxWu/yDB7hVypsfemjmXI2FvHj2FWoPA==" saltValue="3FPHFLeS2gFAk0/bl0C7ig==" spinCount="100000" sheet="1" objects="1" scenarios="1"/>
  <mergeCells count="78">
    <mergeCell ref="B31:C31"/>
    <mergeCell ref="E31:F31"/>
    <mergeCell ref="E30:F30"/>
    <mergeCell ref="B29:C30"/>
    <mergeCell ref="D29:D30"/>
    <mergeCell ref="E29:F29"/>
    <mergeCell ref="E35:F35"/>
    <mergeCell ref="E33:F33"/>
    <mergeCell ref="E39:F39"/>
    <mergeCell ref="E37:F37"/>
    <mergeCell ref="B36:C39"/>
    <mergeCell ref="D36:D39"/>
    <mergeCell ref="B32:C35"/>
    <mergeCell ref="D32:D35"/>
    <mergeCell ref="E32:F32"/>
    <mergeCell ref="E34:F34"/>
    <mergeCell ref="E41:F41"/>
    <mergeCell ref="B40:C41"/>
    <mergeCell ref="D40:D41"/>
    <mergeCell ref="E40:F40"/>
    <mergeCell ref="E36:F36"/>
    <mergeCell ref="E38:F38"/>
    <mergeCell ref="B44:C44"/>
    <mergeCell ref="E44:F44"/>
    <mergeCell ref="E43:F43"/>
    <mergeCell ref="B42:C43"/>
    <mergeCell ref="D42:D43"/>
    <mergeCell ref="E42:F42"/>
    <mergeCell ref="E28:F28"/>
    <mergeCell ref="E25:F25"/>
    <mergeCell ref="E23:F23"/>
    <mergeCell ref="B22:C28"/>
    <mergeCell ref="D22:D28"/>
    <mergeCell ref="E22:F22"/>
    <mergeCell ref="E24:F24"/>
    <mergeCell ref="E26:F26"/>
    <mergeCell ref="E27:F27"/>
    <mergeCell ref="B21:C21"/>
    <mergeCell ref="E21:F21"/>
    <mergeCell ref="E20:F20"/>
    <mergeCell ref="B18:C20"/>
    <mergeCell ref="D18:D20"/>
    <mergeCell ref="E18:F18"/>
    <mergeCell ref="E19:F19"/>
    <mergeCell ref="E16:F16"/>
    <mergeCell ref="B15:C17"/>
    <mergeCell ref="D15:D17"/>
    <mergeCell ref="E15:F15"/>
    <mergeCell ref="E17:F17"/>
    <mergeCell ref="B14:C14"/>
    <mergeCell ref="E14:F14"/>
    <mergeCell ref="E13:F13"/>
    <mergeCell ref="B12:C13"/>
    <mergeCell ref="D12:D13"/>
    <mergeCell ref="E12:F12"/>
    <mergeCell ref="B11:C11"/>
    <mergeCell ref="E11:F11"/>
    <mergeCell ref="B7:AD7"/>
    <mergeCell ref="B8:AD8"/>
    <mergeCell ref="B9:C10"/>
    <mergeCell ref="D9:D10"/>
    <mergeCell ref="E9:F10"/>
    <mergeCell ref="AD9:AD10"/>
    <mergeCell ref="H9:AB9"/>
    <mergeCell ref="AC9:AC10"/>
    <mergeCell ref="G9:G10"/>
    <mergeCell ref="B6:AD6"/>
    <mergeCell ref="B2:D5"/>
    <mergeCell ref="E2:F2"/>
    <mergeCell ref="G2:AB2"/>
    <mergeCell ref="E3:F3"/>
    <mergeCell ref="G3:AB3"/>
    <mergeCell ref="E4:F4"/>
    <mergeCell ref="G4:AB4"/>
    <mergeCell ref="AC4:AC5"/>
    <mergeCell ref="AD4:AD5"/>
    <mergeCell ref="E5:F5"/>
    <mergeCell ref="G5:AB5"/>
  </mergeCells>
  <conditionalFormatting sqref="AC11:AC44">
    <cfRule type="containsText" dxfId="14" priority="1" operator="containsText" text="Moderado">
      <formula>NOT(ISERROR(SEARCH("Moderado",AC11)))</formula>
    </cfRule>
    <cfRule type="containsText" dxfId="13" priority="2" operator="containsText" text="Alto">
      <formula>NOT(ISERROR(SEARCH("Alto",AC11)))</formula>
    </cfRule>
    <cfRule type="containsText" dxfId="12" priority="3" operator="containsText" text="Extremo">
      <formula>NOT(ISERROR(SEARCH("Extremo",AC11)))</formula>
    </cfRule>
  </conditionalFormatting>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'0 - CALOR'!$D$10:$D$14</xm:f>
          </x14:formula1>
          <xm:sqref>G11:G44</xm:sqref>
        </x14:dataValidation>
        <x14:dataValidation type="list" allowBlank="1" showInputMessage="1" showErrorMessage="1">
          <x14:formula1>
            <xm:f>'0 - CALOR'!$O$42:$P$42</xm:f>
          </x14:formula1>
          <xm:sqref>H11:Z44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67"/>
  <sheetViews>
    <sheetView zoomScale="70" zoomScaleNormal="70" workbookViewId="0">
      <pane xSplit="5" ySplit="11" topLeftCell="F12" activePane="bottomRight" state="frozen"/>
      <selection pane="topRight" activeCell="F1" sqref="F1"/>
      <selection pane="bottomLeft" activeCell="A12" sqref="A12"/>
      <selection pane="bottomRight" activeCell="D14" sqref="D14:E15"/>
    </sheetView>
  </sheetViews>
  <sheetFormatPr baseColWidth="10" defaultRowHeight="15" x14ac:dyDescent="0.25"/>
  <cols>
    <col min="1" max="1" width="2.140625" style="37" customWidth="1"/>
    <col min="2" max="2" width="33.28515625" style="37" customWidth="1"/>
    <col min="3" max="3" width="32.85546875" style="37" customWidth="1"/>
    <col min="4" max="4" width="19.7109375" style="37" customWidth="1"/>
    <col min="5" max="5" width="31.140625" style="37" customWidth="1"/>
    <col min="6" max="6" width="29.7109375" style="37" customWidth="1"/>
    <col min="7" max="7" width="27.140625" style="37" customWidth="1"/>
    <col min="8" max="8" width="47.28515625" style="37" customWidth="1"/>
    <col min="9" max="9" width="52.85546875" style="37" customWidth="1"/>
    <col min="10" max="10" width="49.7109375" style="37" customWidth="1"/>
    <col min="11" max="11" width="42.140625" style="37" customWidth="1"/>
    <col min="12" max="12" width="66.140625" style="37" customWidth="1"/>
    <col min="13" max="13" width="15.5703125" style="37" customWidth="1"/>
    <col min="14" max="14" width="14.28515625" style="37" customWidth="1"/>
    <col min="15" max="15" width="17.5703125" style="37" customWidth="1"/>
    <col min="16" max="22" width="15.140625" style="37" customWidth="1"/>
    <col min="23" max="23" width="25.140625" style="37" customWidth="1"/>
    <col min="24" max="24" width="12.85546875" style="37" customWidth="1"/>
    <col min="25" max="25" width="19.7109375" style="37" customWidth="1"/>
    <col min="26" max="26" width="11.85546875" style="37" customWidth="1"/>
    <col min="27" max="27" width="17.5703125" style="37" customWidth="1"/>
    <col min="28" max="28" width="23.42578125" style="37" customWidth="1"/>
    <col min="29" max="29" width="66" style="37" customWidth="1"/>
    <col min="30" max="30" width="29.28515625" style="37" customWidth="1"/>
    <col min="31" max="31" width="28.140625" style="37" customWidth="1"/>
    <col min="32" max="32" width="20.42578125" style="76" customWidth="1"/>
    <col min="33" max="33" width="45.5703125" style="76" customWidth="1"/>
    <col min="34" max="37" width="30.140625" style="37" customWidth="1"/>
    <col min="38" max="38" width="18.28515625" style="37" customWidth="1"/>
    <col min="39" max="39" width="16.5703125" style="37" customWidth="1"/>
    <col min="40" max="40" width="36.7109375" style="37" customWidth="1"/>
    <col min="41" max="41" width="16.42578125" style="37" customWidth="1"/>
    <col min="42" max="16384" width="11.42578125" style="37"/>
  </cols>
  <sheetData>
    <row r="1" spans="2:40" ht="6" customHeight="1" thickBot="1" x14ac:dyDescent="0.3"/>
    <row r="2" spans="2:40" s="38" customFormat="1" ht="39" customHeight="1" thickTop="1" x14ac:dyDescent="0.25">
      <c r="B2" s="684"/>
      <c r="C2" s="685"/>
      <c r="D2" s="687" t="s">
        <v>392</v>
      </c>
      <c r="E2" s="687"/>
      <c r="F2" s="688" t="s">
        <v>399</v>
      </c>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7" t="s">
        <v>393</v>
      </c>
      <c r="AM2" s="687"/>
      <c r="AN2" s="77"/>
    </row>
    <row r="3" spans="2:40" s="38" customFormat="1" ht="27.75" customHeight="1" x14ac:dyDescent="0.25">
      <c r="B3" s="686"/>
      <c r="C3" s="553"/>
      <c r="D3" s="400" t="s">
        <v>394</v>
      </c>
      <c r="E3" s="400"/>
      <c r="F3" s="404" t="s">
        <v>395</v>
      </c>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0" t="s">
        <v>396</v>
      </c>
      <c r="AM3" s="400"/>
      <c r="AN3" s="78"/>
    </row>
    <row r="4" spans="2:40" s="38" customFormat="1" ht="27.75" customHeight="1" x14ac:dyDescent="0.25">
      <c r="B4" s="686"/>
      <c r="C4" s="553"/>
      <c r="D4" s="400" t="s">
        <v>397</v>
      </c>
      <c r="E4" s="400"/>
      <c r="F4" s="404" t="s">
        <v>400</v>
      </c>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16" t="s">
        <v>398</v>
      </c>
      <c r="AM4" s="417"/>
      <c r="AN4" s="677"/>
    </row>
    <row r="5" spans="2:40" s="38" customFormat="1" ht="42" customHeight="1" thickBot="1" x14ac:dyDescent="0.3">
      <c r="B5" s="686"/>
      <c r="C5" s="553"/>
      <c r="D5" s="401" t="s">
        <v>401</v>
      </c>
      <c r="E5" s="401"/>
      <c r="F5" s="405" t="s">
        <v>402</v>
      </c>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18"/>
      <c r="AM5" s="419"/>
      <c r="AN5" s="678"/>
    </row>
    <row r="6" spans="2:40" ht="23.25" customHeight="1" thickBot="1" x14ac:dyDescent="0.3">
      <c r="B6" s="396" t="s">
        <v>528</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8"/>
    </row>
    <row r="7" spans="2:40" ht="23.25" customHeight="1" thickBot="1" x14ac:dyDescent="0.3">
      <c r="B7" s="679" t="s">
        <v>529</v>
      </c>
      <c r="C7" s="535"/>
      <c r="D7" s="535"/>
      <c r="E7" s="535"/>
      <c r="F7" s="535"/>
      <c r="G7" s="535"/>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680"/>
    </row>
    <row r="8" spans="2:40" ht="27.75" customHeight="1" thickBot="1" x14ac:dyDescent="0.3">
      <c r="B8" s="681" t="s">
        <v>531</v>
      </c>
      <c r="C8" s="682"/>
      <c r="D8" s="682"/>
      <c r="E8" s="682"/>
      <c r="F8" s="682"/>
      <c r="G8" s="682"/>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2"/>
      <c r="AK8" s="682"/>
      <c r="AL8" s="682"/>
      <c r="AM8" s="682"/>
      <c r="AN8" s="683"/>
    </row>
    <row r="9" spans="2:40" ht="45" customHeight="1" thickTop="1" thickBot="1" x14ac:dyDescent="0.3">
      <c r="B9" s="656" t="s">
        <v>401</v>
      </c>
      <c r="C9" s="659" t="s">
        <v>455</v>
      </c>
      <c r="D9" s="662" t="s">
        <v>448</v>
      </c>
      <c r="E9" s="663"/>
      <c r="F9" s="691" t="s">
        <v>530</v>
      </c>
      <c r="G9" s="692"/>
      <c r="H9" s="692"/>
      <c r="I9" s="692"/>
      <c r="J9" s="692"/>
      <c r="K9" s="692"/>
      <c r="L9" s="693"/>
      <c r="M9" s="734" t="s">
        <v>554</v>
      </c>
      <c r="N9" s="735"/>
      <c r="O9" s="735"/>
      <c r="P9" s="735"/>
      <c r="Q9" s="735"/>
      <c r="R9" s="735"/>
      <c r="S9" s="735"/>
      <c r="T9" s="735"/>
      <c r="U9" s="735"/>
      <c r="V9" s="735"/>
      <c r="W9" s="735"/>
      <c r="X9" s="735"/>
      <c r="Y9" s="735"/>
      <c r="Z9" s="735"/>
      <c r="AA9" s="735"/>
      <c r="AB9" s="736"/>
      <c r="AC9" s="79" t="s">
        <v>595</v>
      </c>
      <c r="AD9" s="727" t="s">
        <v>730</v>
      </c>
      <c r="AE9" s="728"/>
      <c r="AF9" s="727" t="s">
        <v>408</v>
      </c>
      <c r="AG9" s="731"/>
      <c r="AH9" s="670" t="s">
        <v>409</v>
      </c>
      <c r="AI9" s="672" t="s">
        <v>761</v>
      </c>
      <c r="AJ9" s="672" t="s">
        <v>410</v>
      </c>
      <c r="AK9" s="672" t="s">
        <v>762</v>
      </c>
      <c r="AL9" s="672" t="s">
        <v>760</v>
      </c>
      <c r="AM9" s="672"/>
      <c r="AN9" s="694" t="s">
        <v>527</v>
      </c>
    </row>
    <row r="10" spans="2:40" ht="77.25" customHeight="1" thickBot="1" x14ac:dyDescent="0.3">
      <c r="B10" s="657"/>
      <c r="C10" s="660"/>
      <c r="D10" s="664"/>
      <c r="E10" s="665"/>
      <c r="F10" s="668" t="s">
        <v>532</v>
      </c>
      <c r="G10" s="649" t="s">
        <v>533</v>
      </c>
      <c r="H10" s="649" t="s">
        <v>534</v>
      </c>
      <c r="I10" s="647" t="s">
        <v>535</v>
      </c>
      <c r="J10" s="647" t="s">
        <v>536</v>
      </c>
      <c r="K10" s="649" t="s">
        <v>537</v>
      </c>
      <c r="L10" s="696" t="s">
        <v>538</v>
      </c>
      <c r="M10" s="698" t="s">
        <v>543</v>
      </c>
      <c r="N10" s="699"/>
      <c r="O10" s="700" t="s">
        <v>544</v>
      </c>
      <c r="P10" s="699"/>
      <c r="Q10" s="700" t="s">
        <v>545</v>
      </c>
      <c r="R10" s="699"/>
      <c r="S10" s="700" t="s">
        <v>546</v>
      </c>
      <c r="T10" s="701"/>
      <c r="U10" s="700" t="s">
        <v>548</v>
      </c>
      <c r="V10" s="701"/>
      <c r="W10" s="700" t="s">
        <v>550</v>
      </c>
      <c r="X10" s="701"/>
      <c r="Y10" s="700" t="s">
        <v>552</v>
      </c>
      <c r="Z10" s="701"/>
      <c r="AA10" s="649" t="s">
        <v>556</v>
      </c>
      <c r="AB10" s="696" t="s">
        <v>555</v>
      </c>
      <c r="AC10" s="737" t="s">
        <v>596</v>
      </c>
      <c r="AD10" s="729"/>
      <c r="AE10" s="730"/>
      <c r="AF10" s="729"/>
      <c r="AG10" s="732"/>
      <c r="AH10" s="671"/>
      <c r="AI10" s="673"/>
      <c r="AJ10" s="673"/>
      <c r="AK10" s="673"/>
      <c r="AL10" s="673"/>
      <c r="AM10" s="673"/>
      <c r="AN10" s="695"/>
    </row>
    <row r="11" spans="2:40" ht="31.5" customHeight="1" thickBot="1" x14ac:dyDescent="0.3">
      <c r="B11" s="658"/>
      <c r="C11" s="661"/>
      <c r="D11" s="666"/>
      <c r="E11" s="667"/>
      <c r="F11" s="669"/>
      <c r="G11" s="650"/>
      <c r="H11" s="650"/>
      <c r="I11" s="648"/>
      <c r="J11" s="648"/>
      <c r="K11" s="650"/>
      <c r="L11" s="697"/>
      <c r="M11" s="80" t="s">
        <v>539</v>
      </c>
      <c r="N11" s="81" t="s">
        <v>540</v>
      </c>
      <c r="O11" s="81" t="s">
        <v>541</v>
      </c>
      <c r="P11" s="81" t="s">
        <v>540</v>
      </c>
      <c r="Q11" s="81" t="s">
        <v>542</v>
      </c>
      <c r="R11" s="81" t="s">
        <v>540</v>
      </c>
      <c r="S11" s="81" t="s">
        <v>547</v>
      </c>
      <c r="T11" s="81" t="s">
        <v>540</v>
      </c>
      <c r="U11" s="81" t="s">
        <v>549</v>
      </c>
      <c r="V11" s="81" t="s">
        <v>540</v>
      </c>
      <c r="W11" s="81" t="s">
        <v>551</v>
      </c>
      <c r="X11" s="81" t="s">
        <v>540</v>
      </c>
      <c r="Y11" s="81" t="s">
        <v>553</v>
      </c>
      <c r="Z11" s="81" t="s">
        <v>540</v>
      </c>
      <c r="AA11" s="650"/>
      <c r="AB11" s="733"/>
      <c r="AC11" s="738"/>
      <c r="AD11" s="82" t="s">
        <v>731</v>
      </c>
      <c r="AE11" s="83" t="s">
        <v>732</v>
      </c>
      <c r="AF11" s="82" t="s">
        <v>732</v>
      </c>
      <c r="AG11" s="84" t="s">
        <v>731</v>
      </c>
      <c r="AH11" s="671"/>
      <c r="AI11" s="673"/>
      <c r="AJ11" s="673"/>
      <c r="AK11" s="673"/>
      <c r="AL11" s="673"/>
      <c r="AM11" s="673"/>
      <c r="AN11" s="695"/>
    </row>
    <row r="12" spans="2:40" ht="57.75" customHeight="1" x14ac:dyDescent="0.25">
      <c r="B12" s="29" t="str">
        <f>'3-IDENTIFICACIÓN DEL RIESGO'!B12</f>
        <v>Direccionamiento Estratégico</v>
      </c>
      <c r="C12" s="17" t="str">
        <f>'3-IDENTIFICACIÓN DEL RIESGO'!D12</f>
        <v>1. Oficina de Planeación</v>
      </c>
      <c r="D12" s="642" t="str">
        <f>'3-IDENTIFICACIÓN DEL RIESGO'!M12</f>
        <v>Definición de lineamientos estratégicos para beneficiar grupos de interés contrarios a los objetivos de Reforma Rural Integral y de Ordenamiento Social de la Propiedad Rural</v>
      </c>
      <c r="E12" s="643"/>
      <c r="F12" s="19" t="s">
        <v>559</v>
      </c>
      <c r="G12" s="158" t="s">
        <v>560</v>
      </c>
      <c r="H12" s="31" t="s">
        <v>561</v>
      </c>
      <c r="I12" s="31" t="s">
        <v>562</v>
      </c>
      <c r="J12" s="31" t="s">
        <v>563</v>
      </c>
      <c r="K12" s="31" t="s">
        <v>564</v>
      </c>
      <c r="L12" s="20" t="s">
        <v>117</v>
      </c>
      <c r="M12" s="19" t="s">
        <v>565</v>
      </c>
      <c r="N12" s="156">
        <f>IF(M12="Asignado",15,IF(M12="NO asignado",0))</f>
        <v>15</v>
      </c>
      <c r="O12" s="156" t="s">
        <v>566</v>
      </c>
      <c r="P12" s="156">
        <f>IF(O12="Adecuado",15,IF(O12="Inadecuado",0))</f>
        <v>15</v>
      </c>
      <c r="Q12" s="156" t="s">
        <v>567</v>
      </c>
      <c r="R12" s="156">
        <f>IF(Q12="Oportuna",15,IF(Q12="Inoportuna",0))</f>
        <v>15</v>
      </c>
      <c r="S12" s="156" t="s">
        <v>571</v>
      </c>
      <c r="T12" s="156">
        <f>IF(S12="Prevenir",15,IF(S12="Detectar",10,IF(S12="No es un control",0)))</f>
        <v>10</v>
      </c>
      <c r="U12" s="156" t="s">
        <v>568</v>
      </c>
      <c r="V12" s="156">
        <f>IF(U12="Confiable",15,IF(U12="No confiable",0))</f>
        <v>15</v>
      </c>
      <c r="W12" s="156" t="s">
        <v>569</v>
      </c>
      <c r="X12" s="156">
        <f>IF(W12="Se investigan oportunamente",15,IF(W12="No se investigan oportunamente",0))</f>
        <v>15</v>
      </c>
      <c r="Y12" s="156" t="s">
        <v>570</v>
      </c>
      <c r="Z12" s="156">
        <f>IF(Y12="Completa",10,IF(Y12="Incompleta",5,IF(Y12="No existe",0)))</f>
        <v>10</v>
      </c>
      <c r="AA12" s="85">
        <f>N12+P12+R12+T12+V12+X12+Z12</f>
        <v>95</v>
      </c>
      <c r="AB12" s="86" t="str">
        <f>IF(AA12&lt;86,"Débil",(IF(AA12&lt;96,"Moderado","Fuerte")))</f>
        <v>Moderado</v>
      </c>
      <c r="AC12" s="87" t="s">
        <v>119</v>
      </c>
      <c r="AD12" s="152" t="str">
        <f>IF(OR(AND(AB12="Fuerte",AC12="Moderado"),AND(AB12="Moderado",AC12="Fuerte"),AND(AB12="Moderado",AC12="Moderado")),"Moderado",IF(OR(AND(AB12="Fuerte",AC12="Débil"),AND(AB12="Moderado",AC12="Débil"),AND(AB12="Débil")),"Débil",IF(AND(AB12="Fuerte",AC12="Fuerte"),"Fuerte")))</f>
        <v>Moderado</v>
      </c>
      <c r="AE12" s="88" t="str">
        <f>IF(AD12="Fuerte","100",IF(AD12="Moderado","50",IF(AD12="Débil","0")))</f>
        <v>50</v>
      </c>
      <c r="AF12" s="152">
        <f>AE12/1</f>
        <v>50</v>
      </c>
      <c r="AG12" s="155" t="str">
        <f>IF(AF12&lt;50,"Débil",IF(AF12&lt;=99,"Moderado",IF(AF12=100,"Fuerte",IF(AF12="","ERROR"))))</f>
        <v>Moderado</v>
      </c>
      <c r="AH12" s="151" t="s">
        <v>413</v>
      </c>
      <c r="AI12" s="69" t="s">
        <v>55</v>
      </c>
      <c r="AJ12" s="69" t="s">
        <v>414</v>
      </c>
      <c r="AK12" s="69" t="s">
        <v>52</v>
      </c>
      <c r="AL12" s="640" t="str">
        <f>IF(OR(AND(AK12="Moderado",AI12="Rara Vez"),AND(AK12="Moderado",AI12="Improbable")),"Moderado",IF(OR(AND(AK12="Mayor",AI12="Improbable"),AND(AK12="Mayor",AI12="Rara Vez"),AND(AK12="Moderado",AI12="Probable"),AND(AK12="Moderado",AI12="Posible")),"Alto",IF(OR(AND(AK12="Moderado",AI12="Casi Seguro"),AND(AK12="Mayor",AI12="Posible"),AND(AK12="Mayor",AI12="Probable"),AND(AK12="Mayor",AI12="Casi Seguro")),"Extremo",IF(AK12="Catastrófico","Extremo"))))</f>
        <v>Extremo</v>
      </c>
      <c r="AM12" s="641"/>
      <c r="AN12" s="89" t="s">
        <v>763</v>
      </c>
    </row>
    <row r="13" spans="2:40" ht="91.5" customHeight="1" x14ac:dyDescent="0.25">
      <c r="B13" s="644" t="str">
        <f>'3-IDENTIFICACIÓN DEL RIESGO'!B13</f>
        <v>Comunicación y Gestión con Grupos de Interés.</v>
      </c>
      <c r="C13" s="720" t="str">
        <f>'3-IDENTIFICACIÓN DEL RIESGO'!D13</f>
        <v>1. Oficina de Planeación
2. Oficina del Inspector de la Gestión de Tierras</v>
      </c>
      <c r="D13" s="703" t="str">
        <f>'3-IDENTIFICACIÓN DEL RIESGO'!M13</f>
        <v>Omisión de denuncias de corrupción para favorecer a un tercero</v>
      </c>
      <c r="E13" s="704"/>
      <c r="F13" s="21" t="s">
        <v>834</v>
      </c>
      <c r="G13" s="30" t="s">
        <v>838</v>
      </c>
      <c r="H13" s="30" t="s">
        <v>835</v>
      </c>
      <c r="I13" s="30" t="s">
        <v>836</v>
      </c>
      <c r="J13" s="30" t="s">
        <v>572</v>
      </c>
      <c r="K13" s="30" t="s">
        <v>837</v>
      </c>
      <c r="L13" s="22" t="s">
        <v>839</v>
      </c>
      <c r="M13" s="26" t="s">
        <v>565</v>
      </c>
      <c r="N13" s="110">
        <f t="shared" ref="N13:N63" si="0">IF(M13="Asignado",15,IF(M13="NO asignado",0))</f>
        <v>15</v>
      </c>
      <c r="O13" s="110" t="s">
        <v>566</v>
      </c>
      <c r="P13" s="110">
        <f t="shared" ref="P13:P63" si="1">IF(O13="Adecuado",15,IF(O13="Inadecuado",0))</f>
        <v>15</v>
      </c>
      <c r="Q13" s="110" t="s">
        <v>567</v>
      </c>
      <c r="R13" s="110">
        <f t="shared" ref="R13:R63" si="2">IF(Q13="Oportuna",15,IF(Q13="Inoportuna",0))</f>
        <v>15</v>
      </c>
      <c r="S13" s="110" t="s">
        <v>571</v>
      </c>
      <c r="T13" s="156">
        <f t="shared" ref="T13:T63" si="3">IF(S13="Prevenir",15,IF(S13="Detectar",10,IF(S13="No es un control",0)))</f>
        <v>10</v>
      </c>
      <c r="U13" s="110" t="s">
        <v>568</v>
      </c>
      <c r="V13" s="110">
        <f t="shared" ref="V13:V63" si="4">IF(U13="Confiable",15,IF(U13="No confiable",0))</f>
        <v>15</v>
      </c>
      <c r="W13" s="110" t="s">
        <v>569</v>
      </c>
      <c r="X13" s="110">
        <f t="shared" ref="X13:X63" si="5">IF(W13="Se investigan oportunamente",15,IF(W13="No se investigan oportunamente",0))</f>
        <v>15</v>
      </c>
      <c r="Y13" s="110" t="s">
        <v>573</v>
      </c>
      <c r="Z13" s="110">
        <f t="shared" ref="Z13:Z63" si="6">IF(Y13="Completa",10,IF(Y13="Incompleta",5,IF(Y13="No existe",0)))</f>
        <v>5</v>
      </c>
      <c r="AA13" s="90">
        <f>N13+P13+R13+T13+V13+X13+Z13</f>
        <v>90</v>
      </c>
      <c r="AB13" s="91" t="str">
        <f t="shared" ref="AB13:AB63" si="7">IF(AA13&lt;86,"Débil",(IF(AA13&lt;96,"Moderado","Fuerte")))</f>
        <v>Moderado</v>
      </c>
      <c r="AC13" s="92" t="s">
        <v>119</v>
      </c>
      <c r="AD13" s="93" t="str">
        <f t="shared" ref="AD13:AD63" si="8">IF(OR(AND(AB13="Fuerte",AC13="Moderado"),AND(AB13="Moderado",AC13="Fuerte"),AND(AB13="Moderado",AC13="Moderado")),"Moderado",IF(OR(AND(AB13="Fuerte",AC13="Débil"),AND(AB13="Moderado",AC13="Débil"),AND(AB13="Débil")),"Débil",IF(AND(AB13="Fuerte",AC13="Fuerte"),"Fuerte")))</f>
        <v>Moderado</v>
      </c>
      <c r="AE13" s="94" t="str">
        <f t="shared" ref="AE13:AE63" si="9">IF(AD13="Fuerte","100",IF(AD13="Moderado","50",IF(AD13="Débil","0")))</f>
        <v>50</v>
      </c>
      <c r="AF13" s="93">
        <f>AE13/1</f>
        <v>50</v>
      </c>
      <c r="AG13" s="153" t="str">
        <f>IF(AF13&lt;50,"Débil",IF(AF13&lt;=99,"Moderado",IF(AF13=100,"Fuerte",IF(AF13="","ERROR"))))</f>
        <v>Moderado</v>
      </c>
      <c r="AH13" s="70" t="s">
        <v>413</v>
      </c>
      <c r="AI13" s="71" t="s">
        <v>55</v>
      </c>
      <c r="AJ13" s="71" t="s">
        <v>414</v>
      </c>
      <c r="AK13" s="71" t="s">
        <v>52</v>
      </c>
      <c r="AL13" s="629" t="str">
        <f t="shared" ref="AL13:AL14" si="10">IF(OR(AND(AK13="Moderado",AI13="Rara Vez"),AND(AK13="Moderado",AI13="Improbable")),"Moderado",IF(OR(AND(AK13="Mayor",AI13="Improbable"),AND(AK13="Mayor",AI13="Rara Vez"),AND(AK13="Moderado",AI13="Probable"),AND(AK13="Moderado",AI13="Posible")),"Alto",IF(OR(AND(AK13="Moderado",AI13="Casi Seguro"),AND(AK13="Mayor",AI13="Posible"),AND(AK13="Mayor",AI13="Probable"),AND(AK13="Mayor",AI13="Casi Seguro")),"Extremo",IF(AK13="Catastrófico","Extremo"))))</f>
        <v>Extremo</v>
      </c>
      <c r="AM13" s="630"/>
      <c r="AN13" s="95" t="s">
        <v>763</v>
      </c>
    </row>
    <row r="14" spans="2:40" ht="67.5" customHeight="1" x14ac:dyDescent="0.25">
      <c r="B14" s="645"/>
      <c r="C14" s="721"/>
      <c r="D14" s="654" t="str">
        <f>'3-IDENTIFICACIÓN DEL RIESGO'!M14</f>
        <v>Alterar información destinada a la consolidación de los informes de gestión, para beneficio propio o favorecimiento de grupos de interés, partidos políticos o particulares.</v>
      </c>
      <c r="E14" s="655"/>
      <c r="F14" s="21" t="s">
        <v>123</v>
      </c>
      <c r="G14" s="30" t="s">
        <v>810</v>
      </c>
      <c r="H14" s="30" t="s">
        <v>574</v>
      </c>
      <c r="I14" s="30" t="s">
        <v>575</v>
      </c>
      <c r="J14" s="30" t="s">
        <v>805</v>
      </c>
      <c r="K14" s="30" t="s">
        <v>806</v>
      </c>
      <c r="L14" s="22" t="s">
        <v>808</v>
      </c>
      <c r="M14" s="26" t="s">
        <v>565</v>
      </c>
      <c r="N14" s="110">
        <f t="shared" si="0"/>
        <v>15</v>
      </c>
      <c r="O14" s="110" t="s">
        <v>566</v>
      </c>
      <c r="P14" s="110">
        <f t="shared" si="1"/>
        <v>15</v>
      </c>
      <c r="Q14" s="110" t="s">
        <v>567</v>
      </c>
      <c r="R14" s="110">
        <f t="shared" si="2"/>
        <v>15</v>
      </c>
      <c r="S14" s="110" t="s">
        <v>122</v>
      </c>
      <c r="T14" s="156">
        <f t="shared" si="3"/>
        <v>15</v>
      </c>
      <c r="U14" s="110" t="s">
        <v>568</v>
      </c>
      <c r="V14" s="110">
        <f t="shared" si="4"/>
        <v>15</v>
      </c>
      <c r="W14" s="110" t="s">
        <v>569</v>
      </c>
      <c r="X14" s="110">
        <f t="shared" si="5"/>
        <v>15</v>
      </c>
      <c r="Y14" s="110" t="s">
        <v>570</v>
      </c>
      <c r="Z14" s="110">
        <f t="shared" si="6"/>
        <v>10</v>
      </c>
      <c r="AA14" s="90">
        <f>N14+P14+R14+T14+V14+X14+Z14</f>
        <v>100</v>
      </c>
      <c r="AB14" s="91" t="str">
        <f t="shared" si="7"/>
        <v>Fuerte</v>
      </c>
      <c r="AC14" s="92" t="s">
        <v>132</v>
      </c>
      <c r="AD14" s="93" t="str">
        <f t="shared" si="8"/>
        <v>Fuerte</v>
      </c>
      <c r="AE14" s="94" t="str">
        <f t="shared" si="9"/>
        <v>100</v>
      </c>
      <c r="AF14" s="689">
        <f>(AE14+AE15)/2</f>
        <v>50</v>
      </c>
      <c r="AG14" s="625" t="str">
        <f t="shared" ref="AG14:AG63" si="11">IF(AF14&lt;50,"Débil",IF(AF14&lt;=99,"Moderado",IF(AF14=100,"Fuerte",IF(AF14="","ERROR"))))</f>
        <v>Moderado</v>
      </c>
      <c r="AH14" s="621" t="s">
        <v>413</v>
      </c>
      <c r="AI14" s="623" t="s">
        <v>60</v>
      </c>
      <c r="AJ14" s="623" t="s">
        <v>414</v>
      </c>
      <c r="AK14" s="623" t="s">
        <v>52</v>
      </c>
      <c r="AL14" s="625" t="str">
        <f t="shared" si="10"/>
        <v>Extremo</v>
      </c>
      <c r="AM14" s="626"/>
      <c r="AN14" s="619" t="s">
        <v>763</v>
      </c>
    </row>
    <row r="15" spans="2:40" ht="66" customHeight="1" x14ac:dyDescent="0.25">
      <c r="B15" s="646"/>
      <c r="C15" s="722"/>
      <c r="D15" s="642"/>
      <c r="E15" s="643"/>
      <c r="F15" s="21" t="s">
        <v>123</v>
      </c>
      <c r="G15" s="30" t="s">
        <v>811</v>
      </c>
      <c r="H15" s="30" t="s">
        <v>574</v>
      </c>
      <c r="I15" s="30" t="s">
        <v>575</v>
      </c>
      <c r="J15" s="30" t="s">
        <v>805</v>
      </c>
      <c r="K15" s="30" t="s">
        <v>807</v>
      </c>
      <c r="L15" s="22" t="s">
        <v>130</v>
      </c>
      <c r="M15" s="26" t="s">
        <v>565</v>
      </c>
      <c r="N15" s="110">
        <f t="shared" si="0"/>
        <v>15</v>
      </c>
      <c r="O15" s="110" t="s">
        <v>566</v>
      </c>
      <c r="P15" s="110">
        <f t="shared" si="1"/>
        <v>15</v>
      </c>
      <c r="Q15" s="110" t="s">
        <v>567</v>
      </c>
      <c r="R15" s="110">
        <f t="shared" si="2"/>
        <v>15</v>
      </c>
      <c r="S15" s="110" t="s">
        <v>571</v>
      </c>
      <c r="T15" s="156">
        <f t="shared" si="3"/>
        <v>10</v>
      </c>
      <c r="U15" s="110" t="s">
        <v>568</v>
      </c>
      <c r="V15" s="110">
        <f t="shared" si="4"/>
        <v>15</v>
      </c>
      <c r="W15" s="110" t="s">
        <v>569</v>
      </c>
      <c r="X15" s="110">
        <f t="shared" si="5"/>
        <v>15</v>
      </c>
      <c r="Y15" s="110" t="s">
        <v>576</v>
      </c>
      <c r="Z15" s="110">
        <f t="shared" si="6"/>
        <v>0</v>
      </c>
      <c r="AA15" s="90">
        <f>N15+P15+R15+T15+V15+X15+Z15</f>
        <v>85</v>
      </c>
      <c r="AB15" s="91" t="str">
        <f t="shared" si="7"/>
        <v>Débil</v>
      </c>
      <c r="AC15" s="92" t="s">
        <v>133</v>
      </c>
      <c r="AD15" s="93" t="str">
        <f t="shared" si="8"/>
        <v>Débil</v>
      </c>
      <c r="AE15" s="94" t="str">
        <f t="shared" si="9"/>
        <v>0</v>
      </c>
      <c r="AF15" s="690"/>
      <c r="AG15" s="640"/>
      <c r="AH15" s="636"/>
      <c r="AI15" s="637"/>
      <c r="AJ15" s="637"/>
      <c r="AK15" s="637"/>
      <c r="AL15" s="640"/>
      <c r="AM15" s="641"/>
      <c r="AN15" s="635"/>
    </row>
    <row r="16" spans="2:40" ht="46.5" customHeight="1" x14ac:dyDescent="0.25">
      <c r="B16" s="32" t="str">
        <f>'3-IDENTIFICACIÓN DEL RIESGO'!B15</f>
        <v>Inteligencia de la información.</v>
      </c>
      <c r="C16" s="12" t="str">
        <f>'3-IDENTIFICACIÓN DEL RIESGO'!D15</f>
        <v>1. Dirección de Gestión del Ordenamiento Social de la Propiedad
2. Oficina de Planeación</v>
      </c>
      <c r="D16" s="703" t="str">
        <f>'3-IDENTIFICACIÓN DEL RIESGO'!M15</f>
        <v>Estructuración de proyectos de TI para beneficio específico de un tercero o propio.</v>
      </c>
      <c r="E16" s="704"/>
      <c r="F16" s="21" t="s">
        <v>352</v>
      </c>
      <c r="G16" s="30" t="s">
        <v>139</v>
      </c>
      <c r="H16" s="30" t="s">
        <v>577</v>
      </c>
      <c r="I16" s="30" t="s">
        <v>578</v>
      </c>
      <c r="J16" s="30" t="s">
        <v>579</v>
      </c>
      <c r="K16" s="30" t="s">
        <v>952</v>
      </c>
      <c r="L16" s="22" t="s">
        <v>138</v>
      </c>
      <c r="M16" s="26" t="s">
        <v>565</v>
      </c>
      <c r="N16" s="110">
        <f t="shared" si="0"/>
        <v>15</v>
      </c>
      <c r="O16" s="110" t="s">
        <v>566</v>
      </c>
      <c r="P16" s="110">
        <f t="shared" si="1"/>
        <v>15</v>
      </c>
      <c r="Q16" s="110" t="s">
        <v>567</v>
      </c>
      <c r="R16" s="110">
        <f t="shared" si="2"/>
        <v>15</v>
      </c>
      <c r="S16" s="110" t="s">
        <v>571</v>
      </c>
      <c r="T16" s="156">
        <f t="shared" si="3"/>
        <v>10</v>
      </c>
      <c r="U16" s="110" t="s">
        <v>568</v>
      </c>
      <c r="V16" s="110">
        <f t="shared" si="4"/>
        <v>15</v>
      </c>
      <c r="W16" s="110" t="s">
        <v>569</v>
      </c>
      <c r="X16" s="110">
        <f t="shared" si="5"/>
        <v>15</v>
      </c>
      <c r="Y16" s="110" t="s">
        <v>570</v>
      </c>
      <c r="Z16" s="110">
        <f t="shared" si="6"/>
        <v>10</v>
      </c>
      <c r="AA16" s="90">
        <f t="shared" ref="AA16:AA63" si="12">N16+P16+R16+T16+V16+X16+Z16</f>
        <v>95</v>
      </c>
      <c r="AB16" s="91" t="str">
        <f t="shared" si="7"/>
        <v>Moderado</v>
      </c>
      <c r="AC16" s="92" t="s">
        <v>119</v>
      </c>
      <c r="AD16" s="93" t="str">
        <f t="shared" si="8"/>
        <v>Moderado</v>
      </c>
      <c r="AE16" s="94" t="str">
        <f t="shared" si="9"/>
        <v>50</v>
      </c>
      <c r="AF16" s="93">
        <f>AE16/1</f>
        <v>50</v>
      </c>
      <c r="AG16" s="153" t="str">
        <f t="shared" si="11"/>
        <v>Moderado</v>
      </c>
      <c r="AH16" s="70" t="s">
        <v>413</v>
      </c>
      <c r="AI16" s="71" t="s">
        <v>140</v>
      </c>
      <c r="AJ16" s="71" t="s">
        <v>414</v>
      </c>
      <c r="AK16" s="71" t="s">
        <v>61</v>
      </c>
      <c r="AL16" s="629" t="str">
        <f t="shared" ref="AL16:AL19" si="13">IF(OR(AND(AK16="Moderado",AI16="Rara Vez"),AND(AK16="Moderado",AI16="Improbable")),"Moderado",IF(OR(AND(AK16="Mayor",AI16="Improbable"),AND(AK16="Mayor",AI16="Rara Vez"),AND(AK16="Moderado",AI16="Probable"),AND(AK16="Moderado",AI16="Posible")),"Alto",IF(OR(AND(AK16="Moderado",AI16="Casi Seguro"),AND(AK16="Mayor",AI16="Posible"),AND(AK16="Mayor",AI16="Probable"),AND(AK16="Mayor",AI16="Casi Seguro")),"Extremo",IF(AK16="Catastrófico","Extremo"))))</f>
        <v>Alto</v>
      </c>
      <c r="AM16" s="630"/>
      <c r="AN16" s="95" t="s">
        <v>763</v>
      </c>
    </row>
    <row r="17" spans="2:40" ht="71.25" customHeight="1" x14ac:dyDescent="0.25">
      <c r="B17" s="644" t="str">
        <f>'3-IDENTIFICACIÓN DEL RIESGO'!B16</f>
        <v>Gestión del Modelo de Atención.</v>
      </c>
      <c r="C17" s="674" t="str">
        <f>'3-IDENTIFICACIÓN DEL RIESGO'!D16</f>
        <v>1. Secretaría General
2. Direcciones Técnicas</v>
      </c>
      <c r="D17" s="654" t="str">
        <f>'3-IDENTIFICACIÓN DEL RIESGO'!M16</f>
        <v>Omitir o dilatar intencionalmente la gestión de PQRSD para beneficio propio o de terceros.</v>
      </c>
      <c r="E17" s="655"/>
      <c r="F17" s="21" t="s">
        <v>580</v>
      </c>
      <c r="G17" s="30" t="s">
        <v>118</v>
      </c>
      <c r="H17" s="30" t="s">
        <v>581</v>
      </c>
      <c r="I17" s="30" t="s">
        <v>582</v>
      </c>
      <c r="J17" s="30" t="s">
        <v>583</v>
      </c>
      <c r="K17" s="30" t="s">
        <v>584</v>
      </c>
      <c r="L17" s="22" t="s">
        <v>143</v>
      </c>
      <c r="M17" s="26" t="s">
        <v>565</v>
      </c>
      <c r="N17" s="110">
        <f t="shared" si="0"/>
        <v>15</v>
      </c>
      <c r="O17" s="110" t="s">
        <v>566</v>
      </c>
      <c r="P17" s="110">
        <f t="shared" si="1"/>
        <v>15</v>
      </c>
      <c r="Q17" s="110" t="s">
        <v>567</v>
      </c>
      <c r="R17" s="110">
        <f t="shared" si="2"/>
        <v>15</v>
      </c>
      <c r="S17" s="110" t="s">
        <v>571</v>
      </c>
      <c r="T17" s="156">
        <f t="shared" si="3"/>
        <v>10</v>
      </c>
      <c r="U17" s="110" t="s">
        <v>568</v>
      </c>
      <c r="V17" s="110">
        <f t="shared" si="4"/>
        <v>15</v>
      </c>
      <c r="W17" s="110" t="s">
        <v>585</v>
      </c>
      <c r="X17" s="110">
        <f t="shared" si="5"/>
        <v>0</v>
      </c>
      <c r="Y17" s="110" t="s">
        <v>570</v>
      </c>
      <c r="Z17" s="110">
        <f t="shared" si="6"/>
        <v>10</v>
      </c>
      <c r="AA17" s="90">
        <f t="shared" si="12"/>
        <v>80</v>
      </c>
      <c r="AB17" s="91" t="str">
        <f t="shared" si="7"/>
        <v>Débil</v>
      </c>
      <c r="AC17" s="92" t="s">
        <v>132</v>
      </c>
      <c r="AD17" s="93" t="str">
        <f t="shared" si="8"/>
        <v>Débil</v>
      </c>
      <c r="AE17" s="94" t="str">
        <f t="shared" si="9"/>
        <v>0</v>
      </c>
      <c r="AF17" s="689">
        <f>(AE17+AE18)/2</f>
        <v>0</v>
      </c>
      <c r="AG17" s="625" t="str">
        <f t="shared" si="11"/>
        <v>Débil</v>
      </c>
      <c r="AH17" s="621" t="s">
        <v>415</v>
      </c>
      <c r="AI17" s="623" t="s">
        <v>55</v>
      </c>
      <c r="AJ17" s="623" t="s">
        <v>415</v>
      </c>
      <c r="AK17" s="623" t="s">
        <v>52</v>
      </c>
      <c r="AL17" s="625" t="str">
        <f t="shared" si="13"/>
        <v>Extremo</v>
      </c>
      <c r="AM17" s="626"/>
      <c r="AN17" s="619" t="s">
        <v>763</v>
      </c>
    </row>
    <row r="18" spans="2:40" ht="65.25" customHeight="1" x14ac:dyDescent="0.25">
      <c r="B18" s="645"/>
      <c r="C18" s="675"/>
      <c r="D18" s="642"/>
      <c r="E18" s="643"/>
      <c r="F18" s="21" t="s">
        <v>131</v>
      </c>
      <c r="G18" s="30" t="s">
        <v>139</v>
      </c>
      <c r="H18" s="30" t="s">
        <v>581</v>
      </c>
      <c r="I18" s="30" t="s">
        <v>586</v>
      </c>
      <c r="J18" s="30" t="s">
        <v>587</v>
      </c>
      <c r="K18" s="30" t="s">
        <v>588</v>
      </c>
      <c r="L18" s="22" t="s">
        <v>144</v>
      </c>
      <c r="M18" s="26" t="s">
        <v>565</v>
      </c>
      <c r="N18" s="110">
        <f t="shared" si="0"/>
        <v>15</v>
      </c>
      <c r="O18" s="110" t="s">
        <v>566</v>
      </c>
      <c r="P18" s="110">
        <f t="shared" si="1"/>
        <v>15</v>
      </c>
      <c r="Q18" s="110" t="s">
        <v>567</v>
      </c>
      <c r="R18" s="110">
        <f t="shared" si="2"/>
        <v>15</v>
      </c>
      <c r="S18" s="110" t="s">
        <v>571</v>
      </c>
      <c r="T18" s="156">
        <f t="shared" si="3"/>
        <v>10</v>
      </c>
      <c r="U18" s="110" t="s">
        <v>568</v>
      </c>
      <c r="V18" s="110">
        <f t="shared" si="4"/>
        <v>15</v>
      </c>
      <c r="W18" s="110" t="s">
        <v>585</v>
      </c>
      <c r="X18" s="110">
        <f t="shared" si="5"/>
        <v>0</v>
      </c>
      <c r="Y18" s="110" t="s">
        <v>570</v>
      </c>
      <c r="Z18" s="110">
        <f t="shared" si="6"/>
        <v>10</v>
      </c>
      <c r="AA18" s="90">
        <f t="shared" si="12"/>
        <v>80</v>
      </c>
      <c r="AB18" s="91" t="str">
        <f t="shared" si="7"/>
        <v>Débil</v>
      </c>
      <c r="AC18" s="92" t="s">
        <v>132</v>
      </c>
      <c r="AD18" s="93" t="str">
        <f t="shared" si="8"/>
        <v>Débil</v>
      </c>
      <c r="AE18" s="94" t="str">
        <f t="shared" si="9"/>
        <v>0</v>
      </c>
      <c r="AF18" s="690"/>
      <c r="AG18" s="640"/>
      <c r="AH18" s="636"/>
      <c r="AI18" s="637"/>
      <c r="AJ18" s="637"/>
      <c r="AK18" s="637"/>
      <c r="AL18" s="640"/>
      <c r="AM18" s="641"/>
      <c r="AN18" s="635"/>
    </row>
    <row r="19" spans="2:40" ht="74.25" customHeight="1" x14ac:dyDescent="0.25">
      <c r="B19" s="645"/>
      <c r="C19" s="675"/>
      <c r="D19" s="654" t="str">
        <f>'3-IDENTIFICACIÓN DEL RIESGO'!M17</f>
        <v>Solicitar y/o recibir dinero o cualquier otro beneficio personal a cambio de la promesa de éxito en la realización o priorización de un trámite.</v>
      </c>
      <c r="E19" s="655"/>
      <c r="F19" s="21" t="s">
        <v>580</v>
      </c>
      <c r="G19" s="30" t="s">
        <v>811</v>
      </c>
      <c r="H19" s="30" t="s">
        <v>589</v>
      </c>
      <c r="I19" s="30" t="s">
        <v>844</v>
      </c>
      <c r="J19" s="30" t="s">
        <v>590</v>
      </c>
      <c r="K19" s="30" t="s">
        <v>845</v>
      </c>
      <c r="L19" s="22" t="s">
        <v>150</v>
      </c>
      <c r="M19" s="26" t="s">
        <v>565</v>
      </c>
      <c r="N19" s="110">
        <f t="shared" si="0"/>
        <v>15</v>
      </c>
      <c r="O19" s="110" t="s">
        <v>566</v>
      </c>
      <c r="P19" s="110">
        <f t="shared" si="1"/>
        <v>15</v>
      </c>
      <c r="Q19" s="110" t="s">
        <v>567</v>
      </c>
      <c r="R19" s="110">
        <f t="shared" si="2"/>
        <v>15</v>
      </c>
      <c r="S19" s="110" t="s">
        <v>122</v>
      </c>
      <c r="T19" s="156">
        <f t="shared" si="3"/>
        <v>15</v>
      </c>
      <c r="U19" s="110" t="s">
        <v>568</v>
      </c>
      <c r="V19" s="110">
        <f t="shared" si="4"/>
        <v>15</v>
      </c>
      <c r="W19" s="110" t="s">
        <v>569</v>
      </c>
      <c r="X19" s="110">
        <f t="shared" si="5"/>
        <v>15</v>
      </c>
      <c r="Y19" s="110" t="s">
        <v>570</v>
      </c>
      <c r="Z19" s="110">
        <f t="shared" si="6"/>
        <v>10</v>
      </c>
      <c r="AA19" s="90">
        <f t="shared" si="12"/>
        <v>100</v>
      </c>
      <c r="AB19" s="91" t="str">
        <f t="shared" si="7"/>
        <v>Fuerte</v>
      </c>
      <c r="AC19" s="92" t="s">
        <v>119</v>
      </c>
      <c r="AD19" s="93" t="str">
        <f t="shared" si="8"/>
        <v>Moderado</v>
      </c>
      <c r="AE19" s="94" t="str">
        <f t="shared" si="9"/>
        <v>50</v>
      </c>
      <c r="AF19" s="689">
        <f>(AE19+AE20+AE21)/3</f>
        <v>16.666666666666668</v>
      </c>
      <c r="AG19" s="745" t="str">
        <f t="shared" si="11"/>
        <v>Débil</v>
      </c>
      <c r="AH19" s="621" t="s">
        <v>413</v>
      </c>
      <c r="AI19" s="623" t="s">
        <v>55</v>
      </c>
      <c r="AJ19" s="623" t="s">
        <v>414</v>
      </c>
      <c r="AK19" s="623" t="s">
        <v>52</v>
      </c>
      <c r="AL19" s="631" t="str">
        <f t="shared" si="13"/>
        <v>Extremo</v>
      </c>
      <c r="AM19" s="632"/>
      <c r="AN19" s="619" t="s">
        <v>763</v>
      </c>
    </row>
    <row r="20" spans="2:40" ht="74.25" customHeight="1" x14ac:dyDescent="0.25">
      <c r="B20" s="645"/>
      <c r="C20" s="675"/>
      <c r="D20" s="725"/>
      <c r="E20" s="726"/>
      <c r="F20" s="21" t="s">
        <v>580</v>
      </c>
      <c r="G20" s="30" t="s">
        <v>810</v>
      </c>
      <c r="H20" s="30" t="s">
        <v>846</v>
      </c>
      <c r="I20" s="30" t="s">
        <v>847</v>
      </c>
      <c r="J20" s="30" t="s">
        <v>852</v>
      </c>
      <c r="K20" s="30" t="s">
        <v>848</v>
      </c>
      <c r="L20" s="22" t="s">
        <v>849</v>
      </c>
      <c r="M20" s="26" t="s">
        <v>565</v>
      </c>
      <c r="N20" s="110">
        <f t="shared" si="0"/>
        <v>15</v>
      </c>
      <c r="O20" s="110" t="s">
        <v>566</v>
      </c>
      <c r="P20" s="110">
        <f t="shared" si="1"/>
        <v>15</v>
      </c>
      <c r="Q20" s="110" t="s">
        <v>672</v>
      </c>
      <c r="R20" s="110">
        <f t="shared" si="2"/>
        <v>0</v>
      </c>
      <c r="S20" s="110" t="s">
        <v>122</v>
      </c>
      <c r="T20" s="156">
        <f t="shared" si="3"/>
        <v>15</v>
      </c>
      <c r="U20" s="110" t="s">
        <v>568</v>
      </c>
      <c r="V20" s="110">
        <f t="shared" si="4"/>
        <v>15</v>
      </c>
      <c r="W20" s="110" t="s">
        <v>585</v>
      </c>
      <c r="X20" s="110">
        <f t="shared" si="5"/>
        <v>0</v>
      </c>
      <c r="Y20" s="110" t="s">
        <v>573</v>
      </c>
      <c r="Z20" s="110">
        <f t="shared" si="6"/>
        <v>5</v>
      </c>
      <c r="AA20" s="90">
        <f t="shared" si="12"/>
        <v>65</v>
      </c>
      <c r="AB20" s="91" t="str">
        <f t="shared" si="7"/>
        <v>Débil</v>
      </c>
      <c r="AC20" s="92" t="s">
        <v>119</v>
      </c>
      <c r="AD20" s="93" t="str">
        <f t="shared" si="8"/>
        <v>Débil</v>
      </c>
      <c r="AE20" s="94" t="str">
        <f t="shared" si="9"/>
        <v>0</v>
      </c>
      <c r="AF20" s="702"/>
      <c r="AG20" s="746"/>
      <c r="AH20" s="622"/>
      <c r="AI20" s="624"/>
      <c r="AJ20" s="624"/>
      <c r="AK20" s="624"/>
      <c r="AL20" s="633"/>
      <c r="AM20" s="634"/>
      <c r="AN20" s="620"/>
    </row>
    <row r="21" spans="2:40" ht="74.25" customHeight="1" x14ac:dyDescent="0.25">
      <c r="B21" s="645"/>
      <c r="C21" s="675"/>
      <c r="D21" s="642"/>
      <c r="E21" s="643"/>
      <c r="F21" s="21" t="s">
        <v>580</v>
      </c>
      <c r="G21" s="30" t="s">
        <v>811</v>
      </c>
      <c r="H21" s="30" t="s">
        <v>850</v>
      </c>
      <c r="I21" s="30" t="s">
        <v>851</v>
      </c>
      <c r="J21" s="30" t="s">
        <v>852</v>
      </c>
      <c r="K21" s="30" t="s">
        <v>853</v>
      </c>
      <c r="L21" s="22" t="s">
        <v>854</v>
      </c>
      <c r="M21" s="26" t="s">
        <v>565</v>
      </c>
      <c r="N21" s="110">
        <f t="shared" si="0"/>
        <v>15</v>
      </c>
      <c r="O21" s="110" t="s">
        <v>566</v>
      </c>
      <c r="P21" s="110">
        <f t="shared" si="1"/>
        <v>15</v>
      </c>
      <c r="Q21" s="110" t="s">
        <v>567</v>
      </c>
      <c r="R21" s="110">
        <f t="shared" si="2"/>
        <v>15</v>
      </c>
      <c r="S21" s="110" t="s">
        <v>571</v>
      </c>
      <c r="T21" s="156">
        <f t="shared" si="3"/>
        <v>10</v>
      </c>
      <c r="U21" s="110" t="s">
        <v>676</v>
      </c>
      <c r="V21" s="110">
        <f t="shared" si="4"/>
        <v>0</v>
      </c>
      <c r="W21" s="110" t="s">
        <v>569</v>
      </c>
      <c r="X21" s="110">
        <f t="shared" si="5"/>
        <v>15</v>
      </c>
      <c r="Y21" s="110" t="s">
        <v>573</v>
      </c>
      <c r="Z21" s="110">
        <f t="shared" si="6"/>
        <v>5</v>
      </c>
      <c r="AA21" s="90">
        <f t="shared" si="12"/>
        <v>75</v>
      </c>
      <c r="AB21" s="91" t="str">
        <f t="shared" si="7"/>
        <v>Débil</v>
      </c>
      <c r="AC21" s="92" t="s">
        <v>119</v>
      </c>
      <c r="AD21" s="93" t="str">
        <f t="shared" si="8"/>
        <v>Débil</v>
      </c>
      <c r="AE21" s="94" t="str">
        <f t="shared" si="9"/>
        <v>0</v>
      </c>
      <c r="AF21" s="690"/>
      <c r="AG21" s="747"/>
      <c r="AH21" s="636"/>
      <c r="AI21" s="637"/>
      <c r="AJ21" s="637"/>
      <c r="AK21" s="637"/>
      <c r="AL21" s="638"/>
      <c r="AM21" s="639"/>
      <c r="AN21" s="635"/>
    </row>
    <row r="22" spans="2:40" ht="72.75" customHeight="1" x14ac:dyDescent="0.25">
      <c r="B22" s="646"/>
      <c r="C22" s="676"/>
      <c r="D22" s="617" t="str">
        <f>'3-IDENTIFICACIÓN DEL RIESGO'!M18</f>
        <v>Riesgo 7 unificado al riesgo 6 por solicitud de Memorando 20196000056993</v>
      </c>
      <c r="E22" s="651"/>
      <c r="F22" s="178"/>
      <c r="G22" s="165"/>
      <c r="H22" s="165"/>
      <c r="I22" s="165"/>
      <c r="J22" s="165"/>
      <c r="K22" s="165"/>
      <c r="L22" s="166"/>
      <c r="M22" s="167"/>
      <c r="N22" s="160"/>
      <c r="O22" s="160"/>
      <c r="P22" s="160"/>
      <c r="Q22" s="160"/>
      <c r="R22" s="160"/>
      <c r="S22" s="160"/>
      <c r="T22" s="168"/>
      <c r="U22" s="160"/>
      <c r="V22" s="160"/>
      <c r="W22" s="160"/>
      <c r="X22" s="160"/>
      <c r="Y22" s="160"/>
      <c r="Z22" s="160"/>
      <c r="AA22" s="169"/>
      <c r="AB22" s="170"/>
      <c r="AC22" s="171"/>
      <c r="AD22" s="172"/>
      <c r="AE22" s="173"/>
      <c r="AF22" s="172"/>
      <c r="AG22" s="174"/>
      <c r="AH22" s="175"/>
      <c r="AI22" s="176"/>
      <c r="AJ22" s="176"/>
      <c r="AK22" s="176"/>
      <c r="AL22" s="652"/>
      <c r="AM22" s="653"/>
      <c r="AN22" s="177"/>
    </row>
    <row r="23" spans="2:40" ht="210.75" customHeight="1" x14ac:dyDescent="0.25">
      <c r="B23" s="644" t="str">
        <f>'3-IDENTIFICACIÓN DEL RIESGO'!B19</f>
        <v>Planificación del Ordenamiento Social de la Propiedad</v>
      </c>
      <c r="C23" s="674" t="str">
        <f>'3-IDENTIFICACIÓN DEL RIESGO'!D19</f>
        <v>1. Dirección General
2. Direcciones Técnicas</v>
      </c>
      <c r="D23" s="703" t="str">
        <f>'3-IDENTIFICACIÓN DEL RIESGO'!M19</f>
        <v>Alterar u omitir la información física o jurídica de los predios durante la Formulación e implementación de la Ruta de Planes de Ordenamiento Social de la Propiedad, para favorecer a terceros.</v>
      </c>
      <c r="E23" s="704"/>
      <c r="F23" s="21" t="s">
        <v>591</v>
      </c>
      <c r="G23" s="30" t="s">
        <v>118</v>
      </c>
      <c r="H23" s="30" t="s">
        <v>592</v>
      </c>
      <c r="I23" s="30" t="s">
        <v>593</v>
      </c>
      <c r="J23" s="30" t="s">
        <v>594</v>
      </c>
      <c r="K23" s="30" t="s">
        <v>951</v>
      </c>
      <c r="L23" s="22" t="s">
        <v>152</v>
      </c>
      <c r="M23" s="26" t="s">
        <v>565</v>
      </c>
      <c r="N23" s="110">
        <f t="shared" si="0"/>
        <v>15</v>
      </c>
      <c r="O23" s="110" t="s">
        <v>566</v>
      </c>
      <c r="P23" s="110">
        <f t="shared" si="1"/>
        <v>15</v>
      </c>
      <c r="Q23" s="110" t="s">
        <v>567</v>
      </c>
      <c r="R23" s="110">
        <f t="shared" si="2"/>
        <v>15</v>
      </c>
      <c r="S23" s="110" t="s">
        <v>122</v>
      </c>
      <c r="T23" s="156">
        <f t="shared" si="3"/>
        <v>15</v>
      </c>
      <c r="U23" s="110" t="s">
        <v>568</v>
      </c>
      <c r="V23" s="110">
        <f t="shared" si="4"/>
        <v>15</v>
      </c>
      <c r="W23" s="110" t="s">
        <v>569</v>
      </c>
      <c r="X23" s="110">
        <f t="shared" si="5"/>
        <v>15</v>
      </c>
      <c r="Y23" s="110" t="s">
        <v>570</v>
      </c>
      <c r="Z23" s="110">
        <f t="shared" si="6"/>
        <v>10</v>
      </c>
      <c r="AA23" s="90">
        <f t="shared" si="12"/>
        <v>100</v>
      </c>
      <c r="AB23" s="91" t="str">
        <f t="shared" si="7"/>
        <v>Fuerte</v>
      </c>
      <c r="AC23" s="92" t="s">
        <v>132</v>
      </c>
      <c r="AD23" s="93" t="str">
        <f t="shared" si="8"/>
        <v>Fuerte</v>
      </c>
      <c r="AE23" s="94" t="str">
        <f t="shared" si="9"/>
        <v>100</v>
      </c>
      <c r="AF23" s="93">
        <f t="shared" ref="AF23" si="14">AE23/1</f>
        <v>100</v>
      </c>
      <c r="AG23" s="153" t="str">
        <f t="shared" si="11"/>
        <v>Fuerte</v>
      </c>
      <c r="AH23" s="70" t="s">
        <v>413</v>
      </c>
      <c r="AI23" s="71" t="s">
        <v>60</v>
      </c>
      <c r="AJ23" s="71" t="s">
        <v>415</v>
      </c>
      <c r="AK23" s="71" t="s">
        <v>52</v>
      </c>
      <c r="AL23" s="629" t="str">
        <f t="shared" ref="AL23" si="15">IF(OR(AND(AK23="Moderado",AI23="Rara Vez"),AND(AK23="Moderado",AI23="Improbable")),"Moderado",IF(OR(AND(AK23="Mayor",AI23="Improbable"),AND(AK23="Mayor",AI23="Rara Vez"),AND(AK23="Moderado",AI23="Probable"),AND(AK23="Moderado",AI23="Posible")),"Alto",IF(OR(AND(AK23="Moderado",AI23="Casi Seguro"),AND(AK23="Mayor",AI23="Posible"),AND(AK23="Mayor",AI23="Probable"),AND(AK23="Mayor",AI23="Casi Seguro")),"Extremo",IF(AK23="Catastrófico","Extremo"))))</f>
        <v>Extremo</v>
      </c>
      <c r="AM23" s="630"/>
      <c r="AN23" s="95" t="s">
        <v>763</v>
      </c>
    </row>
    <row r="24" spans="2:40" ht="75.75" customHeight="1" x14ac:dyDescent="0.25">
      <c r="B24" s="645"/>
      <c r="C24" s="675"/>
      <c r="D24" s="654" t="str">
        <f>'3-IDENTIFICACIÓN DEL RIESGO'!M20</f>
        <v>Servidor público, colaboradores de la ANT o de los operadores, solicita o recibe dadivas  por diligenciamiento o entrega del Formulario de Inscripción de Sujetos de Ordenamiento o por inscripción en el Registro de Sujetos de Ordenamiento</v>
      </c>
      <c r="E24" s="655"/>
      <c r="F24" s="21" t="s">
        <v>353</v>
      </c>
      <c r="G24" s="30" t="s">
        <v>347</v>
      </c>
      <c r="H24" s="30" t="s">
        <v>597</v>
      </c>
      <c r="I24" s="30" t="s">
        <v>598</v>
      </c>
      <c r="J24" s="30" t="s">
        <v>599</v>
      </c>
      <c r="K24" s="30" t="s">
        <v>227</v>
      </c>
      <c r="L24" s="22" t="s">
        <v>345</v>
      </c>
      <c r="M24" s="26" t="s">
        <v>565</v>
      </c>
      <c r="N24" s="110">
        <f t="shared" si="0"/>
        <v>15</v>
      </c>
      <c r="O24" s="110" t="s">
        <v>566</v>
      </c>
      <c r="P24" s="110">
        <f t="shared" si="1"/>
        <v>15</v>
      </c>
      <c r="Q24" s="110" t="s">
        <v>567</v>
      </c>
      <c r="R24" s="110">
        <f t="shared" si="2"/>
        <v>15</v>
      </c>
      <c r="S24" s="110" t="s">
        <v>122</v>
      </c>
      <c r="T24" s="156">
        <f t="shared" si="3"/>
        <v>15</v>
      </c>
      <c r="U24" s="110" t="s">
        <v>568</v>
      </c>
      <c r="V24" s="110">
        <f t="shared" si="4"/>
        <v>15</v>
      </c>
      <c r="W24" s="110" t="s">
        <v>569</v>
      </c>
      <c r="X24" s="110">
        <f t="shared" si="5"/>
        <v>15</v>
      </c>
      <c r="Y24" s="110" t="s">
        <v>570</v>
      </c>
      <c r="Z24" s="110">
        <f t="shared" si="6"/>
        <v>10</v>
      </c>
      <c r="AA24" s="90">
        <f t="shared" si="12"/>
        <v>100</v>
      </c>
      <c r="AB24" s="91" t="str">
        <f t="shared" si="7"/>
        <v>Fuerte</v>
      </c>
      <c r="AC24" s="92" t="s">
        <v>132</v>
      </c>
      <c r="AD24" s="93" t="str">
        <f t="shared" si="8"/>
        <v>Fuerte</v>
      </c>
      <c r="AE24" s="94" t="str">
        <f t="shared" si="9"/>
        <v>100</v>
      </c>
      <c r="AF24" s="689">
        <f>(AE24+AE25)/2</f>
        <v>100</v>
      </c>
      <c r="AG24" s="625" t="str">
        <f t="shared" si="11"/>
        <v>Fuerte</v>
      </c>
      <c r="AH24" s="621" t="s">
        <v>413</v>
      </c>
      <c r="AI24" s="623" t="s">
        <v>140</v>
      </c>
      <c r="AJ24" s="623" t="s">
        <v>415</v>
      </c>
      <c r="AK24" s="623" t="s">
        <v>52</v>
      </c>
      <c r="AL24" s="625" t="str">
        <f t="shared" ref="AL24:AL27" si="16">IF(OR(AND(AK24="Moderado",AI24="Rara Vez"),AND(AK24="Moderado",AI24="Improbable")),"Moderado",IF(OR(AND(AK24="Mayor",AI24="Improbable"),AND(AK24="Mayor",AI24="Rara Vez"),AND(AK24="Moderado",AI24="Probable"),AND(AK24="Moderado",AI24="Posible")),"Alto",IF(OR(AND(AK24="Moderado",AI24="Casi Seguro"),AND(AK24="Mayor",AI24="Posible"),AND(AK24="Mayor",AI24="Probable"),AND(AK24="Mayor",AI24="Casi Seguro")),"Extremo",IF(AK24="Catastrófico","Extremo"))))</f>
        <v>Extremo</v>
      </c>
      <c r="AM24" s="626"/>
      <c r="AN24" s="619" t="s">
        <v>763</v>
      </c>
    </row>
    <row r="25" spans="2:40" ht="82.5" customHeight="1" x14ac:dyDescent="0.25">
      <c r="B25" s="645"/>
      <c r="C25" s="675"/>
      <c r="D25" s="642"/>
      <c r="E25" s="643"/>
      <c r="F25" s="21" t="s">
        <v>355</v>
      </c>
      <c r="G25" s="30" t="s">
        <v>348</v>
      </c>
      <c r="H25" s="30" t="s">
        <v>597</v>
      </c>
      <c r="I25" s="30" t="s">
        <v>598</v>
      </c>
      <c r="J25" s="30" t="s">
        <v>599</v>
      </c>
      <c r="K25" s="30" t="s">
        <v>858</v>
      </c>
      <c r="L25" s="22" t="s">
        <v>360</v>
      </c>
      <c r="M25" s="26" t="s">
        <v>565</v>
      </c>
      <c r="N25" s="110">
        <f t="shared" si="0"/>
        <v>15</v>
      </c>
      <c r="O25" s="110" t="s">
        <v>566</v>
      </c>
      <c r="P25" s="110">
        <f t="shared" si="1"/>
        <v>15</v>
      </c>
      <c r="Q25" s="110" t="s">
        <v>567</v>
      </c>
      <c r="R25" s="110">
        <f t="shared" si="2"/>
        <v>15</v>
      </c>
      <c r="S25" s="110" t="s">
        <v>122</v>
      </c>
      <c r="T25" s="156">
        <f t="shared" si="3"/>
        <v>15</v>
      </c>
      <c r="U25" s="110" t="s">
        <v>568</v>
      </c>
      <c r="V25" s="110">
        <f t="shared" si="4"/>
        <v>15</v>
      </c>
      <c r="W25" s="110" t="s">
        <v>569</v>
      </c>
      <c r="X25" s="110">
        <f t="shared" si="5"/>
        <v>15</v>
      </c>
      <c r="Y25" s="110" t="s">
        <v>570</v>
      </c>
      <c r="Z25" s="110">
        <f t="shared" si="6"/>
        <v>10</v>
      </c>
      <c r="AA25" s="90">
        <f t="shared" si="12"/>
        <v>100</v>
      </c>
      <c r="AB25" s="91" t="str">
        <f t="shared" si="7"/>
        <v>Fuerte</v>
      </c>
      <c r="AC25" s="92" t="s">
        <v>132</v>
      </c>
      <c r="AD25" s="93" t="str">
        <f t="shared" si="8"/>
        <v>Fuerte</v>
      </c>
      <c r="AE25" s="94" t="str">
        <f t="shared" si="9"/>
        <v>100</v>
      </c>
      <c r="AF25" s="690"/>
      <c r="AG25" s="640"/>
      <c r="AH25" s="636"/>
      <c r="AI25" s="637"/>
      <c r="AJ25" s="637"/>
      <c r="AK25" s="637"/>
      <c r="AL25" s="640"/>
      <c r="AM25" s="641"/>
      <c r="AN25" s="635"/>
    </row>
    <row r="26" spans="2:40" ht="83.25" customHeight="1" x14ac:dyDescent="0.25">
      <c r="B26" s="646"/>
      <c r="C26" s="676"/>
      <c r="D26" s="703" t="str">
        <f>'3-IDENTIFICACIÓN DEL RIESGO'!M21</f>
        <v>Alterar u omitir información en desarrollo del procedimiento de Registro de Sujetos de Ordenamiento, para favorecer a terceros.</v>
      </c>
      <c r="E26" s="704"/>
      <c r="F26" s="21" t="s">
        <v>355</v>
      </c>
      <c r="G26" s="30" t="s">
        <v>348</v>
      </c>
      <c r="H26" s="30" t="s">
        <v>597</v>
      </c>
      <c r="I26" s="30" t="s">
        <v>598</v>
      </c>
      <c r="J26" s="30" t="s">
        <v>599</v>
      </c>
      <c r="K26" s="30" t="s">
        <v>859</v>
      </c>
      <c r="L26" s="22" t="s">
        <v>166</v>
      </c>
      <c r="M26" s="26" t="s">
        <v>565</v>
      </c>
      <c r="N26" s="110">
        <f t="shared" si="0"/>
        <v>15</v>
      </c>
      <c r="O26" s="110" t="s">
        <v>566</v>
      </c>
      <c r="P26" s="110">
        <f t="shared" si="1"/>
        <v>15</v>
      </c>
      <c r="Q26" s="110" t="s">
        <v>567</v>
      </c>
      <c r="R26" s="110">
        <f t="shared" si="2"/>
        <v>15</v>
      </c>
      <c r="S26" s="110" t="s">
        <v>122</v>
      </c>
      <c r="T26" s="156">
        <f t="shared" si="3"/>
        <v>15</v>
      </c>
      <c r="U26" s="110" t="s">
        <v>568</v>
      </c>
      <c r="V26" s="110">
        <f t="shared" si="4"/>
        <v>15</v>
      </c>
      <c r="W26" s="110" t="s">
        <v>569</v>
      </c>
      <c r="X26" s="110">
        <f t="shared" si="5"/>
        <v>15</v>
      </c>
      <c r="Y26" s="110" t="s">
        <v>570</v>
      </c>
      <c r="Z26" s="110">
        <f t="shared" si="6"/>
        <v>10</v>
      </c>
      <c r="AA26" s="90">
        <f t="shared" si="12"/>
        <v>100</v>
      </c>
      <c r="AB26" s="91" t="str">
        <f t="shared" si="7"/>
        <v>Fuerte</v>
      </c>
      <c r="AC26" s="92" t="s">
        <v>132</v>
      </c>
      <c r="AD26" s="93" t="str">
        <f t="shared" si="8"/>
        <v>Fuerte</v>
      </c>
      <c r="AE26" s="94" t="str">
        <f t="shared" si="9"/>
        <v>100</v>
      </c>
      <c r="AF26" s="93">
        <f>AE26/1</f>
        <v>100</v>
      </c>
      <c r="AG26" s="153" t="str">
        <f t="shared" si="11"/>
        <v>Fuerte</v>
      </c>
      <c r="AH26" s="70" t="s">
        <v>413</v>
      </c>
      <c r="AI26" s="71" t="s">
        <v>140</v>
      </c>
      <c r="AJ26" s="71" t="s">
        <v>415</v>
      </c>
      <c r="AK26" s="71" t="s">
        <v>52</v>
      </c>
      <c r="AL26" s="629" t="str">
        <f t="shared" si="16"/>
        <v>Extremo</v>
      </c>
      <c r="AM26" s="630"/>
      <c r="AN26" s="95" t="s">
        <v>763</v>
      </c>
    </row>
    <row r="27" spans="2:40" ht="106.5" customHeight="1" x14ac:dyDescent="0.25">
      <c r="B27" s="644" t="str">
        <f>'3-IDENTIFICACIÓN DEL RIESGO'!B22</f>
        <v>Seguridad Jurídica sobre la Titularidad de la Tierra y los Territorios</v>
      </c>
      <c r="C27" s="723" t="str">
        <f>'3-IDENTIFICACIÓN DEL RIESGO'!D22</f>
        <v>1. Dirección de Gestión Jurídica de Tierras
2. Subdirección de procesos Agrarios y Gestión Jurídica
3. Subdirección de seguridad Jurídica
4. Dirección Asuntos Étnicos
5. Subdirección Asuntos Étnicos
6. Unidades de Gestión Territorial</v>
      </c>
      <c r="D27" s="654" t="str">
        <f>'3-IDENTIFICACIÓN DEL RIESGO'!M22</f>
        <v>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v>
      </c>
      <c r="E27" s="655"/>
      <c r="F27" s="21" t="s">
        <v>600</v>
      </c>
      <c r="G27" s="30" t="s">
        <v>601</v>
      </c>
      <c r="H27" s="30" t="s">
        <v>602</v>
      </c>
      <c r="I27" s="30" t="s">
        <v>603</v>
      </c>
      <c r="J27" s="30" t="s">
        <v>604</v>
      </c>
      <c r="K27" s="30" t="s">
        <v>228</v>
      </c>
      <c r="L27" s="22" t="s">
        <v>206</v>
      </c>
      <c r="M27" s="26" t="s">
        <v>565</v>
      </c>
      <c r="N27" s="110">
        <f t="shared" si="0"/>
        <v>15</v>
      </c>
      <c r="O27" s="110" t="s">
        <v>605</v>
      </c>
      <c r="P27" s="110">
        <f t="shared" si="1"/>
        <v>0</v>
      </c>
      <c r="Q27" s="110" t="s">
        <v>567</v>
      </c>
      <c r="R27" s="110">
        <f t="shared" si="2"/>
        <v>15</v>
      </c>
      <c r="S27" s="110" t="s">
        <v>122</v>
      </c>
      <c r="T27" s="156">
        <f t="shared" si="3"/>
        <v>15</v>
      </c>
      <c r="U27" s="110" t="s">
        <v>568</v>
      </c>
      <c r="V27" s="110">
        <f t="shared" si="4"/>
        <v>15</v>
      </c>
      <c r="W27" s="110" t="s">
        <v>569</v>
      </c>
      <c r="X27" s="110">
        <f t="shared" si="5"/>
        <v>15</v>
      </c>
      <c r="Y27" s="110" t="s">
        <v>570</v>
      </c>
      <c r="Z27" s="110">
        <f t="shared" si="6"/>
        <v>10</v>
      </c>
      <c r="AA27" s="90">
        <f t="shared" si="12"/>
        <v>85</v>
      </c>
      <c r="AB27" s="91" t="str">
        <f t="shared" si="7"/>
        <v>Débil</v>
      </c>
      <c r="AC27" s="92" t="s">
        <v>133</v>
      </c>
      <c r="AD27" s="93" t="str">
        <f t="shared" si="8"/>
        <v>Débil</v>
      </c>
      <c r="AE27" s="94" t="str">
        <f t="shared" si="9"/>
        <v>0</v>
      </c>
      <c r="AF27" s="689">
        <f>(AE27+AE28)/2</f>
        <v>0</v>
      </c>
      <c r="AG27" s="625" t="str">
        <f t="shared" si="11"/>
        <v>Débil</v>
      </c>
      <c r="AH27" s="621" t="s">
        <v>415</v>
      </c>
      <c r="AI27" s="623" t="s">
        <v>55</v>
      </c>
      <c r="AJ27" s="623" t="s">
        <v>415</v>
      </c>
      <c r="AK27" s="623" t="s">
        <v>52</v>
      </c>
      <c r="AL27" s="625" t="str">
        <f t="shared" si="16"/>
        <v>Extremo</v>
      </c>
      <c r="AM27" s="626"/>
      <c r="AN27" s="619" t="s">
        <v>763</v>
      </c>
    </row>
    <row r="28" spans="2:40" ht="102" customHeight="1" x14ac:dyDescent="0.25">
      <c r="B28" s="646"/>
      <c r="C28" s="724"/>
      <c r="D28" s="642"/>
      <c r="E28" s="643"/>
      <c r="F28" s="21" t="s">
        <v>606</v>
      </c>
      <c r="G28" s="30" t="s">
        <v>601</v>
      </c>
      <c r="H28" s="30" t="s">
        <v>607</v>
      </c>
      <c r="I28" s="30" t="s">
        <v>608</v>
      </c>
      <c r="J28" s="30" t="s">
        <v>609</v>
      </c>
      <c r="K28" s="30" t="s">
        <v>610</v>
      </c>
      <c r="L28" s="22" t="s">
        <v>207</v>
      </c>
      <c r="M28" s="26" t="s">
        <v>565</v>
      </c>
      <c r="N28" s="110">
        <f t="shared" si="0"/>
        <v>15</v>
      </c>
      <c r="O28" s="110" t="s">
        <v>605</v>
      </c>
      <c r="P28" s="110">
        <f t="shared" si="1"/>
        <v>0</v>
      </c>
      <c r="Q28" s="110" t="s">
        <v>567</v>
      </c>
      <c r="R28" s="110">
        <f t="shared" si="2"/>
        <v>15</v>
      </c>
      <c r="S28" s="110" t="s">
        <v>122</v>
      </c>
      <c r="T28" s="156">
        <f t="shared" si="3"/>
        <v>15</v>
      </c>
      <c r="U28" s="110" t="s">
        <v>568</v>
      </c>
      <c r="V28" s="110">
        <f t="shared" si="4"/>
        <v>15</v>
      </c>
      <c r="W28" s="110" t="s">
        <v>585</v>
      </c>
      <c r="X28" s="110">
        <f t="shared" si="5"/>
        <v>0</v>
      </c>
      <c r="Y28" s="110" t="s">
        <v>570</v>
      </c>
      <c r="Z28" s="110">
        <f t="shared" si="6"/>
        <v>10</v>
      </c>
      <c r="AA28" s="90">
        <f t="shared" si="12"/>
        <v>70</v>
      </c>
      <c r="AB28" s="91" t="str">
        <f t="shared" si="7"/>
        <v>Débil</v>
      </c>
      <c r="AC28" s="92" t="s">
        <v>133</v>
      </c>
      <c r="AD28" s="93" t="str">
        <f t="shared" si="8"/>
        <v>Débil</v>
      </c>
      <c r="AE28" s="94" t="str">
        <f t="shared" si="9"/>
        <v>0</v>
      </c>
      <c r="AF28" s="690"/>
      <c r="AG28" s="640"/>
      <c r="AH28" s="636"/>
      <c r="AI28" s="637"/>
      <c r="AJ28" s="637"/>
      <c r="AK28" s="637"/>
      <c r="AL28" s="640"/>
      <c r="AM28" s="641"/>
      <c r="AN28" s="635"/>
    </row>
    <row r="29" spans="2:40" ht="171" customHeight="1" x14ac:dyDescent="0.25">
      <c r="B29" s="749" t="str">
        <f>'3-IDENTIFICACIÓN DEL RIESGO'!B23</f>
        <v>Acceso a la Propiedad de la Tierra y los Territorios</v>
      </c>
      <c r="C29" s="723" t="str">
        <f>'3-IDENTIFICACIÓN DEL RIESGO'!D23</f>
        <v>1. Dirección de Acceso a Tierras
2. Dirección de Asuntos Étnicos</v>
      </c>
      <c r="D29" s="654" t="str">
        <f>'3-IDENTIFICACIÓN DEL RIESGO'!M23</f>
        <v>Manipulación la información en la visita técnica, levantamientos topográficos y avalúos comerciales para beneficio de particulares.</v>
      </c>
      <c r="E29" s="655"/>
      <c r="F29" s="705" t="s">
        <v>862</v>
      </c>
      <c r="G29" s="708" t="s">
        <v>611</v>
      </c>
      <c r="H29" s="708" t="s">
        <v>122</v>
      </c>
      <c r="I29" s="708" t="s">
        <v>612</v>
      </c>
      <c r="J29" s="708" t="s">
        <v>613</v>
      </c>
      <c r="K29" s="708" t="s">
        <v>861</v>
      </c>
      <c r="L29" s="711" t="s">
        <v>860</v>
      </c>
      <c r="M29" s="705" t="s">
        <v>565</v>
      </c>
      <c r="N29" s="708">
        <f t="shared" si="0"/>
        <v>15</v>
      </c>
      <c r="O29" s="708" t="s">
        <v>566</v>
      </c>
      <c r="P29" s="708">
        <f t="shared" si="1"/>
        <v>15</v>
      </c>
      <c r="Q29" s="708" t="s">
        <v>567</v>
      </c>
      <c r="R29" s="708">
        <f t="shared" si="2"/>
        <v>15</v>
      </c>
      <c r="S29" s="708" t="s">
        <v>122</v>
      </c>
      <c r="T29" s="708">
        <f t="shared" si="3"/>
        <v>15</v>
      </c>
      <c r="U29" s="708" t="s">
        <v>568</v>
      </c>
      <c r="V29" s="708">
        <f t="shared" si="4"/>
        <v>15</v>
      </c>
      <c r="W29" s="708" t="s">
        <v>569</v>
      </c>
      <c r="X29" s="708">
        <f t="shared" si="5"/>
        <v>15</v>
      </c>
      <c r="Y29" s="708" t="s">
        <v>570</v>
      </c>
      <c r="Z29" s="708">
        <f t="shared" si="6"/>
        <v>10</v>
      </c>
      <c r="AA29" s="739">
        <f t="shared" si="12"/>
        <v>100</v>
      </c>
      <c r="AB29" s="742" t="str">
        <f t="shared" si="7"/>
        <v>Fuerte</v>
      </c>
      <c r="AC29" s="752" t="s">
        <v>119</v>
      </c>
      <c r="AD29" s="689" t="str">
        <f t="shared" si="8"/>
        <v>Moderado</v>
      </c>
      <c r="AE29" s="745" t="str">
        <f t="shared" si="9"/>
        <v>50</v>
      </c>
      <c r="AF29" s="689">
        <f>(AE29+AE30+AE31)/1</f>
        <v>50</v>
      </c>
      <c r="AG29" s="625" t="str">
        <f t="shared" si="11"/>
        <v>Moderado</v>
      </c>
      <c r="AH29" s="621" t="s">
        <v>415</v>
      </c>
      <c r="AI29" s="623" t="s">
        <v>51</v>
      </c>
      <c r="AJ29" s="623" t="s">
        <v>415</v>
      </c>
      <c r="AK29" s="623" t="s">
        <v>52</v>
      </c>
      <c r="AL29" s="631" t="str">
        <f t="shared" ref="AL29" si="17">IF(OR(AND(AK29="Moderado",AI29="Rara Vez"),AND(AK29="Moderado",AI29="Improbable")),"Moderado",IF(OR(AND(AK29="Mayor",AI29="Improbable"),AND(AK29="Mayor",AI29="Rara Vez"),AND(AK29="Moderado",AI29="Probable"),AND(AK29="Moderado",AI29="Posible")),"Alto",IF(OR(AND(AK29="Moderado",AI29="Casi Seguro"),AND(AK29="Mayor",AI29="Posible"),AND(AK29="Mayor",AI29="Probable"),AND(AK29="Mayor",AI29="Casi Seguro")),"Extremo",IF(AK29="Catastrófico","Extremo"))))</f>
        <v>Extremo</v>
      </c>
      <c r="AM29" s="632"/>
      <c r="AN29" s="619" t="s">
        <v>763</v>
      </c>
    </row>
    <row r="30" spans="2:40" ht="97.5" customHeight="1" x14ac:dyDescent="0.25">
      <c r="B30" s="750"/>
      <c r="C30" s="748"/>
      <c r="D30" s="725"/>
      <c r="E30" s="726"/>
      <c r="F30" s="706"/>
      <c r="G30" s="709"/>
      <c r="H30" s="709"/>
      <c r="I30" s="709"/>
      <c r="J30" s="709"/>
      <c r="K30" s="709"/>
      <c r="L30" s="712"/>
      <c r="M30" s="706"/>
      <c r="N30" s="709"/>
      <c r="O30" s="709"/>
      <c r="P30" s="709"/>
      <c r="Q30" s="709"/>
      <c r="R30" s="709"/>
      <c r="S30" s="709"/>
      <c r="T30" s="709"/>
      <c r="U30" s="709"/>
      <c r="V30" s="709"/>
      <c r="W30" s="709"/>
      <c r="X30" s="709"/>
      <c r="Y30" s="709"/>
      <c r="Z30" s="709"/>
      <c r="AA30" s="740"/>
      <c r="AB30" s="743"/>
      <c r="AC30" s="753"/>
      <c r="AD30" s="702"/>
      <c r="AE30" s="746"/>
      <c r="AF30" s="702"/>
      <c r="AG30" s="627"/>
      <c r="AH30" s="622"/>
      <c r="AI30" s="624"/>
      <c r="AJ30" s="624"/>
      <c r="AK30" s="624"/>
      <c r="AL30" s="633"/>
      <c r="AM30" s="634"/>
      <c r="AN30" s="620"/>
    </row>
    <row r="31" spans="2:40" ht="97.5" customHeight="1" x14ac:dyDescent="0.25">
      <c r="B31" s="750"/>
      <c r="C31" s="748"/>
      <c r="D31" s="642"/>
      <c r="E31" s="643"/>
      <c r="F31" s="707"/>
      <c r="G31" s="710"/>
      <c r="H31" s="710"/>
      <c r="I31" s="710"/>
      <c r="J31" s="710"/>
      <c r="K31" s="710"/>
      <c r="L31" s="713"/>
      <c r="M31" s="707"/>
      <c r="N31" s="710"/>
      <c r="O31" s="710"/>
      <c r="P31" s="710"/>
      <c r="Q31" s="710"/>
      <c r="R31" s="710"/>
      <c r="S31" s="710"/>
      <c r="T31" s="710"/>
      <c r="U31" s="710"/>
      <c r="V31" s="710"/>
      <c r="W31" s="710"/>
      <c r="X31" s="710"/>
      <c r="Y31" s="710"/>
      <c r="Z31" s="710"/>
      <c r="AA31" s="741"/>
      <c r="AB31" s="744"/>
      <c r="AC31" s="754"/>
      <c r="AD31" s="690"/>
      <c r="AE31" s="747"/>
      <c r="AF31" s="690"/>
      <c r="AG31" s="640"/>
      <c r="AH31" s="636"/>
      <c r="AI31" s="637"/>
      <c r="AJ31" s="637"/>
      <c r="AK31" s="637"/>
      <c r="AL31" s="638"/>
      <c r="AM31" s="639"/>
      <c r="AN31" s="635"/>
    </row>
    <row r="32" spans="2:40" ht="44.25" customHeight="1" x14ac:dyDescent="0.25">
      <c r="B32" s="750"/>
      <c r="C32" s="748"/>
      <c r="D32" s="654" t="str">
        <f>'3-IDENTIFICACIÓN DEL RIESGO'!M24</f>
        <v>Solicitud o aceptación de dádivas por agilizar trámites o proferir decisiones administrativas en beneficio de un particular y/o tercero</v>
      </c>
      <c r="E32" s="655"/>
      <c r="F32" s="189" t="s">
        <v>229</v>
      </c>
      <c r="G32" s="190" t="s">
        <v>871</v>
      </c>
      <c r="H32" s="190" t="s">
        <v>122</v>
      </c>
      <c r="I32" s="190" t="s">
        <v>612</v>
      </c>
      <c r="J32" s="190" t="s">
        <v>613</v>
      </c>
      <c r="K32" s="190" t="s">
        <v>872</v>
      </c>
      <c r="L32" s="191" t="s">
        <v>873</v>
      </c>
      <c r="M32" s="26" t="s">
        <v>565</v>
      </c>
      <c r="N32" s="110">
        <f t="shared" si="0"/>
        <v>15</v>
      </c>
      <c r="O32" s="110" t="s">
        <v>566</v>
      </c>
      <c r="P32" s="110">
        <f t="shared" si="1"/>
        <v>15</v>
      </c>
      <c r="Q32" s="110" t="s">
        <v>567</v>
      </c>
      <c r="R32" s="110">
        <f t="shared" si="2"/>
        <v>15</v>
      </c>
      <c r="S32" s="110" t="s">
        <v>122</v>
      </c>
      <c r="T32" s="156">
        <f t="shared" si="3"/>
        <v>15</v>
      </c>
      <c r="U32" s="110" t="s">
        <v>568</v>
      </c>
      <c r="V32" s="110">
        <f t="shared" si="4"/>
        <v>15</v>
      </c>
      <c r="W32" s="110" t="s">
        <v>569</v>
      </c>
      <c r="X32" s="110">
        <f t="shared" si="5"/>
        <v>15</v>
      </c>
      <c r="Y32" s="110" t="s">
        <v>570</v>
      </c>
      <c r="Z32" s="110">
        <f t="shared" si="6"/>
        <v>10</v>
      </c>
      <c r="AA32" s="90">
        <f t="shared" si="12"/>
        <v>100</v>
      </c>
      <c r="AB32" s="91" t="str">
        <f t="shared" si="7"/>
        <v>Fuerte</v>
      </c>
      <c r="AC32" s="92" t="s">
        <v>119</v>
      </c>
      <c r="AD32" s="93" t="str">
        <f t="shared" si="8"/>
        <v>Moderado</v>
      </c>
      <c r="AE32" s="94" t="str">
        <f t="shared" si="9"/>
        <v>50</v>
      </c>
      <c r="AF32" s="689">
        <f>(AE32+AE33+AE34)/3</f>
        <v>33.333333333333336</v>
      </c>
      <c r="AG32" s="745" t="str">
        <f t="shared" si="11"/>
        <v>Débil</v>
      </c>
      <c r="AH32" s="621" t="s">
        <v>413</v>
      </c>
      <c r="AI32" s="623" t="s">
        <v>55</v>
      </c>
      <c r="AJ32" s="623" t="s">
        <v>413</v>
      </c>
      <c r="AK32" s="623" t="s">
        <v>61</v>
      </c>
      <c r="AL32" s="625" t="str">
        <f t="shared" ref="AL32" si="18">IF(OR(AND(AK32="Moderado",AI32="Rara Vez"),AND(AK32="Moderado",AI32="Improbable")),"Moderado",IF(OR(AND(AK32="Mayor",AI32="Improbable"),AND(AK32="Mayor",AI32="Rara Vez"),AND(AK32="Moderado",AI32="Probable"),AND(AK32="Moderado",AI32="Posible")),"Alto",IF(OR(AND(AK32="Moderado",AI32="Casi Seguro"),AND(AK32="Mayor",AI32="Posible"),AND(AK32="Mayor",AI32="Probable"),AND(AK32="Mayor",AI32="Casi Seguro")),"Extremo",IF(AK32="Catastrófico","Extremo"))))</f>
        <v>Extremo</v>
      </c>
      <c r="AM32" s="626"/>
      <c r="AN32" s="619" t="s">
        <v>763</v>
      </c>
    </row>
    <row r="33" spans="2:40" ht="91.5" customHeight="1" x14ac:dyDescent="0.25">
      <c r="B33" s="750"/>
      <c r="C33" s="748"/>
      <c r="D33" s="725"/>
      <c r="E33" s="726"/>
      <c r="F33" s="189" t="s">
        <v>874</v>
      </c>
      <c r="G33" s="190" t="s">
        <v>871</v>
      </c>
      <c r="H33" s="190" t="s">
        <v>122</v>
      </c>
      <c r="I33" s="190" t="s">
        <v>612</v>
      </c>
      <c r="J33" s="190" t="s">
        <v>613</v>
      </c>
      <c r="K33" s="190" t="s">
        <v>875</v>
      </c>
      <c r="L33" s="191" t="s">
        <v>876</v>
      </c>
      <c r="M33" s="26" t="s">
        <v>565</v>
      </c>
      <c r="N33" s="110">
        <f t="shared" si="0"/>
        <v>15</v>
      </c>
      <c r="O33" s="110" t="s">
        <v>566</v>
      </c>
      <c r="P33" s="110">
        <f t="shared" si="1"/>
        <v>15</v>
      </c>
      <c r="Q33" s="110" t="s">
        <v>567</v>
      </c>
      <c r="R33" s="110">
        <f t="shared" si="2"/>
        <v>15</v>
      </c>
      <c r="S33" s="110" t="s">
        <v>122</v>
      </c>
      <c r="T33" s="188">
        <f t="shared" si="3"/>
        <v>15</v>
      </c>
      <c r="U33" s="110" t="s">
        <v>568</v>
      </c>
      <c r="V33" s="110">
        <f t="shared" si="4"/>
        <v>15</v>
      </c>
      <c r="W33" s="110" t="s">
        <v>569</v>
      </c>
      <c r="X33" s="110">
        <f t="shared" si="5"/>
        <v>15</v>
      </c>
      <c r="Y33" s="110" t="s">
        <v>570</v>
      </c>
      <c r="Z33" s="110">
        <f t="shared" si="6"/>
        <v>10</v>
      </c>
      <c r="AA33" s="90">
        <f t="shared" si="12"/>
        <v>100</v>
      </c>
      <c r="AB33" s="91" t="str">
        <f t="shared" si="7"/>
        <v>Fuerte</v>
      </c>
      <c r="AC33" s="92" t="s">
        <v>119</v>
      </c>
      <c r="AD33" s="93" t="str">
        <f t="shared" si="8"/>
        <v>Moderado</v>
      </c>
      <c r="AE33" s="94" t="str">
        <f t="shared" si="9"/>
        <v>50</v>
      </c>
      <c r="AF33" s="702"/>
      <c r="AG33" s="746"/>
      <c r="AH33" s="622"/>
      <c r="AI33" s="624"/>
      <c r="AJ33" s="624"/>
      <c r="AK33" s="624"/>
      <c r="AL33" s="627"/>
      <c r="AM33" s="628"/>
      <c r="AN33" s="620"/>
    </row>
    <row r="34" spans="2:40" ht="95.25" customHeight="1" x14ac:dyDescent="0.25">
      <c r="B34" s="750"/>
      <c r="C34" s="748"/>
      <c r="D34" s="642"/>
      <c r="E34" s="643"/>
      <c r="F34" s="189" t="s">
        <v>874</v>
      </c>
      <c r="G34" s="190" t="s">
        <v>139</v>
      </c>
      <c r="H34" s="190" t="s">
        <v>122</v>
      </c>
      <c r="I34" s="190" t="s">
        <v>612</v>
      </c>
      <c r="J34" s="190" t="s">
        <v>613</v>
      </c>
      <c r="K34" s="190" t="s">
        <v>877</v>
      </c>
      <c r="L34" s="191" t="s">
        <v>878</v>
      </c>
      <c r="M34" s="26" t="s">
        <v>565</v>
      </c>
      <c r="N34" s="110">
        <f t="shared" si="0"/>
        <v>15</v>
      </c>
      <c r="O34" s="110" t="s">
        <v>566</v>
      </c>
      <c r="P34" s="110">
        <f t="shared" si="1"/>
        <v>15</v>
      </c>
      <c r="Q34" s="110" t="s">
        <v>672</v>
      </c>
      <c r="R34" s="110">
        <f t="shared" si="2"/>
        <v>0</v>
      </c>
      <c r="S34" s="110" t="s">
        <v>571</v>
      </c>
      <c r="T34" s="188">
        <f t="shared" si="3"/>
        <v>10</v>
      </c>
      <c r="U34" s="110" t="s">
        <v>676</v>
      </c>
      <c r="V34" s="110">
        <f t="shared" si="4"/>
        <v>0</v>
      </c>
      <c r="W34" s="110" t="s">
        <v>585</v>
      </c>
      <c r="X34" s="110">
        <f t="shared" si="5"/>
        <v>0</v>
      </c>
      <c r="Y34" s="110" t="s">
        <v>679</v>
      </c>
      <c r="Z34" s="110">
        <f t="shared" si="6"/>
        <v>0</v>
      </c>
      <c r="AA34" s="90">
        <f t="shared" si="12"/>
        <v>40</v>
      </c>
      <c r="AB34" s="91" t="str">
        <f t="shared" si="7"/>
        <v>Débil</v>
      </c>
      <c r="AC34" s="92" t="s">
        <v>119</v>
      </c>
      <c r="AD34" s="93" t="str">
        <f t="shared" si="8"/>
        <v>Débil</v>
      </c>
      <c r="AE34" s="94" t="str">
        <f t="shared" si="9"/>
        <v>0</v>
      </c>
      <c r="AF34" s="690"/>
      <c r="AG34" s="747"/>
      <c r="AH34" s="636"/>
      <c r="AI34" s="637"/>
      <c r="AJ34" s="637"/>
      <c r="AK34" s="637"/>
      <c r="AL34" s="640"/>
      <c r="AM34" s="641"/>
      <c r="AN34" s="635"/>
    </row>
    <row r="35" spans="2:40" ht="80.25" customHeight="1" x14ac:dyDescent="0.25">
      <c r="B35" s="750"/>
      <c r="C35" s="748"/>
      <c r="D35" s="654" t="str">
        <f>'3-IDENTIFICACIÓN DEL RIESGO'!M25</f>
        <v>Manipulación de la información en las diferentes etapas de los procedimientos de la DAT para beneficio propio y/o  de particulares.</v>
      </c>
      <c r="E35" s="655"/>
      <c r="F35" s="189" t="s">
        <v>874</v>
      </c>
      <c r="G35" s="190" t="s">
        <v>838</v>
      </c>
      <c r="H35" s="190" t="s">
        <v>122</v>
      </c>
      <c r="I35" s="190" t="s">
        <v>612</v>
      </c>
      <c r="J35" s="190" t="s">
        <v>613</v>
      </c>
      <c r="K35" s="190" t="s">
        <v>893</v>
      </c>
      <c r="L35" s="191" t="s">
        <v>894</v>
      </c>
      <c r="M35" s="196" t="s">
        <v>565</v>
      </c>
      <c r="N35" s="194">
        <f t="shared" si="0"/>
        <v>15</v>
      </c>
      <c r="O35" s="194" t="s">
        <v>566</v>
      </c>
      <c r="P35" s="194">
        <f t="shared" si="1"/>
        <v>15</v>
      </c>
      <c r="Q35" s="194" t="s">
        <v>567</v>
      </c>
      <c r="R35" s="194">
        <f t="shared" si="2"/>
        <v>15</v>
      </c>
      <c r="S35" s="194" t="s">
        <v>122</v>
      </c>
      <c r="T35" s="197">
        <f t="shared" si="3"/>
        <v>15</v>
      </c>
      <c r="U35" s="194" t="s">
        <v>568</v>
      </c>
      <c r="V35" s="194">
        <f t="shared" si="4"/>
        <v>15</v>
      </c>
      <c r="W35" s="194" t="s">
        <v>569</v>
      </c>
      <c r="X35" s="194">
        <f t="shared" si="5"/>
        <v>15</v>
      </c>
      <c r="Y35" s="194" t="s">
        <v>570</v>
      </c>
      <c r="Z35" s="194">
        <f t="shared" si="6"/>
        <v>10</v>
      </c>
      <c r="AA35" s="198">
        <f t="shared" si="12"/>
        <v>100</v>
      </c>
      <c r="AB35" s="199" t="str">
        <f t="shared" si="7"/>
        <v>Fuerte</v>
      </c>
      <c r="AC35" s="200" t="s">
        <v>119</v>
      </c>
      <c r="AD35" s="201" t="str">
        <f t="shared" si="8"/>
        <v>Moderado</v>
      </c>
      <c r="AE35" s="202" t="str">
        <f t="shared" si="9"/>
        <v>50</v>
      </c>
      <c r="AF35" s="689">
        <f>(AE35+AE36+AE37)/3</f>
        <v>16.666666666666668</v>
      </c>
      <c r="AG35" s="625" t="str">
        <f t="shared" si="11"/>
        <v>Débil</v>
      </c>
      <c r="AH35" s="621" t="s">
        <v>415</v>
      </c>
      <c r="AI35" s="623" t="s">
        <v>51</v>
      </c>
      <c r="AJ35" s="623" t="s">
        <v>415</v>
      </c>
      <c r="AK35" s="623" t="s">
        <v>52</v>
      </c>
      <c r="AL35" s="631" t="str">
        <f t="shared" ref="AL35" si="19">IF(OR(AND(AK35="Moderado",AI35="Rara Vez"),AND(AK35="Moderado",AI35="Improbable")),"Moderado",IF(OR(AND(AK35="Mayor",AI35="Improbable"),AND(AK35="Mayor",AI35="Rara Vez"),AND(AK35="Moderado",AI35="Probable"),AND(AK35="Moderado",AI35="Posible")),"Alto",IF(OR(AND(AK35="Moderado",AI35="Casi Seguro"),AND(AK35="Mayor",AI35="Posible"),AND(AK35="Mayor",AI35="Probable"),AND(AK35="Mayor",AI35="Casi Seguro")),"Extremo",IF(AK35="Catastrófico","Extremo"))))</f>
        <v>Extremo</v>
      </c>
      <c r="AM35" s="632"/>
      <c r="AN35" s="619" t="s">
        <v>763</v>
      </c>
    </row>
    <row r="36" spans="2:40" ht="70.5" customHeight="1" x14ac:dyDescent="0.25">
      <c r="B36" s="750"/>
      <c r="C36" s="748"/>
      <c r="D36" s="725"/>
      <c r="E36" s="726"/>
      <c r="F36" s="189" t="s">
        <v>874</v>
      </c>
      <c r="G36" s="190" t="s">
        <v>139</v>
      </c>
      <c r="H36" s="190" t="s">
        <v>122</v>
      </c>
      <c r="I36" s="190" t="s">
        <v>612</v>
      </c>
      <c r="J36" s="190" t="s">
        <v>613</v>
      </c>
      <c r="K36" s="190" t="s">
        <v>895</v>
      </c>
      <c r="L36" s="191" t="s">
        <v>896</v>
      </c>
      <c r="M36" s="196" t="s">
        <v>669</v>
      </c>
      <c r="N36" s="194">
        <f t="shared" si="0"/>
        <v>0</v>
      </c>
      <c r="O36" s="194" t="s">
        <v>605</v>
      </c>
      <c r="P36" s="194">
        <f t="shared" si="1"/>
        <v>0</v>
      </c>
      <c r="Q36" s="194" t="s">
        <v>672</v>
      </c>
      <c r="R36" s="194">
        <f t="shared" si="2"/>
        <v>0</v>
      </c>
      <c r="S36" s="194" t="s">
        <v>674</v>
      </c>
      <c r="T36" s="197">
        <f t="shared" si="3"/>
        <v>0</v>
      </c>
      <c r="U36" s="194" t="s">
        <v>676</v>
      </c>
      <c r="V36" s="194">
        <f t="shared" si="4"/>
        <v>0</v>
      </c>
      <c r="W36" s="194" t="s">
        <v>585</v>
      </c>
      <c r="X36" s="194">
        <f t="shared" si="5"/>
        <v>0</v>
      </c>
      <c r="Y36" s="194" t="s">
        <v>679</v>
      </c>
      <c r="Z36" s="194">
        <f t="shared" si="6"/>
        <v>0</v>
      </c>
      <c r="AA36" s="198">
        <f t="shared" si="12"/>
        <v>0</v>
      </c>
      <c r="AB36" s="199" t="str">
        <f t="shared" si="7"/>
        <v>Débil</v>
      </c>
      <c r="AC36" s="200" t="s">
        <v>133</v>
      </c>
      <c r="AD36" s="201" t="str">
        <f t="shared" si="8"/>
        <v>Débil</v>
      </c>
      <c r="AE36" s="202" t="str">
        <f t="shared" si="9"/>
        <v>0</v>
      </c>
      <c r="AF36" s="702"/>
      <c r="AG36" s="627"/>
      <c r="AH36" s="622"/>
      <c r="AI36" s="624"/>
      <c r="AJ36" s="624"/>
      <c r="AK36" s="624"/>
      <c r="AL36" s="633"/>
      <c r="AM36" s="634"/>
      <c r="AN36" s="620"/>
    </row>
    <row r="37" spans="2:40" ht="84.75" customHeight="1" x14ac:dyDescent="0.25">
      <c r="B37" s="750"/>
      <c r="C37" s="748"/>
      <c r="D37" s="642"/>
      <c r="E37" s="643"/>
      <c r="F37" s="189" t="s">
        <v>874</v>
      </c>
      <c r="G37" s="190" t="s">
        <v>139</v>
      </c>
      <c r="H37" s="190" t="s">
        <v>122</v>
      </c>
      <c r="I37" s="190" t="s">
        <v>612</v>
      </c>
      <c r="J37" s="190" t="s">
        <v>613</v>
      </c>
      <c r="K37" s="190" t="s">
        <v>877</v>
      </c>
      <c r="L37" s="191" t="s">
        <v>897</v>
      </c>
      <c r="M37" s="196" t="s">
        <v>669</v>
      </c>
      <c r="N37" s="194">
        <f t="shared" si="0"/>
        <v>0</v>
      </c>
      <c r="O37" s="194" t="s">
        <v>605</v>
      </c>
      <c r="P37" s="194">
        <f t="shared" si="1"/>
        <v>0</v>
      </c>
      <c r="Q37" s="194" t="s">
        <v>672</v>
      </c>
      <c r="R37" s="194">
        <f t="shared" si="2"/>
        <v>0</v>
      </c>
      <c r="S37" s="194" t="s">
        <v>674</v>
      </c>
      <c r="T37" s="197">
        <f t="shared" si="3"/>
        <v>0</v>
      </c>
      <c r="U37" s="194" t="s">
        <v>676</v>
      </c>
      <c r="V37" s="194">
        <f t="shared" si="4"/>
        <v>0</v>
      </c>
      <c r="W37" s="194" t="s">
        <v>585</v>
      </c>
      <c r="X37" s="194">
        <f t="shared" si="5"/>
        <v>0</v>
      </c>
      <c r="Y37" s="194" t="s">
        <v>679</v>
      </c>
      <c r="Z37" s="194">
        <f t="shared" si="6"/>
        <v>0</v>
      </c>
      <c r="AA37" s="198">
        <f t="shared" si="12"/>
        <v>0</v>
      </c>
      <c r="AB37" s="199" t="str">
        <f t="shared" si="7"/>
        <v>Débil</v>
      </c>
      <c r="AC37" s="200" t="s">
        <v>119</v>
      </c>
      <c r="AD37" s="201" t="str">
        <f t="shared" si="8"/>
        <v>Débil</v>
      </c>
      <c r="AE37" s="202" t="str">
        <f t="shared" si="9"/>
        <v>0</v>
      </c>
      <c r="AF37" s="690"/>
      <c r="AG37" s="640"/>
      <c r="AH37" s="636"/>
      <c r="AI37" s="637"/>
      <c r="AJ37" s="637"/>
      <c r="AK37" s="637"/>
      <c r="AL37" s="638"/>
      <c r="AM37" s="639"/>
      <c r="AN37" s="635"/>
    </row>
    <row r="38" spans="2:40" ht="45" customHeight="1" x14ac:dyDescent="0.25">
      <c r="B38" s="750"/>
      <c r="C38" s="748"/>
      <c r="D38" s="654" t="str">
        <f>'3-IDENTIFICACIÓN DEL RIESGO'!M26</f>
        <v>Adquirir predios sin pleno cumplimiento de requisitos o por fuera de las necesidades y prioridades establecidas por la ANT, para beneficio de particulares (vendedores).</v>
      </c>
      <c r="E38" s="655"/>
      <c r="F38" s="21" t="s">
        <v>907</v>
      </c>
      <c r="G38" s="30" t="s">
        <v>838</v>
      </c>
      <c r="H38" s="30" t="s">
        <v>122</v>
      </c>
      <c r="I38" s="30" t="s">
        <v>612</v>
      </c>
      <c r="J38" s="30" t="s">
        <v>613</v>
      </c>
      <c r="K38" s="30" t="s">
        <v>908</v>
      </c>
      <c r="L38" s="22" t="s">
        <v>906</v>
      </c>
      <c r="M38" s="26" t="s">
        <v>565</v>
      </c>
      <c r="N38" s="110">
        <f t="shared" si="0"/>
        <v>15</v>
      </c>
      <c r="O38" s="110" t="s">
        <v>566</v>
      </c>
      <c r="P38" s="110">
        <f t="shared" si="1"/>
        <v>15</v>
      </c>
      <c r="Q38" s="110" t="s">
        <v>567</v>
      </c>
      <c r="R38" s="110">
        <f t="shared" si="2"/>
        <v>15</v>
      </c>
      <c r="S38" s="110" t="s">
        <v>122</v>
      </c>
      <c r="T38" s="156">
        <f t="shared" si="3"/>
        <v>15</v>
      </c>
      <c r="U38" s="110" t="s">
        <v>568</v>
      </c>
      <c r="V38" s="110">
        <f t="shared" si="4"/>
        <v>15</v>
      </c>
      <c r="W38" s="110" t="s">
        <v>569</v>
      </c>
      <c r="X38" s="110">
        <f t="shared" si="5"/>
        <v>15</v>
      </c>
      <c r="Y38" s="110" t="s">
        <v>570</v>
      </c>
      <c r="Z38" s="110">
        <f t="shared" si="6"/>
        <v>10</v>
      </c>
      <c r="AA38" s="90">
        <f t="shared" si="12"/>
        <v>100</v>
      </c>
      <c r="AB38" s="91" t="str">
        <f t="shared" si="7"/>
        <v>Fuerte</v>
      </c>
      <c r="AC38" s="92" t="s">
        <v>119</v>
      </c>
      <c r="AD38" s="93" t="str">
        <f t="shared" si="8"/>
        <v>Moderado</v>
      </c>
      <c r="AE38" s="94" t="str">
        <f t="shared" si="9"/>
        <v>50</v>
      </c>
      <c r="AF38" s="689">
        <f>(AE38+AE39+AE40)/3</f>
        <v>50</v>
      </c>
      <c r="AG38" s="625" t="str">
        <f t="shared" si="11"/>
        <v>Moderado</v>
      </c>
      <c r="AH38" s="621" t="s">
        <v>413</v>
      </c>
      <c r="AI38" s="623" t="s">
        <v>55</v>
      </c>
      <c r="AJ38" s="623" t="s">
        <v>415</v>
      </c>
      <c r="AK38" s="623" t="s">
        <v>52</v>
      </c>
      <c r="AL38" s="625" t="str">
        <f t="shared" ref="AL38:AL41" si="20">IF(OR(AND(AK38="Moderado",AI38="Rara Vez"),AND(AK38="Moderado",AI38="Improbable")),"Moderado",IF(OR(AND(AK38="Mayor",AI38="Improbable"),AND(AK38="Mayor",AI38="Rara Vez"),AND(AK38="Moderado",AI38="Probable"),AND(AK38="Moderado",AI38="Posible")),"Alto",IF(OR(AND(AK38="Moderado",AI38="Casi Seguro"),AND(AK38="Mayor",AI38="Posible"),AND(AK38="Mayor",AI38="Probable"),AND(AK38="Mayor",AI38="Casi Seguro")),"Extremo",IF(AK38="Catastrófico","Extremo"))))</f>
        <v>Extremo</v>
      </c>
      <c r="AM38" s="626"/>
      <c r="AN38" s="619" t="s">
        <v>763</v>
      </c>
    </row>
    <row r="39" spans="2:40" ht="37.5" customHeight="1" x14ac:dyDescent="0.25">
      <c r="B39" s="750"/>
      <c r="C39" s="748"/>
      <c r="D39" s="725"/>
      <c r="E39" s="726"/>
      <c r="F39" s="21" t="s">
        <v>907</v>
      </c>
      <c r="G39" s="30" t="s">
        <v>118</v>
      </c>
      <c r="H39" s="30" t="s">
        <v>122</v>
      </c>
      <c r="I39" s="30" t="s">
        <v>612</v>
      </c>
      <c r="J39" s="30" t="s">
        <v>613</v>
      </c>
      <c r="K39" s="30" t="s">
        <v>910</v>
      </c>
      <c r="L39" s="22" t="s">
        <v>921</v>
      </c>
      <c r="M39" s="26" t="s">
        <v>565</v>
      </c>
      <c r="N39" s="110">
        <f t="shared" si="0"/>
        <v>15</v>
      </c>
      <c r="O39" s="110" t="s">
        <v>605</v>
      </c>
      <c r="P39" s="110">
        <f t="shared" si="1"/>
        <v>0</v>
      </c>
      <c r="Q39" s="110" t="s">
        <v>672</v>
      </c>
      <c r="R39" s="110">
        <f t="shared" si="2"/>
        <v>0</v>
      </c>
      <c r="S39" s="110" t="s">
        <v>674</v>
      </c>
      <c r="T39" s="188">
        <f t="shared" si="3"/>
        <v>0</v>
      </c>
      <c r="U39" s="110" t="s">
        <v>676</v>
      </c>
      <c r="V39" s="110">
        <f t="shared" si="4"/>
        <v>0</v>
      </c>
      <c r="W39" s="110" t="s">
        <v>585</v>
      </c>
      <c r="X39" s="110">
        <f t="shared" si="5"/>
        <v>0</v>
      </c>
      <c r="Y39" s="110" t="s">
        <v>679</v>
      </c>
      <c r="Z39" s="110">
        <f t="shared" si="6"/>
        <v>0</v>
      </c>
      <c r="AA39" s="90">
        <f t="shared" si="12"/>
        <v>15</v>
      </c>
      <c r="AB39" s="91" t="str">
        <f t="shared" si="7"/>
        <v>Débil</v>
      </c>
      <c r="AC39" s="92" t="s">
        <v>132</v>
      </c>
      <c r="AD39" s="93" t="str">
        <f t="shared" si="8"/>
        <v>Débil</v>
      </c>
      <c r="AE39" s="94" t="str">
        <f t="shared" si="9"/>
        <v>0</v>
      </c>
      <c r="AF39" s="702"/>
      <c r="AG39" s="627"/>
      <c r="AH39" s="622"/>
      <c r="AI39" s="624"/>
      <c r="AJ39" s="624"/>
      <c r="AK39" s="624"/>
      <c r="AL39" s="627"/>
      <c r="AM39" s="628"/>
      <c r="AN39" s="620"/>
    </row>
    <row r="40" spans="2:40" ht="110.25" customHeight="1" x14ac:dyDescent="0.25">
      <c r="B40" s="750"/>
      <c r="C40" s="748"/>
      <c r="D40" s="642"/>
      <c r="E40" s="643"/>
      <c r="F40" s="21" t="s">
        <v>390</v>
      </c>
      <c r="G40" s="30" t="s">
        <v>362</v>
      </c>
      <c r="H40" s="30" t="s">
        <v>615</v>
      </c>
      <c r="I40" s="30" t="s">
        <v>616</v>
      </c>
      <c r="J40" s="30" t="s">
        <v>617</v>
      </c>
      <c r="K40" s="30" t="s">
        <v>388</v>
      </c>
      <c r="L40" s="22" t="s">
        <v>924</v>
      </c>
      <c r="M40" s="26" t="s">
        <v>565</v>
      </c>
      <c r="N40" s="110">
        <f t="shared" si="0"/>
        <v>15</v>
      </c>
      <c r="O40" s="110" t="s">
        <v>566</v>
      </c>
      <c r="P40" s="110">
        <f t="shared" si="1"/>
        <v>15</v>
      </c>
      <c r="Q40" s="110" t="s">
        <v>567</v>
      </c>
      <c r="R40" s="110">
        <f t="shared" si="2"/>
        <v>15</v>
      </c>
      <c r="S40" s="110" t="s">
        <v>122</v>
      </c>
      <c r="T40" s="156">
        <f t="shared" si="3"/>
        <v>15</v>
      </c>
      <c r="U40" s="110" t="s">
        <v>568</v>
      </c>
      <c r="V40" s="110">
        <f t="shared" si="4"/>
        <v>15</v>
      </c>
      <c r="W40" s="110" t="s">
        <v>569</v>
      </c>
      <c r="X40" s="110">
        <f t="shared" si="5"/>
        <v>15</v>
      </c>
      <c r="Y40" s="110" t="s">
        <v>570</v>
      </c>
      <c r="Z40" s="110">
        <f t="shared" si="6"/>
        <v>10</v>
      </c>
      <c r="AA40" s="90">
        <f t="shared" si="12"/>
        <v>100</v>
      </c>
      <c r="AB40" s="91" t="str">
        <f t="shared" si="7"/>
        <v>Fuerte</v>
      </c>
      <c r="AC40" s="92" t="s">
        <v>132</v>
      </c>
      <c r="AD40" s="93" t="str">
        <f t="shared" si="8"/>
        <v>Fuerte</v>
      </c>
      <c r="AE40" s="94" t="str">
        <f t="shared" si="9"/>
        <v>100</v>
      </c>
      <c r="AF40" s="690"/>
      <c r="AG40" s="640"/>
      <c r="AH40" s="636"/>
      <c r="AI40" s="637"/>
      <c r="AJ40" s="637"/>
      <c r="AK40" s="637"/>
      <c r="AL40" s="640"/>
      <c r="AM40" s="641"/>
      <c r="AN40" s="635"/>
    </row>
    <row r="41" spans="2:40" ht="117.75" customHeight="1" x14ac:dyDescent="0.25">
      <c r="B41" s="750"/>
      <c r="C41" s="748"/>
      <c r="D41" s="654" t="str">
        <f>'3-IDENTIFICACIÓN DEL RIESGO'!M27</f>
        <v>Desviación de recursos en el desarrollo del proceso de la Iniciativa Comunitaria con enfoque diferencial étnico para beneficio personal de un contratista o funcionario, o un tercero.</v>
      </c>
      <c r="E41" s="655"/>
      <c r="F41" s="21" t="s">
        <v>618</v>
      </c>
      <c r="G41" s="30" t="s">
        <v>383</v>
      </c>
      <c r="H41" s="30" t="s">
        <v>619</v>
      </c>
      <c r="I41" s="30" t="s">
        <v>620</v>
      </c>
      <c r="J41" s="30" t="s">
        <v>621</v>
      </c>
      <c r="K41" s="30" t="s">
        <v>622</v>
      </c>
      <c r="L41" s="22" t="s">
        <v>382</v>
      </c>
      <c r="M41" s="26" t="s">
        <v>565</v>
      </c>
      <c r="N41" s="110">
        <f t="shared" si="0"/>
        <v>15</v>
      </c>
      <c r="O41" s="110" t="s">
        <v>566</v>
      </c>
      <c r="P41" s="110">
        <f t="shared" si="1"/>
        <v>15</v>
      </c>
      <c r="Q41" s="110" t="s">
        <v>567</v>
      </c>
      <c r="R41" s="110">
        <f t="shared" si="2"/>
        <v>15</v>
      </c>
      <c r="S41" s="110" t="s">
        <v>122</v>
      </c>
      <c r="T41" s="156">
        <f t="shared" si="3"/>
        <v>15</v>
      </c>
      <c r="U41" s="110" t="s">
        <v>568</v>
      </c>
      <c r="V41" s="110">
        <f t="shared" si="4"/>
        <v>15</v>
      </c>
      <c r="W41" s="110" t="s">
        <v>569</v>
      </c>
      <c r="X41" s="110">
        <f t="shared" si="5"/>
        <v>15</v>
      </c>
      <c r="Y41" s="110" t="s">
        <v>570</v>
      </c>
      <c r="Z41" s="110">
        <f t="shared" si="6"/>
        <v>10</v>
      </c>
      <c r="AA41" s="90">
        <f t="shared" si="12"/>
        <v>100</v>
      </c>
      <c r="AB41" s="91" t="str">
        <f t="shared" si="7"/>
        <v>Fuerte</v>
      </c>
      <c r="AC41" s="92" t="s">
        <v>132</v>
      </c>
      <c r="AD41" s="93" t="str">
        <f t="shared" si="8"/>
        <v>Fuerte</v>
      </c>
      <c r="AE41" s="94" t="str">
        <f t="shared" si="9"/>
        <v>100</v>
      </c>
      <c r="AF41" s="689">
        <f>(AE41+AE42)/2</f>
        <v>100</v>
      </c>
      <c r="AG41" s="625" t="str">
        <f t="shared" si="11"/>
        <v>Fuerte</v>
      </c>
      <c r="AH41" s="621" t="s">
        <v>413</v>
      </c>
      <c r="AI41" s="623" t="s">
        <v>140</v>
      </c>
      <c r="AJ41" s="623" t="s">
        <v>415</v>
      </c>
      <c r="AK41" s="623" t="s">
        <v>52</v>
      </c>
      <c r="AL41" s="631" t="str">
        <f t="shared" si="20"/>
        <v>Extremo</v>
      </c>
      <c r="AM41" s="632"/>
      <c r="AN41" s="619" t="s">
        <v>763</v>
      </c>
    </row>
    <row r="42" spans="2:40" ht="94.5" customHeight="1" x14ac:dyDescent="0.25">
      <c r="B42" s="750"/>
      <c r="C42" s="748"/>
      <c r="D42" s="642"/>
      <c r="E42" s="643"/>
      <c r="F42" s="21" t="s">
        <v>618</v>
      </c>
      <c r="G42" s="30" t="s">
        <v>384</v>
      </c>
      <c r="H42" s="30" t="s">
        <v>623</v>
      </c>
      <c r="I42" s="30" t="s">
        <v>624</v>
      </c>
      <c r="J42" s="30" t="s">
        <v>625</v>
      </c>
      <c r="K42" s="30" t="s">
        <v>626</v>
      </c>
      <c r="L42" s="22" t="s">
        <v>933</v>
      </c>
      <c r="M42" s="26" t="s">
        <v>565</v>
      </c>
      <c r="N42" s="110">
        <f t="shared" si="0"/>
        <v>15</v>
      </c>
      <c r="O42" s="110" t="s">
        <v>566</v>
      </c>
      <c r="P42" s="110">
        <f t="shared" si="1"/>
        <v>15</v>
      </c>
      <c r="Q42" s="110" t="s">
        <v>567</v>
      </c>
      <c r="R42" s="110">
        <f t="shared" si="2"/>
        <v>15</v>
      </c>
      <c r="S42" s="110" t="s">
        <v>122</v>
      </c>
      <c r="T42" s="156">
        <f t="shared" si="3"/>
        <v>15</v>
      </c>
      <c r="U42" s="110" t="s">
        <v>568</v>
      </c>
      <c r="V42" s="110">
        <f t="shared" si="4"/>
        <v>15</v>
      </c>
      <c r="W42" s="110" t="s">
        <v>569</v>
      </c>
      <c r="X42" s="110">
        <f t="shared" si="5"/>
        <v>15</v>
      </c>
      <c r="Y42" s="110" t="s">
        <v>570</v>
      </c>
      <c r="Z42" s="110">
        <f t="shared" si="6"/>
        <v>10</v>
      </c>
      <c r="AA42" s="90">
        <f t="shared" si="12"/>
        <v>100</v>
      </c>
      <c r="AB42" s="91" t="str">
        <f t="shared" si="7"/>
        <v>Fuerte</v>
      </c>
      <c r="AC42" s="92" t="s">
        <v>132</v>
      </c>
      <c r="AD42" s="93" t="str">
        <f t="shared" si="8"/>
        <v>Fuerte</v>
      </c>
      <c r="AE42" s="94" t="str">
        <f t="shared" si="9"/>
        <v>100</v>
      </c>
      <c r="AF42" s="690"/>
      <c r="AG42" s="640"/>
      <c r="AH42" s="636"/>
      <c r="AI42" s="637"/>
      <c r="AJ42" s="637"/>
      <c r="AK42" s="637"/>
      <c r="AL42" s="638"/>
      <c r="AM42" s="639"/>
      <c r="AN42" s="635"/>
    </row>
    <row r="43" spans="2:40" ht="184.5" customHeight="1" x14ac:dyDescent="0.25">
      <c r="B43" s="750"/>
      <c r="C43" s="748"/>
      <c r="D43" s="703" t="str">
        <f>'3-IDENTIFICACIÓN DEL RIESGO'!M28</f>
        <v>Dilación en la atención a las solicitudes de comunidades étnicas favoreciendo intereses particulares.</v>
      </c>
      <c r="E43" s="704"/>
      <c r="F43" s="21" t="s">
        <v>627</v>
      </c>
      <c r="G43" s="30" t="s">
        <v>628</v>
      </c>
      <c r="H43" s="30" t="s">
        <v>630</v>
      </c>
      <c r="I43" s="30" t="s">
        <v>629</v>
      </c>
      <c r="J43" s="30" t="s">
        <v>631</v>
      </c>
      <c r="K43" s="30" t="s">
        <v>632</v>
      </c>
      <c r="L43" s="22" t="s">
        <v>380</v>
      </c>
      <c r="M43" s="26" t="s">
        <v>565</v>
      </c>
      <c r="N43" s="110">
        <f t="shared" ref="N43" si="21">IF(M43="Asignado",15,IF(M43="NO asignado",0))</f>
        <v>15</v>
      </c>
      <c r="O43" s="110" t="s">
        <v>566</v>
      </c>
      <c r="P43" s="110">
        <f t="shared" ref="P43" si="22">IF(O43="Adecuado",15,IF(O43="Inadecuado",0))</f>
        <v>15</v>
      </c>
      <c r="Q43" s="110" t="s">
        <v>567</v>
      </c>
      <c r="R43" s="110">
        <f t="shared" ref="R43" si="23">IF(Q43="Oportuna",15,IF(Q43="Inoportuna",0))</f>
        <v>15</v>
      </c>
      <c r="S43" s="110" t="s">
        <v>571</v>
      </c>
      <c r="T43" s="188">
        <f t="shared" ref="T43" si="24">IF(S43="Prevenir",15,IF(S43="Detectar",10,IF(S43="No es un control",0)))</f>
        <v>10</v>
      </c>
      <c r="U43" s="110" t="s">
        <v>568</v>
      </c>
      <c r="V43" s="110">
        <f t="shared" ref="V43" si="25">IF(U43="Confiable",15,IF(U43="No confiable",0))</f>
        <v>15</v>
      </c>
      <c r="W43" s="110" t="s">
        <v>569</v>
      </c>
      <c r="X43" s="110">
        <f t="shared" ref="X43" si="26">IF(W43="Se investigan oportunamente",15,IF(W43="No se investigan oportunamente",0))</f>
        <v>15</v>
      </c>
      <c r="Y43" s="110" t="s">
        <v>570</v>
      </c>
      <c r="Z43" s="110">
        <f t="shared" ref="Z43" si="27">IF(Y43="Completa",10,IF(Y43="Incompleta",5,IF(Y43="No existe",0)))</f>
        <v>10</v>
      </c>
      <c r="AA43" s="90">
        <f t="shared" ref="AA43" si="28">N43+P43+R43+T43+V43+X43+Z43</f>
        <v>95</v>
      </c>
      <c r="AB43" s="91" t="str">
        <f t="shared" ref="AB43" si="29">IF(AA43&lt;86,"Débil",(IF(AA43&lt;96,"Moderado","Fuerte")))</f>
        <v>Moderado</v>
      </c>
      <c r="AC43" s="92" t="s">
        <v>119</v>
      </c>
      <c r="AD43" s="93" t="str">
        <f t="shared" ref="AD43" si="30">IF(OR(AND(AB43="Fuerte",AC43="Moderado"),AND(AB43="Moderado",AC43="Fuerte"),AND(AB43="Moderado",AC43="Moderado")),"Moderado",IF(OR(AND(AB43="Fuerte",AC43="Débil"),AND(AB43="Moderado",AC43="Débil"),AND(AB43="Débil")),"Débil",IF(AND(AB43="Fuerte",AC43="Fuerte"),"Fuerte")))</f>
        <v>Moderado</v>
      </c>
      <c r="AE43" s="94" t="str">
        <f t="shared" ref="AE43" si="31">IF(AD43="Fuerte","100",IF(AD43="Moderado","50",IF(AD43="Débil","0")))</f>
        <v>50</v>
      </c>
      <c r="AF43" s="185">
        <f>AE43/1</f>
        <v>50</v>
      </c>
      <c r="AG43" s="187" t="str">
        <f>IF(AF43&lt;50,"Débil",IF(AF43&lt;=99,"Moderado",IF(AF43=100,"Fuerte",IF(AF43="","ERROR"))))</f>
        <v>Moderado</v>
      </c>
      <c r="AH43" s="70" t="s">
        <v>413</v>
      </c>
      <c r="AI43" s="71" t="s">
        <v>60</v>
      </c>
      <c r="AJ43" s="71" t="s">
        <v>415</v>
      </c>
      <c r="AK43" s="71" t="s">
        <v>52</v>
      </c>
      <c r="AL43" s="631" t="str">
        <f>IF(OR(AND(AK43="Moderado",AI43="Rara Vez"),AND(AK43="Moderado",AI43="Improbable")),"Moderado",IF(OR(AND(AK43="Mayor",AI43="Improbable"),AND(AK43="Mayor",AI43="Rara Vez"),AND(AK43="Moderado",AI43="Probable"),AND(AK43="Moderado",AI43="Posible")),"Alto",IF(OR(AND(AK43="Moderado",AI43="Casi Seguro"),AND(AK43="Mayor",AI43="Posible"),AND(AK43="Mayor",AI43="Probable"),AND(AK43="Mayor",AI43="Casi Seguro")),"Extremo",IF(AK43="Catastrófico","Extremo"))))</f>
        <v>Extremo</v>
      </c>
      <c r="AM43" s="632"/>
      <c r="AN43" s="89" t="s">
        <v>763</v>
      </c>
    </row>
    <row r="44" spans="2:40" ht="53.25" customHeight="1" x14ac:dyDescent="0.25">
      <c r="B44" s="750"/>
      <c r="C44" s="748"/>
      <c r="D44" s="654" t="str">
        <f>'3-IDENTIFICACIÓN DEL RIESGO'!M29</f>
        <v>Favorecimiento en la atención de solicitudes de legalización de territorios colectivos a comunidades étnicas específicas por parte de la Subdirección de Asuntos Étnicos, desconociendo el principio de equidad.</v>
      </c>
      <c r="E44" s="655"/>
      <c r="F44" s="21" t="s">
        <v>942</v>
      </c>
      <c r="G44" s="30" t="s">
        <v>943</v>
      </c>
      <c r="H44" s="30" t="s">
        <v>122</v>
      </c>
      <c r="I44" s="30" t="s">
        <v>612</v>
      </c>
      <c r="J44" s="30" t="s">
        <v>613</v>
      </c>
      <c r="K44" s="30" t="s">
        <v>944</v>
      </c>
      <c r="L44" s="22" t="s">
        <v>939</v>
      </c>
      <c r="M44" s="26" t="s">
        <v>565</v>
      </c>
      <c r="N44" s="110">
        <f t="shared" si="0"/>
        <v>15</v>
      </c>
      <c r="O44" s="110" t="s">
        <v>566</v>
      </c>
      <c r="P44" s="110">
        <f t="shared" si="1"/>
        <v>15</v>
      </c>
      <c r="Q44" s="110" t="s">
        <v>567</v>
      </c>
      <c r="R44" s="110">
        <f t="shared" si="2"/>
        <v>15</v>
      </c>
      <c r="S44" s="110" t="s">
        <v>571</v>
      </c>
      <c r="T44" s="156">
        <f t="shared" si="3"/>
        <v>10</v>
      </c>
      <c r="U44" s="110" t="s">
        <v>568</v>
      </c>
      <c r="V44" s="110">
        <f t="shared" si="4"/>
        <v>15</v>
      </c>
      <c r="W44" s="110" t="s">
        <v>569</v>
      </c>
      <c r="X44" s="110">
        <f t="shared" si="5"/>
        <v>15</v>
      </c>
      <c r="Y44" s="110" t="s">
        <v>570</v>
      </c>
      <c r="Z44" s="110">
        <f t="shared" si="6"/>
        <v>10</v>
      </c>
      <c r="AA44" s="90">
        <f t="shared" si="12"/>
        <v>95</v>
      </c>
      <c r="AB44" s="91" t="str">
        <f t="shared" si="7"/>
        <v>Moderado</v>
      </c>
      <c r="AC44" s="92" t="s">
        <v>119</v>
      </c>
      <c r="AD44" s="93" t="str">
        <f t="shared" si="8"/>
        <v>Moderado</v>
      </c>
      <c r="AE44" s="94" t="str">
        <f t="shared" si="9"/>
        <v>50</v>
      </c>
      <c r="AF44" s="689">
        <f>(AE44+AE45)/2</f>
        <v>50</v>
      </c>
      <c r="AG44" s="745" t="str">
        <f t="shared" si="11"/>
        <v>Moderado</v>
      </c>
      <c r="AH44" s="621" t="s">
        <v>413</v>
      </c>
      <c r="AI44" s="623" t="s">
        <v>60</v>
      </c>
      <c r="AJ44" s="623" t="s">
        <v>415</v>
      </c>
      <c r="AK44" s="623" t="s">
        <v>52</v>
      </c>
      <c r="AL44" s="625" t="str">
        <f t="shared" ref="AL44" si="32">IF(OR(AND(AK44="Moderado",AI44="Rara Vez"),AND(AK44="Moderado",AI44="Improbable")),"Moderado",IF(OR(AND(AK44="Mayor",AI44="Improbable"),AND(AK44="Mayor",AI44="Rara Vez"),AND(AK44="Moderado",AI44="Probable"),AND(AK44="Moderado",AI44="Posible")),"Alto",IF(OR(AND(AK44="Moderado",AI44="Casi Seguro"),AND(AK44="Mayor",AI44="Posible"),AND(AK44="Mayor",AI44="Probable"),AND(AK44="Mayor",AI44="Casi Seguro")),"Extremo",IF(AK44="Catastrófico","Extremo"))))</f>
        <v>Extremo</v>
      </c>
      <c r="AM44" s="626"/>
      <c r="AN44" s="619" t="s">
        <v>763</v>
      </c>
    </row>
    <row r="45" spans="2:40" ht="72.75" customHeight="1" x14ac:dyDescent="0.25">
      <c r="B45" s="751"/>
      <c r="C45" s="724"/>
      <c r="D45" s="642"/>
      <c r="E45" s="643"/>
      <c r="F45" s="21" t="s">
        <v>942</v>
      </c>
      <c r="G45" s="30" t="s">
        <v>943</v>
      </c>
      <c r="H45" s="30" t="s">
        <v>122</v>
      </c>
      <c r="I45" s="30" t="s">
        <v>612</v>
      </c>
      <c r="J45" s="30" t="s">
        <v>613</v>
      </c>
      <c r="K45" s="30" t="s">
        <v>945</v>
      </c>
      <c r="L45" s="22" t="s">
        <v>946</v>
      </c>
      <c r="M45" s="26" t="s">
        <v>565</v>
      </c>
      <c r="N45" s="110">
        <f t="shared" si="0"/>
        <v>15</v>
      </c>
      <c r="O45" s="110" t="s">
        <v>566</v>
      </c>
      <c r="P45" s="110">
        <f t="shared" si="1"/>
        <v>15</v>
      </c>
      <c r="Q45" s="110" t="s">
        <v>567</v>
      </c>
      <c r="R45" s="110">
        <f t="shared" si="2"/>
        <v>15</v>
      </c>
      <c r="S45" s="110" t="s">
        <v>571</v>
      </c>
      <c r="T45" s="188">
        <f t="shared" si="3"/>
        <v>10</v>
      </c>
      <c r="U45" s="110" t="s">
        <v>568</v>
      </c>
      <c r="V45" s="110">
        <f t="shared" si="4"/>
        <v>15</v>
      </c>
      <c r="W45" s="110" t="s">
        <v>569</v>
      </c>
      <c r="X45" s="110">
        <f t="shared" si="5"/>
        <v>15</v>
      </c>
      <c r="Y45" s="110" t="s">
        <v>570</v>
      </c>
      <c r="Z45" s="110">
        <f t="shared" si="6"/>
        <v>10</v>
      </c>
      <c r="AA45" s="90">
        <f t="shared" si="12"/>
        <v>95</v>
      </c>
      <c r="AB45" s="91" t="str">
        <f t="shared" si="7"/>
        <v>Moderado</v>
      </c>
      <c r="AC45" s="92" t="s">
        <v>119</v>
      </c>
      <c r="AD45" s="93" t="str">
        <f t="shared" si="8"/>
        <v>Moderado</v>
      </c>
      <c r="AE45" s="94" t="str">
        <f t="shared" si="9"/>
        <v>50</v>
      </c>
      <c r="AF45" s="690"/>
      <c r="AG45" s="747"/>
      <c r="AH45" s="636"/>
      <c r="AI45" s="637"/>
      <c r="AJ45" s="637"/>
      <c r="AK45" s="637"/>
      <c r="AL45" s="640"/>
      <c r="AM45" s="641"/>
      <c r="AN45" s="635"/>
    </row>
    <row r="46" spans="2:40" ht="82.5" customHeight="1" x14ac:dyDescent="0.25">
      <c r="B46" s="644" t="str">
        <f>'3-IDENTIFICACIÓN DEL RIESGO'!B30</f>
        <v>Administración de Tierras.</v>
      </c>
      <c r="C46" s="674" t="str">
        <f>'3-IDENTIFICACIÓN DEL RIESGO'!D30</f>
        <v>1. Dirección de Acceso a Tierras
2. Subdirección de Administración de Tierras de la Nación
3. Dirección de Asuntos Étnicos</v>
      </c>
      <c r="D46" s="654" t="str">
        <f>'3-IDENTIFICACIÓN DEL RIESGO'!M30</f>
        <v>Inadecuado desarrollo de actividades en la administración de las tierras baldías de la nación y de los bienes fiscales patrimoniales para beneficio personal o de terceros.</v>
      </c>
      <c r="E46" s="655"/>
      <c r="F46" s="21" t="s">
        <v>261</v>
      </c>
      <c r="G46" s="30" t="s">
        <v>633</v>
      </c>
      <c r="H46" s="30" t="s">
        <v>122</v>
      </c>
      <c r="I46" s="30" t="s">
        <v>612</v>
      </c>
      <c r="J46" s="30" t="s">
        <v>613</v>
      </c>
      <c r="K46" s="30" t="s">
        <v>634</v>
      </c>
      <c r="L46" s="22" t="s">
        <v>367</v>
      </c>
      <c r="M46" s="26" t="s">
        <v>565</v>
      </c>
      <c r="N46" s="110">
        <f t="shared" si="0"/>
        <v>15</v>
      </c>
      <c r="O46" s="110" t="s">
        <v>566</v>
      </c>
      <c r="P46" s="110">
        <f t="shared" si="1"/>
        <v>15</v>
      </c>
      <c r="Q46" s="110" t="s">
        <v>567</v>
      </c>
      <c r="R46" s="110">
        <f t="shared" si="2"/>
        <v>15</v>
      </c>
      <c r="S46" s="110" t="s">
        <v>122</v>
      </c>
      <c r="T46" s="156">
        <f t="shared" si="3"/>
        <v>15</v>
      </c>
      <c r="U46" s="110" t="s">
        <v>568</v>
      </c>
      <c r="V46" s="110">
        <f t="shared" si="4"/>
        <v>15</v>
      </c>
      <c r="W46" s="110" t="s">
        <v>569</v>
      </c>
      <c r="X46" s="110">
        <f t="shared" si="5"/>
        <v>15</v>
      </c>
      <c r="Y46" s="110" t="s">
        <v>570</v>
      </c>
      <c r="Z46" s="110">
        <f t="shared" si="6"/>
        <v>10</v>
      </c>
      <c r="AA46" s="90">
        <f t="shared" si="12"/>
        <v>100</v>
      </c>
      <c r="AB46" s="91" t="str">
        <f t="shared" si="7"/>
        <v>Fuerte</v>
      </c>
      <c r="AC46" s="92" t="s">
        <v>119</v>
      </c>
      <c r="AD46" s="93" t="str">
        <f t="shared" si="8"/>
        <v>Moderado</v>
      </c>
      <c r="AE46" s="94" t="str">
        <f t="shared" si="9"/>
        <v>50</v>
      </c>
      <c r="AF46" s="689">
        <f>(AE46+AE47)/2</f>
        <v>50</v>
      </c>
      <c r="AG46" s="625" t="str">
        <f t="shared" si="11"/>
        <v>Moderado</v>
      </c>
      <c r="AH46" s="621" t="s">
        <v>415</v>
      </c>
      <c r="AI46" s="623" t="s">
        <v>51</v>
      </c>
      <c r="AJ46" s="623" t="s">
        <v>415</v>
      </c>
      <c r="AK46" s="623" t="s">
        <v>52</v>
      </c>
      <c r="AL46" s="631" t="str">
        <f t="shared" ref="AL46" si="33">IF(OR(AND(AK46="Moderado",AI46="Rara Vez"),AND(AK46="Moderado",AI46="Improbable")),"Moderado",IF(OR(AND(AK46="Mayor",AI46="Improbable"),AND(AK46="Mayor",AI46="Rara Vez"),AND(AK46="Moderado",AI46="Probable"),AND(AK46="Moderado",AI46="Posible")),"Alto",IF(OR(AND(AK46="Moderado",AI46="Casi Seguro"),AND(AK46="Mayor",AI46="Posible"),AND(AK46="Mayor",AI46="Probable"),AND(AK46="Mayor",AI46="Casi Seguro")),"Extremo",IF(AK46="Catastrófico","Extremo"))))</f>
        <v>Extremo</v>
      </c>
      <c r="AM46" s="632"/>
      <c r="AN46" s="619" t="s">
        <v>763</v>
      </c>
    </row>
    <row r="47" spans="2:40" ht="96.75" customHeight="1" x14ac:dyDescent="0.25">
      <c r="B47" s="645"/>
      <c r="C47" s="675"/>
      <c r="D47" s="725"/>
      <c r="E47" s="726"/>
      <c r="F47" s="189" t="s">
        <v>229</v>
      </c>
      <c r="G47" s="190" t="s">
        <v>230</v>
      </c>
      <c r="H47" s="190" t="s">
        <v>122</v>
      </c>
      <c r="I47" s="190" t="s">
        <v>612</v>
      </c>
      <c r="J47" s="190" t="s">
        <v>613</v>
      </c>
      <c r="K47" s="190" t="s">
        <v>614</v>
      </c>
      <c r="L47" s="191" t="s">
        <v>368</v>
      </c>
      <c r="M47" s="196" t="s">
        <v>565</v>
      </c>
      <c r="N47" s="194">
        <f t="shared" si="0"/>
        <v>15</v>
      </c>
      <c r="O47" s="194" t="s">
        <v>566</v>
      </c>
      <c r="P47" s="194">
        <f t="shared" si="1"/>
        <v>15</v>
      </c>
      <c r="Q47" s="194" t="s">
        <v>567</v>
      </c>
      <c r="R47" s="194">
        <f t="shared" si="2"/>
        <v>15</v>
      </c>
      <c r="S47" s="194" t="s">
        <v>122</v>
      </c>
      <c r="T47" s="197">
        <f t="shared" si="3"/>
        <v>15</v>
      </c>
      <c r="U47" s="194" t="s">
        <v>568</v>
      </c>
      <c r="V47" s="194">
        <f t="shared" si="4"/>
        <v>15</v>
      </c>
      <c r="W47" s="194" t="s">
        <v>569</v>
      </c>
      <c r="X47" s="194">
        <f t="shared" si="5"/>
        <v>15</v>
      </c>
      <c r="Y47" s="194" t="s">
        <v>570</v>
      </c>
      <c r="Z47" s="194">
        <f t="shared" si="6"/>
        <v>10</v>
      </c>
      <c r="AA47" s="198">
        <f t="shared" si="12"/>
        <v>100</v>
      </c>
      <c r="AB47" s="199" t="str">
        <f t="shared" si="7"/>
        <v>Fuerte</v>
      </c>
      <c r="AC47" s="200" t="s">
        <v>119</v>
      </c>
      <c r="AD47" s="201" t="str">
        <f t="shared" si="8"/>
        <v>Moderado</v>
      </c>
      <c r="AE47" s="202" t="str">
        <f t="shared" si="9"/>
        <v>50</v>
      </c>
      <c r="AF47" s="702"/>
      <c r="AG47" s="627"/>
      <c r="AH47" s="622"/>
      <c r="AI47" s="624"/>
      <c r="AJ47" s="624"/>
      <c r="AK47" s="624"/>
      <c r="AL47" s="633"/>
      <c r="AM47" s="634"/>
      <c r="AN47" s="620"/>
    </row>
    <row r="48" spans="2:40" ht="89.25" customHeight="1" x14ac:dyDescent="0.25">
      <c r="B48" s="645"/>
      <c r="C48" s="675"/>
      <c r="D48" s="654" t="str">
        <f>'3-IDENTIFICACIÓN DEL RIESGO'!M31</f>
        <v>Realizar u omitir acciones de limitación de la propiedad para beneficio personal o de terceros.</v>
      </c>
      <c r="E48" s="655"/>
      <c r="F48" s="21" t="s">
        <v>261</v>
      </c>
      <c r="G48" s="30" t="s">
        <v>633</v>
      </c>
      <c r="H48" s="30" t="s">
        <v>122</v>
      </c>
      <c r="I48" s="30" t="s">
        <v>612</v>
      </c>
      <c r="J48" s="30" t="s">
        <v>613</v>
      </c>
      <c r="K48" s="30" t="s">
        <v>634</v>
      </c>
      <c r="L48" s="22" t="s">
        <v>369</v>
      </c>
      <c r="M48" s="26" t="s">
        <v>565</v>
      </c>
      <c r="N48" s="110">
        <f t="shared" si="0"/>
        <v>15</v>
      </c>
      <c r="O48" s="110" t="s">
        <v>566</v>
      </c>
      <c r="P48" s="110">
        <f t="shared" si="1"/>
        <v>15</v>
      </c>
      <c r="Q48" s="110" t="s">
        <v>567</v>
      </c>
      <c r="R48" s="110">
        <f t="shared" si="2"/>
        <v>15</v>
      </c>
      <c r="S48" s="110" t="s">
        <v>122</v>
      </c>
      <c r="T48" s="156">
        <f t="shared" si="3"/>
        <v>15</v>
      </c>
      <c r="U48" s="110" t="s">
        <v>568</v>
      </c>
      <c r="V48" s="110">
        <f t="shared" si="4"/>
        <v>15</v>
      </c>
      <c r="W48" s="110" t="s">
        <v>569</v>
      </c>
      <c r="X48" s="110">
        <f t="shared" si="5"/>
        <v>15</v>
      </c>
      <c r="Y48" s="110" t="s">
        <v>570</v>
      </c>
      <c r="Z48" s="110">
        <f t="shared" si="6"/>
        <v>10</v>
      </c>
      <c r="AA48" s="90">
        <f t="shared" si="12"/>
        <v>100</v>
      </c>
      <c r="AB48" s="91" t="str">
        <f t="shared" si="7"/>
        <v>Fuerte</v>
      </c>
      <c r="AC48" s="92" t="s">
        <v>119</v>
      </c>
      <c r="AD48" s="93" t="str">
        <f t="shared" si="8"/>
        <v>Moderado</v>
      </c>
      <c r="AE48" s="94" t="str">
        <f t="shared" si="9"/>
        <v>50</v>
      </c>
      <c r="AF48" s="689">
        <f>(AE48+AE49)/2</f>
        <v>50</v>
      </c>
      <c r="AG48" s="625" t="str">
        <f t="shared" si="11"/>
        <v>Moderado</v>
      </c>
      <c r="AH48" s="621" t="s">
        <v>415</v>
      </c>
      <c r="AI48" s="623" t="s">
        <v>51</v>
      </c>
      <c r="AJ48" s="623" t="s">
        <v>415</v>
      </c>
      <c r="AK48" s="623" t="s">
        <v>52</v>
      </c>
      <c r="AL48" s="625" t="str">
        <f t="shared" ref="AL48" si="34">IF(OR(AND(AK48="Moderado",AI48="Rara Vez"),AND(AK48="Moderado",AI48="Improbable")),"Moderado",IF(OR(AND(AK48="Mayor",AI48="Improbable"),AND(AK48="Mayor",AI48="Rara Vez"),AND(AK48="Moderado",AI48="Probable"),AND(AK48="Moderado",AI48="Posible")),"Alto",IF(OR(AND(AK48="Moderado",AI48="Casi Seguro"),AND(AK48="Mayor",AI48="Posible"),AND(AK48="Mayor",AI48="Probable"),AND(AK48="Mayor",AI48="Casi Seguro")),"Extremo",IF(AK48="Catastrófico","Extremo"))))</f>
        <v>Extremo</v>
      </c>
      <c r="AM48" s="626"/>
      <c r="AN48" s="619" t="s">
        <v>763</v>
      </c>
    </row>
    <row r="49" spans="2:40" ht="91.5" customHeight="1" x14ac:dyDescent="0.25">
      <c r="B49" s="645"/>
      <c r="C49" s="675"/>
      <c r="D49" s="725"/>
      <c r="E49" s="726"/>
      <c r="F49" s="189" t="s">
        <v>229</v>
      </c>
      <c r="G49" s="190" t="s">
        <v>230</v>
      </c>
      <c r="H49" s="190" t="s">
        <v>122</v>
      </c>
      <c r="I49" s="190" t="s">
        <v>612</v>
      </c>
      <c r="J49" s="190" t="s">
        <v>613</v>
      </c>
      <c r="K49" s="190" t="s">
        <v>614</v>
      </c>
      <c r="L49" s="191" t="s">
        <v>371</v>
      </c>
      <c r="M49" s="196" t="s">
        <v>565</v>
      </c>
      <c r="N49" s="194">
        <f t="shared" si="0"/>
        <v>15</v>
      </c>
      <c r="O49" s="194" t="s">
        <v>566</v>
      </c>
      <c r="P49" s="194">
        <f t="shared" si="1"/>
        <v>15</v>
      </c>
      <c r="Q49" s="194" t="s">
        <v>567</v>
      </c>
      <c r="R49" s="194">
        <f t="shared" si="2"/>
        <v>15</v>
      </c>
      <c r="S49" s="194" t="s">
        <v>122</v>
      </c>
      <c r="T49" s="197">
        <f t="shared" si="3"/>
        <v>15</v>
      </c>
      <c r="U49" s="194" t="s">
        <v>568</v>
      </c>
      <c r="V49" s="194">
        <f t="shared" si="4"/>
        <v>15</v>
      </c>
      <c r="W49" s="194" t="s">
        <v>569</v>
      </c>
      <c r="X49" s="194">
        <f t="shared" si="5"/>
        <v>15</v>
      </c>
      <c r="Y49" s="194" t="s">
        <v>570</v>
      </c>
      <c r="Z49" s="194">
        <f t="shared" si="6"/>
        <v>10</v>
      </c>
      <c r="AA49" s="198">
        <f t="shared" si="12"/>
        <v>100</v>
      </c>
      <c r="AB49" s="199" t="str">
        <f t="shared" si="7"/>
        <v>Fuerte</v>
      </c>
      <c r="AC49" s="200" t="s">
        <v>119</v>
      </c>
      <c r="AD49" s="201" t="str">
        <f t="shared" si="8"/>
        <v>Moderado</v>
      </c>
      <c r="AE49" s="202" t="str">
        <f t="shared" si="9"/>
        <v>50</v>
      </c>
      <c r="AF49" s="702"/>
      <c r="AG49" s="627"/>
      <c r="AH49" s="622"/>
      <c r="AI49" s="624"/>
      <c r="AJ49" s="624"/>
      <c r="AK49" s="624"/>
      <c r="AL49" s="627"/>
      <c r="AM49" s="628"/>
      <c r="AN49" s="620"/>
    </row>
    <row r="50" spans="2:40" ht="85.5" customHeight="1" x14ac:dyDescent="0.25">
      <c r="B50" s="32" t="str">
        <f>'3-IDENTIFICACIÓN DEL RIESGO'!B32</f>
        <v>Gestión de la Información</v>
      </c>
      <c r="C50" s="13" t="str">
        <f>'3-IDENTIFICACIÓN DEL RIESGO'!D32</f>
        <v>1. Dirección de Gestión del Ordenamiento Social de la Propiedad
2. Subdirección de Sistemas de Información de Tierras
3. Secretaría General
4. Dirección General (comunicaciones)</v>
      </c>
      <c r="D50" s="703" t="str">
        <f>'3-IDENTIFICACIÓN DEL RIESGO'!M32</f>
        <v>Manipulación o extracción de la información alojada en los servidores o base de datos para beneficio personal o de terceros</v>
      </c>
      <c r="E50" s="704"/>
      <c r="F50" s="21" t="s">
        <v>173</v>
      </c>
      <c r="G50" s="30" t="s">
        <v>635</v>
      </c>
      <c r="H50" s="30" t="s">
        <v>636</v>
      </c>
      <c r="I50" s="30" t="s">
        <v>637</v>
      </c>
      <c r="J50" s="30" t="s">
        <v>638</v>
      </c>
      <c r="K50" s="30" t="s">
        <v>639</v>
      </c>
      <c r="L50" s="22" t="s">
        <v>172</v>
      </c>
      <c r="M50" s="26" t="s">
        <v>565</v>
      </c>
      <c r="N50" s="110">
        <f t="shared" si="0"/>
        <v>15</v>
      </c>
      <c r="O50" s="110" t="s">
        <v>566</v>
      </c>
      <c r="P50" s="110">
        <f t="shared" si="1"/>
        <v>15</v>
      </c>
      <c r="Q50" s="110" t="s">
        <v>567</v>
      </c>
      <c r="R50" s="110">
        <f t="shared" si="2"/>
        <v>15</v>
      </c>
      <c r="S50" s="110" t="s">
        <v>122</v>
      </c>
      <c r="T50" s="156">
        <f t="shared" si="3"/>
        <v>15</v>
      </c>
      <c r="U50" s="110" t="s">
        <v>568</v>
      </c>
      <c r="V50" s="110">
        <f t="shared" si="4"/>
        <v>15</v>
      </c>
      <c r="W50" s="110" t="s">
        <v>569</v>
      </c>
      <c r="X50" s="110">
        <f t="shared" si="5"/>
        <v>15</v>
      </c>
      <c r="Y50" s="110" t="s">
        <v>570</v>
      </c>
      <c r="Z50" s="110">
        <f t="shared" si="6"/>
        <v>10</v>
      </c>
      <c r="AA50" s="90">
        <f t="shared" si="12"/>
        <v>100</v>
      </c>
      <c r="AB50" s="91" t="str">
        <f t="shared" si="7"/>
        <v>Fuerte</v>
      </c>
      <c r="AC50" s="92" t="s">
        <v>132</v>
      </c>
      <c r="AD50" s="93" t="str">
        <f t="shared" si="8"/>
        <v>Fuerte</v>
      </c>
      <c r="AE50" s="94" t="str">
        <f t="shared" si="9"/>
        <v>100</v>
      </c>
      <c r="AF50" s="93">
        <f>AE50/1</f>
        <v>100</v>
      </c>
      <c r="AG50" s="153" t="str">
        <f t="shared" si="11"/>
        <v>Fuerte</v>
      </c>
      <c r="AH50" s="70" t="s">
        <v>413</v>
      </c>
      <c r="AI50" s="71" t="s">
        <v>140</v>
      </c>
      <c r="AJ50" s="71" t="s">
        <v>415</v>
      </c>
      <c r="AK50" s="71" t="s">
        <v>52</v>
      </c>
      <c r="AL50" s="629" t="str">
        <f t="shared" ref="AL50:AL51" si="35">IF(OR(AND(AK50="Moderado",AI50="Rara Vez"),AND(AK50="Moderado",AI50="Improbable")),"Moderado",IF(OR(AND(AK50="Mayor",AI50="Improbable"),AND(AK50="Mayor",AI50="Rara Vez"),AND(AK50="Moderado",AI50="Probable"),AND(AK50="Moderado",AI50="Posible")),"Alto",IF(OR(AND(AK50="Moderado",AI50="Casi Seguro"),AND(AK50="Mayor",AI50="Posible"),AND(AK50="Mayor",AI50="Probable"),AND(AK50="Mayor",AI50="Casi Seguro")),"Extremo",IF(AK50="Catastrófico","Extremo"))))</f>
        <v>Extremo</v>
      </c>
      <c r="AM50" s="630"/>
      <c r="AN50" s="95" t="s">
        <v>763</v>
      </c>
    </row>
    <row r="51" spans="2:40" ht="84" customHeight="1" x14ac:dyDescent="0.25">
      <c r="B51" s="644" t="str">
        <f>'3-IDENTIFICACIÓN DEL RIESGO'!B33</f>
        <v>Gestión del Talento Humano</v>
      </c>
      <c r="C51" s="674" t="str">
        <f>'3-IDENTIFICACIÓN DEL RIESGO'!D33</f>
        <v>1. Subdirección de Talento Humano
2. Secretaría General (Control interno disciplinario)</v>
      </c>
      <c r="D51" s="654" t="str">
        <f>'3-IDENTIFICACIÓN DEL RIESGO'!M33</f>
        <v>Vinculación de personal sin cumplimiento de requisitos mínimos en beneficio particular o de un tercero.</v>
      </c>
      <c r="E51" s="655"/>
      <c r="F51" s="21" t="s">
        <v>270</v>
      </c>
      <c r="G51" s="30" t="s">
        <v>118</v>
      </c>
      <c r="H51" s="30" t="s">
        <v>700</v>
      </c>
      <c r="I51" s="30" t="s">
        <v>701</v>
      </c>
      <c r="J51" s="30" t="s">
        <v>702</v>
      </c>
      <c r="K51" s="30" t="s">
        <v>269</v>
      </c>
      <c r="L51" s="22" t="s">
        <v>960</v>
      </c>
      <c r="M51" s="26" t="s">
        <v>565</v>
      </c>
      <c r="N51" s="110">
        <f t="shared" si="0"/>
        <v>15</v>
      </c>
      <c r="O51" s="110" t="s">
        <v>566</v>
      </c>
      <c r="P51" s="110">
        <f t="shared" si="1"/>
        <v>15</v>
      </c>
      <c r="Q51" s="110" t="s">
        <v>567</v>
      </c>
      <c r="R51" s="110">
        <f t="shared" si="2"/>
        <v>15</v>
      </c>
      <c r="S51" s="110" t="s">
        <v>571</v>
      </c>
      <c r="T51" s="156">
        <f t="shared" si="3"/>
        <v>10</v>
      </c>
      <c r="U51" s="110" t="s">
        <v>568</v>
      </c>
      <c r="V51" s="110">
        <f t="shared" si="4"/>
        <v>15</v>
      </c>
      <c r="W51" s="110" t="s">
        <v>569</v>
      </c>
      <c r="X51" s="110">
        <f t="shared" si="5"/>
        <v>15</v>
      </c>
      <c r="Y51" s="110" t="s">
        <v>570</v>
      </c>
      <c r="Z51" s="110">
        <f t="shared" si="6"/>
        <v>10</v>
      </c>
      <c r="AA51" s="90">
        <f t="shared" si="12"/>
        <v>95</v>
      </c>
      <c r="AB51" s="91" t="str">
        <f t="shared" si="7"/>
        <v>Moderado</v>
      </c>
      <c r="AC51" s="92" t="s">
        <v>119</v>
      </c>
      <c r="AD51" s="93" t="str">
        <f t="shared" si="8"/>
        <v>Moderado</v>
      </c>
      <c r="AE51" s="94" t="str">
        <f t="shared" si="9"/>
        <v>50</v>
      </c>
      <c r="AF51" s="184">
        <f>AE51/1</f>
        <v>50</v>
      </c>
      <c r="AG51" s="186" t="str">
        <f t="shared" si="11"/>
        <v>Moderado</v>
      </c>
      <c r="AH51" s="182" t="s">
        <v>413</v>
      </c>
      <c r="AI51" s="183" t="s">
        <v>55</v>
      </c>
      <c r="AJ51" s="183" t="s">
        <v>415</v>
      </c>
      <c r="AK51" s="183" t="s">
        <v>52</v>
      </c>
      <c r="AL51" s="625" t="str">
        <f t="shared" si="35"/>
        <v>Extremo</v>
      </c>
      <c r="AM51" s="626"/>
      <c r="AN51" s="181" t="s">
        <v>763</v>
      </c>
    </row>
    <row r="52" spans="2:40" ht="65.25" customHeight="1" x14ac:dyDescent="0.25">
      <c r="B52" s="645"/>
      <c r="C52" s="675"/>
      <c r="D52" s="703" t="str">
        <f>'3-IDENTIFICACIÓN DEL RIESGO'!M34</f>
        <v>Pérdida de documentación en los expedientes de procesos de investigación disciplinaria, en beneficio del o de los investigados.</v>
      </c>
      <c r="E52" s="704"/>
      <c r="F52" s="21" t="s">
        <v>274</v>
      </c>
      <c r="G52" s="30" t="s">
        <v>118</v>
      </c>
      <c r="H52" s="30" t="s">
        <v>703</v>
      </c>
      <c r="I52" s="30" t="s">
        <v>704</v>
      </c>
      <c r="J52" s="30" t="s">
        <v>705</v>
      </c>
      <c r="K52" s="30" t="s">
        <v>257</v>
      </c>
      <c r="L52" s="22" t="s">
        <v>963</v>
      </c>
      <c r="M52" s="26" t="s">
        <v>565</v>
      </c>
      <c r="N52" s="110">
        <f t="shared" si="0"/>
        <v>15</v>
      </c>
      <c r="O52" s="110" t="s">
        <v>566</v>
      </c>
      <c r="P52" s="110">
        <f t="shared" si="1"/>
        <v>15</v>
      </c>
      <c r="Q52" s="110" t="s">
        <v>567</v>
      </c>
      <c r="R52" s="110">
        <f t="shared" si="2"/>
        <v>15</v>
      </c>
      <c r="S52" s="110" t="s">
        <v>122</v>
      </c>
      <c r="T52" s="156">
        <f t="shared" si="3"/>
        <v>15</v>
      </c>
      <c r="U52" s="110" t="s">
        <v>568</v>
      </c>
      <c r="V52" s="110">
        <f t="shared" si="4"/>
        <v>15</v>
      </c>
      <c r="W52" s="110" t="s">
        <v>569</v>
      </c>
      <c r="X52" s="110">
        <f t="shared" si="5"/>
        <v>15</v>
      </c>
      <c r="Y52" s="110" t="s">
        <v>573</v>
      </c>
      <c r="Z52" s="110">
        <f t="shared" si="6"/>
        <v>5</v>
      </c>
      <c r="AA52" s="90">
        <f t="shared" si="12"/>
        <v>95</v>
      </c>
      <c r="AB52" s="91" t="str">
        <f t="shared" si="7"/>
        <v>Moderado</v>
      </c>
      <c r="AC52" s="92" t="s">
        <v>119</v>
      </c>
      <c r="AD52" s="93" t="str">
        <f t="shared" si="8"/>
        <v>Moderado</v>
      </c>
      <c r="AE52" s="94" t="str">
        <f t="shared" si="9"/>
        <v>50</v>
      </c>
      <c r="AF52" s="93">
        <f>AE52/1</f>
        <v>50</v>
      </c>
      <c r="AG52" s="153" t="str">
        <f t="shared" si="11"/>
        <v>Moderado</v>
      </c>
      <c r="AH52" s="70" t="s">
        <v>413</v>
      </c>
      <c r="AI52" s="71" t="s">
        <v>60</v>
      </c>
      <c r="AJ52" s="71" t="s">
        <v>415</v>
      </c>
      <c r="AK52" s="71" t="s">
        <v>52</v>
      </c>
      <c r="AL52" s="629" t="str">
        <f t="shared" ref="AL52:AL63" si="36">IF(OR(AND(AK52="Moderado",AI52="Rara Vez"),AND(AK52="Moderado",AI52="Improbable")),"Moderado",IF(OR(AND(AK52="Mayor",AI52="Improbable"),AND(AK52="Mayor",AI52="Rara Vez"),AND(AK52="Moderado",AI52="Probable"),AND(AK52="Moderado",AI52="Posible")),"Alto",IF(OR(AND(AK52="Moderado",AI52="Casi Seguro"),AND(AK52="Mayor",AI52="Posible"),AND(AK52="Mayor",AI52="Probable"),AND(AK52="Mayor",AI52="Casi Seguro")),"Extremo",IF(AK52="Catastrófico","Extremo"))))</f>
        <v>Extremo</v>
      </c>
      <c r="AM52" s="630"/>
      <c r="AN52" s="95" t="s">
        <v>763</v>
      </c>
    </row>
    <row r="53" spans="2:40" ht="77.25" customHeight="1" x14ac:dyDescent="0.25">
      <c r="B53" s="645"/>
      <c r="C53" s="675"/>
      <c r="D53" s="703" t="str">
        <f>'3-IDENTIFICACIÓN DEL RIESGO'!M35</f>
        <v>Prescripción o caducidad de la acción disciplinaria en favor de los implicados</v>
      </c>
      <c r="E53" s="704"/>
      <c r="F53" s="21" t="s">
        <v>274</v>
      </c>
      <c r="G53" s="30" t="s">
        <v>118</v>
      </c>
      <c r="H53" s="30" t="s">
        <v>706</v>
      </c>
      <c r="I53" s="30" t="s">
        <v>707</v>
      </c>
      <c r="J53" s="30" t="s">
        <v>708</v>
      </c>
      <c r="K53" s="30" t="s">
        <v>967</v>
      </c>
      <c r="L53" s="22" t="s">
        <v>273</v>
      </c>
      <c r="M53" s="26" t="s">
        <v>565</v>
      </c>
      <c r="N53" s="110">
        <f t="shared" si="0"/>
        <v>15</v>
      </c>
      <c r="O53" s="110" t="s">
        <v>566</v>
      </c>
      <c r="P53" s="110">
        <f t="shared" si="1"/>
        <v>15</v>
      </c>
      <c r="Q53" s="110" t="s">
        <v>567</v>
      </c>
      <c r="R53" s="110">
        <f t="shared" si="2"/>
        <v>15</v>
      </c>
      <c r="S53" s="110" t="s">
        <v>571</v>
      </c>
      <c r="T53" s="156">
        <f t="shared" si="3"/>
        <v>10</v>
      </c>
      <c r="U53" s="110" t="s">
        <v>568</v>
      </c>
      <c r="V53" s="110">
        <f t="shared" si="4"/>
        <v>15</v>
      </c>
      <c r="W53" s="110" t="s">
        <v>569</v>
      </c>
      <c r="X53" s="110">
        <f t="shared" si="5"/>
        <v>15</v>
      </c>
      <c r="Y53" s="110" t="s">
        <v>573</v>
      </c>
      <c r="Z53" s="110">
        <f t="shared" si="6"/>
        <v>5</v>
      </c>
      <c r="AA53" s="90">
        <f t="shared" si="12"/>
        <v>90</v>
      </c>
      <c r="AB53" s="91" t="str">
        <f t="shared" si="7"/>
        <v>Moderado</v>
      </c>
      <c r="AC53" s="92" t="s">
        <v>119</v>
      </c>
      <c r="AD53" s="93" t="str">
        <f t="shared" si="8"/>
        <v>Moderado</v>
      </c>
      <c r="AE53" s="94" t="str">
        <f t="shared" si="9"/>
        <v>50</v>
      </c>
      <c r="AF53" s="93">
        <f t="shared" ref="AF53:AF54" si="37">AE53/1</f>
        <v>50</v>
      </c>
      <c r="AG53" s="153" t="str">
        <f t="shared" si="11"/>
        <v>Moderado</v>
      </c>
      <c r="AH53" s="70" t="s">
        <v>413</v>
      </c>
      <c r="AI53" s="71" t="s">
        <v>60</v>
      </c>
      <c r="AJ53" s="71" t="s">
        <v>415</v>
      </c>
      <c r="AK53" s="71" t="s">
        <v>52</v>
      </c>
      <c r="AL53" s="714" t="str">
        <f t="shared" si="36"/>
        <v>Extremo</v>
      </c>
      <c r="AM53" s="715"/>
      <c r="AN53" s="95" t="s">
        <v>763</v>
      </c>
    </row>
    <row r="54" spans="2:40" ht="52.5" customHeight="1" x14ac:dyDescent="0.25">
      <c r="B54" s="646"/>
      <c r="C54" s="676"/>
      <c r="D54" s="703" t="str">
        <f>'3-IDENTIFICACIÓN DEL RIESGO'!M36</f>
        <v>Pérdida o manipulación de  expedientes de historia laboral para beneficio personal o de tercero.</v>
      </c>
      <c r="E54" s="704"/>
      <c r="F54" s="21" t="s">
        <v>270</v>
      </c>
      <c r="G54" s="30" t="s">
        <v>943</v>
      </c>
      <c r="H54" s="30" t="s">
        <v>709</v>
      </c>
      <c r="I54" s="30" t="s">
        <v>710</v>
      </c>
      <c r="J54" s="30" t="s">
        <v>711</v>
      </c>
      <c r="K54" s="30" t="s">
        <v>969</v>
      </c>
      <c r="L54" s="22" t="s">
        <v>968</v>
      </c>
      <c r="M54" s="26" t="s">
        <v>565</v>
      </c>
      <c r="N54" s="110">
        <f t="shared" si="0"/>
        <v>15</v>
      </c>
      <c r="O54" s="110" t="s">
        <v>566</v>
      </c>
      <c r="P54" s="110">
        <f t="shared" si="1"/>
        <v>15</v>
      </c>
      <c r="Q54" s="110" t="s">
        <v>567</v>
      </c>
      <c r="R54" s="110">
        <f t="shared" si="2"/>
        <v>15</v>
      </c>
      <c r="S54" s="110" t="s">
        <v>571</v>
      </c>
      <c r="T54" s="156">
        <f t="shared" si="3"/>
        <v>10</v>
      </c>
      <c r="U54" s="110" t="s">
        <v>568</v>
      </c>
      <c r="V54" s="110">
        <f t="shared" si="4"/>
        <v>15</v>
      </c>
      <c r="W54" s="110" t="s">
        <v>569</v>
      </c>
      <c r="X54" s="110">
        <f t="shared" si="5"/>
        <v>15</v>
      </c>
      <c r="Y54" s="110" t="s">
        <v>570</v>
      </c>
      <c r="Z54" s="110">
        <f t="shared" si="6"/>
        <v>10</v>
      </c>
      <c r="AA54" s="90">
        <f t="shared" si="12"/>
        <v>95</v>
      </c>
      <c r="AB54" s="91" t="str">
        <f t="shared" si="7"/>
        <v>Moderado</v>
      </c>
      <c r="AC54" s="92" t="s">
        <v>119</v>
      </c>
      <c r="AD54" s="93" t="str">
        <f t="shared" si="8"/>
        <v>Moderado</v>
      </c>
      <c r="AE54" s="94" t="str">
        <f t="shared" si="9"/>
        <v>50</v>
      </c>
      <c r="AF54" s="93">
        <f t="shared" si="37"/>
        <v>50</v>
      </c>
      <c r="AG54" s="153" t="str">
        <f t="shared" si="11"/>
        <v>Moderado</v>
      </c>
      <c r="AH54" s="70" t="s">
        <v>413</v>
      </c>
      <c r="AI54" s="71" t="s">
        <v>60</v>
      </c>
      <c r="AJ54" s="71" t="s">
        <v>415</v>
      </c>
      <c r="AK54" s="71" t="s">
        <v>52</v>
      </c>
      <c r="AL54" s="629" t="str">
        <f t="shared" si="36"/>
        <v>Extremo</v>
      </c>
      <c r="AM54" s="630"/>
      <c r="AN54" s="95" t="s">
        <v>763</v>
      </c>
    </row>
    <row r="55" spans="2:40" ht="77.25" customHeight="1" x14ac:dyDescent="0.25">
      <c r="B55" s="644" t="str">
        <f>'3-IDENTIFICACIÓN DEL RIESGO'!B37</f>
        <v>Apoyo Jurídico</v>
      </c>
      <c r="C55" s="674" t="str">
        <f>'3-IDENTIFICACIÓN DEL RIESGO'!D37</f>
        <v>1. Oficina Jurídica</v>
      </c>
      <c r="D55" s="703" t="str">
        <f>'3-IDENTIFICACIÓN DEL RIESGO'!M37</f>
        <v>Emitir conceptos y viabilidades jurídicas para  favorecer intereses propios o de terceros.</v>
      </c>
      <c r="E55" s="704"/>
      <c r="F55" s="21" t="s">
        <v>767</v>
      </c>
      <c r="G55" s="30" t="s">
        <v>768</v>
      </c>
      <c r="H55" s="30" t="s">
        <v>769</v>
      </c>
      <c r="I55" s="30" t="s">
        <v>766</v>
      </c>
      <c r="J55" s="30" t="s">
        <v>770</v>
      </c>
      <c r="K55" s="30" t="s">
        <v>771</v>
      </c>
      <c r="L55" s="22" t="s">
        <v>772</v>
      </c>
      <c r="M55" s="26" t="s">
        <v>565</v>
      </c>
      <c r="N55" s="110">
        <f t="shared" si="0"/>
        <v>15</v>
      </c>
      <c r="O55" s="110" t="s">
        <v>566</v>
      </c>
      <c r="P55" s="110">
        <f t="shared" si="1"/>
        <v>15</v>
      </c>
      <c r="Q55" s="110" t="s">
        <v>567</v>
      </c>
      <c r="R55" s="110">
        <f t="shared" si="2"/>
        <v>15</v>
      </c>
      <c r="S55" s="110" t="s">
        <v>122</v>
      </c>
      <c r="T55" s="156">
        <f t="shared" si="3"/>
        <v>15</v>
      </c>
      <c r="U55" s="110" t="s">
        <v>568</v>
      </c>
      <c r="V55" s="110">
        <f t="shared" si="4"/>
        <v>15</v>
      </c>
      <c r="W55" s="110" t="s">
        <v>569</v>
      </c>
      <c r="X55" s="110">
        <f t="shared" si="5"/>
        <v>15</v>
      </c>
      <c r="Y55" s="110" t="s">
        <v>570</v>
      </c>
      <c r="Z55" s="110">
        <f t="shared" si="6"/>
        <v>10</v>
      </c>
      <c r="AA55" s="90">
        <f t="shared" si="12"/>
        <v>100</v>
      </c>
      <c r="AB55" s="91" t="str">
        <f t="shared" si="7"/>
        <v>Fuerte</v>
      </c>
      <c r="AC55" s="92" t="s">
        <v>132</v>
      </c>
      <c r="AD55" s="93" t="str">
        <f t="shared" si="8"/>
        <v>Fuerte</v>
      </c>
      <c r="AE55" s="94" t="str">
        <f t="shared" si="9"/>
        <v>100</v>
      </c>
      <c r="AF55" s="93">
        <f>AE55/1</f>
        <v>100</v>
      </c>
      <c r="AG55" s="153" t="str">
        <f t="shared" si="11"/>
        <v>Fuerte</v>
      </c>
      <c r="AH55" s="70" t="s">
        <v>413</v>
      </c>
      <c r="AI55" s="71" t="s">
        <v>140</v>
      </c>
      <c r="AJ55" s="71" t="s">
        <v>415</v>
      </c>
      <c r="AK55" s="71" t="s">
        <v>52</v>
      </c>
      <c r="AL55" s="714" t="str">
        <f t="shared" si="36"/>
        <v>Extremo</v>
      </c>
      <c r="AM55" s="715"/>
      <c r="AN55" s="95" t="s">
        <v>763</v>
      </c>
    </row>
    <row r="56" spans="2:40" ht="78" customHeight="1" x14ac:dyDescent="0.25">
      <c r="B56" s="645"/>
      <c r="C56" s="675"/>
      <c r="D56" s="703" t="str">
        <f>'3-IDENTIFICACIÓN DEL RIESGO'!M38</f>
        <v>Aplicación discrecional de normas para favorecer intereses de terceros</v>
      </c>
      <c r="E56" s="704"/>
      <c r="F56" s="21" t="s">
        <v>767</v>
      </c>
      <c r="G56" s="30" t="s">
        <v>768</v>
      </c>
      <c r="H56" s="30" t="s">
        <v>769</v>
      </c>
      <c r="I56" s="30" t="s">
        <v>766</v>
      </c>
      <c r="J56" s="30" t="s">
        <v>770</v>
      </c>
      <c r="K56" s="30" t="s">
        <v>771</v>
      </c>
      <c r="L56" s="22" t="s">
        <v>772</v>
      </c>
      <c r="M56" s="26" t="s">
        <v>565</v>
      </c>
      <c r="N56" s="110">
        <f t="shared" si="0"/>
        <v>15</v>
      </c>
      <c r="O56" s="110" t="s">
        <v>566</v>
      </c>
      <c r="P56" s="110">
        <f t="shared" si="1"/>
        <v>15</v>
      </c>
      <c r="Q56" s="110" t="s">
        <v>567</v>
      </c>
      <c r="R56" s="110">
        <f t="shared" si="2"/>
        <v>15</v>
      </c>
      <c r="S56" s="110" t="s">
        <v>571</v>
      </c>
      <c r="T56" s="156">
        <f t="shared" si="3"/>
        <v>10</v>
      </c>
      <c r="U56" s="110" t="s">
        <v>568</v>
      </c>
      <c r="V56" s="110">
        <f t="shared" si="4"/>
        <v>15</v>
      </c>
      <c r="W56" s="110" t="s">
        <v>569</v>
      </c>
      <c r="X56" s="110">
        <f t="shared" si="5"/>
        <v>15</v>
      </c>
      <c r="Y56" s="110" t="s">
        <v>570</v>
      </c>
      <c r="Z56" s="110">
        <f t="shared" si="6"/>
        <v>10</v>
      </c>
      <c r="AA56" s="90">
        <f t="shared" si="12"/>
        <v>95</v>
      </c>
      <c r="AB56" s="91" t="str">
        <f t="shared" si="7"/>
        <v>Moderado</v>
      </c>
      <c r="AC56" s="92" t="s">
        <v>119</v>
      </c>
      <c r="AD56" s="93" t="str">
        <f t="shared" si="8"/>
        <v>Moderado</v>
      </c>
      <c r="AE56" s="94" t="str">
        <f t="shared" si="9"/>
        <v>50</v>
      </c>
      <c r="AF56" s="93">
        <f>AE56/1</f>
        <v>50</v>
      </c>
      <c r="AG56" s="153" t="str">
        <f t="shared" si="11"/>
        <v>Moderado</v>
      </c>
      <c r="AH56" s="70" t="s">
        <v>413</v>
      </c>
      <c r="AI56" s="71" t="s">
        <v>55</v>
      </c>
      <c r="AJ56" s="71" t="s">
        <v>415</v>
      </c>
      <c r="AK56" s="71" t="s">
        <v>52</v>
      </c>
      <c r="AL56" s="714" t="str">
        <f t="shared" si="36"/>
        <v>Extremo</v>
      </c>
      <c r="AM56" s="715"/>
      <c r="AN56" s="95" t="s">
        <v>763</v>
      </c>
    </row>
    <row r="57" spans="2:40" ht="91.5" customHeight="1" x14ac:dyDescent="0.25">
      <c r="B57" s="645"/>
      <c r="C57" s="675"/>
      <c r="D57" s="703" t="str">
        <f>'3-IDENTIFICACIÓN DEL RIESGO'!M39</f>
        <v>Dilatar o no ejecutar las acciones de cobro coactivo para favorecer intereses propios o de terceros</v>
      </c>
      <c r="E57" s="704"/>
      <c r="F57" s="21" t="s">
        <v>775</v>
      </c>
      <c r="G57" s="30" t="s">
        <v>776</v>
      </c>
      <c r="H57" s="30" t="s">
        <v>777</v>
      </c>
      <c r="I57" s="30" t="s">
        <v>773</v>
      </c>
      <c r="J57" s="30" t="s">
        <v>778</v>
      </c>
      <c r="K57" s="30" t="s">
        <v>771</v>
      </c>
      <c r="L57" s="22" t="s">
        <v>774</v>
      </c>
      <c r="M57" s="26" t="s">
        <v>565</v>
      </c>
      <c r="N57" s="110">
        <f t="shared" si="0"/>
        <v>15</v>
      </c>
      <c r="O57" s="110" t="s">
        <v>566</v>
      </c>
      <c r="P57" s="110">
        <f t="shared" si="1"/>
        <v>15</v>
      </c>
      <c r="Q57" s="110" t="s">
        <v>567</v>
      </c>
      <c r="R57" s="110">
        <f t="shared" si="2"/>
        <v>15</v>
      </c>
      <c r="S57" s="110" t="s">
        <v>122</v>
      </c>
      <c r="T57" s="156">
        <f t="shared" si="3"/>
        <v>15</v>
      </c>
      <c r="U57" s="110" t="s">
        <v>568</v>
      </c>
      <c r="V57" s="110">
        <f t="shared" si="4"/>
        <v>15</v>
      </c>
      <c r="W57" s="110" t="s">
        <v>569</v>
      </c>
      <c r="X57" s="110">
        <f t="shared" si="5"/>
        <v>15</v>
      </c>
      <c r="Y57" s="110" t="s">
        <v>570</v>
      </c>
      <c r="Z57" s="110">
        <f t="shared" si="6"/>
        <v>10</v>
      </c>
      <c r="AA57" s="90">
        <f t="shared" si="12"/>
        <v>100</v>
      </c>
      <c r="AB57" s="91" t="str">
        <f t="shared" si="7"/>
        <v>Fuerte</v>
      </c>
      <c r="AC57" s="92" t="s">
        <v>132</v>
      </c>
      <c r="AD57" s="93" t="str">
        <f t="shared" si="8"/>
        <v>Fuerte</v>
      </c>
      <c r="AE57" s="94" t="str">
        <f t="shared" si="9"/>
        <v>100</v>
      </c>
      <c r="AF57" s="93">
        <f>AE57/1</f>
        <v>100</v>
      </c>
      <c r="AG57" s="153" t="str">
        <f t="shared" si="11"/>
        <v>Fuerte</v>
      </c>
      <c r="AH57" s="70" t="s">
        <v>413</v>
      </c>
      <c r="AI57" s="71" t="s">
        <v>140</v>
      </c>
      <c r="AJ57" s="71" t="s">
        <v>415</v>
      </c>
      <c r="AK57" s="71" t="s">
        <v>61</v>
      </c>
      <c r="AL57" s="714" t="str">
        <f t="shared" si="36"/>
        <v>Alto</v>
      </c>
      <c r="AM57" s="715"/>
      <c r="AN57" s="95" t="s">
        <v>763</v>
      </c>
    </row>
    <row r="58" spans="2:40" ht="91.5" customHeight="1" x14ac:dyDescent="0.25">
      <c r="B58" s="646"/>
      <c r="C58" s="676"/>
      <c r="D58" s="703" t="str">
        <f>'3-IDENTIFICACIÓN DEL RIESGO'!M40</f>
        <v>Orientar  la defensa jurídica de la ANT o algunas de sus actuaciones en perjuicio de sus intereses para favorecer a un tercero.</v>
      </c>
      <c r="E58" s="704"/>
      <c r="F58" s="21" t="s">
        <v>775</v>
      </c>
      <c r="G58" s="30" t="s">
        <v>781</v>
      </c>
      <c r="H58" s="30" t="s">
        <v>782</v>
      </c>
      <c r="I58" s="30" t="s">
        <v>779</v>
      </c>
      <c r="J58" s="30" t="s">
        <v>778</v>
      </c>
      <c r="K58" s="30" t="s">
        <v>771</v>
      </c>
      <c r="L58" s="22" t="s">
        <v>780</v>
      </c>
      <c r="M58" s="26" t="s">
        <v>565</v>
      </c>
      <c r="N58" s="110">
        <f t="shared" si="0"/>
        <v>15</v>
      </c>
      <c r="O58" s="110" t="s">
        <v>566</v>
      </c>
      <c r="P58" s="110">
        <f t="shared" si="1"/>
        <v>15</v>
      </c>
      <c r="Q58" s="110" t="s">
        <v>567</v>
      </c>
      <c r="R58" s="110">
        <f t="shared" si="2"/>
        <v>15</v>
      </c>
      <c r="S58" s="110" t="s">
        <v>122</v>
      </c>
      <c r="T58" s="156">
        <f t="shared" si="3"/>
        <v>15</v>
      </c>
      <c r="U58" s="110" t="s">
        <v>568</v>
      </c>
      <c r="V58" s="110">
        <f t="shared" si="4"/>
        <v>15</v>
      </c>
      <c r="W58" s="110" t="s">
        <v>569</v>
      </c>
      <c r="X58" s="110">
        <f t="shared" si="5"/>
        <v>15</v>
      </c>
      <c r="Y58" s="110" t="s">
        <v>570</v>
      </c>
      <c r="Z58" s="110">
        <f t="shared" si="6"/>
        <v>10</v>
      </c>
      <c r="AA58" s="90">
        <f t="shared" si="12"/>
        <v>100</v>
      </c>
      <c r="AB58" s="91" t="str">
        <f t="shared" si="7"/>
        <v>Fuerte</v>
      </c>
      <c r="AC58" s="92" t="s">
        <v>132</v>
      </c>
      <c r="AD58" s="93" t="str">
        <f t="shared" si="8"/>
        <v>Fuerte</v>
      </c>
      <c r="AE58" s="94" t="str">
        <f t="shared" si="9"/>
        <v>100</v>
      </c>
      <c r="AF58" s="93">
        <f>AE58/1</f>
        <v>100</v>
      </c>
      <c r="AG58" s="153" t="str">
        <f t="shared" si="11"/>
        <v>Fuerte</v>
      </c>
      <c r="AH58" s="70" t="s">
        <v>413</v>
      </c>
      <c r="AI58" s="71" t="s">
        <v>140</v>
      </c>
      <c r="AJ58" s="71" t="s">
        <v>415</v>
      </c>
      <c r="AK58" s="71" t="s">
        <v>52</v>
      </c>
      <c r="AL58" s="714" t="str">
        <f t="shared" si="36"/>
        <v>Extremo</v>
      </c>
      <c r="AM58" s="715"/>
      <c r="AN58" s="95" t="s">
        <v>763</v>
      </c>
    </row>
    <row r="59" spans="2:40" ht="226.5" customHeight="1" x14ac:dyDescent="0.25">
      <c r="B59" s="644" t="str">
        <f>'3-IDENTIFICACIÓN DEL RIESGO'!B41</f>
        <v>Adquisición de Bienes y Servicios</v>
      </c>
      <c r="C59" s="674" t="str">
        <f>'3-IDENTIFICACIÓN DEL RIESGO'!D41</f>
        <v>1. Subdirección Administrativa y Financiera
2. Secretaría General</v>
      </c>
      <c r="D59" s="703" t="str">
        <f>'3-IDENTIFICACIÓN DEL RIESGO'!M41</f>
        <v>Celebración indebida de contratos en beneficio particular o un tercero</v>
      </c>
      <c r="E59" s="704"/>
      <c r="F59" s="21" t="s">
        <v>764</v>
      </c>
      <c r="G59" s="30" t="s">
        <v>281</v>
      </c>
      <c r="H59" s="30" t="s">
        <v>712</v>
      </c>
      <c r="I59" s="30" t="s">
        <v>713</v>
      </c>
      <c r="J59" s="30" t="s">
        <v>714</v>
      </c>
      <c r="K59" s="30" t="s">
        <v>715</v>
      </c>
      <c r="L59" s="22" t="s">
        <v>280</v>
      </c>
      <c r="M59" s="26" t="s">
        <v>565</v>
      </c>
      <c r="N59" s="110">
        <f t="shared" si="0"/>
        <v>15</v>
      </c>
      <c r="O59" s="110" t="s">
        <v>566</v>
      </c>
      <c r="P59" s="110">
        <f t="shared" si="1"/>
        <v>15</v>
      </c>
      <c r="Q59" s="110" t="s">
        <v>567</v>
      </c>
      <c r="R59" s="110">
        <f t="shared" si="2"/>
        <v>15</v>
      </c>
      <c r="S59" s="110" t="s">
        <v>122</v>
      </c>
      <c r="T59" s="156">
        <f t="shared" si="3"/>
        <v>15</v>
      </c>
      <c r="U59" s="110" t="s">
        <v>568</v>
      </c>
      <c r="V59" s="110">
        <f t="shared" si="4"/>
        <v>15</v>
      </c>
      <c r="W59" s="110" t="s">
        <v>569</v>
      </c>
      <c r="X59" s="110">
        <f t="shared" si="5"/>
        <v>15</v>
      </c>
      <c r="Y59" s="110" t="s">
        <v>570</v>
      </c>
      <c r="Z59" s="110">
        <f t="shared" si="6"/>
        <v>10</v>
      </c>
      <c r="AA59" s="90">
        <f t="shared" si="12"/>
        <v>100</v>
      </c>
      <c r="AB59" s="91" t="str">
        <f t="shared" si="7"/>
        <v>Fuerte</v>
      </c>
      <c r="AC59" s="92" t="s">
        <v>132</v>
      </c>
      <c r="AD59" s="93" t="str">
        <f t="shared" si="8"/>
        <v>Fuerte</v>
      </c>
      <c r="AE59" s="94" t="str">
        <f t="shared" si="9"/>
        <v>100</v>
      </c>
      <c r="AF59" s="93">
        <f>AE59/1</f>
        <v>100</v>
      </c>
      <c r="AG59" s="153" t="str">
        <f t="shared" si="11"/>
        <v>Fuerte</v>
      </c>
      <c r="AH59" s="70" t="s">
        <v>413</v>
      </c>
      <c r="AI59" s="71" t="s">
        <v>140</v>
      </c>
      <c r="AJ59" s="71" t="s">
        <v>415</v>
      </c>
      <c r="AK59" s="71" t="s">
        <v>52</v>
      </c>
      <c r="AL59" s="714" t="str">
        <f t="shared" si="36"/>
        <v>Extremo</v>
      </c>
      <c r="AM59" s="715"/>
      <c r="AN59" s="95" t="s">
        <v>763</v>
      </c>
    </row>
    <row r="60" spans="2:40" ht="199.5" customHeight="1" x14ac:dyDescent="0.25">
      <c r="B60" s="646"/>
      <c r="C60" s="676"/>
      <c r="D60" s="703" t="str">
        <f>'3-IDENTIFICACIÓN DEL RIESGO'!M42</f>
        <v>Aprobación informes y pagos de contratistas con conocimiento  del incumplimiento del objeto y/o obligaciones contractuales en beneficio particular o de terceros.</v>
      </c>
      <c r="E60" s="704"/>
      <c r="F60" s="21" t="s">
        <v>293</v>
      </c>
      <c r="G60" s="30" t="s">
        <v>294</v>
      </c>
      <c r="H60" s="30" t="s">
        <v>716</v>
      </c>
      <c r="I60" s="30" t="s">
        <v>717</v>
      </c>
      <c r="J60" s="30" t="s">
        <v>718</v>
      </c>
      <c r="K60" s="30" t="s">
        <v>292</v>
      </c>
      <c r="L60" s="22" t="s">
        <v>291</v>
      </c>
      <c r="M60" s="26" t="s">
        <v>565</v>
      </c>
      <c r="N60" s="110">
        <f t="shared" si="0"/>
        <v>15</v>
      </c>
      <c r="O60" s="110" t="s">
        <v>566</v>
      </c>
      <c r="P60" s="110">
        <f t="shared" si="1"/>
        <v>15</v>
      </c>
      <c r="Q60" s="110" t="s">
        <v>567</v>
      </c>
      <c r="R60" s="110">
        <f t="shared" si="2"/>
        <v>15</v>
      </c>
      <c r="S60" s="110" t="s">
        <v>122</v>
      </c>
      <c r="T60" s="156">
        <f t="shared" si="3"/>
        <v>15</v>
      </c>
      <c r="U60" s="110" t="s">
        <v>568</v>
      </c>
      <c r="V60" s="110">
        <f t="shared" si="4"/>
        <v>15</v>
      </c>
      <c r="W60" s="110" t="s">
        <v>569</v>
      </c>
      <c r="X60" s="110">
        <f t="shared" si="5"/>
        <v>15</v>
      </c>
      <c r="Y60" s="110" t="s">
        <v>570</v>
      </c>
      <c r="Z60" s="110">
        <f t="shared" si="6"/>
        <v>10</v>
      </c>
      <c r="AA60" s="90">
        <f t="shared" si="12"/>
        <v>100</v>
      </c>
      <c r="AB60" s="91" t="str">
        <f t="shared" si="7"/>
        <v>Fuerte</v>
      </c>
      <c r="AC60" s="92" t="s">
        <v>132</v>
      </c>
      <c r="AD60" s="93" t="str">
        <f t="shared" si="8"/>
        <v>Fuerte</v>
      </c>
      <c r="AE60" s="94" t="str">
        <f t="shared" si="9"/>
        <v>100</v>
      </c>
      <c r="AF60" s="93">
        <f t="shared" ref="AF60:AF63" si="38">AE60/1</f>
        <v>100</v>
      </c>
      <c r="AG60" s="153" t="str">
        <f t="shared" si="11"/>
        <v>Fuerte</v>
      </c>
      <c r="AH60" s="70" t="s">
        <v>413</v>
      </c>
      <c r="AI60" s="71" t="s">
        <v>140</v>
      </c>
      <c r="AJ60" s="71" t="s">
        <v>415</v>
      </c>
      <c r="AK60" s="71" t="s">
        <v>52</v>
      </c>
      <c r="AL60" s="629" t="str">
        <f t="shared" si="36"/>
        <v>Extremo</v>
      </c>
      <c r="AM60" s="630"/>
      <c r="AN60" s="95" t="s">
        <v>763</v>
      </c>
    </row>
    <row r="61" spans="2:40" ht="63" customHeight="1" x14ac:dyDescent="0.25">
      <c r="B61" s="644" t="str">
        <f>'3-IDENTIFICACIÓN DEL RIESGO'!B43</f>
        <v>Administración de Bienes y Servicios</v>
      </c>
      <c r="C61" s="674" t="str">
        <f>'3-IDENTIFICACIÓN DEL RIESGO'!D43</f>
        <v>1. Subdirección Administrativa y Financiera
2. Secretaría General</v>
      </c>
      <c r="D61" s="703" t="str">
        <f>'3-IDENTIFICACIÓN DEL RIESGO'!M43</f>
        <v>Pérdida o uso indebido de bienes devolutivos de la ANT para beneficio personal o de tercero</v>
      </c>
      <c r="E61" s="704"/>
      <c r="F61" s="21" t="s">
        <v>309</v>
      </c>
      <c r="G61" s="30" t="s">
        <v>139</v>
      </c>
      <c r="H61" s="30" t="s">
        <v>719</v>
      </c>
      <c r="I61" s="30" t="s">
        <v>720</v>
      </c>
      <c r="J61" s="30" t="s">
        <v>721</v>
      </c>
      <c r="K61" s="30" t="s">
        <v>975</v>
      </c>
      <c r="L61" s="22" t="s">
        <v>974</v>
      </c>
      <c r="M61" s="26" t="s">
        <v>565</v>
      </c>
      <c r="N61" s="110">
        <f t="shared" si="0"/>
        <v>15</v>
      </c>
      <c r="O61" s="110" t="s">
        <v>566</v>
      </c>
      <c r="P61" s="110">
        <f t="shared" si="1"/>
        <v>15</v>
      </c>
      <c r="Q61" s="110" t="s">
        <v>567</v>
      </c>
      <c r="R61" s="110">
        <f t="shared" si="2"/>
        <v>15</v>
      </c>
      <c r="S61" s="110" t="s">
        <v>122</v>
      </c>
      <c r="T61" s="156">
        <f t="shared" si="3"/>
        <v>15</v>
      </c>
      <c r="U61" s="110" t="s">
        <v>568</v>
      </c>
      <c r="V61" s="110">
        <f t="shared" si="4"/>
        <v>15</v>
      </c>
      <c r="W61" s="110" t="s">
        <v>569</v>
      </c>
      <c r="X61" s="110">
        <f t="shared" si="5"/>
        <v>15</v>
      </c>
      <c r="Y61" s="110" t="s">
        <v>570</v>
      </c>
      <c r="Z61" s="110">
        <f t="shared" si="6"/>
        <v>10</v>
      </c>
      <c r="AA61" s="90">
        <f t="shared" si="12"/>
        <v>100</v>
      </c>
      <c r="AB61" s="91" t="str">
        <f t="shared" si="7"/>
        <v>Fuerte</v>
      </c>
      <c r="AC61" s="92" t="s">
        <v>132</v>
      </c>
      <c r="AD61" s="93" t="str">
        <f t="shared" si="8"/>
        <v>Fuerte</v>
      </c>
      <c r="AE61" s="94" t="str">
        <f t="shared" si="9"/>
        <v>100</v>
      </c>
      <c r="AF61" s="93">
        <f t="shared" si="38"/>
        <v>100</v>
      </c>
      <c r="AG61" s="153" t="str">
        <f t="shared" si="11"/>
        <v>Fuerte</v>
      </c>
      <c r="AH61" s="70" t="s">
        <v>413</v>
      </c>
      <c r="AI61" s="71" t="s">
        <v>140</v>
      </c>
      <c r="AJ61" s="71" t="s">
        <v>415</v>
      </c>
      <c r="AK61" s="71" t="s">
        <v>52</v>
      </c>
      <c r="AL61" s="714" t="str">
        <f t="shared" si="36"/>
        <v>Extremo</v>
      </c>
      <c r="AM61" s="715"/>
      <c r="AN61" s="95" t="s">
        <v>763</v>
      </c>
    </row>
    <row r="62" spans="2:40" ht="98.25" customHeight="1" x14ac:dyDescent="0.25">
      <c r="B62" s="646"/>
      <c r="C62" s="676"/>
      <c r="D62" s="703" t="str">
        <f>'3-IDENTIFICACIÓN DEL RIESGO'!M44</f>
        <v>Pérdida o manipulación de expedientes con información institucional beneficio particular o de un tercero</v>
      </c>
      <c r="E62" s="704"/>
      <c r="F62" s="21" t="s">
        <v>303</v>
      </c>
      <c r="G62" s="30" t="s">
        <v>722</v>
      </c>
      <c r="H62" s="30" t="s">
        <v>723</v>
      </c>
      <c r="I62" s="30" t="s">
        <v>724</v>
      </c>
      <c r="J62" s="30" t="s">
        <v>725</v>
      </c>
      <c r="K62" s="30" t="s">
        <v>978</v>
      </c>
      <c r="L62" s="22" t="s">
        <v>977</v>
      </c>
      <c r="M62" s="26" t="s">
        <v>565</v>
      </c>
      <c r="N62" s="110">
        <f t="shared" si="0"/>
        <v>15</v>
      </c>
      <c r="O62" s="110" t="s">
        <v>566</v>
      </c>
      <c r="P62" s="110">
        <f t="shared" si="1"/>
        <v>15</v>
      </c>
      <c r="Q62" s="110" t="s">
        <v>567</v>
      </c>
      <c r="R62" s="110">
        <f t="shared" si="2"/>
        <v>15</v>
      </c>
      <c r="S62" s="110" t="s">
        <v>122</v>
      </c>
      <c r="T62" s="156">
        <f t="shared" si="3"/>
        <v>15</v>
      </c>
      <c r="U62" s="110" t="s">
        <v>568</v>
      </c>
      <c r="V62" s="110">
        <f t="shared" si="4"/>
        <v>15</v>
      </c>
      <c r="W62" s="110" t="s">
        <v>569</v>
      </c>
      <c r="X62" s="110">
        <f t="shared" si="5"/>
        <v>15</v>
      </c>
      <c r="Y62" s="110" t="s">
        <v>570</v>
      </c>
      <c r="Z62" s="110">
        <f t="shared" si="6"/>
        <v>10</v>
      </c>
      <c r="AA62" s="90">
        <f t="shared" si="12"/>
        <v>100</v>
      </c>
      <c r="AB62" s="91" t="str">
        <f t="shared" si="7"/>
        <v>Fuerte</v>
      </c>
      <c r="AC62" s="92" t="s">
        <v>132</v>
      </c>
      <c r="AD62" s="93" t="str">
        <f t="shared" si="8"/>
        <v>Fuerte</v>
      </c>
      <c r="AE62" s="94" t="str">
        <f t="shared" si="9"/>
        <v>100</v>
      </c>
      <c r="AF62" s="93">
        <f t="shared" si="38"/>
        <v>100</v>
      </c>
      <c r="AG62" s="153" t="str">
        <f t="shared" si="11"/>
        <v>Fuerte</v>
      </c>
      <c r="AH62" s="70" t="s">
        <v>413</v>
      </c>
      <c r="AI62" s="71" t="s">
        <v>60</v>
      </c>
      <c r="AJ62" s="71" t="s">
        <v>415</v>
      </c>
      <c r="AK62" s="71" t="s">
        <v>52</v>
      </c>
      <c r="AL62" s="629" t="str">
        <f t="shared" si="36"/>
        <v>Extremo</v>
      </c>
      <c r="AM62" s="630"/>
      <c r="AN62" s="95" t="s">
        <v>763</v>
      </c>
    </row>
    <row r="63" spans="2:40" ht="92.25" customHeight="1" thickBot="1" x14ac:dyDescent="0.3">
      <c r="B63" s="33" t="str">
        <f>'3-IDENTIFICACIÓN DEL RIESGO'!B45</f>
        <v>Gestión Financiera</v>
      </c>
      <c r="C63" s="18" t="str">
        <f>'3-IDENTIFICACIÓN DEL RIESGO'!D45</f>
        <v xml:space="preserve">1. Secretaría General
2. Subdirección Administrativa y Financiera
3. Oficina de Planeación
4. Subdirección de administracion de tierras de la nación </v>
      </c>
      <c r="D63" s="716" t="str">
        <f>'3-IDENTIFICACIÓN DEL RIESGO'!M45</f>
        <v>Constitución de obligaciones y/o pagos realizados por la ANT, sin el cumplimiento de requisitos legales, presupuestales y contables, en beneficio de un particular.</v>
      </c>
      <c r="E63" s="717"/>
      <c r="F63" s="23" t="s">
        <v>314</v>
      </c>
      <c r="G63" s="24" t="s">
        <v>118</v>
      </c>
      <c r="H63" s="24" t="s">
        <v>726</v>
      </c>
      <c r="I63" s="24" t="s">
        <v>727</v>
      </c>
      <c r="J63" s="24" t="s">
        <v>728</v>
      </c>
      <c r="K63" s="24" t="s">
        <v>729</v>
      </c>
      <c r="L63" s="25" t="s">
        <v>378</v>
      </c>
      <c r="M63" s="27" t="s">
        <v>565</v>
      </c>
      <c r="N63" s="28">
        <f t="shared" si="0"/>
        <v>15</v>
      </c>
      <c r="O63" s="28" t="s">
        <v>566</v>
      </c>
      <c r="P63" s="28">
        <f t="shared" si="1"/>
        <v>15</v>
      </c>
      <c r="Q63" s="28" t="s">
        <v>567</v>
      </c>
      <c r="R63" s="28">
        <f t="shared" si="2"/>
        <v>15</v>
      </c>
      <c r="S63" s="28" t="s">
        <v>571</v>
      </c>
      <c r="T63" s="34">
        <f t="shared" si="3"/>
        <v>10</v>
      </c>
      <c r="U63" s="28" t="s">
        <v>568</v>
      </c>
      <c r="V63" s="28">
        <f t="shared" si="4"/>
        <v>15</v>
      </c>
      <c r="W63" s="28" t="s">
        <v>569</v>
      </c>
      <c r="X63" s="28">
        <f t="shared" si="5"/>
        <v>15</v>
      </c>
      <c r="Y63" s="28" t="s">
        <v>570</v>
      </c>
      <c r="Z63" s="28">
        <f t="shared" si="6"/>
        <v>10</v>
      </c>
      <c r="AA63" s="96">
        <f t="shared" si="12"/>
        <v>95</v>
      </c>
      <c r="AB63" s="97" t="str">
        <f t="shared" si="7"/>
        <v>Moderado</v>
      </c>
      <c r="AC63" s="98" t="s">
        <v>119</v>
      </c>
      <c r="AD63" s="99" t="str">
        <f t="shared" si="8"/>
        <v>Moderado</v>
      </c>
      <c r="AE63" s="100" t="str">
        <f t="shared" si="9"/>
        <v>50</v>
      </c>
      <c r="AF63" s="99">
        <f t="shared" si="38"/>
        <v>50</v>
      </c>
      <c r="AG63" s="154" t="str">
        <f t="shared" si="11"/>
        <v>Moderado</v>
      </c>
      <c r="AH63" s="72" t="s">
        <v>413</v>
      </c>
      <c r="AI63" s="73" t="s">
        <v>51</v>
      </c>
      <c r="AJ63" s="73" t="s">
        <v>415</v>
      </c>
      <c r="AK63" s="73" t="s">
        <v>52</v>
      </c>
      <c r="AL63" s="718" t="str">
        <f t="shared" si="36"/>
        <v>Extremo</v>
      </c>
      <c r="AM63" s="719"/>
      <c r="AN63" s="101" t="s">
        <v>763</v>
      </c>
    </row>
    <row r="64" spans="2:40" ht="19.5" thickTop="1" x14ac:dyDescent="0.3">
      <c r="B64" s="102"/>
      <c r="C64" s="45"/>
      <c r="D64" s="45"/>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103"/>
      <c r="AG64" s="103"/>
      <c r="AH64" s="46"/>
      <c r="AI64" s="46"/>
      <c r="AJ64" s="46"/>
      <c r="AK64" s="46"/>
      <c r="AL64" s="47"/>
      <c r="AM64" s="47"/>
      <c r="AN64" s="104"/>
    </row>
    <row r="65" spans="2:40" x14ac:dyDescent="0.25">
      <c r="B65" s="102"/>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105"/>
      <c r="AG65" s="105"/>
      <c r="AH65" s="47"/>
      <c r="AI65" s="47"/>
      <c r="AJ65" s="47"/>
      <c r="AK65" s="47"/>
      <c r="AL65" s="47"/>
      <c r="AM65" s="47"/>
      <c r="AN65" s="104"/>
    </row>
    <row r="66" spans="2:40" ht="42.75" customHeight="1" thickBot="1" x14ac:dyDescent="0.3">
      <c r="B66" s="106"/>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8"/>
      <c r="AG66" s="108"/>
      <c r="AH66" s="107"/>
      <c r="AI66" s="107"/>
      <c r="AJ66" s="107"/>
      <c r="AK66" s="107"/>
      <c r="AL66" s="107"/>
      <c r="AM66" s="107"/>
      <c r="AN66" s="109"/>
    </row>
    <row r="67" spans="2:40" ht="15.75" thickTop="1" x14ac:dyDescent="0.25"/>
  </sheetData>
  <sheetProtection algorithmName="SHA-512" hashValue="xGhIbKu7urLE3jjRHntMFNnL2CuugZ6bP4wz7jxa8xzDjXqA1NbZ2BvNGsf4n9Pa6mzpe7rx93FVFpUmzU6RlQ==" saltValue="6g8i8lU7UVTmh1Ura01VNg==" spinCount="100000" sheet="1" objects="1" scenarios="1"/>
  <dataConsolidate/>
  <mergeCells count="251">
    <mergeCell ref="W29:W31"/>
    <mergeCell ref="Y29:Y31"/>
    <mergeCell ref="Z29:Z31"/>
    <mergeCell ref="AI19:AI21"/>
    <mergeCell ref="AJ19:AJ21"/>
    <mergeCell ref="AK19:AK21"/>
    <mergeCell ref="AL44:AM45"/>
    <mergeCell ref="AN44:AN45"/>
    <mergeCell ref="D44:E45"/>
    <mergeCell ref="C29:C45"/>
    <mergeCell ref="B29:B45"/>
    <mergeCell ref="AF44:AF45"/>
    <mergeCell ref="AG44:AG45"/>
    <mergeCell ref="AH44:AH45"/>
    <mergeCell ref="AI44:AI45"/>
    <mergeCell ref="AC29:AC31"/>
    <mergeCell ref="AD29:AD31"/>
    <mergeCell ref="AE29:AE31"/>
    <mergeCell ref="D32:E34"/>
    <mergeCell ref="AF32:AF34"/>
    <mergeCell ref="AG32:AG34"/>
    <mergeCell ref="AH32:AH34"/>
    <mergeCell ref="AI32:AI34"/>
    <mergeCell ref="AJ32:AJ34"/>
    <mergeCell ref="T29:T31"/>
    <mergeCell ref="U29:U31"/>
    <mergeCell ref="V29:V31"/>
    <mergeCell ref="M9:AB9"/>
    <mergeCell ref="AI9:AI11"/>
    <mergeCell ref="AJ9:AJ11"/>
    <mergeCell ref="AC10:AC11"/>
    <mergeCell ref="AL16:AM16"/>
    <mergeCell ref="AG14:AG15"/>
    <mergeCell ref="AA29:AA31"/>
    <mergeCell ref="AB29:AB31"/>
    <mergeCell ref="AN19:AN21"/>
    <mergeCell ref="AL26:AM26"/>
    <mergeCell ref="R29:R31"/>
    <mergeCell ref="S29:S31"/>
    <mergeCell ref="AF24:AF25"/>
    <mergeCell ref="AG24:AG25"/>
    <mergeCell ref="AL27:AM28"/>
    <mergeCell ref="AH24:AH25"/>
    <mergeCell ref="AI24:AI25"/>
    <mergeCell ref="AF27:AF28"/>
    <mergeCell ref="AG27:AG28"/>
    <mergeCell ref="AJ27:AJ28"/>
    <mergeCell ref="AK27:AK28"/>
    <mergeCell ref="AF19:AF21"/>
    <mergeCell ref="AG19:AG21"/>
    <mergeCell ref="AH19:AH21"/>
    <mergeCell ref="AL13:AM13"/>
    <mergeCell ref="AH14:AH15"/>
    <mergeCell ref="AI14:AI15"/>
    <mergeCell ref="AJ14:AJ15"/>
    <mergeCell ref="AK14:AK15"/>
    <mergeCell ref="AH17:AH18"/>
    <mergeCell ref="Y10:Z10"/>
    <mergeCell ref="AA10:AA11"/>
    <mergeCell ref="AB10:AB11"/>
    <mergeCell ref="D16:E16"/>
    <mergeCell ref="C13:C15"/>
    <mergeCell ref="D13:E13"/>
    <mergeCell ref="D50:E50"/>
    <mergeCell ref="B46:B49"/>
    <mergeCell ref="C46:C49"/>
    <mergeCell ref="B27:B28"/>
    <mergeCell ref="C27:C28"/>
    <mergeCell ref="D27:E28"/>
    <mergeCell ref="D29:E31"/>
    <mergeCell ref="D43:E43"/>
    <mergeCell ref="D35:E37"/>
    <mergeCell ref="D38:E40"/>
    <mergeCell ref="D41:E42"/>
    <mergeCell ref="D48:E49"/>
    <mergeCell ref="D46:E47"/>
    <mergeCell ref="D24:E25"/>
    <mergeCell ref="D14:E15"/>
    <mergeCell ref="D19:E21"/>
    <mergeCell ref="B23:B26"/>
    <mergeCell ref="C23:C26"/>
    <mergeCell ref="D23:E23"/>
    <mergeCell ref="AL55:AM55"/>
    <mergeCell ref="D56:E56"/>
    <mergeCell ref="AL56:AM56"/>
    <mergeCell ref="D57:E57"/>
    <mergeCell ref="D63:E63"/>
    <mergeCell ref="AL63:AM63"/>
    <mergeCell ref="B61:B62"/>
    <mergeCell ref="C61:C62"/>
    <mergeCell ref="D61:E61"/>
    <mergeCell ref="AL61:AM61"/>
    <mergeCell ref="D62:E62"/>
    <mergeCell ref="AL62:AM62"/>
    <mergeCell ref="AL57:AM57"/>
    <mergeCell ref="D58:E58"/>
    <mergeCell ref="AL58:AM58"/>
    <mergeCell ref="B59:B60"/>
    <mergeCell ref="C59:C60"/>
    <mergeCell ref="D59:E59"/>
    <mergeCell ref="AL59:AM59"/>
    <mergeCell ref="D60:E60"/>
    <mergeCell ref="AL60:AM60"/>
    <mergeCell ref="B55:B58"/>
    <mergeCell ref="C55:C58"/>
    <mergeCell ref="D55:E55"/>
    <mergeCell ref="B51:B54"/>
    <mergeCell ref="C51:C54"/>
    <mergeCell ref="D52:E52"/>
    <mergeCell ref="AL52:AM52"/>
    <mergeCell ref="D53:E53"/>
    <mergeCell ref="AL53:AM53"/>
    <mergeCell ref="D54:E54"/>
    <mergeCell ref="AL54:AM54"/>
    <mergeCell ref="D51:E51"/>
    <mergeCell ref="AF46:AF47"/>
    <mergeCell ref="AG46:AG47"/>
    <mergeCell ref="AF48:AF49"/>
    <mergeCell ref="AG48:AG49"/>
    <mergeCell ref="AH38:AH40"/>
    <mergeCell ref="AI38:AI40"/>
    <mergeCell ref="AJ38:AJ40"/>
    <mergeCell ref="AK38:AK40"/>
    <mergeCell ref="AH41:AH42"/>
    <mergeCell ref="AI41:AI42"/>
    <mergeCell ref="AF41:AF42"/>
    <mergeCell ref="AG41:AG42"/>
    <mergeCell ref="AH46:AH47"/>
    <mergeCell ref="AI46:AI47"/>
    <mergeCell ref="AJ46:AJ47"/>
    <mergeCell ref="AK46:AK47"/>
    <mergeCell ref="AJ44:AJ45"/>
    <mergeCell ref="AK44:AK45"/>
    <mergeCell ref="AL43:AM43"/>
    <mergeCell ref="AG29:AG31"/>
    <mergeCell ref="AF35:AF37"/>
    <mergeCell ref="AG35:AG37"/>
    <mergeCell ref="AF38:AF40"/>
    <mergeCell ref="AG38:AG40"/>
    <mergeCell ref="D26:E26"/>
    <mergeCell ref="AH27:AH28"/>
    <mergeCell ref="AI27:AI28"/>
    <mergeCell ref="AI29:AI31"/>
    <mergeCell ref="AF29:AF31"/>
    <mergeCell ref="F29:F31"/>
    <mergeCell ref="G29:G31"/>
    <mergeCell ref="H29:H31"/>
    <mergeCell ref="I29:I31"/>
    <mergeCell ref="J29:J31"/>
    <mergeCell ref="K29:K31"/>
    <mergeCell ref="L29:L31"/>
    <mergeCell ref="M29:M31"/>
    <mergeCell ref="N29:N31"/>
    <mergeCell ref="O29:O31"/>
    <mergeCell ref="P29:P31"/>
    <mergeCell ref="Q29:Q31"/>
    <mergeCell ref="X29:X31"/>
    <mergeCell ref="AL19:AM21"/>
    <mergeCell ref="AF14:AF15"/>
    <mergeCell ref="AF17:AF18"/>
    <mergeCell ref="AN27:AN28"/>
    <mergeCell ref="F9:L9"/>
    <mergeCell ref="AJ24:AJ25"/>
    <mergeCell ref="AK24:AK25"/>
    <mergeCell ref="AL24:AM25"/>
    <mergeCell ref="AN24:AN25"/>
    <mergeCell ref="AL23:AM23"/>
    <mergeCell ref="AN17:AN18"/>
    <mergeCell ref="AN9:AN11"/>
    <mergeCell ref="AL14:AM15"/>
    <mergeCell ref="AN14:AN15"/>
    <mergeCell ref="L10:L11"/>
    <mergeCell ref="M10:N10"/>
    <mergeCell ref="O10:P10"/>
    <mergeCell ref="W10:X10"/>
    <mergeCell ref="Q10:R10"/>
    <mergeCell ref="S10:T10"/>
    <mergeCell ref="U10:V10"/>
    <mergeCell ref="G10:G11"/>
    <mergeCell ref="AD9:AE10"/>
    <mergeCell ref="AF9:AG10"/>
    <mergeCell ref="AN4:AN5"/>
    <mergeCell ref="D5:E5"/>
    <mergeCell ref="F5:AK5"/>
    <mergeCell ref="B6:AN6"/>
    <mergeCell ref="B7:AN7"/>
    <mergeCell ref="B8:AN8"/>
    <mergeCell ref="B2:C5"/>
    <mergeCell ref="D2:E2"/>
    <mergeCell ref="F2:AK2"/>
    <mergeCell ref="AL2:AM2"/>
    <mergeCell ref="D3:E3"/>
    <mergeCell ref="F3:AK3"/>
    <mergeCell ref="AL3:AM3"/>
    <mergeCell ref="D4:E4"/>
    <mergeCell ref="F4:AK4"/>
    <mergeCell ref="AL4:AM5"/>
    <mergeCell ref="D12:E12"/>
    <mergeCell ref="AL12:AM12"/>
    <mergeCell ref="B13:B15"/>
    <mergeCell ref="J10:J11"/>
    <mergeCell ref="K10:K11"/>
    <mergeCell ref="D22:E22"/>
    <mergeCell ref="AL22:AM22"/>
    <mergeCell ref="D17:E18"/>
    <mergeCell ref="B9:B11"/>
    <mergeCell ref="C9:C11"/>
    <mergeCell ref="D9:E11"/>
    <mergeCell ref="F10:F11"/>
    <mergeCell ref="AI17:AI18"/>
    <mergeCell ref="AJ17:AJ18"/>
    <mergeCell ref="AL17:AM18"/>
    <mergeCell ref="AK17:AK18"/>
    <mergeCell ref="H10:H11"/>
    <mergeCell ref="I10:I11"/>
    <mergeCell ref="AH9:AH11"/>
    <mergeCell ref="AK9:AK11"/>
    <mergeCell ref="AL9:AM11"/>
    <mergeCell ref="AG17:AG18"/>
    <mergeCell ref="B17:B22"/>
    <mergeCell ref="C17:C22"/>
    <mergeCell ref="AN29:AN31"/>
    <mergeCell ref="AH35:AH37"/>
    <mergeCell ref="AI35:AI37"/>
    <mergeCell ref="AJ35:AJ37"/>
    <mergeCell ref="AK35:AK37"/>
    <mergeCell ref="AL35:AM37"/>
    <mergeCell ref="AN35:AN37"/>
    <mergeCell ref="AH29:AH31"/>
    <mergeCell ref="AJ41:AJ42"/>
    <mergeCell ref="AK41:AK42"/>
    <mergeCell ref="AL41:AM42"/>
    <mergeCell ref="AN41:AN42"/>
    <mergeCell ref="AN38:AN40"/>
    <mergeCell ref="AL38:AM40"/>
    <mergeCell ref="AJ29:AJ31"/>
    <mergeCell ref="AK29:AK31"/>
    <mergeCell ref="AL29:AM31"/>
    <mergeCell ref="AK32:AK34"/>
    <mergeCell ref="AL32:AM34"/>
    <mergeCell ref="AN32:AN34"/>
    <mergeCell ref="AN46:AN47"/>
    <mergeCell ref="AH48:AH49"/>
    <mergeCell ref="AI48:AI49"/>
    <mergeCell ref="AJ48:AJ49"/>
    <mergeCell ref="AK48:AK49"/>
    <mergeCell ref="AL48:AM49"/>
    <mergeCell ref="AN48:AN49"/>
    <mergeCell ref="AL51:AM51"/>
    <mergeCell ref="AL50:AM50"/>
    <mergeCell ref="AL46:AM47"/>
  </mergeCells>
  <conditionalFormatting sqref="AL12:AM13 AL16:AM17 AL14 AL22:AM24 AL26:AM27 AL29:AM29 AL32:AM32 AL38:AM39 AL41:AM41 AL46:AM46 AL48:AM48 AL50:AM63 AL19 AL35:AM36 AL44">
    <cfRule type="containsText" dxfId="11" priority="4" operator="containsText" text="Alto">
      <formula>NOT(ISERROR(SEARCH("Alto",AL12)))</formula>
    </cfRule>
    <cfRule type="containsText" dxfId="10" priority="5" stopIfTrue="1" operator="containsText" text="Moderado">
      <formula>NOT(ISERROR(SEARCH("Moderado",AL12)))</formula>
    </cfRule>
    <cfRule type="containsText" dxfId="9" priority="6" operator="containsText" text="Extremo">
      <formula>NOT(ISERROR(SEARCH("Extremo",AL12)))</formula>
    </cfRule>
  </conditionalFormatting>
  <conditionalFormatting sqref="AL43:AM43">
    <cfRule type="containsText" dxfId="8" priority="1" operator="containsText" text="Alto">
      <formula>NOT(ISERROR(SEARCH("Alto",AL43)))</formula>
    </cfRule>
    <cfRule type="containsText" dxfId="7" priority="2" stopIfTrue="1" operator="containsText" text="Moderado">
      <formula>NOT(ISERROR(SEARCH("Moderado",AL43)))</formula>
    </cfRule>
    <cfRule type="containsText" dxfId="6" priority="3" operator="containsText" text="Extremo">
      <formula>NOT(ISERROR(SEARCH("Extremo",AL43)))</formula>
    </cfRule>
  </conditionalFormatting>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'0 - CALOR'!$K$72:$K$73</xm:f>
          </x14:formula1>
          <xm:sqref>M12:M29 M32:M63</xm:sqref>
        </x14:dataValidation>
        <x14:dataValidation type="list" allowBlank="1" showInputMessage="1" showErrorMessage="1">
          <x14:formula1>
            <xm:f>'0 - CALOR'!$K$74:$K$75</xm:f>
          </x14:formula1>
          <xm:sqref>O12:O29 O32:O63</xm:sqref>
        </x14:dataValidation>
        <x14:dataValidation type="list" allowBlank="1" showInputMessage="1" showErrorMessage="1">
          <x14:formula1>
            <xm:f>'0 - CALOR'!$K$76:$K$77</xm:f>
          </x14:formula1>
          <xm:sqref>Q12:Q29 Q32:Q63</xm:sqref>
        </x14:dataValidation>
        <x14:dataValidation type="list" allowBlank="1" showInputMessage="1" showErrorMessage="1">
          <x14:formula1>
            <xm:f>'0 - CALOR'!$K$78:$K$80</xm:f>
          </x14:formula1>
          <xm:sqref>S12:S29 S32:S63</xm:sqref>
        </x14:dataValidation>
        <x14:dataValidation type="list" allowBlank="1" showInputMessage="1" showErrorMessage="1">
          <x14:formula1>
            <xm:f>'0 - CALOR'!$K$81:$K$82</xm:f>
          </x14:formula1>
          <xm:sqref>U12:U29 U32:U63</xm:sqref>
        </x14:dataValidation>
        <x14:dataValidation type="list" allowBlank="1" showInputMessage="1" showErrorMessage="1">
          <x14:formula1>
            <xm:f>'0 - CALOR'!$K$83:$K$84</xm:f>
          </x14:formula1>
          <xm:sqref>W12:W29 W32:W63</xm:sqref>
        </x14:dataValidation>
        <x14:dataValidation type="list" allowBlank="1" showInputMessage="1" showErrorMessage="1">
          <x14:formula1>
            <xm:f>'0 - CALOR'!$K$85:$K$87</xm:f>
          </x14:formula1>
          <xm:sqref>Y12:Y29 Y32:Y63</xm:sqref>
        </x14:dataValidation>
        <x14:dataValidation type="list" allowBlank="1" showInputMessage="1" showErrorMessage="1">
          <x14:formula1>
            <xm:f>'0 - CALOR'!$C$72:$C$74</xm:f>
          </x14:formula1>
          <xm:sqref>AC12:AC29 AC32:AC63</xm:sqref>
        </x14:dataValidation>
        <x14:dataValidation type="list" allowBlank="1" showInputMessage="1" showErrorMessage="1">
          <x14:formula1>
            <xm:f>'0 - CALOR'!$N$110:$N$111</xm:f>
          </x14:formula1>
          <xm:sqref>AH12:AH14 AH16:AH17 AH52:AH63 AH26:AH27 AH29 AH22:AH24 AH38:AH39 AH41 AH35:AH36 AH48 AH50:AH51 AH19 AH32 AH43:AH44 AH46</xm:sqref>
        </x14:dataValidation>
        <x14:dataValidation type="list" allowBlank="1" showInputMessage="1" showErrorMessage="1">
          <x14:formula1>
            <xm:f>'0 - CALOR'!$N$113:$N$115</xm:f>
          </x14:formula1>
          <xm:sqref>AJ12:AJ14 AJ16:AJ17 AJ52:AJ63 AJ26:AJ27 AJ29 AJ22:AJ24 AJ38:AJ39 AJ41 AJ35:AJ36 AJ48 AJ50:AJ51 AJ19 AJ32 AJ43:AJ44 AJ46</xm:sqref>
        </x14:dataValidation>
        <x14:dataValidation type="list" allowBlank="1" showInputMessage="1" showErrorMessage="1">
          <x14:formula1>
            <xm:f>'0 - CALOR'!$D$10:$D$14</xm:f>
          </x14:formula1>
          <xm:sqref>AI12:AI14 AI16:AI17 AI52:AI63 AI26:AI27 AI29 AI22:AI24 AI38:AI39 AI41 AI35:AI36 AI48 AI50:AI51 AI19 AI32 AI43:AI44 AI46</xm:sqref>
        </x14:dataValidation>
        <x14:dataValidation type="list" allowBlank="1" showInputMessage="1" showErrorMessage="1">
          <x14:formula1>
            <xm:f>'0 - CALOR'!$G$15:$I$15</xm:f>
          </x14:formula1>
          <xm:sqref>AK12:AK14 AK16:AK17 AK52:AK63 AK26:AK27 AK29 AK22:AK24 AK38:AK39 AK41 AK35:AK36 AK48 AK50:AK51 AK19 AK32 AK43:AK44 AK46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9"/>
  <sheetViews>
    <sheetView tabSelected="1" zoomScale="70" zoomScaleNormal="70" zoomScalePageLayoutView="70" workbookViewId="0">
      <pane xSplit="4" ySplit="8" topLeftCell="E9" activePane="bottomRight" state="frozen"/>
      <selection pane="topRight" activeCell="E1" sqref="E1"/>
      <selection pane="bottomLeft" activeCell="A9" sqref="A9"/>
      <selection pane="bottomRight" activeCell="G20" sqref="G20:G25"/>
    </sheetView>
  </sheetViews>
  <sheetFormatPr baseColWidth="10" defaultColWidth="9.140625" defaultRowHeight="12.75" x14ac:dyDescent="0.25"/>
  <cols>
    <col min="1" max="1" width="1.85546875" style="111" customWidth="1"/>
    <col min="2" max="2" width="21.28515625" style="111" customWidth="1"/>
    <col min="3" max="3" width="5.28515625" style="112" customWidth="1"/>
    <col min="4" max="4" width="54.42578125" style="111" customWidth="1"/>
    <col min="5" max="5" width="15.140625" style="111" customWidth="1"/>
    <col min="6" max="6" width="59" style="111" customWidth="1"/>
    <col min="7" max="7" width="48.140625" style="111" customWidth="1"/>
    <col min="8" max="8" width="4.140625" style="111" customWidth="1"/>
    <col min="9" max="9" width="5.140625" style="111" customWidth="1"/>
    <col min="10" max="10" width="5.5703125" style="111" customWidth="1"/>
    <col min="11" max="11" width="6.140625" style="111" customWidth="1"/>
    <col min="12" max="12" width="9.7109375" style="111" customWidth="1"/>
    <col min="13" max="13" width="99.28515625" style="111" customWidth="1"/>
    <col min="14" max="14" width="41.85546875" style="111" customWidth="1"/>
    <col min="15" max="15" width="52.28515625" style="111" customWidth="1"/>
    <col min="16" max="16" width="19.140625" style="111" customWidth="1"/>
    <col min="17" max="17" width="50" style="111" customWidth="1"/>
    <col min="18" max="18" width="13.28515625" style="111" customWidth="1"/>
    <col min="19" max="19" width="13.7109375" style="111" customWidth="1"/>
    <col min="20" max="20" width="12.42578125" style="111" customWidth="1"/>
    <col min="21" max="21" width="12.5703125" style="111" customWidth="1"/>
    <col min="22" max="22" width="3.85546875" style="111" customWidth="1"/>
    <col min="23" max="23" width="4.42578125" style="111" customWidth="1"/>
    <col min="24" max="24" width="4.85546875" style="111" customWidth="1"/>
    <col min="25" max="25" width="5.42578125" style="111" customWidth="1"/>
    <col min="26" max="26" width="9" style="111" customWidth="1"/>
    <col min="27" max="27" width="88.7109375" style="111" customWidth="1"/>
    <col min="28" max="28" width="35.85546875" style="111" customWidth="1"/>
    <col min="29" max="29" width="50.5703125" style="111" customWidth="1"/>
    <col min="30" max="30" width="9.140625" style="111"/>
    <col min="31" max="31" width="5.28515625" style="111" customWidth="1"/>
    <col min="32" max="33" width="5.85546875" style="111" customWidth="1"/>
    <col min="34" max="34" width="5.140625" style="111" customWidth="1"/>
    <col min="35" max="35" width="5" style="111" customWidth="1"/>
    <col min="36" max="36" width="5.7109375" style="111" customWidth="1"/>
    <col min="37" max="37" width="6" style="111" customWidth="1"/>
    <col min="38" max="38" width="5.28515625" style="111" customWidth="1"/>
    <col min="39" max="39" width="5.7109375" style="111" customWidth="1"/>
    <col min="40" max="40" width="5.28515625" style="111" customWidth="1"/>
    <col min="41" max="41" width="5.7109375" style="111" customWidth="1"/>
    <col min="42" max="42" width="6.28515625" style="111" customWidth="1"/>
    <col min="43" max="16384" width="9.140625" style="111"/>
  </cols>
  <sheetData>
    <row r="1" spans="2:42" ht="14.25" customHeight="1" thickBot="1" x14ac:dyDescent="0.3"/>
    <row r="2" spans="2:42" ht="39" customHeight="1" x14ac:dyDescent="0.25">
      <c r="B2" s="548"/>
      <c r="C2" s="549"/>
      <c r="D2" s="550"/>
      <c r="E2" s="399" t="s">
        <v>392</v>
      </c>
      <c r="F2" s="399"/>
      <c r="G2" s="444" t="s">
        <v>399</v>
      </c>
      <c r="H2" s="445"/>
      <c r="I2" s="445"/>
      <c r="J2" s="445"/>
      <c r="K2" s="445"/>
      <c r="L2" s="445"/>
      <c r="M2" s="445"/>
      <c r="N2" s="445"/>
      <c r="O2" s="445"/>
      <c r="P2" s="445"/>
      <c r="Q2" s="445"/>
      <c r="R2" s="445"/>
      <c r="S2" s="445"/>
      <c r="T2" s="445"/>
      <c r="U2" s="445"/>
      <c r="V2" s="445"/>
      <c r="W2" s="445"/>
      <c r="X2" s="445"/>
      <c r="Y2" s="445"/>
      <c r="Z2" s="445"/>
      <c r="AA2" s="445"/>
      <c r="AB2" s="446"/>
      <c r="AC2" s="521" t="s">
        <v>393</v>
      </c>
      <c r="AD2" s="825"/>
      <c r="AE2" s="825"/>
      <c r="AF2" s="825"/>
      <c r="AG2" s="814"/>
      <c r="AH2" s="814"/>
      <c r="AI2" s="814"/>
      <c r="AJ2" s="814"/>
      <c r="AK2" s="814"/>
      <c r="AL2" s="814"/>
      <c r="AM2" s="814"/>
      <c r="AN2" s="814"/>
      <c r="AO2" s="814"/>
      <c r="AP2" s="815"/>
    </row>
    <row r="3" spans="2:42" ht="34.5" customHeight="1" x14ac:dyDescent="0.25">
      <c r="B3" s="551"/>
      <c r="C3" s="552"/>
      <c r="D3" s="553"/>
      <c r="E3" s="400" t="s">
        <v>394</v>
      </c>
      <c r="F3" s="400"/>
      <c r="G3" s="447" t="s">
        <v>395</v>
      </c>
      <c r="H3" s="448"/>
      <c r="I3" s="448"/>
      <c r="J3" s="448"/>
      <c r="K3" s="448"/>
      <c r="L3" s="448"/>
      <c r="M3" s="448"/>
      <c r="N3" s="448"/>
      <c r="O3" s="448"/>
      <c r="P3" s="448"/>
      <c r="Q3" s="448"/>
      <c r="R3" s="448"/>
      <c r="S3" s="448"/>
      <c r="T3" s="448"/>
      <c r="U3" s="448"/>
      <c r="V3" s="448"/>
      <c r="W3" s="448"/>
      <c r="X3" s="448"/>
      <c r="Y3" s="448"/>
      <c r="Z3" s="448"/>
      <c r="AA3" s="448"/>
      <c r="AB3" s="449"/>
      <c r="AC3" s="523" t="s">
        <v>396</v>
      </c>
      <c r="AD3" s="826"/>
      <c r="AE3" s="826"/>
      <c r="AF3" s="826"/>
      <c r="AG3" s="816"/>
      <c r="AH3" s="816"/>
      <c r="AI3" s="816"/>
      <c r="AJ3" s="816"/>
      <c r="AK3" s="816"/>
      <c r="AL3" s="816"/>
      <c r="AM3" s="816"/>
      <c r="AN3" s="816"/>
      <c r="AO3" s="816"/>
      <c r="AP3" s="817"/>
    </row>
    <row r="4" spans="2:42" ht="34.5" customHeight="1" x14ac:dyDescent="0.25">
      <c r="B4" s="551"/>
      <c r="C4" s="552"/>
      <c r="D4" s="553"/>
      <c r="E4" s="400" t="s">
        <v>397</v>
      </c>
      <c r="F4" s="400"/>
      <c r="G4" s="447" t="s">
        <v>400</v>
      </c>
      <c r="H4" s="448"/>
      <c r="I4" s="448"/>
      <c r="J4" s="448"/>
      <c r="K4" s="448"/>
      <c r="L4" s="448"/>
      <c r="M4" s="448"/>
      <c r="N4" s="448"/>
      <c r="O4" s="448"/>
      <c r="P4" s="448"/>
      <c r="Q4" s="448"/>
      <c r="R4" s="448"/>
      <c r="S4" s="448"/>
      <c r="T4" s="448"/>
      <c r="U4" s="448"/>
      <c r="V4" s="448"/>
      <c r="W4" s="448"/>
      <c r="X4" s="448"/>
      <c r="Y4" s="448"/>
      <c r="Z4" s="448"/>
      <c r="AA4" s="448"/>
      <c r="AB4" s="449"/>
      <c r="AC4" s="416" t="s">
        <v>398</v>
      </c>
      <c r="AD4" s="525"/>
      <c r="AE4" s="525"/>
      <c r="AF4" s="525"/>
      <c r="AG4" s="818"/>
      <c r="AH4" s="818"/>
      <c r="AI4" s="818"/>
      <c r="AJ4" s="818"/>
      <c r="AK4" s="818"/>
      <c r="AL4" s="818"/>
      <c r="AM4" s="818"/>
      <c r="AN4" s="818"/>
      <c r="AO4" s="818"/>
      <c r="AP4" s="819"/>
    </row>
    <row r="5" spans="2:42" ht="39.75" customHeight="1" thickBot="1" x14ac:dyDescent="0.3">
      <c r="B5" s="551"/>
      <c r="C5" s="552"/>
      <c r="D5" s="553"/>
      <c r="E5" s="401" t="s">
        <v>401</v>
      </c>
      <c r="F5" s="401"/>
      <c r="G5" s="528" t="s">
        <v>402</v>
      </c>
      <c r="H5" s="529"/>
      <c r="I5" s="529"/>
      <c r="J5" s="529"/>
      <c r="K5" s="529"/>
      <c r="L5" s="529"/>
      <c r="M5" s="529"/>
      <c r="N5" s="529"/>
      <c r="O5" s="529"/>
      <c r="P5" s="529"/>
      <c r="Q5" s="529"/>
      <c r="R5" s="529"/>
      <c r="S5" s="529"/>
      <c r="T5" s="529"/>
      <c r="U5" s="529"/>
      <c r="V5" s="529"/>
      <c r="W5" s="529"/>
      <c r="X5" s="529"/>
      <c r="Y5" s="529"/>
      <c r="Z5" s="529"/>
      <c r="AA5" s="529"/>
      <c r="AB5" s="530"/>
      <c r="AC5" s="418"/>
      <c r="AD5" s="827"/>
      <c r="AE5" s="827"/>
      <c r="AF5" s="827"/>
      <c r="AG5" s="820"/>
      <c r="AH5" s="820"/>
      <c r="AI5" s="820"/>
      <c r="AJ5" s="820"/>
      <c r="AK5" s="820"/>
      <c r="AL5" s="820"/>
      <c r="AM5" s="820"/>
      <c r="AN5" s="820"/>
      <c r="AO5" s="820"/>
      <c r="AP5" s="821"/>
    </row>
    <row r="6" spans="2:42" ht="96.75" customHeight="1" thickBot="1" x14ac:dyDescent="0.3">
      <c r="B6" s="822" t="s">
        <v>959</v>
      </c>
      <c r="C6" s="823"/>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c r="AF6" s="823"/>
      <c r="AG6" s="823"/>
      <c r="AH6" s="823"/>
      <c r="AI6" s="823"/>
      <c r="AJ6" s="823"/>
      <c r="AK6" s="823"/>
      <c r="AL6" s="823"/>
      <c r="AM6" s="823"/>
      <c r="AN6" s="823"/>
      <c r="AO6" s="823"/>
      <c r="AP6" s="824"/>
    </row>
    <row r="7" spans="2:42" ht="54" customHeight="1" x14ac:dyDescent="0.25">
      <c r="B7" s="780" t="s">
        <v>76</v>
      </c>
      <c r="C7" s="781"/>
      <c r="D7" s="781"/>
      <c r="E7" s="781"/>
      <c r="F7" s="781"/>
      <c r="G7" s="782"/>
      <c r="H7" s="783" t="s">
        <v>62</v>
      </c>
      <c r="I7" s="784"/>
      <c r="J7" s="784"/>
      <c r="K7" s="785"/>
      <c r="L7" s="780" t="s">
        <v>93</v>
      </c>
      <c r="M7" s="781"/>
      <c r="N7" s="781"/>
      <c r="O7" s="781"/>
      <c r="P7" s="781"/>
      <c r="Q7" s="782"/>
      <c r="R7" s="780" t="s">
        <v>97</v>
      </c>
      <c r="S7" s="781"/>
      <c r="T7" s="781"/>
      <c r="U7" s="782"/>
      <c r="V7" s="780" t="s">
        <v>116</v>
      </c>
      <c r="W7" s="781"/>
      <c r="X7" s="781"/>
      <c r="Y7" s="782"/>
      <c r="Z7" s="780" t="s">
        <v>1</v>
      </c>
      <c r="AA7" s="781"/>
      <c r="AB7" s="781"/>
      <c r="AC7" s="782"/>
      <c r="AD7" s="781" t="s">
        <v>103</v>
      </c>
      <c r="AE7" s="781"/>
      <c r="AF7" s="781"/>
      <c r="AG7" s="781"/>
      <c r="AH7" s="781"/>
      <c r="AI7" s="781"/>
      <c r="AJ7" s="781"/>
      <c r="AK7" s="781"/>
      <c r="AL7" s="781"/>
      <c r="AM7" s="781"/>
      <c r="AN7" s="781"/>
      <c r="AO7" s="781"/>
      <c r="AP7" s="782"/>
    </row>
    <row r="8" spans="2:42" ht="77.25" thickBot="1" x14ac:dyDescent="0.3">
      <c r="B8" s="150" t="s">
        <v>3</v>
      </c>
      <c r="C8" s="135" t="s">
        <v>2</v>
      </c>
      <c r="D8" s="135" t="s">
        <v>25</v>
      </c>
      <c r="E8" s="135" t="s">
        <v>26</v>
      </c>
      <c r="F8" s="135" t="s">
        <v>4</v>
      </c>
      <c r="G8" s="139" t="s">
        <v>5</v>
      </c>
      <c r="H8" s="146" t="s">
        <v>121</v>
      </c>
      <c r="I8" s="147" t="s">
        <v>6</v>
      </c>
      <c r="J8" s="147" t="s">
        <v>63</v>
      </c>
      <c r="K8" s="148" t="s">
        <v>0</v>
      </c>
      <c r="L8" s="143" t="s">
        <v>178</v>
      </c>
      <c r="M8" s="144" t="s">
        <v>94</v>
      </c>
      <c r="N8" s="144" t="s">
        <v>225</v>
      </c>
      <c r="O8" s="144" t="s">
        <v>95</v>
      </c>
      <c r="P8" s="144" t="s">
        <v>96</v>
      </c>
      <c r="Q8" s="145" t="s">
        <v>247</v>
      </c>
      <c r="R8" s="143" t="s">
        <v>98</v>
      </c>
      <c r="S8" s="144" t="s">
        <v>99</v>
      </c>
      <c r="T8" s="144" t="s">
        <v>120</v>
      </c>
      <c r="U8" s="145" t="s">
        <v>134</v>
      </c>
      <c r="V8" s="140" t="s">
        <v>121</v>
      </c>
      <c r="W8" s="141" t="s">
        <v>6</v>
      </c>
      <c r="X8" s="141" t="s">
        <v>100</v>
      </c>
      <c r="Y8" s="142" t="s">
        <v>0</v>
      </c>
      <c r="Z8" s="134" t="s">
        <v>127</v>
      </c>
      <c r="AA8" s="135" t="s">
        <v>101</v>
      </c>
      <c r="AB8" s="135" t="s">
        <v>128</v>
      </c>
      <c r="AC8" s="139" t="s">
        <v>102</v>
      </c>
      <c r="AD8" s="138" t="s">
        <v>7</v>
      </c>
      <c r="AE8" s="136" t="s">
        <v>104</v>
      </c>
      <c r="AF8" s="136" t="s">
        <v>105</v>
      </c>
      <c r="AG8" s="136" t="s">
        <v>106</v>
      </c>
      <c r="AH8" s="136" t="s">
        <v>107</v>
      </c>
      <c r="AI8" s="136" t="s">
        <v>108</v>
      </c>
      <c r="AJ8" s="136" t="s">
        <v>109</v>
      </c>
      <c r="AK8" s="136" t="s">
        <v>110</v>
      </c>
      <c r="AL8" s="136" t="s">
        <v>111</v>
      </c>
      <c r="AM8" s="136" t="s">
        <v>112</v>
      </c>
      <c r="AN8" s="136" t="s">
        <v>114</v>
      </c>
      <c r="AO8" s="136" t="s">
        <v>115</v>
      </c>
      <c r="AP8" s="137" t="s">
        <v>113</v>
      </c>
    </row>
    <row r="9" spans="2:42" ht="66.75" customHeight="1" x14ac:dyDescent="0.25">
      <c r="B9" s="219" t="str">
        <f>'3-IDENTIFICACIÓN DEL RIESGO'!B12</f>
        <v>Direccionamiento Estratégico</v>
      </c>
      <c r="C9" s="225">
        <v>1</v>
      </c>
      <c r="D9" s="216" t="str">
        <f>'3-IDENTIFICACIÓN DEL RIESGO'!M12</f>
        <v>Definición de lineamientos estratégicos para beneficiar grupos de interés contrarios a los objetivos de Reforma Rural Integral y de Ordenamiento Social de la Propiedad Rural</v>
      </c>
      <c r="E9" s="212" t="s">
        <v>29</v>
      </c>
      <c r="F9" s="149" t="str">
        <f>'3-IDENTIFICACIÓN DEL RIESGO'!G12</f>
        <v>1. Injerencia mediática de grupos de interés
2. Influencias políticas de grupos de Interés</v>
      </c>
      <c r="G9" s="149" t="str">
        <f>'3-IDENTIFICACIÓN DEL RIESGO'!K12</f>
        <v>1. Desatención de prioridades PND, Compes. ODS y Posconflicto
2. Perdida de credibilidad en las acciones de la ANT
3. Perdida de recursos económicos</v>
      </c>
      <c r="H9" s="206" t="str">
        <f>'4-VALORACIÓN DEL RIESGO'!G11</f>
        <v>Probable</v>
      </c>
      <c r="I9" s="206" t="str">
        <f>'4-VALORACIÓN DEL RIESGO'!AB11</f>
        <v>Catastrófico</v>
      </c>
      <c r="J9" s="206" t="str">
        <f>'4-VALORACIÓN DEL RIESGO'!AC11</f>
        <v>Extremo</v>
      </c>
      <c r="K9" s="208" t="str">
        <f>'4-VALORACIÓN DEL RIESGO'!AD11</f>
        <v>Reducir</v>
      </c>
      <c r="L9" s="226" t="s">
        <v>180</v>
      </c>
      <c r="M9" s="212" t="str">
        <f>'5-CONTROLES'!L12</f>
        <v xml:space="preserve">Revisión y aprobación final de los lineamientos estratégicos por parte de un Consejo Directivo constituido por un número significativo y representativo de todos los grupos interesados en la gestión de la ANT. </v>
      </c>
      <c r="N9" s="212" t="str">
        <f>'5-CONTROLES'!K12</f>
        <v>Actas del Consejo directivo.</v>
      </c>
      <c r="O9" s="212" t="str">
        <f>'5-CONTROLES'!F12</f>
        <v>Miembros del consejo Directivo</v>
      </c>
      <c r="P9" s="212" t="str">
        <f>'5-CONTROLES'!G12</f>
        <v>Al menos una vez cada tres meses (Acuerdo 2 A del Consejo Directivo)</v>
      </c>
      <c r="Q9" s="212" t="s">
        <v>803</v>
      </c>
      <c r="R9" s="210" t="str">
        <f>'5-CONTROLES'!AB12</f>
        <v>Moderado</v>
      </c>
      <c r="S9" s="210" t="str">
        <f>'5-CONTROLES'!AC12</f>
        <v>Moderado</v>
      </c>
      <c r="T9" s="210" t="str">
        <f>'5-CONTROLES'!AD12</f>
        <v>Moderado</v>
      </c>
      <c r="U9" s="210" t="str">
        <f>'5-CONTROLES'!AG12</f>
        <v>Moderado</v>
      </c>
      <c r="V9" s="214" t="str">
        <f>'5-CONTROLES'!AI12</f>
        <v>Posible</v>
      </c>
      <c r="W9" s="214" t="str">
        <f>'5-CONTROLES'!AK12</f>
        <v>Catastrófico</v>
      </c>
      <c r="X9" s="206" t="str">
        <f>'5-CONTROLES'!AL12</f>
        <v>Extremo</v>
      </c>
      <c r="Y9" s="208" t="s">
        <v>122</v>
      </c>
      <c r="Z9" s="226" t="s">
        <v>183</v>
      </c>
      <c r="AA9" s="212" t="s">
        <v>317</v>
      </c>
      <c r="AB9" s="210" t="s">
        <v>123</v>
      </c>
      <c r="AC9" s="210" t="s">
        <v>124</v>
      </c>
      <c r="AD9" s="210">
        <v>1</v>
      </c>
      <c r="AE9" s="210"/>
      <c r="AF9" s="210"/>
      <c r="AG9" s="210"/>
      <c r="AH9" s="210"/>
      <c r="AI9" s="210"/>
      <c r="AJ9" s="210">
        <v>1</v>
      </c>
      <c r="AK9" s="210"/>
      <c r="AL9" s="210"/>
      <c r="AM9" s="210"/>
      <c r="AN9" s="210"/>
      <c r="AO9" s="210"/>
      <c r="AP9" s="227"/>
    </row>
    <row r="10" spans="2:42" ht="88.5" customHeight="1" x14ac:dyDescent="0.25">
      <c r="B10" s="789" t="str">
        <f>'3-IDENTIFICACIÓN DEL RIESGO'!B13</f>
        <v>Comunicación y Gestión con Grupos de Interés.</v>
      </c>
      <c r="C10" s="228">
        <v>2</v>
      </c>
      <c r="D10" s="221" t="str">
        <f>'3-IDENTIFICACIÓN DEL RIESGO'!M13</f>
        <v>Omisión de denuncias de corrupción para favorecer a un tercero</v>
      </c>
      <c r="E10" s="217" t="s">
        <v>29</v>
      </c>
      <c r="F10" s="218" t="str">
        <f>'3-IDENTIFICACIÓN DEL RIESGO'!G13</f>
        <v>Falta de control de la OIGT sobre atención a denuncias de corrupción presentadas por la Ciudadanía</v>
      </c>
      <c r="G10" s="221" t="str">
        <f>'3-IDENTIFICACIÓN DEL RIESGO'!K13</f>
        <v>1. Pérdida de la credibilidad institucional.
2. Incentivo a prácticas de corrupción
3. Procesos penales y disciplinarios
4. Impunidad</v>
      </c>
      <c r="H10" s="223" t="str">
        <f>'4-VALORACIÓN DEL RIESGO'!G12</f>
        <v>Probable</v>
      </c>
      <c r="I10" s="223" t="str">
        <f>'4-VALORACIÓN DEL RIESGO'!AB12</f>
        <v>Catastrófico</v>
      </c>
      <c r="J10" s="223" t="str">
        <f>'4-VALORACIÓN DEL RIESGO'!AC12</f>
        <v>Extremo</v>
      </c>
      <c r="K10" s="220" t="s">
        <v>9</v>
      </c>
      <c r="L10" s="229" t="s">
        <v>179</v>
      </c>
      <c r="M10" s="217" t="str">
        <f>'5-CONTROLES'!L13</f>
        <v>Verificar  en las denuncias recibidas si se tipifica una actuación penal, fiscal o disciplinaria  y en esos casos, hacer el traslado por competencia, de lo contrario dar respuesta al peticionario.</v>
      </c>
      <c r="N10" s="217" t="str">
        <f>'5-CONTROLES'!K13</f>
        <v>Comunicaciones generadas de atención de denuncias de corrupción, donde se documenta la verificación realizada.</v>
      </c>
      <c r="O10" s="217" t="str">
        <f>'5-CONTROLES'!F13</f>
        <v>Equipo de atención de denuncias de la OIGT</v>
      </c>
      <c r="P10" s="217" t="str">
        <f>'5-CONTROLES'!G13</f>
        <v xml:space="preserve">Cuatrimestral </v>
      </c>
      <c r="Q10" s="217" t="s">
        <v>840</v>
      </c>
      <c r="R10" s="113" t="str">
        <f>'5-CONTROLES'!AB13</f>
        <v>Moderado</v>
      </c>
      <c r="S10" s="113" t="str">
        <f>'5-CONTROLES'!AC13</f>
        <v>Moderado</v>
      </c>
      <c r="T10" s="113" t="str">
        <f>'5-CONTROLES'!AD13</f>
        <v>Moderado</v>
      </c>
      <c r="U10" s="113" t="str">
        <f>'5-CONTROLES'!AG13</f>
        <v>Moderado</v>
      </c>
      <c r="V10" s="114" t="str">
        <f>'5-CONTROLES'!AI13</f>
        <v>Posible</v>
      </c>
      <c r="W10" s="114" t="str">
        <f>'5-CONTROLES'!AK13</f>
        <v>Catastrófico</v>
      </c>
      <c r="X10" s="223" t="str">
        <f>'5-CONTROLES'!AL13</f>
        <v>Extremo</v>
      </c>
      <c r="Y10" s="220" t="s">
        <v>122</v>
      </c>
      <c r="Z10" s="229" t="s">
        <v>184</v>
      </c>
      <c r="AA10" s="113" t="s">
        <v>126</v>
      </c>
      <c r="AB10" s="217" t="s">
        <v>125</v>
      </c>
      <c r="AC10" s="217" t="s">
        <v>129</v>
      </c>
      <c r="AD10" s="113">
        <v>2</v>
      </c>
      <c r="AE10" s="113"/>
      <c r="AF10" s="113"/>
      <c r="AG10" s="113">
        <v>1</v>
      </c>
      <c r="AH10" s="113"/>
      <c r="AI10" s="113"/>
      <c r="AJ10" s="113"/>
      <c r="AK10" s="113"/>
      <c r="AL10" s="113">
        <v>1</v>
      </c>
      <c r="AM10" s="113"/>
      <c r="AN10" s="113"/>
      <c r="AO10" s="113"/>
      <c r="AP10" s="230"/>
    </row>
    <row r="11" spans="2:42" ht="53.25" customHeight="1" x14ac:dyDescent="0.25">
      <c r="B11" s="790"/>
      <c r="C11" s="767">
        <v>3</v>
      </c>
      <c r="D11" s="761" t="str">
        <f>'3-IDENTIFICACIÓN DEL RIESGO'!M14</f>
        <v>Alterar información destinada a la consolidación de los informes de gestión, para beneficio propio o favorecimiento de grupos de interés, partidos políticos o particulares.</v>
      </c>
      <c r="E11" s="764" t="s">
        <v>29</v>
      </c>
      <c r="F11" s="761" t="str">
        <f>'3-IDENTIFICACIÓN DEL RIESGO'!G14</f>
        <v>1. Incumplimiento de metas
2. Deficiencias en la gestión.
3. Inadecuada ejecución de recursos</v>
      </c>
      <c r="G11" s="761" t="str">
        <f>'3-IDENTIFICACIÓN DEL RIESGO'!K14</f>
        <v>1. favorecimiento indebido a grupos de interés.
2. Toma de decisiones con base en información errónea.
3. Denuncias e investigaciones.</v>
      </c>
      <c r="H11" s="757" t="str">
        <f>'4-VALORACIÓN DEL RIESGO'!G13</f>
        <v>Posible</v>
      </c>
      <c r="I11" s="757" t="str">
        <f>'4-VALORACIÓN DEL RIESGO'!AB13</f>
        <v>Catastrófico</v>
      </c>
      <c r="J11" s="757" t="str">
        <f>'4-VALORACIÓN DEL RIESGO'!AC13</f>
        <v>Extremo</v>
      </c>
      <c r="K11" s="759" t="s">
        <v>9</v>
      </c>
      <c r="L11" s="229" t="s">
        <v>181</v>
      </c>
      <c r="M11" s="217" t="str">
        <f>'5-CONTROLES'!L14</f>
        <v>Mesas de seguimiento para verificar calidad de datos y su coherencia con los soportes suministrados por la dependencia que reporta.</v>
      </c>
      <c r="N11" s="217" t="str">
        <f>'5-CONTROLES'!K14</f>
        <v xml:space="preserve">Actas de mesas de seguimiento lideradas por la Oficina de Planeación </v>
      </c>
      <c r="O11" s="217" t="str">
        <f>'5-CONTROLES'!F14</f>
        <v>Oficina de Planeación</v>
      </c>
      <c r="P11" s="113" t="str">
        <f>'5-CONTROLES'!G14</f>
        <v>Por programación</v>
      </c>
      <c r="Q11" s="217" t="s">
        <v>809</v>
      </c>
      <c r="R11" s="113" t="str">
        <f>'5-CONTROLES'!AB14</f>
        <v>Fuerte</v>
      </c>
      <c r="S11" s="113" t="str">
        <f>'5-CONTROLES'!AC14</f>
        <v>Fuerte</v>
      </c>
      <c r="T11" s="113" t="str">
        <f>'5-CONTROLES'!AD14</f>
        <v>Fuerte</v>
      </c>
      <c r="U11" s="773" t="str">
        <f>'5-CONTROLES'!AG14</f>
        <v>Moderado</v>
      </c>
      <c r="V11" s="755" t="str">
        <f>'5-CONTROLES'!AI14</f>
        <v>Improbable</v>
      </c>
      <c r="W11" s="755" t="str">
        <f>'5-CONTROLES'!AK14</f>
        <v>Catastrófico</v>
      </c>
      <c r="X11" s="757" t="str">
        <f>'5-CONTROLES'!AL14</f>
        <v>Extremo</v>
      </c>
      <c r="Y11" s="759" t="s">
        <v>122</v>
      </c>
      <c r="Z11" s="229" t="s">
        <v>185</v>
      </c>
      <c r="AA11" s="217" t="s">
        <v>135</v>
      </c>
      <c r="AB11" s="217" t="s">
        <v>123</v>
      </c>
      <c r="AC11" s="217" t="s">
        <v>136</v>
      </c>
      <c r="AD11" s="113">
        <v>1</v>
      </c>
      <c r="AE11" s="113"/>
      <c r="AF11" s="113"/>
      <c r="AG11" s="113"/>
      <c r="AH11" s="113"/>
      <c r="AI11" s="113"/>
      <c r="AJ11" s="113">
        <v>1</v>
      </c>
      <c r="AK11" s="113"/>
      <c r="AL11" s="113"/>
      <c r="AM11" s="113"/>
      <c r="AN11" s="113"/>
      <c r="AO11" s="113"/>
      <c r="AP11" s="230"/>
    </row>
    <row r="12" spans="2:42" ht="40.5" customHeight="1" x14ac:dyDescent="0.25">
      <c r="B12" s="791"/>
      <c r="C12" s="769"/>
      <c r="D12" s="763"/>
      <c r="E12" s="766"/>
      <c r="F12" s="763"/>
      <c r="G12" s="763"/>
      <c r="H12" s="758"/>
      <c r="I12" s="758"/>
      <c r="J12" s="758"/>
      <c r="K12" s="760"/>
      <c r="L12" s="229" t="s">
        <v>182</v>
      </c>
      <c r="M12" s="217" t="str">
        <f>'5-CONTROLES'!L15</f>
        <v>Verificación de la calidad de los datos antes del registro en el aplicativo Zoho, por parte de los responsables asignados para el reporte periódico</v>
      </c>
      <c r="N12" s="217" t="str">
        <f>'5-CONTROLES'!K15</f>
        <v>Comunicación a la dependencia informando las inconsistencias detectadas en los datos reportados.</v>
      </c>
      <c r="O12" s="217" t="str">
        <f>'5-CONTROLES'!F15</f>
        <v>Oficina de Planeación</v>
      </c>
      <c r="P12" s="113" t="str">
        <f>'5-CONTROLES'!G15</f>
        <v>Por demanda</v>
      </c>
      <c r="Q12" s="217" t="s">
        <v>804</v>
      </c>
      <c r="R12" s="113" t="str">
        <f>'5-CONTROLES'!AB15</f>
        <v>Débil</v>
      </c>
      <c r="S12" s="113" t="str">
        <f>'5-CONTROLES'!AC15</f>
        <v>Débil</v>
      </c>
      <c r="T12" s="113" t="str">
        <f>'5-CONTROLES'!AD15</f>
        <v>Débil</v>
      </c>
      <c r="U12" s="775"/>
      <c r="V12" s="756"/>
      <c r="W12" s="756"/>
      <c r="X12" s="758"/>
      <c r="Y12" s="760"/>
      <c r="Z12" s="229" t="s">
        <v>186</v>
      </c>
      <c r="AA12" s="217" t="s">
        <v>137</v>
      </c>
      <c r="AB12" s="217" t="s">
        <v>123</v>
      </c>
      <c r="AC12" s="217" t="s">
        <v>379</v>
      </c>
      <c r="AD12" s="113">
        <v>8</v>
      </c>
      <c r="AE12" s="113"/>
      <c r="AF12" s="113">
        <v>1</v>
      </c>
      <c r="AG12" s="113">
        <v>1</v>
      </c>
      <c r="AH12" s="113"/>
      <c r="AI12" s="113">
        <v>1</v>
      </c>
      <c r="AJ12" s="113">
        <v>1</v>
      </c>
      <c r="AK12" s="113"/>
      <c r="AL12" s="113">
        <v>1</v>
      </c>
      <c r="AM12" s="113">
        <v>1</v>
      </c>
      <c r="AN12" s="113"/>
      <c r="AO12" s="113">
        <v>1</v>
      </c>
      <c r="AP12" s="230">
        <v>1</v>
      </c>
    </row>
    <row r="13" spans="2:42" ht="65.25" customHeight="1" x14ac:dyDescent="0.25">
      <c r="B13" s="224" t="str">
        <f>'3-IDENTIFICACIÓN DEL RIESGO'!B15</f>
        <v>Inteligencia de la información.</v>
      </c>
      <c r="C13" s="228">
        <v>4</v>
      </c>
      <c r="D13" s="221" t="str">
        <f>'3-IDENTIFICACIÓN DEL RIESGO'!M15</f>
        <v>Estructuración de proyectos de TI para beneficio específico de un tercero o propio.</v>
      </c>
      <c r="E13" s="217" t="s">
        <v>29</v>
      </c>
      <c r="F13" s="221" t="str">
        <f>'3-IDENTIFICACIÓN DEL RIESGO'!G15</f>
        <v>1. Tráfico de influencias.
2. Manejo indebido de la información.
3. Sobornos o cohecho.
4. Desconocimiento de los procedimientos.</v>
      </c>
      <c r="G13" s="221" t="str">
        <f>'3-IDENTIFICACIÓN DEL RIESGO'!K15</f>
        <v>1. Afectación del desarrollo de las actividades misionales.
2. Investigaciones y sanciones.
3. Perdida de la credibilidad institucional.
4. Perdida de la eficiencia tecnológica.</v>
      </c>
      <c r="H13" s="223" t="str">
        <f>'4-VALORACIÓN DEL RIESGO'!G14</f>
        <v>Improbable</v>
      </c>
      <c r="I13" s="223" t="str">
        <f>'4-VALORACIÓN DEL RIESGO'!AB14</f>
        <v>Mayor</v>
      </c>
      <c r="J13" s="223" t="str">
        <f>'4-VALORACIÓN DEL RIESGO'!AC14</f>
        <v>Alto</v>
      </c>
      <c r="K13" s="220" t="s">
        <v>9</v>
      </c>
      <c r="L13" s="229" t="s">
        <v>187</v>
      </c>
      <c r="M13" s="217" t="str">
        <f>'5-CONTROLES'!L16</f>
        <v xml:space="preserve">Realización de mesa de trabajo conjunta entre los líderes de las áreas involucradas para Validar, identificar necesidades, ajustar y aprobar proyectos en materia TI. </v>
      </c>
      <c r="N13" s="217" t="str">
        <f>'5-CONTROLES'!K16</f>
        <v>Actas de reunión y/o seguimiento a los proyectos TI</v>
      </c>
      <c r="O13" s="217" t="str">
        <f>'5-CONTROLES'!F16</f>
        <v>Mesa Técnica deTI 
(Dirección de Gestión de Ordenamiento Social de la Propiedad - Subdirección de Sistemas de Información de Tierras. - 3. Secretaría General)</v>
      </c>
      <c r="P13" s="113" t="str">
        <f>'5-CONTROLES'!G16</f>
        <v>Semestral</v>
      </c>
      <c r="Q13" s="113" t="s">
        <v>820</v>
      </c>
      <c r="R13" s="113" t="str">
        <f>'5-CONTROLES'!AB16</f>
        <v>Moderado</v>
      </c>
      <c r="S13" s="113" t="str">
        <f>'5-CONTROLES'!AC16</f>
        <v>Moderado</v>
      </c>
      <c r="T13" s="113" t="str">
        <f>'5-CONTROLES'!AD16</f>
        <v>Moderado</v>
      </c>
      <c r="U13" s="113" t="str">
        <f>'5-CONTROLES'!AG16</f>
        <v>Moderado</v>
      </c>
      <c r="V13" s="114" t="str">
        <f>'5-CONTROLES'!AI16</f>
        <v>Rara Vez</v>
      </c>
      <c r="W13" s="114" t="str">
        <f>'5-CONTROLES'!AK16</f>
        <v>Mayor</v>
      </c>
      <c r="X13" s="223" t="str">
        <f>'5-CONTROLES'!AL16</f>
        <v>Alto</v>
      </c>
      <c r="Y13" s="220" t="s">
        <v>122</v>
      </c>
      <c r="Z13" s="229" t="s">
        <v>188</v>
      </c>
      <c r="AA13" s="217" t="s">
        <v>141</v>
      </c>
      <c r="AB13" s="221" t="s">
        <v>352</v>
      </c>
      <c r="AC13" s="217" t="s">
        <v>142</v>
      </c>
      <c r="AD13" s="113">
        <v>3</v>
      </c>
      <c r="AE13" s="113"/>
      <c r="AF13" s="113"/>
      <c r="AG13" s="113"/>
      <c r="AH13" s="113">
        <v>1</v>
      </c>
      <c r="AI13" s="113"/>
      <c r="AJ13" s="113"/>
      <c r="AK13" s="113"/>
      <c r="AL13" s="113">
        <v>1</v>
      </c>
      <c r="AM13" s="113"/>
      <c r="AN13" s="113"/>
      <c r="AO13" s="113"/>
      <c r="AP13" s="230">
        <v>1</v>
      </c>
    </row>
    <row r="14" spans="2:42" ht="51" x14ac:dyDescent="0.25">
      <c r="B14" s="789" t="str">
        <f>'3-IDENTIFICACIÓN DEL RIESGO'!B16</f>
        <v>Gestión del Modelo de Atención.</v>
      </c>
      <c r="C14" s="767">
        <v>5</v>
      </c>
      <c r="D14" s="761" t="str">
        <f>'3-IDENTIFICACIÓN DEL RIESGO'!M16</f>
        <v>Omitir o dilatar intencionalmente la gestión de PQRSD para beneficio propio o de terceros.</v>
      </c>
      <c r="E14" s="764" t="s">
        <v>29</v>
      </c>
      <c r="F14" s="761" t="str">
        <f>'3-IDENTIFICACIÓN DEL RIESGO'!G16</f>
        <v>1. Intereses económicos
2. Ofrecimiento de sobornos.
3. Temor por seguridad, amenazas</v>
      </c>
      <c r="G14" s="761" t="str">
        <f>'3-IDENTIFICACIÓN DEL RIESGO'!K16</f>
        <v>1. Perdida de la credibilidad institucional.
2. Investigaciones y sanciones.
3. Inoportunidad en el servicio al ciudadano.
4. perdida de recursos</v>
      </c>
      <c r="H14" s="757" t="str">
        <f>'4-VALORACIÓN DEL RIESGO'!G15</f>
        <v>Posible</v>
      </c>
      <c r="I14" s="757" t="str">
        <f>'4-VALORACIÓN DEL RIESGO'!AB15</f>
        <v>Catastrófico</v>
      </c>
      <c r="J14" s="757" t="str">
        <f>'4-VALORACIÓN DEL RIESGO'!AC15</f>
        <v>Extremo</v>
      </c>
      <c r="K14" s="759" t="s">
        <v>9</v>
      </c>
      <c r="L14" s="229" t="s">
        <v>189</v>
      </c>
      <c r="M14" s="217" t="str">
        <f>'5-CONTROLES'!L17</f>
        <v>Seguimiento a la gestión y respuesta de la PQRSDF</v>
      </c>
      <c r="N14" s="217" t="str">
        <f>'5-CONTROLES'!K17</f>
        <v>1. Informe de gestión de las PQRSDF.
2. Memorandos internos solicitando el informe.
3. Solicitud y envío de información mediante correos electrónicos.</v>
      </c>
      <c r="O14" s="217" t="str">
        <f>'5-CONTROLES'!F17</f>
        <v>SECRETARIA GENERAL</v>
      </c>
      <c r="P14" s="113" t="str">
        <f>'5-CONTROLES'!G17</f>
        <v>Trimestral</v>
      </c>
      <c r="Q14" s="113"/>
      <c r="R14" s="113" t="str">
        <f>'5-CONTROLES'!AB17</f>
        <v>Débil</v>
      </c>
      <c r="S14" s="113" t="str">
        <f>'5-CONTROLES'!AC17</f>
        <v>Fuerte</v>
      </c>
      <c r="T14" s="113" t="str">
        <f>'5-CONTROLES'!AD17</f>
        <v>Débil</v>
      </c>
      <c r="U14" s="773" t="str">
        <f>'5-CONTROLES'!AG17</f>
        <v>Débil</v>
      </c>
      <c r="V14" s="755" t="str">
        <f>'5-CONTROLES'!AI17</f>
        <v>Posible</v>
      </c>
      <c r="W14" s="755" t="str">
        <f>'5-CONTROLES'!AK17</f>
        <v>Catastrófico</v>
      </c>
      <c r="X14" s="757" t="str">
        <f>'5-CONTROLES'!AL17</f>
        <v>Extremo</v>
      </c>
      <c r="Y14" s="759" t="s">
        <v>122</v>
      </c>
      <c r="Z14" s="776" t="s">
        <v>191</v>
      </c>
      <c r="AA14" s="764" t="s">
        <v>147</v>
      </c>
      <c r="AB14" s="764" t="s">
        <v>148</v>
      </c>
      <c r="AC14" s="764" t="s">
        <v>149</v>
      </c>
      <c r="AD14" s="792">
        <v>1</v>
      </c>
      <c r="AE14" s="792">
        <v>1</v>
      </c>
      <c r="AF14" s="792">
        <v>1</v>
      </c>
      <c r="AG14" s="792">
        <v>1</v>
      </c>
      <c r="AH14" s="792">
        <v>1</v>
      </c>
      <c r="AI14" s="792">
        <v>1</v>
      </c>
      <c r="AJ14" s="792">
        <v>1</v>
      </c>
      <c r="AK14" s="792">
        <v>1</v>
      </c>
      <c r="AL14" s="792">
        <v>1</v>
      </c>
      <c r="AM14" s="792">
        <v>1</v>
      </c>
      <c r="AN14" s="792">
        <v>1</v>
      </c>
      <c r="AO14" s="792">
        <v>1</v>
      </c>
      <c r="AP14" s="793">
        <v>1</v>
      </c>
    </row>
    <row r="15" spans="2:42" ht="88.5" customHeight="1" x14ac:dyDescent="0.25">
      <c r="B15" s="790"/>
      <c r="C15" s="769"/>
      <c r="D15" s="763"/>
      <c r="E15" s="766"/>
      <c r="F15" s="763"/>
      <c r="G15" s="763"/>
      <c r="H15" s="758"/>
      <c r="I15" s="758"/>
      <c r="J15" s="758"/>
      <c r="K15" s="760"/>
      <c r="L15" s="229" t="s">
        <v>190</v>
      </c>
      <c r="M15" s="217" t="str">
        <f>'5-CONTROLES'!L18</f>
        <v>Informe de seguimiento a las PQRSDF por parte de la Oficina de Control Interno</v>
      </c>
      <c r="N15" s="217" t="str">
        <f>'5-CONTROLES'!K18</f>
        <v xml:space="preserve">1. Informe de gestión de las PQRSDF.
2. Memorandos internos solicitando el informe.
3. Solicitud y envío de información mediante correos electrónicos.
</v>
      </c>
      <c r="O15" s="217" t="str">
        <f>'5-CONTROLES'!F18</f>
        <v>Oficina de Control Interno</v>
      </c>
      <c r="P15" s="113" t="str">
        <f>'5-CONTROLES'!G18</f>
        <v>Semestral</v>
      </c>
      <c r="Q15" s="113"/>
      <c r="R15" s="113" t="str">
        <f>'5-CONTROLES'!AB18</f>
        <v>Débil</v>
      </c>
      <c r="S15" s="113" t="str">
        <f>'5-CONTROLES'!AC18</f>
        <v>Fuerte</v>
      </c>
      <c r="T15" s="113" t="str">
        <f>'5-CONTROLES'!AD18</f>
        <v>Débil</v>
      </c>
      <c r="U15" s="775"/>
      <c r="V15" s="756"/>
      <c r="W15" s="756"/>
      <c r="X15" s="758"/>
      <c r="Y15" s="760"/>
      <c r="Z15" s="778"/>
      <c r="AA15" s="775"/>
      <c r="AB15" s="766"/>
      <c r="AC15" s="766"/>
      <c r="AD15" s="775"/>
      <c r="AE15" s="775"/>
      <c r="AF15" s="775"/>
      <c r="AG15" s="775"/>
      <c r="AH15" s="775"/>
      <c r="AI15" s="775"/>
      <c r="AJ15" s="775"/>
      <c r="AK15" s="775"/>
      <c r="AL15" s="775"/>
      <c r="AM15" s="775"/>
      <c r="AN15" s="775"/>
      <c r="AO15" s="775"/>
      <c r="AP15" s="794"/>
    </row>
    <row r="16" spans="2:42" ht="51.75" customHeight="1" x14ac:dyDescent="0.25">
      <c r="B16" s="790"/>
      <c r="C16" s="767">
        <v>6</v>
      </c>
      <c r="D16" s="764" t="str">
        <f>'3-IDENTIFICACIÓN DEL RIESGO'!M17</f>
        <v>Solicitar y/o recibir dinero o cualquier otro beneficio personal a cambio de la promesa de éxito en la realización o priorización de un trámite.</v>
      </c>
      <c r="E16" s="764" t="s">
        <v>29</v>
      </c>
      <c r="F16" s="764" t="str">
        <f>'3-IDENTIFICACIÓN DEL RIESGO'!G17</f>
        <v>1. Amenazas
2. Sobornos.</v>
      </c>
      <c r="G16" s="764" t="str">
        <f>'3-IDENTIFICACIÓN DEL RIESGO'!K17</f>
        <v>1. Perdida de la credibilidad institucional.
2. Investigaciones y sanciones.
3. oportunidad para estafas a ciudadanos.
4. perdida de recursos</v>
      </c>
      <c r="H16" s="757" t="str">
        <f>'4-VALORACIÓN DEL RIESGO'!G16</f>
        <v>Posible</v>
      </c>
      <c r="I16" s="757" t="str">
        <f>'4-VALORACIÓN DEL RIESGO'!AB16</f>
        <v>Catastrófico</v>
      </c>
      <c r="J16" s="757" t="str">
        <f>'4-VALORACIÓN DEL RIESGO'!AC16</f>
        <v>Extremo</v>
      </c>
      <c r="K16" s="755" t="s">
        <v>9</v>
      </c>
      <c r="L16" s="228" t="s">
        <v>192</v>
      </c>
      <c r="M16" s="217" t="str">
        <f>'5-CONTROLES'!L19</f>
        <v>Aplicación de encuesta de satisfacción al ciudadano</v>
      </c>
      <c r="N16" s="217" t="str">
        <f>'5-CONTROLES'!K19</f>
        <v xml:space="preserve">Informe trimestral de evaluación de la satisfacción
</v>
      </c>
      <c r="O16" s="217" t="str">
        <f>'5-CONTROLES'!F19</f>
        <v>SECRETARIA GENERAL</v>
      </c>
      <c r="P16" s="113" t="str">
        <f>'5-CONTROLES'!G19</f>
        <v>Por demanda</v>
      </c>
      <c r="Q16" s="764" t="s">
        <v>857</v>
      </c>
      <c r="R16" s="113" t="str">
        <f>'5-CONTROLES'!AB19</f>
        <v>Fuerte</v>
      </c>
      <c r="S16" s="113" t="str">
        <f>'5-CONTROLES'!AC19</f>
        <v>Moderado</v>
      </c>
      <c r="T16" s="113" t="str">
        <f>'5-CONTROLES'!AD19</f>
        <v>Moderado</v>
      </c>
      <c r="U16" s="773" t="str">
        <f>'5-CONTROLES'!AG19</f>
        <v>Débil</v>
      </c>
      <c r="V16" s="755" t="str">
        <f>'5-CONTROLES'!AI19</f>
        <v>Posible</v>
      </c>
      <c r="W16" s="755" t="str">
        <f>'5-CONTROLES'!AK19</f>
        <v>Catastrófico</v>
      </c>
      <c r="X16" s="757" t="str">
        <f>'5-CONTROLES'!AL19</f>
        <v>Extremo</v>
      </c>
      <c r="Y16" s="755" t="s">
        <v>122</v>
      </c>
      <c r="Z16" s="767" t="s">
        <v>193</v>
      </c>
      <c r="AA16" s="764" t="s">
        <v>151</v>
      </c>
      <c r="AB16" s="764" t="s">
        <v>148</v>
      </c>
      <c r="AC16" s="764" t="s">
        <v>149</v>
      </c>
      <c r="AD16" s="792">
        <v>1</v>
      </c>
      <c r="AE16" s="792">
        <v>1</v>
      </c>
      <c r="AF16" s="792">
        <v>1</v>
      </c>
      <c r="AG16" s="792">
        <v>1</v>
      </c>
      <c r="AH16" s="792">
        <v>1</v>
      </c>
      <c r="AI16" s="792">
        <v>1</v>
      </c>
      <c r="AJ16" s="792">
        <v>1</v>
      </c>
      <c r="AK16" s="792">
        <v>1</v>
      </c>
      <c r="AL16" s="792">
        <v>1</v>
      </c>
      <c r="AM16" s="792">
        <v>1</v>
      </c>
      <c r="AN16" s="792">
        <v>1</v>
      </c>
      <c r="AO16" s="792">
        <v>1</v>
      </c>
      <c r="AP16" s="792">
        <v>1</v>
      </c>
    </row>
    <row r="17" spans="2:42" ht="32.25" customHeight="1" x14ac:dyDescent="0.25">
      <c r="B17" s="790"/>
      <c r="C17" s="768"/>
      <c r="D17" s="765"/>
      <c r="E17" s="765"/>
      <c r="F17" s="765"/>
      <c r="G17" s="765"/>
      <c r="H17" s="771"/>
      <c r="I17" s="771"/>
      <c r="J17" s="771"/>
      <c r="K17" s="772"/>
      <c r="L17" s="228" t="s">
        <v>855</v>
      </c>
      <c r="M17" s="217" t="str">
        <f>'5-CONTROLES'!L20</f>
        <v>Campaña de sensibilizaicón frente a los trámites de la ciudadanía de la Agencia</v>
      </c>
      <c r="N17" s="217" t="str">
        <f>'5-CONTROLES'!K20</f>
        <v>Número de mensajes enviados</v>
      </c>
      <c r="O17" s="217" t="str">
        <f>'5-CONTROLES'!F20</f>
        <v>SECRETARIA GENERAL</v>
      </c>
      <c r="P17" s="113" t="str">
        <f>'5-CONTROLES'!G20</f>
        <v>Por programación</v>
      </c>
      <c r="Q17" s="774"/>
      <c r="R17" s="113" t="str">
        <f>'5-CONTROLES'!AB20</f>
        <v>Débil</v>
      </c>
      <c r="S17" s="113" t="str">
        <f>'5-CONTROLES'!AC20</f>
        <v>Moderado</v>
      </c>
      <c r="T17" s="113" t="str">
        <f>'5-CONTROLES'!AD20</f>
        <v>Débil</v>
      </c>
      <c r="U17" s="774"/>
      <c r="V17" s="772"/>
      <c r="W17" s="772"/>
      <c r="X17" s="771"/>
      <c r="Y17" s="772"/>
      <c r="Z17" s="768"/>
      <c r="AA17" s="765"/>
      <c r="AB17" s="765"/>
      <c r="AC17" s="765"/>
      <c r="AD17" s="828"/>
      <c r="AE17" s="828"/>
      <c r="AF17" s="828"/>
      <c r="AG17" s="828"/>
      <c r="AH17" s="828"/>
      <c r="AI17" s="828"/>
      <c r="AJ17" s="828"/>
      <c r="AK17" s="828"/>
      <c r="AL17" s="828"/>
      <c r="AM17" s="828"/>
      <c r="AN17" s="828"/>
      <c r="AO17" s="828"/>
      <c r="AP17" s="828"/>
    </row>
    <row r="18" spans="2:42" ht="25.5" customHeight="1" x14ac:dyDescent="0.25">
      <c r="B18" s="790"/>
      <c r="C18" s="769"/>
      <c r="D18" s="766"/>
      <c r="E18" s="766"/>
      <c r="F18" s="766"/>
      <c r="G18" s="766"/>
      <c r="H18" s="758"/>
      <c r="I18" s="758"/>
      <c r="J18" s="758"/>
      <c r="K18" s="756"/>
      <c r="L18" s="228" t="s">
        <v>856</v>
      </c>
      <c r="M18" s="217" t="str">
        <f>'5-CONTROLES'!L21</f>
        <v>Protocolo de atención en el canal telefónico que incluya libreto frente a los trámites</v>
      </c>
      <c r="N18" s="217" t="str">
        <f>'5-CONTROLES'!K21</f>
        <v>Grabación de la llamada en CallCenter</v>
      </c>
      <c r="O18" s="217" t="str">
        <f>'5-CONTROLES'!F21</f>
        <v>SECRETARIA GENERAL</v>
      </c>
      <c r="P18" s="113" t="str">
        <f>'5-CONTROLES'!G21</f>
        <v>Por demanda</v>
      </c>
      <c r="Q18" s="775"/>
      <c r="R18" s="113" t="str">
        <f>'5-CONTROLES'!AB21</f>
        <v>Débil</v>
      </c>
      <c r="S18" s="113" t="str">
        <f>'5-CONTROLES'!AC21</f>
        <v>Moderado</v>
      </c>
      <c r="T18" s="113" t="str">
        <f>'5-CONTROLES'!AD21</f>
        <v>Débil</v>
      </c>
      <c r="U18" s="775"/>
      <c r="V18" s="756"/>
      <c r="W18" s="756"/>
      <c r="X18" s="758"/>
      <c r="Y18" s="756"/>
      <c r="Z18" s="769"/>
      <c r="AA18" s="766"/>
      <c r="AB18" s="766"/>
      <c r="AC18" s="766"/>
      <c r="AD18" s="807"/>
      <c r="AE18" s="807"/>
      <c r="AF18" s="807"/>
      <c r="AG18" s="807"/>
      <c r="AH18" s="807"/>
      <c r="AI18" s="807"/>
      <c r="AJ18" s="807"/>
      <c r="AK18" s="807"/>
      <c r="AL18" s="807"/>
      <c r="AM18" s="807"/>
      <c r="AN18" s="807"/>
      <c r="AO18" s="807"/>
      <c r="AP18" s="807"/>
    </row>
    <row r="19" spans="2:42" ht="25.5" x14ac:dyDescent="0.25">
      <c r="B19" s="791"/>
      <c r="C19" s="228">
        <v>7</v>
      </c>
      <c r="D19" s="179" t="str">
        <f>'3-IDENTIFICACIÓN DEL RIESGO'!M18</f>
        <v>Riesgo 7 unificado al riesgo 6 por solicitud de Memorando 20196000056993</v>
      </c>
      <c r="E19" s="795"/>
      <c r="F19" s="796"/>
      <c r="G19" s="796"/>
      <c r="H19" s="796"/>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c r="AH19" s="796"/>
      <c r="AI19" s="796"/>
      <c r="AJ19" s="796"/>
      <c r="AK19" s="796"/>
      <c r="AL19" s="796"/>
      <c r="AM19" s="796"/>
      <c r="AN19" s="796"/>
      <c r="AO19" s="796"/>
      <c r="AP19" s="797"/>
    </row>
    <row r="20" spans="2:42" ht="42.75" customHeight="1" x14ac:dyDescent="0.25">
      <c r="B20" s="786" t="str">
        <f>'3-IDENTIFICACIÓN DEL RIESGO'!B19</f>
        <v>Planificación del Ordenamiento Social de la Propiedad</v>
      </c>
      <c r="C20" s="767">
        <v>8</v>
      </c>
      <c r="D20" s="761" t="str">
        <f>'3-IDENTIFICACIÓN DEL RIESGO'!M19</f>
        <v>Alterar u omitir la información física o jurídica de los predios durante la Formulación e implementación de la Ruta de Planes de Ordenamiento Social de la Propiedad, para favorecer a terceros.</v>
      </c>
      <c r="E20" s="764" t="s">
        <v>29</v>
      </c>
      <c r="F20" s="764" t="str">
        <f>'3-IDENTIFICACIÓN DEL RIESGO'!G19</f>
        <v>1. Debilidad en procedimientos de auditoria.
2 presiones de grupos externos
3. Presencia de intereses políticos</v>
      </c>
      <c r="G20" s="764" t="str">
        <f>'3-IDENTIFICACIÓN DEL RIESGO'!K19</f>
        <v>1. Investigaciones y sanciones.
2. Detrimento patrimonial
3. Perdida de credibilidad institucional</v>
      </c>
      <c r="H20" s="757" t="str">
        <f>'4-VALORACIÓN DEL RIESGO'!G18</f>
        <v>Posible</v>
      </c>
      <c r="I20" s="757" t="str">
        <f>'4-VALORACIÓN DEL RIESGO'!AB18</f>
        <v>Catastrófico</v>
      </c>
      <c r="J20" s="757" t="str">
        <f>'4-VALORACIÓN DEL RIESGO'!AC18</f>
        <v>Extremo</v>
      </c>
      <c r="K20" s="759" t="s">
        <v>9</v>
      </c>
      <c r="L20" s="802" t="s">
        <v>194</v>
      </c>
      <c r="M20" s="764" t="str">
        <f>'5-CONTROLES'!L23</f>
        <v>Promoción de la participación comunitaria  y presentación de  resultados de la formulación e implementación de los POSPR, de  cara al ciudadano,  en los municipios programados para la formulación e implementación de POSPR.</v>
      </c>
      <c r="N20" s="764" t="str">
        <f>'5-CONTROLES'!K23</f>
        <v>Listado de asistencia de actividades de participación comunitaria</v>
      </c>
      <c r="O20" s="761" t="str">
        <f>'5-CONTROLES'!F23</f>
        <v>Dirección de Gestión del Ordenamiento Social de la Propiedad Rural - Subdirección de Planeación Operativa</v>
      </c>
      <c r="P20" s="773" t="str">
        <f>'5-CONTROLES'!G23</f>
        <v>Trimestral</v>
      </c>
      <c r="Q20" s="764" t="s">
        <v>821</v>
      </c>
      <c r="R20" s="773" t="str">
        <f>'5-CONTROLES'!AB23</f>
        <v>Fuerte</v>
      </c>
      <c r="S20" s="773" t="str">
        <f>'5-CONTROLES'!AC23</f>
        <v>Fuerte</v>
      </c>
      <c r="T20" s="773" t="str">
        <f>'5-CONTROLES'!AD23</f>
        <v>Fuerte</v>
      </c>
      <c r="U20" s="773" t="str">
        <f>'5-CONTROLES'!AG23</f>
        <v>Fuerte</v>
      </c>
      <c r="V20" s="755" t="str">
        <f>'5-CONTROLES'!AI23</f>
        <v>Improbable</v>
      </c>
      <c r="W20" s="755" t="str">
        <f>'5-CONTROLES'!AK23</f>
        <v>Catastrófico</v>
      </c>
      <c r="X20" s="757" t="str">
        <f>'5-CONTROLES'!AL23</f>
        <v>Extremo</v>
      </c>
      <c r="Y20" s="759" t="s">
        <v>122</v>
      </c>
      <c r="Z20" s="776" t="s">
        <v>195</v>
      </c>
      <c r="AA20" s="764" t="s">
        <v>153</v>
      </c>
      <c r="AB20" s="761" t="s">
        <v>159</v>
      </c>
      <c r="AC20" s="217" t="s">
        <v>154</v>
      </c>
      <c r="AD20" s="113">
        <v>22</v>
      </c>
      <c r="AE20" s="113"/>
      <c r="AF20" s="113"/>
      <c r="AG20" s="113">
        <v>4</v>
      </c>
      <c r="AH20" s="113"/>
      <c r="AI20" s="113"/>
      <c r="AJ20" s="113">
        <v>6</v>
      </c>
      <c r="AK20" s="113"/>
      <c r="AL20" s="113"/>
      <c r="AM20" s="113">
        <v>6</v>
      </c>
      <c r="AN20" s="113"/>
      <c r="AO20" s="113"/>
      <c r="AP20" s="230">
        <v>6</v>
      </c>
    </row>
    <row r="21" spans="2:42" ht="61.5" customHeight="1" x14ac:dyDescent="0.25">
      <c r="B21" s="787"/>
      <c r="C21" s="768"/>
      <c r="D21" s="762"/>
      <c r="E21" s="765"/>
      <c r="F21" s="765"/>
      <c r="G21" s="765"/>
      <c r="H21" s="771"/>
      <c r="I21" s="771"/>
      <c r="J21" s="771"/>
      <c r="K21" s="770"/>
      <c r="L21" s="802"/>
      <c r="M21" s="765"/>
      <c r="N21" s="765"/>
      <c r="O21" s="762"/>
      <c r="P21" s="774"/>
      <c r="Q21" s="765"/>
      <c r="R21" s="774"/>
      <c r="S21" s="774"/>
      <c r="T21" s="774"/>
      <c r="U21" s="774"/>
      <c r="V21" s="772"/>
      <c r="W21" s="772"/>
      <c r="X21" s="771"/>
      <c r="Y21" s="770"/>
      <c r="Z21" s="778"/>
      <c r="AA21" s="766"/>
      <c r="AB21" s="763"/>
      <c r="AC21" s="217" t="s">
        <v>155</v>
      </c>
      <c r="AD21" s="113">
        <v>8</v>
      </c>
      <c r="AE21" s="113"/>
      <c r="AF21" s="113"/>
      <c r="AG21" s="113"/>
      <c r="AH21" s="113"/>
      <c r="AI21" s="113"/>
      <c r="AJ21" s="113"/>
      <c r="AK21" s="113"/>
      <c r="AL21" s="113"/>
      <c r="AM21" s="113">
        <v>2</v>
      </c>
      <c r="AN21" s="113"/>
      <c r="AO21" s="113"/>
      <c r="AP21" s="230">
        <v>6</v>
      </c>
    </row>
    <row r="22" spans="2:42" ht="63.75" customHeight="1" x14ac:dyDescent="0.25">
      <c r="B22" s="787"/>
      <c r="C22" s="768"/>
      <c r="D22" s="762"/>
      <c r="E22" s="765"/>
      <c r="F22" s="765"/>
      <c r="G22" s="765"/>
      <c r="H22" s="771"/>
      <c r="I22" s="771"/>
      <c r="J22" s="771"/>
      <c r="K22" s="770"/>
      <c r="L22" s="802"/>
      <c r="M22" s="765"/>
      <c r="N22" s="765"/>
      <c r="O22" s="762"/>
      <c r="P22" s="774"/>
      <c r="Q22" s="765"/>
      <c r="R22" s="774"/>
      <c r="S22" s="774"/>
      <c r="T22" s="774"/>
      <c r="U22" s="774"/>
      <c r="V22" s="772"/>
      <c r="W22" s="772"/>
      <c r="X22" s="771"/>
      <c r="Y22" s="770"/>
      <c r="Z22" s="229" t="s">
        <v>196</v>
      </c>
      <c r="AA22" s="217" t="s">
        <v>156</v>
      </c>
      <c r="AB22" s="221" t="s">
        <v>160</v>
      </c>
      <c r="AC22" s="217" t="s">
        <v>157</v>
      </c>
      <c r="AD22" s="113">
        <v>22</v>
      </c>
      <c r="AE22" s="113"/>
      <c r="AF22" s="113"/>
      <c r="AG22" s="113">
        <v>4</v>
      </c>
      <c r="AH22" s="113"/>
      <c r="AI22" s="113"/>
      <c r="AJ22" s="113">
        <v>6</v>
      </c>
      <c r="AK22" s="113"/>
      <c r="AL22" s="113"/>
      <c r="AM22" s="113">
        <v>6</v>
      </c>
      <c r="AN22" s="113"/>
      <c r="AO22" s="113"/>
      <c r="AP22" s="230">
        <v>6</v>
      </c>
    </row>
    <row r="23" spans="2:42" ht="54" customHeight="1" x14ac:dyDescent="0.25">
      <c r="B23" s="787"/>
      <c r="C23" s="768"/>
      <c r="D23" s="762"/>
      <c r="E23" s="765"/>
      <c r="F23" s="765"/>
      <c r="G23" s="765"/>
      <c r="H23" s="771"/>
      <c r="I23" s="771"/>
      <c r="J23" s="771"/>
      <c r="K23" s="770"/>
      <c r="L23" s="802"/>
      <c r="M23" s="765"/>
      <c r="N23" s="765"/>
      <c r="O23" s="762"/>
      <c r="P23" s="774"/>
      <c r="Q23" s="765"/>
      <c r="R23" s="774"/>
      <c r="S23" s="774"/>
      <c r="T23" s="774"/>
      <c r="U23" s="774"/>
      <c r="V23" s="772"/>
      <c r="W23" s="772"/>
      <c r="X23" s="771"/>
      <c r="Y23" s="770"/>
      <c r="Z23" s="229" t="s">
        <v>197</v>
      </c>
      <c r="AA23" s="217" t="s">
        <v>162</v>
      </c>
      <c r="AB23" s="221" t="s">
        <v>160</v>
      </c>
      <c r="AC23" s="217" t="s">
        <v>163</v>
      </c>
      <c r="AD23" s="231">
        <v>1</v>
      </c>
      <c r="AE23" s="231"/>
      <c r="AF23" s="231"/>
      <c r="AG23" s="231">
        <v>1</v>
      </c>
      <c r="AH23" s="231"/>
      <c r="AI23" s="231"/>
      <c r="AJ23" s="231">
        <v>1</v>
      </c>
      <c r="AK23" s="231"/>
      <c r="AL23" s="231"/>
      <c r="AM23" s="231">
        <v>1</v>
      </c>
      <c r="AN23" s="231"/>
      <c r="AO23" s="231"/>
      <c r="AP23" s="232">
        <v>1</v>
      </c>
    </row>
    <row r="24" spans="2:42" ht="61.5" customHeight="1" x14ac:dyDescent="0.25">
      <c r="B24" s="787"/>
      <c r="C24" s="768"/>
      <c r="D24" s="762"/>
      <c r="E24" s="765"/>
      <c r="F24" s="765"/>
      <c r="G24" s="765"/>
      <c r="H24" s="771"/>
      <c r="I24" s="771"/>
      <c r="J24" s="771"/>
      <c r="K24" s="770"/>
      <c r="L24" s="802"/>
      <c r="M24" s="765"/>
      <c r="N24" s="765"/>
      <c r="O24" s="762"/>
      <c r="P24" s="774"/>
      <c r="Q24" s="765"/>
      <c r="R24" s="774"/>
      <c r="S24" s="774"/>
      <c r="T24" s="774"/>
      <c r="U24" s="774"/>
      <c r="V24" s="772"/>
      <c r="W24" s="772"/>
      <c r="X24" s="771"/>
      <c r="Y24" s="770"/>
      <c r="Z24" s="229" t="s">
        <v>198</v>
      </c>
      <c r="AA24" s="217" t="s">
        <v>158</v>
      </c>
      <c r="AB24" s="221" t="s">
        <v>160</v>
      </c>
      <c r="AC24" s="217" t="s">
        <v>161</v>
      </c>
      <c r="AD24" s="113">
        <v>44</v>
      </c>
      <c r="AE24" s="113"/>
      <c r="AF24" s="113"/>
      <c r="AG24" s="113">
        <v>8</v>
      </c>
      <c r="AH24" s="113"/>
      <c r="AI24" s="113"/>
      <c r="AJ24" s="113">
        <v>10</v>
      </c>
      <c r="AK24" s="113"/>
      <c r="AL24" s="113"/>
      <c r="AM24" s="113">
        <v>12</v>
      </c>
      <c r="AN24" s="113"/>
      <c r="AO24" s="113"/>
      <c r="AP24" s="230">
        <v>14</v>
      </c>
    </row>
    <row r="25" spans="2:42" ht="53.25" customHeight="1" x14ac:dyDescent="0.25">
      <c r="B25" s="787"/>
      <c r="C25" s="769"/>
      <c r="D25" s="763"/>
      <c r="E25" s="766"/>
      <c r="F25" s="766"/>
      <c r="G25" s="766"/>
      <c r="H25" s="758"/>
      <c r="I25" s="758"/>
      <c r="J25" s="758"/>
      <c r="K25" s="760"/>
      <c r="L25" s="802"/>
      <c r="M25" s="766"/>
      <c r="N25" s="766"/>
      <c r="O25" s="763"/>
      <c r="P25" s="775"/>
      <c r="Q25" s="766"/>
      <c r="R25" s="775"/>
      <c r="S25" s="775"/>
      <c r="T25" s="775"/>
      <c r="U25" s="775"/>
      <c r="V25" s="756"/>
      <c r="W25" s="756"/>
      <c r="X25" s="758"/>
      <c r="Y25" s="760"/>
      <c r="Z25" s="229" t="s">
        <v>199</v>
      </c>
      <c r="AA25" s="217" t="s">
        <v>164</v>
      </c>
      <c r="AB25" s="221" t="s">
        <v>160</v>
      </c>
      <c r="AC25" s="217" t="s">
        <v>165</v>
      </c>
      <c r="AD25" s="231">
        <v>1</v>
      </c>
      <c r="AE25" s="113"/>
      <c r="AF25" s="113"/>
      <c r="AG25" s="233">
        <v>1</v>
      </c>
      <c r="AH25" s="113"/>
      <c r="AI25" s="113"/>
      <c r="AJ25" s="233">
        <v>1</v>
      </c>
      <c r="AK25" s="113"/>
      <c r="AL25" s="113"/>
      <c r="AM25" s="233">
        <v>1</v>
      </c>
      <c r="AN25" s="113"/>
      <c r="AO25" s="113"/>
      <c r="AP25" s="234">
        <v>1</v>
      </c>
    </row>
    <row r="26" spans="2:42" ht="45.75" customHeight="1" x14ac:dyDescent="0.25">
      <c r="B26" s="787"/>
      <c r="C26" s="767">
        <v>9</v>
      </c>
      <c r="D26" s="761" t="str">
        <f>'3-IDENTIFICACIÓN DEL RIESGO'!M20</f>
        <v>Servidor público, colaboradores de la ANT o de los operadores, solicita o recibe dadivas  por diligenciamiento o entrega del Formulario de Inscripción de Sujetos de Ordenamiento o por inscripción en el Registro de Sujetos de Ordenamiento</v>
      </c>
      <c r="E26" s="764" t="s">
        <v>29</v>
      </c>
      <c r="F26" s="761" t="str">
        <f>'3-IDENTIFICACIÓN DEL RIESGO'!G20</f>
        <v>1. Falta de ética profesional del funcionario o personal vinculado a la entidad.
2. Falta de controles en el manejo de la información 
3. Desconocimiento de la normatividad y lineamientos establecidos para el desarrollo del registro de sujetos de ordenamiento</v>
      </c>
      <c r="G26" s="761" t="str">
        <f>'3-IDENTIFICACIÓN DEL RIESGO'!K20</f>
        <v>1. Deterioro de la imagen institucional.
2. Hallazgos, observaciones y/o acciones sancionatorias por parte de los organismos de control.
3. Acciones Judiciales en contra de la ANT.</v>
      </c>
      <c r="H26" s="757" t="str">
        <f>'4-VALORACIÓN DEL RIESGO'!G19</f>
        <v>Rara Vez</v>
      </c>
      <c r="I26" s="757" t="str">
        <f>'4-VALORACIÓN DEL RIESGO'!AB19</f>
        <v>Catastrófico</v>
      </c>
      <c r="J26" s="757" t="str">
        <f>'4-VALORACIÓN DEL RIESGO'!AC19</f>
        <v>Extremo</v>
      </c>
      <c r="K26" s="812" t="s">
        <v>9</v>
      </c>
      <c r="L26" s="229" t="s">
        <v>344</v>
      </c>
      <c r="M26" s="217" t="str">
        <f>'5-CONTROLES'!L24</f>
        <v xml:space="preserve">Se cuenta con  auditoria en el SIT  para contar con la trazabilidad de las modificaciones realizadas dentro del Registro de Sujetos de Ordenamiento </v>
      </c>
      <c r="N26" s="217" t="str">
        <f>'5-CONTROLES'!K24</f>
        <v>Caso en Aranda, con la solución del incidente o creación del usuario</v>
      </c>
      <c r="O26" s="217" t="str">
        <f>'5-CONTROLES'!F24</f>
        <v xml:space="preserve">Contratista Subdirección Sistemas de Información de Tierras </v>
      </c>
      <c r="P26" s="113" t="str">
        <f>'5-CONTROLES'!G24</f>
        <v>Por solicitud</v>
      </c>
      <c r="Q26" s="217" t="s">
        <v>822</v>
      </c>
      <c r="R26" s="222" t="str">
        <f>'5-CONTROLES'!AB24</f>
        <v>Fuerte</v>
      </c>
      <c r="S26" s="222" t="str">
        <f>'5-CONTROLES'!AC24</f>
        <v>Fuerte</v>
      </c>
      <c r="T26" s="222" t="str">
        <f>'5-CONTROLES'!AD24</f>
        <v>Fuerte</v>
      </c>
      <c r="U26" s="773" t="str">
        <f>'5-CONTROLES'!AG24</f>
        <v>Fuerte</v>
      </c>
      <c r="V26" s="755" t="str">
        <f>'5-CONTROLES'!AI24</f>
        <v>Rara Vez</v>
      </c>
      <c r="W26" s="755" t="str">
        <f>'5-CONTROLES'!AK24</f>
        <v>Catastrófico</v>
      </c>
      <c r="X26" s="757" t="str">
        <f>'5-CONTROLES'!AL24</f>
        <v>Extremo</v>
      </c>
      <c r="Y26" s="759" t="s">
        <v>122</v>
      </c>
      <c r="Z26" s="229" t="s">
        <v>349</v>
      </c>
      <c r="AA26" s="217" t="s">
        <v>359</v>
      </c>
      <c r="AB26" s="217" t="s">
        <v>354</v>
      </c>
      <c r="AC26" s="217" t="s">
        <v>351</v>
      </c>
      <c r="AD26" s="113">
        <v>3</v>
      </c>
      <c r="AE26" s="113"/>
      <c r="AF26" s="113"/>
      <c r="AG26" s="113"/>
      <c r="AH26" s="113">
        <v>1</v>
      </c>
      <c r="AI26" s="113"/>
      <c r="AJ26" s="113"/>
      <c r="AK26" s="113"/>
      <c r="AL26" s="113">
        <v>1</v>
      </c>
      <c r="AM26" s="113"/>
      <c r="AN26" s="113"/>
      <c r="AO26" s="113"/>
      <c r="AP26" s="230">
        <v>1</v>
      </c>
    </row>
    <row r="27" spans="2:42" ht="45.75" customHeight="1" x14ac:dyDescent="0.25">
      <c r="B27" s="787"/>
      <c r="C27" s="769"/>
      <c r="D27" s="763"/>
      <c r="E27" s="766"/>
      <c r="F27" s="763"/>
      <c r="G27" s="763"/>
      <c r="H27" s="758"/>
      <c r="I27" s="758"/>
      <c r="J27" s="758"/>
      <c r="K27" s="813"/>
      <c r="L27" s="229" t="s">
        <v>346</v>
      </c>
      <c r="M27" s="217" t="str">
        <f>'5-CONTROLES'!L25</f>
        <v>Acceso controlado a la información a través de permisos en las diferentes plataformas tecnologías dispuestas para el Procedimiento de Registro de sujetos de Ordenamiento</v>
      </c>
      <c r="N27" s="217" t="str">
        <f>'5-CONTROLES'!K25</f>
        <v>Reporte de usuarios RESO con permisos asignados</v>
      </c>
      <c r="O27" s="217" t="str">
        <f>'5-CONTROLES'!F25</f>
        <v>Técnico Asistencia Subdirección Sistemas de Información de Tierras  / Contratista Subdirección Sistemas de Información de Tierras  / Contratistas Secretaría General.</v>
      </c>
      <c r="P27" s="113" t="str">
        <f>'5-CONTROLES'!G25</f>
        <v>Permanente</v>
      </c>
      <c r="Q27" s="217" t="s">
        <v>823</v>
      </c>
      <c r="R27" s="222" t="str">
        <f>'5-CONTROLES'!AB25</f>
        <v>Fuerte</v>
      </c>
      <c r="S27" s="222" t="str">
        <f>'5-CONTROLES'!AC25</f>
        <v>Fuerte</v>
      </c>
      <c r="T27" s="222" t="str">
        <f>'5-CONTROLES'!AD25</f>
        <v>Fuerte</v>
      </c>
      <c r="U27" s="775"/>
      <c r="V27" s="756"/>
      <c r="W27" s="756"/>
      <c r="X27" s="758"/>
      <c r="Y27" s="760"/>
      <c r="Z27" s="229" t="s">
        <v>350</v>
      </c>
      <c r="AA27" s="217" t="s">
        <v>170</v>
      </c>
      <c r="AB27" s="217" t="s">
        <v>354</v>
      </c>
      <c r="AC27" s="217" t="s">
        <v>171</v>
      </c>
      <c r="AD27" s="113">
        <v>11</v>
      </c>
      <c r="AE27" s="113"/>
      <c r="AF27" s="113">
        <v>1</v>
      </c>
      <c r="AG27" s="113">
        <v>1</v>
      </c>
      <c r="AH27" s="113">
        <v>1</v>
      </c>
      <c r="AI27" s="113">
        <v>1</v>
      </c>
      <c r="AJ27" s="113">
        <v>1</v>
      </c>
      <c r="AK27" s="113">
        <v>1</v>
      </c>
      <c r="AL27" s="113">
        <v>1</v>
      </c>
      <c r="AM27" s="113">
        <v>1</v>
      </c>
      <c r="AN27" s="113">
        <v>1</v>
      </c>
      <c r="AO27" s="113">
        <v>1</v>
      </c>
      <c r="AP27" s="230">
        <v>1</v>
      </c>
    </row>
    <row r="28" spans="2:42" ht="25.5" customHeight="1" x14ac:dyDescent="0.25">
      <c r="B28" s="787"/>
      <c r="C28" s="767">
        <v>10</v>
      </c>
      <c r="D28" s="798" t="str">
        <f>'3-IDENTIFICACIÓN DEL RIESGO'!M21</f>
        <v>Alterar u omitir información en desarrollo del procedimiento de Registro de Sujetos de Ordenamiento, para favorecer a terceros.</v>
      </c>
      <c r="E28" s="803" t="s">
        <v>29</v>
      </c>
      <c r="F28" s="798" t="str">
        <f>'3-IDENTIFICACIÓN DEL RIESGO'!G21</f>
        <v>1. Desconocimiento de la normatividad y lineamientos establecidos para el desarrollo del registro de sujetos de ordenamiento</v>
      </c>
      <c r="G28" s="798" t="str">
        <f>'3-IDENTIFICACIÓN DEL RIESGO'!K21</f>
        <v>1. Pérdida de la credibilidad institucional.
2. Investigaciones y sanciones.
3. Demandas contra la entidad y/o funcionarios</v>
      </c>
      <c r="H28" s="800" t="str">
        <f>'4-VALORACIÓN DEL RIESGO'!G20</f>
        <v>Rara Vez</v>
      </c>
      <c r="I28" s="800" t="str">
        <f>'4-VALORACIÓN DEL RIESGO'!AB20</f>
        <v>Catastrófico</v>
      </c>
      <c r="J28" s="800" t="str">
        <f>'4-VALORACIÓN DEL RIESGO'!AC20</f>
        <v>Extremo</v>
      </c>
      <c r="K28" s="801" t="s">
        <v>9</v>
      </c>
      <c r="L28" s="802" t="s">
        <v>200</v>
      </c>
      <c r="M28" s="803" t="str">
        <f>'5-CONTROLES'!L26</f>
        <v>Verificación de acuerdos de confidencialidad debidamente diligenciados</v>
      </c>
      <c r="N28" s="803" t="str">
        <f>'5-CONTROLES'!K26</f>
        <v>Acuerdo de confidencialidad diligenciado</v>
      </c>
      <c r="O28" s="804" t="str">
        <f>'5-CONTROLES'!F26</f>
        <v>Técnico Asistencia Subdirección Sistemas de Información de Tierras  / Contratista Subdirección Sistemas de Información de Tierras  / Contratistas Secretaría General.</v>
      </c>
      <c r="P28" s="803" t="str">
        <f>'5-CONTROLES'!G26</f>
        <v>Permanente</v>
      </c>
      <c r="Q28" s="803" t="s">
        <v>824</v>
      </c>
      <c r="R28" s="799" t="str">
        <f>'5-CONTROLES'!AB26</f>
        <v>Fuerte</v>
      </c>
      <c r="S28" s="799" t="str">
        <f>'5-CONTROLES'!AC26</f>
        <v>Fuerte</v>
      </c>
      <c r="T28" s="799" t="str">
        <f>'5-CONTROLES'!AD26</f>
        <v>Fuerte</v>
      </c>
      <c r="U28" s="799" t="str">
        <f>'5-CONTROLES'!AG26</f>
        <v>Fuerte</v>
      </c>
      <c r="V28" s="805" t="str">
        <f>'5-CONTROLES'!AI26</f>
        <v>Rara Vez</v>
      </c>
      <c r="W28" s="805" t="str">
        <f>'5-CONTROLES'!AK26</f>
        <v>Catastrófico</v>
      </c>
      <c r="X28" s="806" t="str">
        <f>'5-CONTROLES'!AL26</f>
        <v>Extremo</v>
      </c>
      <c r="Y28" s="801" t="s">
        <v>167</v>
      </c>
      <c r="Z28" s="229" t="s">
        <v>202</v>
      </c>
      <c r="AA28" s="113" t="s">
        <v>168</v>
      </c>
      <c r="AB28" s="217" t="s">
        <v>354</v>
      </c>
      <c r="AC28" s="217" t="s">
        <v>169</v>
      </c>
      <c r="AD28" s="113">
        <v>12</v>
      </c>
      <c r="AE28" s="113">
        <v>1</v>
      </c>
      <c r="AF28" s="113">
        <v>1</v>
      </c>
      <c r="AG28" s="113">
        <v>1</v>
      </c>
      <c r="AH28" s="113">
        <v>1</v>
      </c>
      <c r="AI28" s="113">
        <v>1</v>
      </c>
      <c r="AJ28" s="113">
        <v>1</v>
      </c>
      <c r="AK28" s="113">
        <v>1</v>
      </c>
      <c r="AL28" s="113">
        <v>1</v>
      </c>
      <c r="AM28" s="113">
        <v>1</v>
      </c>
      <c r="AN28" s="113">
        <v>1</v>
      </c>
      <c r="AO28" s="113">
        <v>1</v>
      </c>
      <c r="AP28" s="230">
        <v>1</v>
      </c>
    </row>
    <row r="29" spans="2:42" ht="43.5" customHeight="1" x14ac:dyDescent="0.25">
      <c r="B29" s="788"/>
      <c r="C29" s="769"/>
      <c r="D29" s="798"/>
      <c r="E29" s="803"/>
      <c r="F29" s="798"/>
      <c r="G29" s="798"/>
      <c r="H29" s="800"/>
      <c r="I29" s="800"/>
      <c r="J29" s="800"/>
      <c r="K29" s="801"/>
      <c r="L29" s="802"/>
      <c r="M29" s="803"/>
      <c r="N29" s="803"/>
      <c r="O29" s="804"/>
      <c r="P29" s="803"/>
      <c r="Q29" s="803"/>
      <c r="R29" s="799"/>
      <c r="S29" s="799"/>
      <c r="T29" s="799"/>
      <c r="U29" s="799"/>
      <c r="V29" s="805"/>
      <c r="W29" s="805"/>
      <c r="X29" s="806"/>
      <c r="Y29" s="801"/>
      <c r="Z29" s="229" t="s">
        <v>203</v>
      </c>
      <c r="AA29" s="217" t="s">
        <v>170</v>
      </c>
      <c r="AB29" s="217" t="s">
        <v>356</v>
      </c>
      <c r="AC29" s="217" t="s">
        <v>171</v>
      </c>
      <c r="AD29" s="113">
        <v>11</v>
      </c>
      <c r="AE29" s="113"/>
      <c r="AF29" s="113">
        <v>1</v>
      </c>
      <c r="AG29" s="113">
        <v>1</v>
      </c>
      <c r="AH29" s="113">
        <v>1</v>
      </c>
      <c r="AI29" s="113">
        <v>1</v>
      </c>
      <c r="AJ29" s="113">
        <v>1</v>
      </c>
      <c r="AK29" s="113">
        <v>1</v>
      </c>
      <c r="AL29" s="113">
        <v>1</v>
      </c>
      <c r="AM29" s="113">
        <v>1</v>
      </c>
      <c r="AN29" s="113">
        <v>1</v>
      </c>
      <c r="AO29" s="113">
        <v>1</v>
      </c>
      <c r="AP29" s="230">
        <v>1</v>
      </c>
    </row>
    <row r="30" spans="2:42" ht="89.25" customHeight="1" x14ac:dyDescent="0.25">
      <c r="B30" s="786" t="str">
        <f>'3-IDENTIFICACIÓN DEL RIESGO'!B22</f>
        <v>Seguridad Jurídica sobre la Titularidad de la Tierra y los Territorios</v>
      </c>
      <c r="C30" s="767">
        <v>11</v>
      </c>
      <c r="D30" s="761" t="str">
        <f>'3-IDENTIFICACIÓN DEL RIESGO'!M22</f>
        <v>Servidores públicos o colaboradores de la ANT reciben dádivas por agilizar, omitir o dilatar trámites o actuaciones administrativas, manipular material probatorio o proferir decisiones administrativas de procesos agrarios y formalización de la propiedad privada rural no ajustadas al ordenamiento jurídico.</v>
      </c>
      <c r="E30" s="764" t="s">
        <v>29</v>
      </c>
      <c r="F30" s="761" t="str">
        <f>'3-IDENTIFICACIÓN DEL RIESGO'!G22</f>
        <v>1,. Deficiencias en la comunicación y desconocimiento de los usuarios sobre los trámites de procesos agrarios y formalización de la propiedad privada rural, acorde a la normatividad vigente.
2. Ineficiencia en los tiempos de respuesta de la Agencia Nacional de Tierras frente a la resolución de procesos agrarios y formalización de la propiedad privada rural.
3. Intereses de terceros.
4. Ausencia de un sistema de información de procesos agrarios.
5. Inadecuado manejo de expedientes físicos.
6. Conflictos de interés.</v>
      </c>
      <c r="G30" s="761" t="str">
        <f>'3-IDENTIFICACIÓN DEL RIESGO'!K22</f>
        <v>1. Afectación en el cumplimiento de la garantía a la seguridad jurídica de la tierra.
2. Aumento de conflictos en los territorios.
3. Aumento en los costos de transacción
4. Perdida de la credibilidad institucional.
5. Afectaciones ambientales.
6. Investigaciones y sanciones.
7. vulneración de derechos fundamentales.
8.  Demandas contra la entidad.</v>
      </c>
      <c r="H30" s="757" t="str">
        <f>'4-VALORACIÓN DEL RIESGO'!G21</f>
        <v>Posible</v>
      </c>
      <c r="I30" s="757" t="str">
        <f>'4-VALORACIÓN DEL RIESGO'!AB21</f>
        <v>Catastrófico</v>
      </c>
      <c r="J30" s="757" t="str">
        <f>'4-VALORACIÓN DEL RIESGO'!AC21</f>
        <v>Extremo</v>
      </c>
      <c r="K30" s="759" t="s">
        <v>9</v>
      </c>
      <c r="L30" s="229" t="s">
        <v>201</v>
      </c>
      <c r="M30" s="217" t="str">
        <f>'5-CONTROLES'!L27</f>
        <v>Revisión de los actos administrativos por parte de los líderes de los procesos agrarios y la formalización de la propiedad privada rural antes de ser suscritos por parte de los Subdirectores.</v>
      </c>
      <c r="N30" s="217" t="str">
        <f>'5-CONTROLES'!K27</f>
        <v>Listado de los actos administrativos suscritos por las Subdirecciones, teniendo en cuenta que cada acto administrativo debe ir con visto bueno de cada líder.</v>
      </c>
      <c r="O30" s="217" t="str">
        <f>'5-CONTROLES'!F27</f>
        <v xml:space="preserve">Subdirección de Procesos Agrarios y Gestión Jurídica: 
- Contratista – Líder de Clarificación
- Contratista – Líder de Deslinde
- Contratista – Líder de Extinción
- Contratista – Líder de Recuperación
Subdirección de Seguridad Jurídica: 
- Contratista – Líderes de Formalización
- Contratista – Líder de Clarificación
- Contratista – Líder de Deslinde
- Contratista – Líder de Extinción
- Contratista – Líder de Recuperación
</v>
      </c>
      <c r="P30" s="217" t="str">
        <f>'5-CONTROLES'!G27</f>
        <v>Por demanda (diario)</v>
      </c>
      <c r="Q30" s="217" t="s">
        <v>826</v>
      </c>
      <c r="R30" s="113" t="str">
        <f>'5-CONTROLES'!AB27</f>
        <v>Débil</v>
      </c>
      <c r="S30" s="113" t="str">
        <f>'5-CONTROLES'!AC27</f>
        <v>Débil</v>
      </c>
      <c r="T30" s="113" t="str">
        <f>'5-CONTROLES'!AD27</f>
        <v>Débil</v>
      </c>
      <c r="U30" s="773" t="str">
        <f>'5-CONTROLES'!AG27</f>
        <v>Débil</v>
      </c>
      <c r="V30" s="755" t="str">
        <f>'5-CONTROLES'!AI27</f>
        <v>Posible</v>
      </c>
      <c r="W30" s="755" t="str">
        <f>'5-CONTROLES'!AK27</f>
        <v>Catastrófico</v>
      </c>
      <c r="X30" s="757" t="str">
        <f>'5-CONTROLES'!AL27</f>
        <v>Extremo</v>
      </c>
      <c r="Y30" s="759" t="s">
        <v>122</v>
      </c>
      <c r="Z30" s="229" t="s">
        <v>204</v>
      </c>
      <c r="AA30" s="217" t="s">
        <v>209</v>
      </c>
      <c r="AB30" s="217" t="s">
        <v>210</v>
      </c>
      <c r="AC30" s="217" t="s">
        <v>211</v>
      </c>
      <c r="AD30" s="113">
        <v>1</v>
      </c>
      <c r="AE30" s="113"/>
      <c r="AF30" s="113"/>
      <c r="AG30" s="113"/>
      <c r="AH30" s="113"/>
      <c r="AI30" s="113"/>
      <c r="AJ30" s="113"/>
      <c r="AK30" s="113"/>
      <c r="AL30" s="113"/>
      <c r="AM30" s="113">
        <v>1</v>
      </c>
      <c r="AN30" s="113"/>
      <c r="AO30" s="113"/>
      <c r="AP30" s="230"/>
    </row>
    <row r="31" spans="2:42" ht="25.5" x14ac:dyDescent="0.25">
      <c r="B31" s="787"/>
      <c r="C31" s="768"/>
      <c r="D31" s="762"/>
      <c r="E31" s="765"/>
      <c r="F31" s="762"/>
      <c r="G31" s="762"/>
      <c r="H31" s="771"/>
      <c r="I31" s="771"/>
      <c r="J31" s="771"/>
      <c r="K31" s="770"/>
      <c r="L31" s="776" t="s">
        <v>325</v>
      </c>
      <c r="M31" s="764" t="str">
        <f>'5-CONTROLES'!L28</f>
        <v>Dentro de los procesos agrarios y la formalización de la propiedad privada rural se garantiza la participación permanente del Ministerio Público</v>
      </c>
      <c r="N31" s="764" t="str">
        <f>'5-CONTROLES'!K28</f>
        <v>Correos electrónicos y/o documentos físicos.</v>
      </c>
      <c r="O31" s="764" t="str">
        <f>'5-CONTROLES'!F28</f>
        <v xml:space="preserve">Dirección de Gestión Jurídica de Tierras: 
- Contratistas – Encargados de las notificaciones.
</v>
      </c>
      <c r="P31" s="764" t="str">
        <f>'5-CONTROLES'!G28</f>
        <v>Por demanda (diario)</v>
      </c>
      <c r="Q31" s="764" t="s">
        <v>827</v>
      </c>
      <c r="R31" s="773" t="str">
        <f>'5-CONTROLES'!AB28</f>
        <v>Débil</v>
      </c>
      <c r="S31" s="773" t="str">
        <f>'5-CONTROLES'!AC28</f>
        <v>Débil</v>
      </c>
      <c r="T31" s="773" t="str">
        <f>'5-CONTROLES'!AD28</f>
        <v>Débil</v>
      </c>
      <c r="U31" s="774"/>
      <c r="V31" s="772"/>
      <c r="W31" s="772"/>
      <c r="X31" s="771"/>
      <c r="Y31" s="770"/>
      <c r="Z31" s="229" t="s">
        <v>326</v>
      </c>
      <c r="AA31" s="113" t="s">
        <v>213</v>
      </c>
      <c r="AB31" s="217" t="s">
        <v>214</v>
      </c>
      <c r="AC31" s="217" t="s">
        <v>215</v>
      </c>
      <c r="AD31" s="113">
        <v>1</v>
      </c>
      <c r="AE31" s="113"/>
      <c r="AF31" s="113"/>
      <c r="AG31" s="113"/>
      <c r="AH31" s="113"/>
      <c r="AI31" s="113"/>
      <c r="AJ31" s="113"/>
      <c r="AK31" s="113"/>
      <c r="AL31" s="113"/>
      <c r="AM31" s="113"/>
      <c r="AN31" s="113"/>
      <c r="AO31" s="113"/>
      <c r="AP31" s="230">
        <v>1</v>
      </c>
    </row>
    <row r="32" spans="2:42" ht="32.25" customHeight="1" x14ac:dyDescent="0.25">
      <c r="B32" s="787"/>
      <c r="C32" s="768"/>
      <c r="D32" s="762"/>
      <c r="E32" s="765"/>
      <c r="F32" s="762"/>
      <c r="G32" s="762"/>
      <c r="H32" s="771"/>
      <c r="I32" s="771"/>
      <c r="J32" s="771"/>
      <c r="K32" s="770"/>
      <c r="L32" s="777"/>
      <c r="M32" s="765"/>
      <c r="N32" s="765"/>
      <c r="O32" s="765"/>
      <c r="P32" s="765"/>
      <c r="Q32" s="765"/>
      <c r="R32" s="774"/>
      <c r="S32" s="774"/>
      <c r="T32" s="774"/>
      <c r="U32" s="774"/>
      <c r="V32" s="772"/>
      <c r="W32" s="772"/>
      <c r="X32" s="771"/>
      <c r="Y32" s="770"/>
      <c r="Z32" s="229" t="s">
        <v>327</v>
      </c>
      <c r="AA32" s="217" t="s">
        <v>217</v>
      </c>
      <c r="AB32" s="217" t="s">
        <v>216</v>
      </c>
      <c r="AC32" s="217" t="s">
        <v>218</v>
      </c>
      <c r="AD32" s="113">
        <v>1</v>
      </c>
      <c r="AE32" s="113"/>
      <c r="AF32" s="113"/>
      <c r="AG32" s="113"/>
      <c r="AH32" s="113"/>
      <c r="AI32" s="113"/>
      <c r="AJ32" s="113">
        <v>1</v>
      </c>
      <c r="AK32" s="113"/>
      <c r="AL32" s="113"/>
      <c r="AM32" s="113"/>
      <c r="AN32" s="113"/>
      <c r="AO32" s="113"/>
      <c r="AP32" s="230"/>
    </row>
    <row r="33" spans="2:42" ht="30" customHeight="1" x14ac:dyDescent="0.25">
      <c r="B33" s="787"/>
      <c r="C33" s="768"/>
      <c r="D33" s="762"/>
      <c r="E33" s="765"/>
      <c r="F33" s="762"/>
      <c r="G33" s="762"/>
      <c r="H33" s="771"/>
      <c r="I33" s="771"/>
      <c r="J33" s="771"/>
      <c r="K33" s="770"/>
      <c r="L33" s="777"/>
      <c r="M33" s="765"/>
      <c r="N33" s="765"/>
      <c r="O33" s="765"/>
      <c r="P33" s="765"/>
      <c r="Q33" s="765"/>
      <c r="R33" s="774"/>
      <c r="S33" s="774"/>
      <c r="T33" s="774"/>
      <c r="U33" s="774"/>
      <c r="V33" s="772"/>
      <c r="W33" s="772"/>
      <c r="X33" s="771"/>
      <c r="Y33" s="770"/>
      <c r="Z33" s="229" t="s">
        <v>328</v>
      </c>
      <c r="AA33" s="217" t="s">
        <v>219</v>
      </c>
      <c r="AB33" s="217" t="s">
        <v>220</v>
      </c>
      <c r="AC33" s="217" t="s">
        <v>221</v>
      </c>
      <c r="AD33" s="113">
        <v>2</v>
      </c>
      <c r="AE33" s="113"/>
      <c r="AF33" s="113"/>
      <c r="AG33" s="113">
        <v>1</v>
      </c>
      <c r="AH33" s="113"/>
      <c r="AI33" s="113"/>
      <c r="AJ33" s="113">
        <v>1</v>
      </c>
      <c r="AK33" s="113"/>
      <c r="AL33" s="113"/>
      <c r="AM33" s="113"/>
      <c r="AN33" s="113"/>
      <c r="AO33" s="113"/>
      <c r="AP33" s="230"/>
    </row>
    <row r="34" spans="2:42" ht="25.5" x14ac:dyDescent="0.25">
      <c r="B34" s="788"/>
      <c r="C34" s="769"/>
      <c r="D34" s="763"/>
      <c r="E34" s="766"/>
      <c r="F34" s="763"/>
      <c r="G34" s="763"/>
      <c r="H34" s="758"/>
      <c r="I34" s="758"/>
      <c r="J34" s="758"/>
      <c r="K34" s="760"/>
      <c r="L34" s="778"/>
      <c r="M34" s="766"/>
      <c r="N34" s="766"/>
      <c r="O34" s="766"/>
      <c r="P34" s="766"/>
      <c r="Q34" s="766"/>
      <c r="R34" s="775"/>
      <c r="S34" s="775"/>
      <c r="T34" s="775"/>
      <c r="U34" s="775"/>
      <c r="V34" s="756"/>
      <c r="W34" s="756"/>
      <c r="X34" s="758"/>
      <c r="Y34" s="760"/>
      <c r="Z34" s="229" t="s">
        <v>329</v>
      </c>
      <c r="AA34" s="217" t="s">
        <v>222</v>
      </c>
      <c r="AB34" s="217" t="s">
        <v>223</v>
      </c>
      <c r="AC34" s="217" t="s">
        <v>224</v>
      </c>
      <c r="AD34" s="113">
        <v>1</v>
      </c>
      <c r="AE34" s="113"/>
      <c r="AF34" s="113"/>
      <c r="AG34" s="113">
        <v>1</v>
      </c>
      <c r="AH34" s="113"/>
      <c r="AI34" s="113"/>
      <c r="AJ34" s="113"/>
      <c r="AK34" s="113"/>
      <c r="AL34" s="113"/>
      <c r="AM34" s="113"/>
      <c r="AN34" s="113"/>
      <c r="AO34" s="113"/>
      <c r="AP34" s="230"/>
    </row>
    <row r="35" spans="2:42" ht="40.5" customHeight="1" x14ac:dyDescent="0.25">
      <c r="B35" s="829" t="str">
        <f>'3-IDENTIFICACIÓN DEL RIESGO'!B23</f>
        <v>Acceso a la Propiedad de la Tierra y los Territorios</v>
      </c>
      <c r="C35" s="767">
        <v>12</v>
      </c>
      <c r="D35" s="761" t="str">
        <f>'3-IDENTIFICACIÓN DEL RIESGO'!M23</f>
        <v>Manipulación la información en la visita técnica, levantamientos topográficos y avalúos comerciales para beneficio de particulares.</v>
      </c>
      <c r="E35" s="764" t="s">
        <v>29</v>
      </c>
      <c r="F35" s="761" t="str">
        <f>'3-IDENTIFICACIÓN DEL RIESGO'!G23</f>
        <v>1. Presencia de intereses particulares para la modificación de los precios de los predios; incluidas las conductas de recibir o solicitar beneficios por parte de un servidor público o contratista de operadores.
2. Desarrollo de actividades por fuera de las normas, procedimientos, parámetros y criterios establecidos.
3. Debilidades en el seguimiento y vigilancia a los controles establecidos para el cumplimiento de normas, procedimientos, parámetros y criterios establecidos.
4.  Debilidad en la selección de personal.</v>
      </c>
      <c r="G35" s="761" t="str">
        <f>'3-IDENTIFICACIÓN DEL RIESGO'!K23</f>
        <v>1. . Afectación en el desarrollo de las actividades misionales.
2. Investigaciones por parte de órganos de control.
3. Afectación de credibilidad e imagen institucional 
4. Detrimento patrimonial</v>
      </c>
      <c r="H35" s="757" t="str">
        <f>'4-VALORACIÓN DEL RIESGO'!G22</f>
        <v>Probable</v>
      </c>
      <c r="I35" s="757" t="str">
        <f>'4-VALORACIÓN DEL RIESGO'!AB22</f>
        <v>Catastrófico</v>
      </c>
      <c r="J35" s="757" t="str">
        <f>'4-VALORACIÓN DEL RIESGO'!AC22</f>
        <v>Extremo</v>
      </c>
      <c r="K35" s="759" t="s">
        <v>9</v>
      </c>
      <c r="L35" s="776" t="s">
        <v>205</v>
      </c>
      <c r="M35" s="764" t="str">
        <f>'5-CONTROLES'!L29</f>
        <v>Asesor de la Dirección General para asuntos de geografía y topografía (Director de Área) y/o El profesional delegado por el asesor quien se encargará de consolidar la información de: Cruce de información geográfica, levantamiento topográfico y planos. Está información se alimenta por insumos generados a partir de visitas en campo y de información resultante a los levantamientos suministrados por los socios estratégicos. Se realiza un control de calidad al 100% de reportes. En el caso de determinar una No conformidad en el producto, se reporta al topógrafo o socio estratégico para que este ajuste la información necesaria; Este ajuste es nuevamente sometido a un control de calidad. Ningún reporte se entrega al equipo del Sistema de Información Geográfico hasta no contar con validación por parte de los profesionales encargados de realizar el control de calidad.</v>
      </c>
      <c r="N35" s="764" t="str">
        <f>'5-CONTROLES'!K29</f>
        <v>Matriz de control de calidad</v>
      </c>
      <c r="O35" s="764" t="str">
        <f>'5-CONTROLES'!F29</f>
        <v>Asesor de la Dirección General para asuntos de geografía y topografía</v>
      </c>
      <c r="P35" s="764" t="str">
        <f>'5-CONTROLES'!G29</f>
        <v xml:space="preserve">cada vez que recibe una solicitud </v>
      </c>
      <c r="Q35" s="764" t="s">
        <v>863</v>
      </c>
      <c r="R35" s="773" t="str">
        <f>'5-CONTROLES'!AB29</f>
        <v>Fuerte</v>
      </c>
      <c r="S35" s="773" t="str">
        <f>'5-CONTROLES'!AC29</f>
        <v>Moderado</v>
      </c>
      <c r="T35" s="773" t="str">
        <f>'5-CONTROLES'!AD29</f>
        <v>Moderado</v>
      </c>
      <c r="U35" s="773" t="str">
        <f>'5-CONTROLES'!AG29</f>
        <v>Moderado</v>
      </c>
      <c r="V35" s="755" t="str">
        <f>'5-CONTROLES'!AI29</f>
        <v>Probable</v>
      </c>
      <c r="W35" s="755" t="str">
        <f>'5-CONTROLES'!AK29</f>
        <v>Catastrófico</v>
      </c>
      <c r="X35" s="757" t="str">
        <f>'5-CONTROLES'!AL29</f>
        <v>Extremo</v>
      </c>
      <c r="Y35" s="759" t="s">
        <v>122</v>
      </c>
      <c r="Z35" s="229" t="s">
        <v>208</v>
      </c>
      <c r="AA35" s="217" t="s">
        <v>864</v>
      </c>
      <c r="AB35" s="217" t="s">
        <v>865</v>
      </c>
      <c r="AC35" s="217" t="s">
        <v>224</v>
      </c>
      <c r="AD35" s="113">
        <v>1</v>
      </c>
      <c r="AE35" s="113"/>
      <c r="AF35" s="113"/>
      <c r="AG35" s="113"/>
      <c r="AH35" s="113"/>
      <c r="AI35" s="113"/>
      <c r="AJ35" s="113"/>
      <c r="AK35" s="113">
        <v>1</v>
      </c>
      <c r="AL35" s="113"/>
      <c r="AM35" s="113"/>
      <c r="AN35" s="113"/>
      <c r="AO35" s="113"/>
      <c r="AP35" s="230"/>
    </row>
    <row r="36" spans="2:42" ht="60" customHeight="1" x14ac:dyDescent="0.25">
      <c r="B36" s="830"/>
      <c r="C36" s="768"/>
      <c r="D36" s="762"/>
      <c r="E36" s="765"/>
      <c r="F36" s="762"/>
      <c r="G36" s="762"/>
      <c r="H36" s="771"/>
      <c r="I36" s="771"/>
      <c r="J36" s="771"/>
      <c r="K36" s="770"/>
      <c r="L36" s="777"/>
      <c r="M36" s="765"/>
      <c r="N36" s="765"/>
      <c r="O36" s="765"/>
      <c r="P36" s="765"/>
      <c r="Q36" s="765"/>
      <c r="R36" s="774"/>
      <c r="S36" s="774"/>
      <c r="T36" s="774"/>
      <c r="U36" s="774"/>
      <c r="V36" s="772"/>
      <c r="W36" s="772"/>
      <c r="X36" s="771"/>
      <c r="Y36" s="770"/>
      <c r="Z36" s="776" t="s">
        <v>212</v>
      </c>
      <c r="AA36" s="764" t="s">
        <v>234</v>
      </c>
      <c r="AB36" s="764" t="s">
        <v>232</v>
      </c>
      <c r="AC36" s="764" t="s">
        <v>235</v>
      </c>
      <c r="AD36" s="792">
        <v>1</v>
      </c>
      <c r="AE36" s="773"/>
      <c r="AF36" s="773"/>
      <c r="AG36" s="773"/>
      <c r="AH36" s="773"/>
      <c r="AI36" s="773"/>
      <c r="AJ36" s="773"/>
      <c r="AK36" s="773"/>
      <c r="AL36" s="773"/>
      <c r="AM36" s="773"/>
      <c r="AN36" s="773"/>
      <c r="AO36" s="773"/>
      <c r="AP36" s="793">
        <v>1</v>
      </c>
    </row>
    <row r="37" spans="2:42" ht="32.25" customHeight="1" x14ac:dyDescent="0.25">
      <c r="B37" s="830"/>
      <c r="C37" s="769"/>
      <c r="D37" s="763"/>
      <c r="E37" s="766"/>
      <c r="F37" s="763"/>
      <c r="G37" s="763"/>
      <c r="H37" s="758"/>
      <c r="I37" s="758"/>
      <c r="J37" s="758"/>
      <c r="K37" s="760"/>
      <c r="L37" s="778"/>
      <c r="M37" s="766"/>
      <c r="N37" s="766"/>
      <c r="O37" s="766"/>
      <c r="P37" s="766"/>
      <c r="Q37" s="766"/>
      <c r="R37" s="775"/>
      <c r="S37" s="775"/>
      <c r="T37" s="775"/>
      <c r="U37" s="775"/>
      <c r="V37" s="756"/>
      <c r="W37" s="756"/>
      <c r="X37" s="758"/>
      <c r="Y37" s="760"/>
      <c r="Z37" s="778"/>
      <c r="AA37" s="766"/>
      <c r="AB37" s="766"/>
      <c r="AC37" s="766"/>
      <c r="AD37" s="775"/>
      <c r="AE37" s="775"/>
      <c r="AF37" s="775"/>
      <c r="AG37" s="775"/>
      <c r="AH37" s="775"/>
      <c r="AI37" s="775"/>
      <c r="AJ37" s="775"/>
      <c r="AK37" s="775"/>
      <c r="AL37" s="775"/>
      <c r="AM37" s="775"/>
      <c r="AN37" s="775"/>
      <c r="AO37" s="775"/>
      <c r="AP37" s="794"/>
    </row>
    <row r="38" spans="2:42" ht="78" customHeight="1" x14ac:dyDescent="0.25">
      <c r="B38" s="830"/>
      <c r="C38" s="767">
        <v>13</v>
      </c>
      <c r="D38" s="761" t="str">
        <f>'3-IDENTIFICACIÓN DEL RIESGO'!M24</f>
        <v>Solicitud o aceptación de dádivas por agilizar trámites o proferir decisiones administrativas en beneficio de un particular y/o tercero</v>
      </c>
      <c r="E38" s="764" t="s">
        <v>29</v>
      </c>
      <c r="F38" s="761" t="str">
        <f>'3-IDENTIFICACIÓN DEL RIESGO'!G24</f>
        <v xml:space="preserve">
1. Incumplimiento de controles establecidos en los procedimientos de la DAT .
2. Falta de estrategias para potencializar la cultura de legalidad, transparencia y sentido de pertenencia
3. trafico de influencias  para agilizar procesos
4. Baja cobertura de capacitaciones frente a responsabilidades disciplinarias, fiscales o penales por incurrir en potenciales actos de corrupcion con alcance a contratistas y funcionarios</v>
      </c>
      <c r="G38" s="761" t="str">
        <f>'3-IDENTIFICACIÓN DEL RIESGO'!K24</f>
        <v xml:space="preserve">1. Afectación en el desarrollo de las actividades misionales.
2. Investigaciones por parte de órganos de control.
3. Afectación de credibilidad e imagen institucional 
4. Detrimento patrimonial
5. Afectación a los derechos de las comunidades rurales.
6. Hallazgos de auditorias internas o externas
7. Quejas </v>
      </c>
      <c r="H38" s="757" t="str">
        <f>'4-VALORACIÓN DEL RIESGO'!G23</f>
        <v>Probable</v>
      </c>
      <c r="I38" s="757" t="str">
        <f>'4-VALORACIÓN DEL RIESGO'!AB23</f>
        <v>Catastrófico</v>
      </c>
      <c r="J38" s="757" t="str">
        <f>'4-VALORACIÓN DEL RIESGO'!AC23</f>
        <v>Extremo</v>
      </c>
      <c r="K38" s="759" t="s">
        <v>9</v>
      </c>
      <c r="L38" s="235" t="s">
        <v>226</v>
      </c>
      <c r="M38" s="192" t="str">
        <f>'5-CONTROLES'!L32</f>
        <v>Consulta de antecedentes disciplilnarios, fiscales y judiciales en la fase precontractual para procesos de selección de personal de la DAT</v>
      </c>
      <c r="N38" s="192" t="str">
        <f>'5-CONTROLES'!K32</f>
        <v>Certificaciones de antecedentes</v>
      </c>
      <c r="O38" s="193" t="str">
        <f>'5-CONTROLES'!F32</f>
        <v>Profesional de la DAT</v>
      </c>
      <c r="P38" s="193" t="str">
        <f>'5-CONTROLES'!G32</f>
        <v>Según necesidad</v>
      </c>
      <c r="Q38" s="203" t="s">
        <v>879</v>
      </c>
      <c r="R38" s="195" t="str">
        <f>'5-CONTROLES'!AB32</f>
        <v>Fuerte</v>
      </c>
      <c r="S38" s="195" t="str">
        <f>'5-CONTROLES'!AC32</f>
        <v>Moderado</v>
      </c>
      <c r="T38" s="195" t="str">
        <f>'5-CONTROLES'!AD32</f>
        <v>Moderado</v>
      </c>
      <c r="U38" s="773" t="str">
        <f>'5-CONTROLES'!AG32</f>
        <v>Débil</v>
      </c>
      <c r="V38" s="755" t="str">
        <f>'5-CONTROLES'!AI32</f>
        <v>Posible</v>
      </c>
      <c r="W38" s="755" t="str">
        <f>'5-CONTROLES'!AK32</f>
        <v>Mayor</v>
      </c>
      <c r="X38" s="757" t="str">
        <f>'5-CONTROLES'!AL32</f>
        <v>Extremo</v>
      </c>
      <c r="Y38" s="759" t="s">
        <v>122</v>
      </c>
      <c r="Z38" s="229" t="s">
        <v>231</v>
      </c>
      <c r="AA38" s="217" t="s">
        <v>882</v>
      </c>
      <c r="AB38" s="217" t="s">
        <v>883</v>
      </c>
      <c r="AC38" s="217" t="s">
        <v>884</v>
      </c>
      <c r="AD38" s="236">
        <v>3</v>
      </c>
      <c r="AE38" s="236"/>
      <c r="AF38" s="236"/>
      <c r="AG38" s="236"/>
      <c r="AH38" s="236">
        <v>1</v>
      </c>
      <c r="AI38" s="236"/>
      <c r="AJ38" s="236"/>
      <c r="AK38" s="236"/>
      <c r="AL38" s="236">
        <v>1</v>
      </c>
      <c r="AM38" s="236"/>
      <c r="AN38" s="236"/>
      <c r="AO38" s="236">
        <v>1</v>
      </c>
      <c r="AP38" s="236"/>
    </row>
    <row r="39" spans="2:42" ht="67.5" customHeight="1" x14ac:dyDescent="0.25">
      <c r="B39" s="830"/>
      <c r="C39" s="768"/>
      <c r="D39" s="762"/>
      <c r="E39" s="765"/>
      <c r="F39" s="762"/>
      <c r="G39" s="762"/>
      <c r="H39" s="771"/>
      <c r="I39" s="771"/>
      <c r="J39" s="771"/>
      <c r="K39" s="770"/>
      <c r="L39" s="235" t="s">
        <v>869</v>
      </c>
      <c r="M39" s="192" t="str">
        <f>'5-CONTROLES'!L33</f>
        <v xml:space="preserve">Comunicaciones internas y externas de las actividades y/o trámites realizados por la DAT con registro en sistemas de información (ORFEO) </v>
      </c>
      <c r="N39" s="192" t="str">
        <f>'5-CONTROLES'!K33</f>
        <v>Registro de comunicación en sistema ORFEO</v>
      </c>
      <c r="O39" s="193" t="str">
        <f>'5-CONTROLES'!F33</f>
        <v>Director DAT
Subdirector SATN
Subidrector(a) SATZF
Subdirector SATDD
Coordinador de Compra directa y adjudicaciones especiales</v>
      </c>
      <c r="P39" s="193" t="str">
        <f>'5-CONTROLES'!G33</f>
        <v>Según necesidad</v>
      </c>
      <c r="Q39" s="203" t="s">
        <v>880</v>
      </c>
      <c r="R39" s="195" t="str">
        <f>'5-CONTROLES'!AB33</f>
        <v>Fuerte</v>
      </c>
      <c r="S39" s="195" t="str">
        <f>'5-CONTROLES'!AC33</f>
        <v>Moderado</v>
      </c>
      <c r="T39" s="195" t="str">
        <f>'5-CONTROLES'!AD33</f>
        <v>Moderado</v>
      </c>
      <c r="U39" s="774"/>
      <c r="V39" s="772"/>
      <c r="W39" s="772"/>
      <c r="X39" s="771"/>
      <c r="Y39" s="770"/>
      <c r="Z39" s="229" t="s">
        <v>233</v>
      </c>
      <c r="AA39" s="217" t="s">
        <v>885</v>
      </c>
      <c r="AB39" s="217" t="s">
        <v>883</v>
      </c>
      <c r="AC39" s="217" t="s">
        <v>886</v>
      </c>
      <c r="AD39" s="236">
        <v>1</v>
      </c>
      <c r="AE39" s="113"/>
      <c r="AF39" s="113"/>
      <c r="AG39" s="113"/>
      <c r="AH39" s="113"/>
      <c r="AI39" s="113"/>
      <c r="AJ39" s="113"/>
      <c r="AK39" s="113"/>
      <c r="AL39" s="113"/>
      <c r="AM39" s="113">
        <v>1</v>
      </c>
      <c r="AN39" s="113"/>
      <c r="AO39" s="113"/>
      <c r="AP39" s="234"/>
    </row>
    <row r="40" spans="2:42" ht="73.5" customHeight="1" x14ac:dyDescent="0.25">
      <c r="B40" s="830"/>
      <c r="C40" s="769"/>
      <c r="D40" s="763"/>
      <c r="E40" s="766"/>
      <c r="F40" s="763"/>
      <c r="G40" s="763"/>
      <c r="H40" s="758"/>
      <c r="I40" s="758"/>
      <c r="J40" s="758"/>
      <c r="K40" s="760"/>
      <c r="L40" s="235" t="s">
        <v>870</v>
      </c>
      <c r="M40" s="192" t="str">
        <f>'5-CONTROLES'!L34</f>
        <v>Verificación aleatoria de cumplimiento de los puntos de control de los procedimientos de la DAT (ACCTI-P-001, ACCTI-P-002 ADJUDI, ACCTI-P-003, ACCTI-P-004, ACCTI-P-005 , ACCTI-P-010, 
ACCTI-P-011, ACCTI-P-013 , ACCTI-P-014, ACCTI-P-015, ACCTI-P-016, ACCTI-P-017 y ACCTI-P-018) programados para revisión con reporte de desviaciones identificadas para mejoramiento según aplique</v>
      </c>
      <c r="N40" s="192" t="str">
        <f>'5-CONTROLES'!K34</f>
        <v>Registros de listas de chequeo aplicadas</v>
      </c>
      <c r="O40" s="193" t="str">
        <f>'5-CONTROLES'!F34</f>
        <v>Director DAT
Subdirector SATN
Subidrector(a) SATZF
Subdirector SATDD
Coordinador de Compra directa y adjudicaciones especiales</v>
      </c>
      <c r="P40" s="193" t="str">
        <f>'5-CONTROLES'!G34</f>
        <v>Semestral</v>
      </c>
      <c r="Q40" s="203" t="s">
        <v>881</v>
      </c>
      <c r="R40" s="195" t="str">
        <f>'5-CONTROLES'!AB34</f>
        <v>Débil</v>
      </c>
      <c r="S40" s="195" t="str">
        <f>'5-CONTROLES'!AC34</f>
        <v>Moderado</v>
      </c>
      <c r="T40" s="195" t="str">
        <f>'5-CONTROLES'!AD34</f>
        <v>Débil</v>
      </c>
      <c r="U40" s="775"/>
      <c r="V40" s="756"/>
      <c r="W40" s="756"/>
      <c r="X40" s="758"/>
      <c r="Y40" s="760"/>
      <c r="Z40" s="229" t="s">
        <v>330</v>
      </c>
      <c r="AA40" s="221" t="s">
        <v>887</v>
      </c>
      <c r="AB40" s="217" t="s">
        <v>883</v>
      </c>
      <c r="AC40" s="217" t="s">
        <v>888</v>
      </c>
      <c r="AD40" s="236">
        <v>4</v>
      </c>
      <c r="AE40" s="113"/>
      <c r="AF40" s="113"/>
      <c r="AG40" s="113"/>
      <c r="AH40" s="113"/>
      <c r="AI40" s="113">
        <v>1</v>
      </c>
      <c r="AJ40" s="113"/>
      <c r="AK40" s="113">
        <v>1</v>
      </c>
      <c r="AL40" s="113"/>
      <c r="AM40" s="113">
        <v>1</v>
      </c>
      <c r="AN40" s="113"/>
      <c r="AO40" s="113">
        <v>1</v>
      </c>
      <c r="AP40" s="234"/>
    </row>
    <row r="41" spans="2:42" ht="78" customHeight="1" x14ac:dyDescent="0.25">
      <c r="B41" s="830"/>
      <c r="C41" s="767">
        <v>14</v>
      </c>
      <c r="D41" s="761" t="str">
        <f>'3-IDENTIFICACIÓN DEL RIESGO'!M25</f>
        <v>Manipulación de la información en las diferentes etapas de los procedimientos de la DAT para beneficio propio y/o  de particulares.</v>
      </c>
      <c r="E41" s="764" t="s">
        <v>29</v>
      </c>
      <c r="F41" s="761" t="str">
        <f>'3-IDENTIFICACIÓN DEL RIESGO'!G25</f>
        <v>1. Baja cobertura de induccion y/o  capacitación en temas generales de la DAT que incluya procedimientos y cultura  de legalidad
2. Debiles controles establecidos en los procedimientos de la DAT y seguimiento a su operación,  orientados a prevenir la manipulación de información 
3. Debiles estrategias de difusion de los procedimientos y controles de la DAT para prevenir la manipulacion de informacion</v>
      </c>
      <c r="G41" s="761" t="str">
        <f>'3-IDENTIFICACIÓN DEL RIESGO'!K25</f>
        <v xml:space="preserve">1. Afectación en el desarrollo de las actividades misionales.
2. Investigaciones por parte de órganos de control.
3. Afectación de credibilidad e imagen institucional 
4. Detrimento patrimonial
5. Hallazgos de auditorias internas o externas
6. Quejas </v>
      </c>
      <c r="H41" s="757" t="str">
        <f>'4-VALORACIÓN DEL RIESGO'!G24</f>
        <v>Probable</v>
      </c>
      <c r="I41" s="757" t="str">
        <f>'4-VALORACIÓN DEL RIESGO'!AB24</f>
        <v>Catastrófico</v>
      </c>
      <c r="J41" s="757" t="str">
        <f>'4-VALORACIÓN DEL RIESGO'!AC24</f>
        <v>Extremo</v>
      </c>
      <c r="K41" s="759" t="s">
        <v>9</v>
      </c>
      <c r="L41" s="237" t="s">
        <v>236</v>
      </c>
      <c r="M41" s="203" t="str">
        <f>'5-CONTROLES'!L35</f>
        <v>Elaboración e implementación de capacitaciones en estructura de la DAT y/o procedimientos y/o cultura de legalidad(por subdirecciones y Equipo compras Directa y Adjudicaciones especiales</v>
      </c>
      <c r="N41" s="203" t="str">
        <f>'5-CONTROLES'!K35</f>
        <v>Registro de capacitaciones en procedimentos</v>
      </c>
      <c r="O41" s="203" t="str">
        <f>'5-CONTROLES'!F35</f>
        <v>Director DAT
Subdirector SATN
Subidrector(a) SATZF
Subdirector SATDD
Coordinador de Compra directa y adjudicaciones especiales</v>
      </c>
      <c r="P41" s="203" t="str">
        <f>'5-CONTROLES'!G35</f>
        <v xml:space="preserve">Cuatrimestral </v>
      </c>
      <c r="Q41" s="203" t="s">
        <v>899</v>
      </c>
      <c r="R41" s="204" t="str">
        <f>'5-CONTROLES'!AB35</f>
        <v>Fuerte</v>
      </c>
      <c r="S41" s="204" t="str">
        <f>'5-CONTROLES'!AC35</f>
        <v>Moderado</v>
      </c>
      <c r="T41" s="204" t="str">
        <f>'5-CONTROLES'!AD35</f>
        <v>Moderado</v>
      </c>
      <c r="U41" s="773" t="str">
        <f>'5-CONTROLES'!AG35</f>
        <v>Débil</v>
      </c>
      <c r="V41" s="755" t="str">
        <f>'5-CONTROLES'!AI35</f>
        <v>Probable</v>
      </c>
      <c r="W41" s="755" t="str">
        <f>'5-CONTROLES'!AK35</f>
        <v>Catastrófico</v>
      </c>
      <c r="X41" s="757" t="str">
        <f>'5-CONTROLES'!AL35</f>
        <v>Extremo</v>
      </c>
      <c r="Y41" s="759" t="s">
        <v>122</v>
      </c>
      <c r="Z41" s="229" t="s">
        <v>237</v>
      </c>
      <c r="AA41" s="217" t="s">
        <v>901</v>
      </c>
      <c r="AB41" s="217" t="s">
        <v>874</v>
      </c>
      <c r="AC41" s="217" t="s">
        <v>902</v>
      </c>
      <c r="AD41" s="233">
        <v>0.8</v>
      </c>
      <c r="AE41" s="113"/>
      <c r="AF41" s="113"/>
      <c r="AG41" s="233"/>
      <c r="AH41" s="233">
        <v>0.2</v>
      </c>
      <c r="AI41" s="233"/>
      <c r="AJ41" s="233">
        <v>0.2</v>
      </c>
      <c r="AK41" s="233"/>
      <c r="AL41" s="233">
        <v>0.2</v>
      </c>
      <c r="AM41" s="233"/>
      <c r="AN41" s="233">
        <v>0.2</v>
      </c>
      <c r="AO41" s="233"/>
      <c r="AP41" s="233"/>
    </row>
    <row r="42" spans="2:42" ht="76.5" customHeight="1" x14ac:dyDescent="0.25">
      <c r="B42" s="830"/>
      <c r="C42" s="768"/>
      <c r="D42" s="762"/>
      <c r="E42" s="765"/>
      <c r="F42" s="762"/>
      <c r="G42" s="762"/>
      <c r="H42" s="771"/>
      <c r="I42" s="771"/>
      <c r="J42" s="771"/>
      <c r="K42" s="770"/>
      <c r="L42" s="237" t="s">
        <v>331</v>
      </c>
      <c r="M42" s="203" t="str">
        <f>'5-CONTROLES'!L36</f>
        <v xml:space="preserve">Identificación de controles  relacionados  a prevenir manipulación de información en los Procedimientos de la DAT </v>
      </c>
      <c r="N42" s="203" t="str">
        <f>'5-CONTROLES'!K36</f>
        <v>Controles en los procedimientos de la DAT</v>
      </c>
      <c r="O42" s="203" t="str">
        <f>'5-CONTROLES'!F36</f>
        <v>Director DAT
Subdirector SATN
Subidrector(a) SATZF
Subdirector SATDD
Coordinador de Compra directa y adjudicaciones especiales</v>
      </c>
      <c r="P42" s="203" t="str">
        <f>'5-CONTROLES'!G36</f>
        <v>Semestral</v>
      </c>
      <c r="Q42" s="203" t="s">
        <v>900</v>
      </c>
      <c r="R42" s="204" t="str">
        <f>'5-CONTROLES'!AB36</f>
        <v>Débil</v>
      </c>
      <c r="S42" s="204" t="str">
        <f>'5-CONTROLES'!AC36</f>
        <v>Débil</v>
      </c>
      <c r="T42" s="204" t="str">
        <f>'5-CONTROLES'!AD36</f>
        <v>Débil</v>
      </c>
      <c r="U42" s="774"/>
      <c r="V42" s="772"/>
      <c r="W42" s="772"/>
      <c r="X42" s="771"/>
      <c r="Y42" s="770"/>
      <c r="Z42" s="229" t="s">
        <v>238</v>
      </c>
      <c r="AA42" s="217" t="s">
        <v>903</v>
      </c>
      <c r="AB42" s="217" t="s">
        <v>874</v>
      </c>
      <c r="AC42" s="217" t="s">
        <v>904</v>
      </c>
      <c r="AD42" s="236">
        <v>7</v>
      </c>
      <c r="AE42" s="236"/>
      <c r="AF42" s="236"/>
      <c r="AG42" s="236"/>
      <c r="AH42" s="236"/>
      <c r="AI42" s="236">
        <v>2</v>
      </c>
      <c r="AJ42" s="236"/>
      <c r="AK42" s="236">
        <v>2</v>
      </c>
      <c r="AL42" s="236"/>
      <c r="AM42" s="236">
        <v>2</v>
      </c>
      <c r="AN42" s="236"/>
      <c r="AO42" s="236">
        <v>1</v>
      </c>
      <c r="AP42" s="236"/>
    </row>
    <row r="43" spans="2:42" ht="81.75" customHeight="1" x14ac:dyDescent="0.25">
      <c r="B43" s="830"/>
      <c r="C43" s="769"/>
      <c r="D43" s="763"/>
      <c r="E43" s="766"/>
      <c r="F43" s="763"/>
      <c r="G43" s="763"/>
      <c r="H43" s="758"/>
      <c r="I43" s="758"/>
      <c r="J43" s="758"/>
      <c r="K43" s="760"/>
      <c r="L43" s="237" t="s">
        <v>898</v>
      </c>
      <c r="M43" s="203" t="str">
        <f>'5-CONTROLES'!L37</f>
        <v>Verificación aleatoria de cumplimiento de los puntos de control de los procedimientos de la DAT mediante  Listas de chequeo</v>
      </c>
      <c r="N43" s="203" t="str">
        <f>'5-CONTROLES'!K37</f>
        <v>Registros de listas de chequeo aplicadas</v>
      </c>
      <c r="O43" s="203" t="str">
        <f>'5-CONTROLES'!F37</f>
        <v>Director DAT
Subdirector SATN
Subidrector(a) SATZF
Subdirector SATDD
Coordinador de Compra directa y adjudicaciones especiales</v>
      </c>
      <c r="P43" s="203" t="str">
        <f>'5-CONTROLES'!G37</f>
        <v>Semestral</v>
      </c>
      <c r="Q43" s="203" t="s">
        <v>881</v>
      </c>
      <c r="R43" s="204" t="str">
        <f>'5-CONTROLES'!AB37</f>
        <v>Débil</v>
      </c>
      <c r="S43" s="204" t="str">
        <f>'5-CONTROLES'!AC37</f>
        <v>Moderado</v>
      </c>
      <c r="T43" s="204" t="str">
        <f>'5-CONTROLES'!AD37</f>
        <v>Débil</v>
      </c>
      <c r="U43" s="775"/>
      <c r="V43" s="756"/>
      <c r="W43" s="756"/>
      <c r="X43" s="758"/>
      <c r="Y43" s="760"/>
      <c r="Z43" s="229" t="s">
        <v>239</v>
      </c>
      <c r="AA43" s="221" t="s">
        <v>905</v>
      </c>
      <c r="AB43" s="217" t="s">
        <v>874</v>
      </c>
      <c r="AC43" s="217" t="s">
        <v>888</v>
      </c>
      <c r="AD43" s="236">
        <v>4</v>
      </c>
      <c r="AE43" s="113"/>
      <c r="AF43" s="113"/>
      <c r="AG43" s="113"/>
      <c r="AH43" s="113"/>
      <c r="AI43" s="113">
        <v>1</v>
      </c>
      <c r="AJ43" s="113"/>
      <c r="AK43" s="113">
        <v>1</v>
      </c>
      <c r="AL43" s="113"/>
      <c r="AM43" s="113">
        <v>1</v>
      </c>
      <c r="AN43" s="113"/>
      <c r="AO43" s="113">
        <v>1</v>
      </c>
      <c r="AP43" s="236"/>
    </row>
    <row r="44" spans="2:42" ht="39" customHeight="1" x14ac:dyDescent="0.25">
      <c r="B44" s="830"/>
      <c r="C44" s="767">
        <v>15</v>
      </c>
      <c r="D44" s="761" t="str">
        <f>'3-IDENTIFICACIÓN DEL RIESGO'!M26</f>
        <v>Adquirir predios sin pleno cumplimiento de requisitos o por fuera de las necesidades y prioridades establecidas por la ANT, para beneficio de particulares (vendedores).</v>
      </c>
      <c r="E44" s="764" t="s">
        <v>29</v>
      </c>
      <c r="F44" s="761" t="str">
        <f>'3-IDENTIFICACIÓN DEL RIESGO'!G26</f>
        <v>1. Presencia de intereses particulares  (tramitadores, estafadores, políticos, empresarios, terratenientes, Grupos Armados Organizados  y Grupos de Delincuencia Organizada) para la adquisición de predios; incluidas las conductas de recibir o solicitar beneficios por parte de un servidor público o contratista de operadores.
2. Debilidades en el seguimiento y aplicación de los controles establecidos en el procedimiento.</v>
      </c>
      <c r="G44" s="761" t="str">
        <f>'3-IDENTIFICACIÓN DEL RIESGO'!K26</f>
        <v>1. Detrimento patrimonial debido al abuso indebido de los recursos de la entidad
2. Demandas y sanciones judiciales.
3. Afectación en el desarrollo de las actividades misionales.
4. Investigaciones por parte de órganos de control.
5. Perdida de la credibilidad institucional.</v>
      </c>
      <c r="H44" s="757" t="str">
        <f>'4-VALORACIÓN DEL RIESGO'!G25</f>
        <v>Probable</v>
      </c>
      <c r="I44" s="757" t="str">
        <f>'4-VALORACIÓN DEL RIESGO'!AB25</f>
        <v>Catastrófico</v>
      </c>
      <c r="J44" s="757" t="str">
        <f>'4-VALORACIÓN DEL RIESGO'!AC25</f>
        <v>Extremo</v>
      </c>
      <c r="K44" s="759" t="s">
        <v>9</v>
      </c>
      <c r="L44" s="229" t="s">
        <v>241</v>
      </c>
      <c r="M44" s="217" t="str">
        <f>'5-CONTROLES'!L38</f>
        <v>Aplicación de  los formatos definidos en los procedimientos asociados que definen los requisitos para adquirir y/o adjudicar los predios con la documentación que da cuenta de la trazabilidad</v>
      </c>
      <c r="N44" s="217" t="str">
        <f>'5-CONTROLES'!K38</f>
        <v>Registros de cumplimiento de expedientes verificados conforme al procedimiento  de compra directa.</v>
      </c>
      <c r="O44" s="217" t="str">
        <f>'5-CONTROLES'!F38</f>
        <v>Lider de equipo de compra directa y adjudicaciones especiales de la DAT</v>
      </c>
      <c r="P44" s="217" t="str">
        <f>'5-CONTROLES'!G38</f>
        <v xml:space="preserve">Cuatrimestral </v>
      </c>
      <c r="Q44" s="217" t="s">
        <v>909</v>
      </c>
      <c r="R44" s="113" t="str">
        <f>'5-CONTROLES'!AB38</f>
        <v>Fuerte</v>
      </c>
      <c r="S44" s="113" t="str">
        <f>'5-CONTROLES'!AC38</f>
        <v>Moderado</v>
      </c>
      <c r="T44" s="113" t="str">
        <f>'5-CONTROLES'!AD38</f>
        <v>Moderado</v>
      </c>
      <c r="U44" s="773" t="str">
        <f>'5-CONTROLES'!AG38</f>
        <v>Moderado</v>
      </c>
      <c r="V44" s="755" t="str">
        <f>'5-CONTROLES'!AI38</f>
        <v>Posible</v>
      </c>
      <c r="W44" s="755" t="str">
        <f>'5-CONTROLES'!AK38</f>
        <v>Catastrófico</v>
      </c>
      <c r="X44" s="757" t="str">
        <f>'5-CONTROLES'!AL38</f>
        <v>Extremo</v>
      </c>
      <c r="Y44" s="759" t="s">
        <v>122</v>
      </c>
      <c r="Z44" s="229" t="s">
        <v>243</v>
      </c>
      <c r="AA44" s="217" t="s">
        <v>911</v>
      </c>
      <c r="AB44" s="217" t="s">
        <v>912</v>
      </c>
      <c r="AC44" s="217" t="s">
        <v>913</v>
      </c>
      <c r="AD44" s="236">
        <v>1</v>
      </c>
      <c r="AE44" s="113"/>
      <c r="AF44" s="113"/>
      <c r="AG44" s="113"/>
      <c r="AH44" s="113"/>
      <c r="AI44" s="113"/>
      <c r="AJ44" s="113"/>
      <c r="AK44" s="113"/>
      <c r="AL44" s="113">
        <v>1</v>
      </c>
      <c r="AM44" s="113"/>
      <c r="AN44" s="113"/>
      <c r="AO44" s="113"/>
      <c r="AP44" s="234"/>
    </row>
    <row r="45" spans="2:42" ht="48" customHeight="1" x14ac:dyDescent="0.25">
      <c r="B45" s="830"/>
      <c r="C45" s="768"/>
      <c r="D45" s="762"/>
      <c r="E45" s="765"/>
      <c r="F45" s="762"/>
      <c r="G45" s="762"/>
      <c r="H45" s="771"/>
      <c r="I45" s="771"/>
      <c r="J45" s="771"/>
      <c r="K45" s="770"/>
      <c r="L45" s="776" t="s">
        <v>242</v>
      </c>
      <c r="M45" s="764" t="str">
        <f>'5-CONTROLES'!L39</f>
        <v>Sistematización en Matriz de procesos de compra y adjudicaciones de predios</v>
      </c>
      <c r="N45" s="764" t="str">
        <f>'5-CONTROLES'!K39</f>
        <v>Matriz de procesos diligenciada y actualizada</v>
      </c>
      <c r="O45" s="764" t="str">
        <f>'5-CONTROLES'!F39</f>
        <v>Lider de equipo de compra directa y adjudicaciones especiales de la DAT</v>
      </c>
      <c r="P45" s="764" t="str">
        <f>'5-CONTROLES'!G39</f>
        <v>Trimestral</v>
      </c>
      <c r="Q45" s="764" t="s">
        <v>909</v>
      </c>
      <c r="R45" s="773" t="str">
        <f>'5-CONTROLES'!AB39</f>
        <v>Débil</v>
      </c>
      <c r="S45" s="773" t="str">
        <f>'5-CONTROLES'!AC39</f>
        <v>Fuerte</v>
      </c>
      <c r="T45" s="773" t="str">
        <f>'5-CONTROLES'!AD39</f>
        <v>Débil</v>
      </c>
      <c r="U45" s="774"/>
      <c r="V45" s="772"/>
      <c r="W45" s="772"/>
      <c r="X45" s="771"/>
      <c r="Y45" s="770"/>
      <c r="Z45" s="229" t="s">
        <v>244</v>
      </c>
      <c r="AA45" s="217" t="s">
        <v>914</v>
      </c>
      <c r="AB45" s="217" t="s">
        <v>915</v>
      </c>
      <c r="AC45" s="217" t="s">
        <v>916</v>
      </c>
      <c r="AD45" s="233">
        <v>0.7</v>
      </c>
      <c r="AE45" s="233"/>
      <c r="AF45" s="233"/>
      <c r="AG45" s="233"/>
      <c r="AH45" s="233"/>
      <c r="AI45" s="233"/>
      <c r="AJ45" s="233"/>
      <c r="AK45" s="233"/>
      <c r="AL45" s="233"/>
      <c r="AM45" s="233">
        <v>0.2</v>
      </c>
      <c r="AN45" s="233">
        <v>0.2</v>
      </c>
      <c r="AO45" s="233">
        <v>0.3</v>
      </c>
      <c r="AP45" s="233"/>
    </row>
    <row r="46" spans="2:42" ht="35.25" customHeight="1" x14ac:dyDescent="0.25">
      <c r="B46" s="830"/>
      <c r="C46" s="768"/>
      <c r="D46" s="762"/>
      <c r="E46" s="765"/>
      <c r="F46" s="762"/>
      <c r="G46" s="762"/>
      <c r="H46" s="771"/>
      <c r="I46" s="771"/>
      <c r="J46" s="771"/>
      <c r="K46" s="770"/>
      <c r="L46" s="777"/>
      <c r="M46" s="765"/>
      <c r="N46" s="765"/>
      <c r="O46" s="765"/>
      <c r="P46" s="765"/>
      <c r="Q46" s="765"/>
      <c r="R46" s="774"/>
      <c r="S46" s="774"/>
      <c r="T46" s="774"/>
      <c r="U46" s="774"/>
      <c r="V46" s="772"/>
      <c r="W46" s="772"/>
      <c r="X46" s="771"/>
      <c r="Y46" s="770"/>
      <c r="Z46" s="229" t="s">
        <v>245</v>
      </c>
      <c r="AA46" s="217" t="s">
        <v>917</v>
      </c>
      <c r="AB46" s="217" t="s">
        <v>918</v>
      </c>
      <c r="AC46" s="217" t="s">
        <v>919</v>
      </c>
      <c r="AD46" s="236">
        <v>2</v>
      </c>
      <c r="AE46" s="236"/>
      <c r="AF46" s="236"/>
      <c r="AG46" s="236"/>
      <c r="AH46" s="236"/>
      <c r="AI46" s="236"/>
      <c r="AJ46" s="236">
        <v>1</v>
      </c>
      <c r="AK46" s="236"/>
      <c r="AL46" s="236"/>
      <c r="AM46" s="236"/>
      <c r="AN46" s="236"/>
      <c r="AO46" s="236">
        <v>1</v>
      </c>
      <c r="AP46" s="236"/>
    </row>
    <row r="47" spans="2:42" ht="42.75" customHeight="1" x14ac:dyDescent="0.25">
      <c r="B47" s="830"/>
      <c r="C47" s="768"/>
      <c r="D47" s="762"/>
      <c r="E47" s="765"/>
      <c r="F47" s="762"/>
      <c r="G47" s="762"/>
      <c r="H47" s="771"/>
      <c r="I47" s="771"/>
      <c r="J47" s="771"/>
      <c r="K47" s="770"/>
      <c r="L47" s="778"/>
      <c r="M47" s="766"/>
      <c r="N47" s="766"/>
      <c r="O47" s="766"/>
      <c r="P47" s="766"/>
      <c r="Q47" s="766"/>
      <c r="R47" s="775"/>
      <c r="S47" s="775"/>
      <c r="T47" s="775"/>
      <c r="U47" s="774"/>
      <c r="V47" s="772"/>
      <c r="W47" s="772"/>
      <c r="X47" s="771"/>
      <c r="Y47" s="770"/>
      <c r="Z47" s="229" t="s">
        <v>332</v>
      </c>
      <c r="AA47" s="217" t="s">
        <v>920</v>
      </c>
      <c r="AB47" s="217" t="s">
        <v>918</v>
      </c>
      <c r="AC47" s="217" t="s">
        <v>922</v>
      </c>
      <c r="AD47" s="236">
        <v>2</v>
      </c>
      <c r="AE47" s="236"/>
      <c r="AF47" s="236"/>
      <c r="AG47" s="236"/>
      <c r="AH47" s="236"/>
      <c r="AI47" s="236"/>
      <c r="AJ47" s="236">
        <v>1</v>
      </c>
      <c r="AK47" s="236"/>
      <c r="AL47" s="236"/>
      <c r="AM47" s="236"/>
      <c r="AN47" s="236"/>
      <c r="AO47" s="236"/>
      <c r="AP47" s="236">
        <v>1</v>
      </c>
    </row>
    <row r="48" spans="2:42" ht="24.75" customHeight="1" x14ac:dyDescent="0.25">
      <c r="B48" s="830"/>
      <c r="C48" s="768"/>
      <c r="D48" s="762"/>
      <c r="E48" s="765"/>
      <c r="F48" s="762"/>
      <c r="G48" s="762"/>
      <c r="H48" s="771"/>
      <c r="I48" s="771"/>
      <c r="J48" s="771"/>
      <c r="K48" s="770"/>
      <c r="L48" s="776" t="s">
        <v>923</v>
      </c>
      <c r="M48" s="764" t="str">
        <f>'5-CONTROLES'!L40</f>
        <v>Los profesionales que apoyan el desarrollo de las actuaciones propias del proceso de Compras a cargo de la Dirección de Asuntos Étnicos, cada vez que se les asigne una oferta voluntaria para adquirir un predio debe verificar que la información y documentación de la oferta este completa y con todos los requisitos y documentos exigidos, de acuerdo con lo establecido en la FORMA ACCTI-F-021 FORMA OFERTA VOLUNTARIA DE PREDIOS”. Si el responsable de presentar la oferta no diligencia la forma de manera adecuada no se debe continuar el proceso hasta que se subsane la situación.</v>
      </c>
      <c r="N48" s="764" t="str">
        <f>'5-CONTROLES'!K40</f>
        <v>La forma ACCTI-F-021 FORMA OFERTA VOLUNTARIA DE PREDIOS debidamente diligencia y con anexos.</v>
      </c>
      <c r="O48" s="764" t="str">
        <f>'5-CONTROLES'!F40</f>
        <v>Líder equipo compra de predios -  Dirección de Asuntos Étnicos</v>
      </c>
      <c r="P48" s="764" t="str">
        <f>'5-CONTROLES'!G40</f>
        <v xml:space="preserve">Cada vez se le asignen un oferta voluntaria para adquirir un predio </v>
      </c>
      <c r="Q48" s="764" t="s">
        <v>817</v>
      </c>
      <c r="R48" s="773" t="str">
        <f>'5-CONTROLES'!AB40</f>
        <v>Fuerte</v>
      </c>
      <c r="S48" s="773" t="str">
        <f>'5-CONTROLES'!AC40</f>
        <v>Fuerte</v>
      </c>
      <c r="T48" s="773" t="str">
        <f>'5-CONTROLES'!AD40</f>
        <v>Fuerte</v>
      </c>
      <c r="U48" s="774"/>
      <c r="V48" s="772"/>
      <c r="W48" s="772"/>
      <c r="X48" s="771"/>
      <c r="Y48" s="770"/>
      <c r="Z48" s="229" t="s">
        <v>333</v>
      </c>
      <c r="AA48" s="217" t="s">
        <v>251</v>
      </c>
      <c r="AB48" s="217" t="s">
        <v>250</v>
      </c>
      <c r="AC48" s="217" t="s">
        <v>926</v>
      </c>
      <c r="AD48" s="238">
        <v>1</v>
      </c>
      <c r="AE48" s="113"/>
      <c r="AF48" s="113"/>
      <c r="AG48" s="113"/>
      <c r="AH48" s="113"/>
      <c r="AI48" s="113"/>
      <c r="AJ48" s="238">
        <v>1</v>
      </c>
      <c r="AK48" s="113"/>
      <c r="AL48" s="113"/>
      <c r="AM48" s="113"/>
      <c r="AN48" s="113"/>
      <c r="AO48" s="113"/>
      <c r="AP48" s="230"/>
    </row>
    <row r="49" spans="2:42" ht="36" customHeight="1" x14ac:dyDescent="0.25">
      <c r="B49" s="830"/>
      <c r="C49" s="768"/>
      <c r="D49" s="762"/>
      <c r="E49" s="765"/>
      <c r="F49" s="762"/>
      <c r="G49" s="762"/>
      <c r="H49" s="771"/>
      <c r="I49" s="771"/>
      <c r="J49" s="771"/>
      <c r="K49" s="770"/>
      <c r="L49" s="777"/>
      <c r="M49" s="765"/>
      <c r="N49" s="765"/>
      <c r="O49" s="765"/>
      <c r="P49" s="765"/>
      <c r="Q49" s="765"/>
      <c r="R49" s="774"/>
      <c r="S49" s="774"/>
      <c r="T49" s="774"/>
      <c r="U49" s="774"/>
      <c r="V49" s="772"/>
      <c r="W49" s="772"/>
      <c r="X49" s="771"/>
      <c r="Y49" s="770"/>
      <c r="Z49" s="229" t="s">
        <v>927</v>
      </c>
      <c r="AA49" s="217" t="s">
        <v>363</v>
      </c>
      <c r="AB49" s="217" t="s">
        <v>250</v>
      </c>
      <c r="AC49" s="217" t="s">
        <v>930</v>
      </c>
      <c r="AD49" s="238">
        <v>4</v>
      </c>
      <c r="AE49" s="238"/>
      <c r="AF49" s="238"/>
      <c r="AG49" s="238">
        <v>1</v>
      </c>
      <c r="AH49" s="238"/>
      <c r="AI49" s="238"/>
      <c r="AJ49" s="238">
        <v>1</v>
      </c>
      <c r="AK49" s="238"/>
      <c r="AL49" s="238"/>
      <c r="AM49" s="238">
        <v>1</v>
      </c>
      <c r="AN49" s="238"/>
      <c r="AO49" s="238"/>
      <c r="AP49" s="239">
        <v>1</v>
      </c>
    </row>
    <row r="50" spans="2:42" ht="33" customHeight="1" x14ac:dyDescent="0.25">
      <c r="B50" s="830"/>
      <c r="C50" s="768"/>
      <c r="D50" s="762"/>
      <c r="E50" s="765"/>
      <c r="F50" s="762"/>
      <c r="G50" s="762"/>
      <c r="H50" s="771"/>
      <c r="I50" s="771"/>
      <c r="J50" s="771"/>
      <c r="K50" s="770"/>
      <c r="L50" s="777"/>
      <c r="M50" s="765"/>
      <c r="N50" s="765"/>
      <c r="O50" s="765"/>
      <c r="P50" s="765"/>
      <c r="Q50" s="765"/>
      <c r="R50" s="774"/>
      <c r="S50" s="774"/>
      <c r="T50" s="774"/>
      <c r="U50" s="774"/>
      <c r="V50" s="772"/>
      <c r="W50" s="772"/>
      <c r="X50" s="771"/>
      <c r="Y50" s="770"/>
      <c r="Z50" s="229" t="s">
        <v>928</v>
      </c>
      <c r="AA50" s="217" t="s">
        <v>252</v>
      </c>
      <c r="AB50" s="217" t="s">
        <v>250</v>
      </c>
      <c r="AC50" s="217" t="s">
        <v>925</v>
      </c>
      <c r="AD50" s="238">
        <v>2</v>
      </c>
      <c r="AE50" s="238"/>
      <c r="AF50" s="238"/>
      <c r="AG50" s="238"/>
      <c r="AH50" s="238"/>
      <c r="AI50" s="238"/>
      <c r="AJ50" s="238">
        <v>1</v>
      </c>
      <c r="AK50" s="238"/>
      <c r="AL50" s="238"/>
      <c r="AM50" s="238"/>
      <c r="AN50" s="238"/>
      <c r="AO50" s="238"/>
      <c r="AP50" s="239">
        <v>1</v>
      </c>
    </row>
    <row r="51" spans="2:42" ht="25.5" x14ac:dyDescent="0.25">
      <c r="B51" s="830"/>
      <c r="C51" s="769"/>
      <c r="D51" s="763"/>
      <c r="E51" s="766"/>
      <c r="F51" s="763"/>
      <c r="G51" s="763"/>
      <c r="H51" s="758"/>
      <c r="I51" s="758"/>
      <c r="J51" s="758"/>
      <c r="K51" s="760"/>
      <c r="L51" s="778"/>
      <c r="M51" s="766"/>
      <c r="N51" s="766"/>
      <c r="O51" s="766"/>
      <c r="P51" s="766"/>
      <c r="Q51" s="766"/>
      <c r="R51" s="775"/>
      <c r="S51" s="775"/>
      <c r="T51" s="775"/>
      <c r="U51" s="775"/>
      <c r="V51" s="756"/>
      <c r="W51" s="756"/>
      <c r="X51" s="758"/>
      <c r="Y51" s="760"/>
      <c r="Z51" s="229" t="s">
        <v>929</v>
      </c>
      <c r="AA51" s="217" t="s">
        <v>364</v>
      </c>
      <c r="AB51" s="217" t="s">
        <v>250</v>
      </c>
      <c r="AC51" s="217" t="s">
        <v>389</v>
      </c>
      <c r="AD51" s="238">
        <v>1</v>
      </c>
      <c r="AE51" s="238"/>
      <c r="AF51" s="238"/>
      <c r="AG51" s="238"/>
      <c r="AH51" s="238"/>
      <c r="AI51" s="238"/>
      <c r="AJ51" s="238"/>
      <c r="AK51" s="238"/>
      <c r="AL51" s="238"/>
      <c r="AM51" s="238"/>
      <c r="AN51" s="238"/>
      <c r="AO51" s="238">
        <v>1</v>
      </c>
      <c r="AP51" s="239"/>
    </row>
    <row r="52" spans="2:42" ht="81.75" customHeight="1" x14ac:dyDescent="0.25">
      <c r="B52" s="830"/>
      <c r="C52" s="767">
        <v>16</v>
      </c>
      <c r="D52" s="761" t="str">
        <f>'3-IDENTIFICACIÓN DEL RIESGO'!M27</f>
        <v>Desviación de recursos en el desarrollo del proceso de la Iniciativa Comunitaria con enfoque diferencial étnico para beneficio personal de un contratista o funcionario, o un tercero.</v>
      </c>
      <c r="E52" s="764" t="s">
        <v>29</v>
      </c>
      <c r="F52" s="761" t="str">
        <f>'3-IDENTIFICACIÓN DEL RIESGO'!G27</f>
        <v>1. Omisión de la construcción participativa de la propuesta de iniciativa comunitaria.
2.- Intervención de un tercero en la construcción de la propuesta de iniciativa comunitaria.    
3.- No aplicación  de los criterios de priorización contemplados en la Guía Operativa  para la implementación de las iniciativas comunitarias.  
4.- Condicionamiento de la selección de proveedores  en el comité de compras para el desarrollo de las Iniciativas comunitarias con enfoque diferencial étnico.</v>
      </c>
      <c r="G52" s="761" t="str">
        <f>'3-IDENTIFICACIÓN DEL RIESGO'!K27</f>
        <v>1. Vulneración en derechos colectivos de comunidades.
2. Detrimento patrimonial.</v>
      </c>
      <c r="H52" s="757" t="str">
        <f>'4-VALORACIÓN DEL RIESGO'!G26</f>
        <v>Posible</v>
      </c>
      <c r="I52" s="757" t="str">
        <f>'4-VALORACIÓN DEL RIESGO'!AB26</f>
        <v>Catastrófico</v>
      </c>
      <c r="J52" s="757" t="str">
        <f>'4-VALORACIÓN DEL RIESGO'!AC26</f>
        <v>Extremo</v>
      </c>
      <c r="K52" s="759" t="s">
        <v>9</v>
      </c>
      <c r="L52" s="229" t="s">
        <v>246</v>
      </c>
      <c r="M52" s="217" t="str">
        <f>'5-CONTROLES'!L41</f>
        <v xml:space="preserve">El equipo técnico de Iniciativas Comunitarias de la Dirección de Asuntos Étnicos siempre que haya una solicitud de iniciativa deberá programar con la comunidad  la socialización  y formulación participativa de la Iniciativa de acuerdo a lo establecido en la guía operativa para la implementación de iniciativas comunitarias  en los artículos 2 y 3. Conforme a los resultados de la socialización y formulación se dejará evidenciado todas las acciones realizadas por parte de grupo técnico de Iniciativas Comunitarias, las evidencias se registraran en un acta de socialización de la guía y formulación participativa de la iniciativa comunitaria. </v>
      </c>
      <c r="N52" s="217" t="str">
        <f>'5-CONTROLES'!K41</f>
        <v xml:space="preserve">Las evidencias se registraran en un acta de socialización de la guía y formulación participativa de la iniciativa comunitaria </v>
      </c>
      <c r="O52" s="217" t="str">
        <f>'5-CONTROLES'!F41</f>
        <v xml:space="preserve">El equipo técnico de Iniciativas Comunitarias de la Dirección de Asuntos Étnicos </v>
      </c>
      <c r="P52" s="217" t="str">
        <f>'5-CONTROLES'!G41</f>
        <v>Siempre que haya una solicitud de iniciativa comunitaria</v>
      </c>
      <c r="Q52" s="217" t="s">
        <v>818</v>
      </c>
      <c r="R52" s="113" t="str">
        <f>'5-CONTROLES'!AB41</f>
        <v>Fuerte</v>
      </c>
      <c r="S52" s="113" t="str">
        <f>'5-CONTROLES'!AC41</f>
        <v>Fuerte</v>
      </c>
      <c r="T52" s="113" t="str">
        <f>'5-CONTROLES'!AD41</f>
        <v>Fuerte</v>
      </c>
      <c r="U52" s="773" t="str">
        <f>'5-CONTROLES'!AG41</f>
        <v>Fuerte</v>
      </c>
      <c r="V52" s="755" t="str">
        <f>'5-CONTROLES'!AI41</f>
        <v>Rara Vez</v>
      </c>
      <c r="W52" s="755" t="str">
        <f>'5-CONTROLES'!AK41</f>
        <v>Catastrófico</v>
      </c>
      <c r="X52" s="757" t="str">
        <f>'5-CONTROLES'!AL41</f>
        <v>Extremo</v>
      </c>
      <c r="Y52" s="759" t="s">
        <v>122</v>
      </c>
      <c r="Z52" s="229" t="s">
        <v>249</v>
      </c>
      <c r="AA52" s="217" t="s">
        <v>931</v>
      </c>
      <c r="AB52" s="217" t="s">
        <v>386</v>
      </c>
      <c r="AC52" s="217" t="s">
        <v>932</v>
      </c>
      <c r="AD52" s="238">
        <v>1</v>
      </c>
      <c r="AE52" s="113"/>
      <c r="AF52" s="113"/>
      <c r="AG52" s="113"/>
      <c r="AH52" s="113"/>
      <c r="AI52" s="113">
        <v>1</v>
      </c>
      <c r="AJ52" s="113"/>
      <c r="AK52" s="113"/>
      <c r="AL52" s="113"/>
      <c r="AM52" s="113"/>
      <c r="AN52" s="113"/>
      <c r="AO52" s="113"/>
      <c r="AP52" s="230"/>
    </row>
    <row r="53" spans="2:42" ht="75" customHeight="1" x14ac:dyDescent="0.25">
      <c r="B53" s="830"/>
      <c r="C53" s="769"/>
      <c r="D53" s="763"/>
      <c r="E53" s="766"/>
      <c r="F53" s="763"/>
      <c r="G53" s="763"/>
      <c r="H53" s="758"/>
      <c r="I53" s="758"/>
      <c r="J53" s="758"/>
      <c r="K53" s="760"/>
      <c r="L53" s="229" t="s">
        <v>248</v>
      </c>
      <c r="M53" s="217" t="str">
        <f>'5-CONTROLES'!L42</f>
        <v>Los profesionales que apoyan las actividades de planeación, seguimiento y cierre de las iniciativas comunitarias a cargo de la Dirección de Asuntos Étnicos, una vez sea aprobada la cofinanciación de la Iniciativa, deben realizar una selección objetiva de los integrantes del comité de compras por parte de la comunidad, que brinde garantías de transparencia y legalidad en el proceso; así como en la selección de los proveedores a contratar, de acuerdo a con lo establecido en la Guía operativa.</v>
      </c>
      <c r="N53" s="217" t="str">
        <f>'5-CONTROLES'!K42</f>
        <v>Se deben anexar  el cuadro de criterios habilitantes para ser proveedor, cuadro comparativo de cotizaciones y el cuadro de criterios de evaluación de las propuestas de los proveedores</v>
      </c>
      <c r="O53" s="217" t="str">
        <f>'5-CONTROLES'!F42</f>
        <v xml:space="preserve">El equipo técnico de Iniciativas Comunitarias de la Dirección de Asuntos Étnicos </v>
      </c>
      <c r="P53" s="217" t="str">
        <f>'5-CONTROLES'!G42</f>
        <v>Una vez sea aprobada la cofinanciación de la iniciativa comunitaria  se seleccionará el comité de compras</v>
      </c>
      <c r="Q53" s="217" t="s">
        <v>819</v>
      </c>
      <c r="R53" s="113" t="str">
        <f>'5-CONTROLES'!AB42</f>
        <v>Fuerte</v>
      </c>
      <c r="S53" s="113" t="str">
        <f>'5-CONTROLES'!AC42</f>
        <v>Fuerte</v>
      </c>
      <c r="T53" s="113" t="str">
        <f>'5-CONTROLES'!AD42</f>
        <v>Fuerte</v>
      </c>
      <c r="U53" s="775"/>
      <c r="V53" s="756"/>
      <c r="W53" s="756"/>
      <c r="X53" s="758"/>
      <c r="Y53" s="760"/>
      <c r="Z53" s="229" t="s">
        <v>385</v>
      </c>
      <c r="AA53" s="217" t="s">
        <v>934</v>
      </c>
      <c r="AB53" s="217" t="s">
        <v>387</v>
      </c>
      <c r="AC53" s="217" t="s">
        <v>935</v>
      </c>
      <c r="AD53" s="113">
        <v>1</v>
      </c>
      <c r="AE53" s="113"/>
      <c r="AF53" s="113"/>
      <c r="AG53" s="113"/>
      <c r="AH53" s="113"/>
      <c r="AI53" s="113">
        <v>1</v>
      </c>
      <c r="AJ53" s="113"/>
      <c r="AK53" s="113"/>
      <c r="AL53" s="113"/>
      <c r="AM53" s="113"/>
      <c r="AN53" s="113"/>
      <c r="AO53" s="113"/>
      <c r="AP53" s="230"/>
    </row>
    <row r="54" spans="2:42" ht="179.25" customHeight="1" x14ac:dyDescent="0.25">
      <c r="B54" s="830"/>
      <c r="C54" s="225">
        <v>17</v>
      </c>
      <c r="D54" s="216" t="str">
        <f>'3-IDENTIFICACIÓN DEL RIESGO'!M28</f>
        <v>Dilación en la atención a las solicitudes de comunidades étnicas favoreciendo intereses particulares.</v>
      </c>
      <c r="E54" s="212" t="s">
        <v>29</v>
      </c>
      <c r="F54" s="216" t="str">
        <f>'3-IDENTIFICACIÓN DEL RIESGO'!G28</f>
        <v>1. Carencia de criterios técnicos de priorización para la atención de solicitudes de comunidades étnicas.
2. Favorecimiento de intereses particulares.</v>
      </c>
      <c r="G54" s="216" t="str">
        <f>'3-IDENTIFICACIÓN DEL RIESGO'!K28</f>
        <v xml:space="preserve">1. Inequidad en la atención a las solicitudes presentadas por comunidades étnicas. </v>
      </c>
      <c r="H54" s="206" t="str">
        <f>'4-VALORACIÓN DEL RIESGO'!G27</f>
        <v>Posible</v>
      </c>
      <c r="I54" s="206" t="str">
        <f>'4-VALORACIÓN DEL RIESGO'!AB27</f>
        <v>Catastrófico</v>
      </c>
      <c r="J54" s="206" t="str">
        <f>'4-VALORACIÓN DEL RIESGO'!AC27</f>
        <v>Extremo</v>
      </c>
      <c r="K54" s="208" t="s">
        <v>9</v>
      </c>
      <c r="L54" s="229" t="s">
        <v>254</v>
      </c>
      <c r="M54" s="217" t="str">
        <f>'5-CONTROLES'!L43</f>
        <v>Realizar control mediante matriz de seguimiento a los procedimientos administrativos de legalización para comunidades étnicas (indígenas y negras)</v>
      </c>
      <c r="N54" s="217" t="str">
        <f>'5-CONTROLES'!K43</f>
        <v>Matriz de seguimiento de la ejecución del plan de atención para comunidades étnicas.
Matriz de registro de solicitudes completas e incompletas.
Verificación de expedientes aperturados con solicitudes nuevas.
Actas de seguimiento con los equipos profesionales a cargo de la ejecución.</v>
      </c>
      <c r="O54" s="217" t="str">
        <f>'5-CONTROLES'!F43</f>
        <v>Dirección y Subdirección de Asuntos Étnicos</v>
      </c>
      <c r="P54" s="217" t="str">
        <f>'5-CONTROLES'!G43</f>
        <v>Por cada proceso de ampliación y constitución de resguardos. Los procedimientos de legalización para comunidades étnicas, deben tener un seguimiento bimensual dadas las etapas administrativas de dichos procedimientos. Existen órdenes judiciales que requieren seguimiento permanente, que puede ser semanal.</v>
      </c>
      <c r="Q54" s="217"/>
      <c r="R54" s="113" t="str">
        <f>'5-CONTROLES'!AB43</f>
        <v>Moderado</v>
      </c>
      <c r="S54" s="113" t="str">
        <f>'5-CONTROLES'!AC43</f>
        <v>Moderado</v>
      </c>
      <c r="T54" s="113" t="str">
        <f>'5-CONTROLES'!AD43</f>
        <v>Moderado</v>
      </c>
      <c r="U54" s="210" t="str">
        <f>'5-CONTROLES'!AG43</f>
        <v>Moderado</v>
      </c>
      <c r="V54" s="214" t="str">
        <f>'5-CONTROLES'!AI43</f>
        <v>Improbable</v>
      </c>
      <c r="W54" s="214" t="str">
        <f>'5-CONTROLES'!AK43</f>
        <v>Catastrófico</v>
      </c>
      <c r="X54" s="206" t="str">
        <f>'5-CONTROLES'!AL43</f>
        <v>Extremo</v>
      </c>
      <c r="Y54" s="208" t="s">
        <v>122</v>
      </c>
      <c r="Z54" s="229" t="s">
        <v>255</v>
      </c>
      <c r="AA54" s="217" t="s">
        <v>381</v>
      </c>
      <c r="AB54" s="217" t="s">
        <v>250</v>
      </c>
      <c r="AC54" s="217" t="s">
        <v>391</v>
      </c>
      <c r="AD54" s="113">
        <v>3</v>
      </c>
      <c r="AE54" s="113"/>
      <c r="AF54" s="113"/>
      <c r="AG54" s="113">
        <v>1</v>
      </c>
      <c r="AH54" s="113"/>
      <c r="AI54" s="113"/>
      <c r="AJ54" s="113">
        <v>1</v>
      </c>
      <c r="AK54" s="113"/>
      <c r="AL54" s="113"/>
      <c r="AM54" s="113"/>
      <c r="AN54" s="113"/>
      <c r="AO54" s="113">
        <v>1</v>
      </c>
      <c r="AP54" s="230"/>
    </row>
    <row r="55" spans="2:42" ht="59.25" customHeight="1" x14ac:dyDescent="0.25">
      <c r="B55" s="830"/>
      <c r="C55" s="767" t="s">
        <v>936</v>
      </c>
      <c r="D55" s="764" t="str">
        <f>'3-IDENTIFICACIÓN DEL RIESGO'!M29</f>
        <v>Favorecimiento en la atención de solicitudes de legalización de territorios colectivos a comunidades étnicas específicas por parte de la Subdirección de Asuntos Étnicos, desconociendo el principio de equidad.</v>
      </c>
      <c r="E55" s="764" t="s">
        <v>29</v>
      </c>
      <c r="F55" s="764" t="str">
        <f>'3-IDENTIFICACIÓN DEL RIESGO'!G29</f>
        <v>Carencia de criterios técnicos estandarizados para priorizar la atención de las solicitudes de legalización en los territorios colectivos a comunidades étnicas por parte de la Subdirección de Asuntos Étnicos</v>
      </c>
      <c r="G55" s="764" t="str">
        <f>'3-IDENTIFICACIÓN DEL RIESGO'!K29</f>
        <v xml:space="preserve">1. Inequidad en la atención a las solicitudes presentadas por comunidades étnicas. </v>
      </c>
      <c r="H55" s="757" t="str">
        <f>'4-VALORACIÓN DEL RIESGO'!G28</f>
        <v>Posible</v>
      </c>
      <c r="I55" s="757" t="str">
        <f>'4-VALORACIÓN DEL RIESGO'!AB28</f>
        <v>Catastrófico</v>
      </c>
      <c r="J55" s="757" t="str">
        <f>'4-VALORACIÓN DEL RIESGO'!AC28</f>
        <v>Extremo</v>
      </c>
      <c r="K55" s="759" t="s">
        <v>9</v>
      </c>
      <c r="L55" s="229" t="s">
        <v>940</v>
      </c>
      <c r="M55" s="217" t="str">
        <f>'5-CONTROLES'!L44</f>
        <v>Generar un documento donde se establezcan los criterios técnicos estándar de priorización para la atención de las solicitudes de legalización de territorios colectivos a comunidades étnicas por parte de la Subdirección de Asuntos Étnicos</v>
      </c>
      <c r="N55" s="217" t="str">
        <f>'5-CONTROLES'!K44</f>
        <v>Documento de criterios técnicos de priorización de solicitudes con certificación de Gestión de Calidad</v>
      </c>
      <c r="O55" s="217" t="str">
        <f>'5-CONTROLES'!F44</f>
        <v>Subdirección de Asuntos Étnicos</v>
      </c>
      <c r="P55" s="217" t="str">
        <f>'5-CONTROLES'!G44</f>
        <v>Anual</v>
      </c>
      <c r="Q55" s="217"/>
      <c r="R55" s="113" t="str">
        <f>'5-CONTROLES'!AB44</f>
        <v>Moderado</v>
      </c>
      <c r="S55" s="113" t="str">
        <f>'5-CONTROLES'!AC44</f>
        <v>Moderado</v>
      </c>
      <c r="T55" s="113" t="str">
        <f>'5-CONTROLES'!AD44</f>
        <v>Moderado</v>
      </c>
      <c r="U55" s="773" t="str">
        <f>'5-CONTROLES'!AG44</f>
        <v>Moderado</v>
      </c>
      <c r="V55" s="757" t="str">
        <f>'5-CONTROLES'!AI44</f>
        <v>Improbable</v>
      </c>
      <c r="W55" s="757" t="str">
        <f>'5-CONTROLES'!AK44</f>
        <v>Catastrófico</v>
      </c>
      <c r="X55" s="757" t="str">
        <f>'5-CONTROLES'!AL44</f>
        <v>Extremo</v>
      </c>
      <c r="Y55" s="812" t="s">
        <v>122</v>
      </c>
      <c r="Z55" s="776" t="s">
        <v>948</v>
      </c>
      <c r="AA55" s="764" t="s">
        <v>949</v>
      </c>
      <c r="AB55" s="764" t="s">
        <v>250</v>
      </c>
      <c r="AC55" s="764" t="s">
        <v>950</v>
      </c>
      <c r="AD55" s="792">
        <v>0.5</v>
      </c>
      <c r="AE55" s="773"/>
      <c r="AF55" s="773"/>
      <c r="AG55" s="773"/>
      <c r="AH55" s="773"/>
      <c r="AI55" s="773"/>
      <c r="AJ55" s="773"/>
      <c r="AK55" s="773"/>
      <c r="AL55" s="773"/>
      <c r="AM55" s="773"/>
      <c r="AN55" s="792">
        <v>0.5</v>
      </c>
      <c r="AO55" s="773"/>
      <c r="AP55" s="808"/>
    </row>
    <row r="56" spans="2:42" ht="68.25" customHeight="1" x14ac:dyDescent="0.25">
      <c r="B56" s="831"/>
      <c r="C56" s="769"/>
      <c r="D56" s="766"/>
      <c r="E56" s="766"/>
      <c r="F56" s="766"/>
      <c r="G56" s="766"/>
      <c r="H56" s="758"/>
      <c r="I56" s="758"/>
      <c r="J56" s="758"/>
      <c r="K56" s="760"/>
      <c r="L56" s="229" t="s">
        <v>941</v>
      </c>
      <c r="M56" s="217" t="str">
        <f>'5-CONTROLES'!L45</f>
        <v>Generar Planes de Atención anualizados para gestionar las solicitudes de legalización de territorios colectivos a comunidades étnicas a cargo de la Subdirección de Asuntos Étnicos, de acuerdo con las priorizaciones que se establezcan en virtud de la aplicación de los criterios técnicos estándar definidos</v>
      </c>
      <c r="N56" s="217" t="str">
        <f>'5-CONTROLES'!K45</f>
        <v>1. Plan de Acción por vigencias, definido de acuerdo con la correspondiente priorización de solicitudes.
2. Informe de seguimiento a la ejecución del Plan de Acción</v>
      </c>
      <c r="O56" s="217" t="str">
        <f>'5-CONTROLES'!F45</f>
        <v>Subdirección de Asuntos Étnicos</v>
      </c>
      <c r="P56" s="217" t="str">
        <f>'5-CONTROLES'!G45</f>
        <v>Anual</v>
      </c>
      <c r="Q56" s="217" t="s">
        <v>947</v>
      </c>
      <c r="R56" s="113" t="str">
        <f>'5-CONTROLES'!AB45</f>
        <v>Moderado</v>
      </c>
      <c r="S56" s="113" t="str">
        <f>'5-CONTROLES'!AC45</f>
        <v>Moderado</v>
      </c>
      <c r="T56" s="113" t="str">
        <f>'5-CONTROLES'!AD45</f>
        <v>Moderado</v>
      </c>
      <c r="U56" s="775"/>
      <c r="V56" s="758"/>
      <c r="W56" s="758"/>
      <c r="X56" s="758"/>
      <c r="Y56" s="813"/>
      <c r="Z56" s="778"/>
      <c r="AA56" s="766"/>
      <c r="AB56" s="766"/>
      <c r="AC56" s="766"/>
      <c r="AD56" s="807"/>
      <c r="AE56" s="775"/>
      <c r="AF56" s="775"/>
      <c r="AG56" s="775"/>
      <c r="AH56" s="775"/>
      <c r="AI56" s="775"/>
      <c r="AJ56" s="775"/>
      <c r="AK56" s="775"/>
      <c r="AL56" s="775"/>
      <c r="AM56" s="775"/>
      <c r="AN56" s="807"/>
      <c r="AO56" s="775"/>
      <c r="AP56" s="794"/>
    </row>
    <row r="57" spans="2:42" ht="58.5" customHeight="1" x14ac:dyDescent="0.25">
      <c r="B57" s="789" t="str">
        <f>'3-IDENTIFICACIÓN DEL RIESGO'!B30</f>
        <v>Administración de Tierras.</v>
      </c>
      <c r="C57" s="767">
        <v>18</v>
      </c>
      <c r="D57" s="761" t="str">
        <f>'3-IDENTIFICACIÓN DEL RIESGO'!M30</f>
        <v>Inadecuado desarrollo de actividades en la administración de las tierras baldías de la nación y de los bienes fiscales patrimoniales para beneficio personal o de terceros.</v>
      </c>
      <c r="E57" s="764" t="s">
        <v>29</v>
      </c>
      <c r="F57" s="761" t="str">
        <f>'3-IDENTIFICACIÓN DEL RIESGO'!G30</f>
        <v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v>
      </c>
      <c r="G57" s="761" t="str">
        <f>'3-IDENTIFICACIÓN DEL RIESGO'!K30</f>
        <v>1. Afectación en el desarrollo de las actividades misionales.
2. Investigaciones por parte de órganos de control.
3. Perdida de credibilidad institucional</v>
      </c>
      <c r="H57" s="757" t="str">
        <f>'4-VALORACIÓN DEL RIESGO'!G29</f>
        <v>Probable</v>
      </c>
      <c r="I57" s="757" t="str">
        <f>'4-VALORACIÓN DEL RIESGO'!AB29</f>
        <v>Catastrófico</v>
      </c>
      <c r="J57" s="757" t="str">
        <f>'4-VALORACIÓN DEL RIESGO'!AC29</f>
        <v>Extremo</v>
      </c>
      <c r="K57" s="759" t="s">
        <v>9</v>
      </c>
      <c r="L57" s="237" t="s">
        <v>256</v>
      </c>
      <c r="M57" s="203" t="str">
        <f>'5-CONTROLES'!L46</f>
        <v>Profesional SATN cada vez que ingrese un colaborador a la Subdirección se realizará socialización de los procedimiento ADMTI-P-007 Y  ADMTI-P-12 en los cuales este se apoyara para realizar las actividades, al no existir claridad frente a las actividades a desarrollar, se hará acompañamiento en la ejecución del mismo hasta que exista una correcta implementación. Como evidencia se cuenta con acta y lista de asistencia</v>
      </c>
      <c r="N57" s="203" t="str">
        <f>'5-CONTROLES'!K46</f>
        <v xml:space="preserve"> Como evidencia se cuenta con acta y lista de asistencia</v>
      </c>
      <c r="O57" s="203" t="str">
        <f>'5-CONTROLES'!F46</f>
        <v xml:space="preserve">Profesional SATN </v>
      </c>
      <c r="P57" s="203" t="str">
        <f>'5-CONTROLES'!G46</f>
        <v xml:space="preserve"> cada vez que ingrese un solicitud</v>
      </c>
      <c r="Q57" s="203"/>
      <c r="R57" s="204" t="str">
        <f>'5-CONTROLES'!AB46</f>
        <v>Fuerte</v>
      </c>
      <c r="S57" s="204" t="str">
        <f>'5-CONTROLES'!AC46</f>
        <v>Moderado</v>
      </c>
      <c r="T57" s="204" t="str">
        <f>'5-CONTROLES'!AD46</f>
        <v>Moderado</v>
      </c>
      <c r="U57" s="810" t="str">
        <f>'5-CONTROLES'!AG46</f>
        <v>Moderado</v>
      </c>
      <c r="V57" s="755" t="str">
        <f>'5-CONTROLES'!AI46</f>
        <v>Probable</v>
      </c>
      <c r="W57" s="755" t="str">
        <f>'5-CONTROLES'!AK46</f>
        <v>Catastrófico</v>
      </c>
      <c r="X57" s="757" t="str">
        <f>'5-CONTROLES'!AL46</f>
        <v>Extremo</v>
      </c>
      <c r="Y57" s="759" t="s">
        <v>122</v>
      </c>
      <c r="Z57" s="776" t="s">
        <v>258</v>
      </c>
      <c r="AA57" s="764" t="s">
        <v>263</v>
      </c>
      <c r="AB57" s="764" t="s">
        <v>264</v>
      </c>
      <c r="AC57" s="764" t="s">
        <v>240</v>
      </c>
      <c r="AD57" s="792">
        <v>1</v>
      </c>
      <c r="AE57" s="773"/>
      <c r="AF57" s="773"/>
      <c r="AG57" s="773"/>
      <c r="AH57" s="792">
        <v>1</v>
      </c>
      <c r="AI57" s="773"/>
      <c r="AJ57" s="773"/>
      <c r="AK57" s="773"/>
      <c r="AL57" s="773"/>
      <c r="AM57" s="773"/>
      <c r="AN57" s="773"/>
      <c r="AO57" s="773"/>
      <c r="AP57" s="808"/>
    </row>
    <row r="58" spans="2:42" ht="63.75" customHeight="1" x14ac:dyDescent="0.25">
      <c r="B58" s="790"/>
      <c r="C58" s="768"/>
      <c r="D58" s="762"/>
      <c r="E58" s="765"/>
      <c r="F58" s="762"/>
      <c r="G58" s="762"/>
      <c r="H58" s="771"/>
      <c r="I58" s="771"/>
      <c r="J58" s="771"/>
      <c r="K58" s="770"/>
      <c r="L58" s="237" t="s">
        <v>334</v>
      </c>
      <c r="M58" s="203" t="str">
        <f>'5-CONTROLES'!L47</f>
        <v>Profesional de la DAT dos veces al años con el fin de verificar el cumplimiento del procedimiento y a través de la verificación aleatoria de expediente comprobará el cumplimiento de las actividades establecidas en los  procedimientos  ADMTI-P-007 Y ADMTI-P-12 . Al encontrarse inconsistencias se informara al líder equipo y director de la DAT, así mismo se debe generar plan de mejoramiento. Como evidencia se realiza Acta de Reunión.</v>
      </c>
      <c r="N58" s="203" t="str">
        <f>'5-CONTROLES'!K47</f>
        <v>Como evidencia se realiza Acta de Reunión.</v>
      </c>
      <c r="O58" s="203" t="str">
        <f>'5-CONTROLES'!F47</f>
        <v>Profesional de la DAT</v>
      </c>
      <c r="P58" s="203" t="str">
        <f>'5-CONTROLES'!G47</f>
        <v>Dos veces al año</v>
      </c>
      <c r="Q58" s="203"/>
      <c r="R58" s="204" t="str">
        <f>'5-CONTROLES'!AB47</f>
        <v>Fuerte</v>
      </c>
      <c r="S58" s="204" t="str">
        <f>'5-CONTROLES'!AC47</f>
        <v>Moderado</v>
      </c>
      <c r="T58" s="204" t="str">
        <f>'5-CONTROLES'!AD47</f>
        <v>Moderado</v>
      </c>
      <c r="U58" s="811"/>
      <c r="V58" s="772"/>
      <c r="W58" s="772"/>
      <c r="X58" s="771"/>
      <c r="Y58" s="770"/>
      <c r="Z58" s="777"/>
      <c r="AA58" s="765"/>
      <c r="AB58" s="765"/>
      <c r="AC58" s="765"/>
      <c r="AD58" s="774"/>
      <c r="AE58" s="774"/>
      <c r="AF58" s="774"/>
      <c r="AG58" s="774"/>
      <c r="AH58" s="774"/>
      <c r="AI58" s="774"/>
      <c r="AJ58" s="774"/>
      <c r="AK58" s="774"/>
      <c r="AL58" s="774"/>
      <c r="AM58" s="774"/>
      <c r="AN58" s="774"/>
      <c r="AO58" s="774"/>
      <c r="AP58" s="809"/>
    </row>
    <row r="59" spans="2:42" ht="63.75" customHeight="1" x14ac:dyDescent="0.25">
      <c r="B59" s="790"/>
      <c r="C59" s="767">
        <v>19</v>
      </c>
      <c r="D59" s="761" t="str">
        <f>'3-IDENTIFICACIÓN DEL RIESGO'!M31</f>
        <v>Realizar u omitir acciones de limitación de la propiedad para beneficio personal o de terceros.</v>
      </c>
      <c r="E59" s="764" t="s">
        <v>29</v>
      </c>
      <c r="F59" s="761" t="str">
        <f>'3-IDENTIFICACIÓN DEL RIESGO'!G31</f>
        <v xml:space="preserve">1. Dinámicas de peculado, cohecho y concusión asociadas a procesos administrativos.
2. Desconocimiento de los requisitos legales para la ejecución de los procedimientos.
3. Omisión intencional de los requisitos legales para la ejecución de los procedimientos.
4. Falta de controles en inspección y vigilancia del cumplimiento de requisitos y otras acciones preventivas. </v>
      </c>
      <c r="G59" s="761" t="str">
        <f>'3-IDENTIFICACIÓN DEL RIESGO'!K31</f>
        <v>1. Afectación en el desarrollo de las actividades misionales.
2. Investigaciones por parte de órganos de control.
3. Perdida de credibilidad institucional</v>
      </c>
      <c r="H59" s="757" t="str">
        <f>'4-VALORACIÓN DEL RIESGO'!G20</f>
        <v>Rara Vez</v>
      </c>
      <c r="I59" s="757" t="str">
        <f>'4-VALORACIÓN DEL RIESGO'!AB30</f>
        <v>Catastrófico</v>
      </c>
      <c r="J59" s="757" t="str">
        <f>'4-VALORACIÓN DEL RIESGO'!AC30</f>
        <v>Extremo</v>
      </c>
      <c r="K59" s="759" t="s">
        <v>9</v>
      </c>
      <c r="L59" s="229" t="s">
        <v>259</v>
      </c>
      <c r="M59" s="217" t="str">
        <f>'5-CONTROLES'!L48</f>
        <v>Profesional SATN cada vez que ingrese un colaborador a la Subdirección se realizará socialización del  procedimiento ADMTI-P-006 limitación a la propiedad en los cuales este se apoyara para realizar las actividades, al no existir claridad frente a las actividades a desarrollar, se hará acompañamiento en la ejecución del mismo hasta que exista una correcta implementación. Como evidencia se cuenta con acta y lista de asistencia</v>
      </c>
      <c r="N59" s="217" t="str">
        <f>'5-CONTROLES'!K48</f>
        <v xml:space="preserve"> Como evidencia se cuenta con acta y lista de asistencia</v>
      </c>
      <c r="O59" s="217" t="str">
        <f>'5-CONTROLES'!F48</f>
        <v xml:space="preserve">Profesional SATN </v>
      </c>
      <c r="P59" s="217" t="str">
        <f>'5-CONTROLES'!G48</f>
        <v xml:space="preserve"> cada vez que ingrese un solicitud</v>
      </c>
      <c r="Q59" s="217"/>
      <c r="R59" s="113" t="str">
        <f>'5-CONTROLES'!AB48</f>
        <v>Fuerte</v>
      </c>
      <c r="S59" s="113" t="str">
        <f>'5-CONTROLES'!AC48</f>
        <v>Moderado</v>
      </c>
      <c r="T59" s="113" t="str">
        <f>'5-CONTROLES'!AD48</f>
        <v>Moderado</v>
      </c>
      <c r="U59" s="773" t="str">
        <f>'5-CONTROLES'!AG48</f>
        <v>Moderado</v>
      </c>
      <c r="V59" s="755" t="str">
        <f>'5-CONTROLES'!AI48</f>
        <v>Probable</v>
      </c>
      <c r="W59" s="755" t="str">
        <f>'5-CONTROLES'!AK48</f>
        <v>Catastrófico</v>
      </c>
      <c r="X59" s="757" t="str">
        <f>'5-CONTROLES'!AL48</f>
        <v>Extremo</v>
      </c>
      <c r="Y59" s="759" t="s">
        <v>122</v>
      </c>
      <c r="Z59" s="240" t="s">
        <v>262</v>
      </c>
      <c r="AA59" s="241" t="s">
        <v>370</v>
      </c>
      <c r="AB59" s="241" t="s">
        <v>264</v>
      </c>
      <c r="AC59" s="242" t="s">
        <v>955</v>
      </c>
      <c r="AD59" s="243">
        <v>1</v>
      </c>
      <c r="AE59" s="244"/>
      <c r="AF59" s="244"/>
      <c r="AG59" s="244"/>
      <c r="AH59" s="244"/>
      <c r="AI59" s="244"/>
      <c r="AJ59" s="244"/>
      <c r="AK59" s="244"/>
      <c r="AL59" s="244"/>
      <c r="AM59" s="244"/>
      <c r="AN59" s="244"/>
      <c r="AO59" s="244"/>
      <c r="AP59" s="245">
        <v>1</v>
      </c>
    </row>
    <row r="60" spans="2:42" ht="59.25" customHeight="1" x14ac:dyDescent="0.25">
      <c r="B60" s="790"/>
      <c r="C60" s="768"/>
      <c r="D60" s="762"/>
      <c r="E60" s="765"/>
      <c r="F60" s="762"/>
      <c r="G60" s="762"/>
      <c r="H60" s="771"/>
      <c r="I60" s="771"/>
      <c r="J60" s="771"/>
      <c r="K60" s="770"/>
      <c r="L60" s="237" t="s">
        <v>260</v>
      </c>
      <c r="M60" s="203" t="str">
        <f>'5-CONTROLES'!L49</f>
        <v xml:space="preserve"> Profesional de la DAT dos veces al años con el fin de verificar el cumplimiento del procedimiento ADMTI-P-006 limitación a la propiedad y a través de la verificación aleatoria de expediente comprobará el cumplimiento de las actividades establecidas en el procedimiento . Al encontrarse inconsistencias se informara al líder equipo y director de la DAT, así mismo se debe generar plan de mejoramiento. Como evidencia se realiza Acta de Reunión.</v>
      </c>
      <c r="N60" s="203" t="str">
        <f>'5-CONTROLES'!K49</f>
        <v>Como evidencia se realiza Acta de Reunión.</v>
      </c>
      <c r="O60" s="217" t="str">
        <f>'5-CONTROLES'!F49</f>
        <v>Profesional de la DAT</v>
      </c>
      <c r="P60" s="217" t="str">
        <f>'5-CONTROLES'!G49</f>
        <v>Dos veces al año</v>
      </c>
      <c r="Q60" s="211"/>
      <c r="R60" s="113" t="str">
        <f>'5-CONTROLES'!AB49</f>
        <v>Fuerte</v>
      </c>
      <c r="S60" s="113" t="str">
        <f>'5-CONTROLES'!AC49</f>
        <v>Moderado</v>
      </c>
      <c r="T60" s="113" t="str">
        <f>'5-CONTROLES'!AD49</f>
        <v>Moderado</v>
      </c>
      <c r="U60" s="774"/>
      <c r="V60" s="772"/>
      <c r="W60" s="772"/>
      <c r="X60" s="771"/>
      <c r="Y60" s="770"/>
      <c r="Z60" s="240" t="s">
        <v>954</v>
      </c>
      <c r="AA60" s="242" t="s">
        <v>956</v>
      </c>
      <c r="AB60" s="241" t="s">
        <v>264</v>
      </c>
      <c r="AC60" s="242" t="s">
        <v>957</v>
      </c>
      <c r="AD60" s="113">
        <v>1</v>
      </c>
      <c r="AE60" s="244"/>
      <c r="AF60" s="244"/>
      <c r="AG60" s="244"/>
      <c r="AH60" s="244"/>
      <c r="AI60" s="244"/>
      <c r="AJ60" s="244"/>
      <c r="AK60" s="246">
        <v>1</v>
      </c>
      <c r="AL60" s="244"/>
      <c r="AM60" s="244"/>
      <c r="AN60" s="244"/>
      <c r="AO60" s="244"/>
      <c r="AP60" s="245"/>
    </row>
    <row r="61" spans="2:42" ht="38.25" customHeight="1" x14ac:dyDescent="0.25">
      <c r="B61" s="789" t="str">
        <f>'3-IDENTIFICACIÓN DEL RIESGO'!B32</f>
        <v>Gestión de la Información</v>
      </c>
      <c r="C61" s="767">
        <v>20</v>
      </c>
      <c r="D61" s="761" t="str">
        <f>'3-IDENTIFICACIÓN DEL RIESGO'!M32</f>
        <v>Manipulación o extracción de la información alojada en los servidores o base de datos para beneficio personal o de terceros</v>
      </c>
      <c r="E61" s="764" t="s">
        <v>29</v>
      </c>
      <c r="F61" s="761" t="str">
        <f>'3-IDENTIFICACIÓN DEL RIESGO'!G32</f>
        <v>1. Acceso no autorizado a la información.
2. Inadecuada selección de roles por parte de los administradores funcionales.
3. Inadecuado manejo de usuarios y claves de acceso.
4. Sobornos o cohecho
5. Procedimientos desactualizados o inexistentes para el manejo de la información</v>
      </c>
      <c r="G61" s="761" t="str">
        <f>'3-IDENTIFICACIÓN DEL RIESGO'!K32</f>
        <v>1. Investigaciones y sanciones
2. Fuga, revelación o divulgación indebida de información sensible y/o confidencial
3.  uso indebido de la información
4. Afectaciones a los derechos ciudadanos al tratamiento de la información.
5. Perdida de la credibilidad institucional.</v>
      </c>
      <c r="H61" s="757" t="str">
        <f>'4-VALORACIÓN DEL RIESGO'!G31</f>
        <v>Posible</v>
      </c>
      <c r="I61" s="757" t="str">
        <f>'4-VALORACIÓN DEL RIESGO'!AB31</f>
        <v>Catastrófico</v>
      </c>
      <c r="J61" s="757" t="str">
        <f>'4-VALORACIÓN DEL RIESGO'!AC31</f>
        <v>Extremo</v>
      </c>
      <c r="K61" s="759" t="s">
        <v>9</v>
      </c>
      <c r="L61" s="776" t="s">
        <v>265</v>
      </c>
      <c r="M61" s="764" t="str">
        <f>'5-CONTROLES'!L50</f>
        <v>Suscribir acuerdo de confidencialidad con los colaboradores que requieran acceso a los sistemas de información administrados por la SSIT.</v>
      </c>
      <c r="N61" s="764" t="str">
        <f>'5-CONTROLES'!K50</f>
        <v>Acuerdo de confidencialidad firmado por el solicitante y el jefe del área.</v>
      </c>
      <c r="O61" s="764" t="str">
        <f>'5-CONTROLES'!F50</f>
        <v>Técnico asistencial SSIT / Contratista SSIT / Contratistas SG</v>
      </c>
      <c r="P61" s="764" t="str">
        <f>'5-CONTROLES'!G50</f>
        <v>Permanente, debido a que no es posible establecer una periodicidad ya que se realiza por demanda</v>
      </c>
      <c r="Q61" s="764" t="s">
        <v>825</v>
      </c>
      <c r="R61" s="773" t="str">
        <f>'5-CONTROLES'!AB50</f>
        <v>Fuerte</v>
      </c>
      <c r="S61" s="773" t="str">
        <f>'5-CONTROLES'!AC50</f>
        <v>Fuerte</v>
      </c>
      <c r="T61" s="773" t="str">
        <f>'5-CONTROLES'!AD50</f>
        <v>Fuerte</v>
      </c>
      <c r="U61" s="773" t="str">
        <f>'5-CONTROLES'!AG50</f>
        <v>Fuerte</v>
      </c>
      <c r="V61" s="755" t="str">
        <f>'5-CONTROLES'!AI50</f>
        <v>Rara Vez</v>
      </c>
      <c r="W61" s="755" t="str">
        <f>'5-CONTROLES'!AK50</f>
        <v>Catastrófico</v>
      </c>
      <c r="X61" s="757" t="str">
        <f>'5-CONTROLES'!AL50</f>
        <v>Extremo</v>
      </c>
      <c r="Y61" s="759" t="s">
        <v>122</v>
      </c>
      <c r="Z61" s="229" t="s">
        <v>266</v>
      </c>
      <c r="AA61" s="217" t="s">
        <v>174</v>
      </c>
      <c r="AB61" s="217" t="s">
        <v>175</v>
      </c>
      <c r="AC61" s="217" t="s">
        <v>176</v>
      </c>
      <c r="AD61" s="113">
        <v>1</v>
      </c>
      <c r="AE61" s="113"/>
      <c r="AF61" s="113"/>
      <c r="AG61" s="113"/>
      <c r="AH61" s="113"/>
      <c r="AI61" s="113"/>
      <c r="AJ61" s="113"/>
      <c r="AK61" s="113"/>
      <c r="AL61" s="113"/>
      <c r="AM61" s="113"/>
      <c r="AN61" s="113">
        <v>1</v>
      </c>
      <c r="AO61" s="113"/>
      <c r="AP61" s="230"/>
    </row>
    <row r="62" spans="2:42" ht="36" customHeight="1" x14ac:dyDescent="0.25">
      <c r="B62" s="791"/>
      <c r="C62" s="769"/>
      <c r="D62" s="763"/>
      <c r="E62" s="766"/>
      <c r="F62" s="763"/>
      <c r="G62" s="763"/>
      <c r="H62" s="758"/>
      <c r="I62" s="758"/>
      <c r="J62" s="758"/>
      <c r="K62" s="760"/>
      <c r="L62" s="778"/>
      <c r="M62" s="766"/>
      <c r="N62" s="766"/>
      <c r="O62" s="766"/>
      <c r="P62" s="766"/>
      <c r="Q62" s="766"/>
      <c r="R62" s="775"/>
      <c r="S62" s="775"/>
      <c r="T62" s="775"/>
      <c r="U62" s="775"/>
      <c r="V62" s="756"/>
      <c r="W62" s="756"/>
      <c r="X62" s="758"/>
      <c r="Y62" s="760"/>
      <c r="Z62" s="229" t="s">
        <v>336</v>
      </c>
      <c r="AA62" s="217" t="s">
        <v>177</v>
      </c>
      <c r="AB62" s="217" t="s">
        <v>175</v>
      </c>
      <c r="AC62" s="217" t="s">
        <v>958</v>
      </c>
      <c r="AD62" s="113">
        <v>2</v>
      </c>
      <c r="AE62" s="113"/>
      <c r="AF62" s="113"/>
      <c r="AG62" s="113"/>
      <c r="AH62" s="113"/>
      <c r="AI62" s="113"/>
      <c r="AJ62" s="113">
        <v>1</v>
      </c>
      <c r="AK62" s="113"/>
      <c r="AL62" s="113"/>
      <c r="AM62" s="113"/>
      <c r="AN62" s="113"/>
      <c r="AO62" s="113"/>
      <c r="AP62" s="230">
        <v>1</v>
      </c>
    </row>
    <row r="63" spans="2:42" ht="80.25" customHeight="1" x14ac:dyDescent="0.25">
      <c r="B63" s="779" t="str">
        <f>'3-IDENTIFICACIÓN DEL RIESGO'!B33</f>
        <v>Gestión del Talento Humano</v>
      </c>
      <c r="C63" s="247">
        <v>21</v>
      </c>
      <c r="D63" s="215" t="str">
        <f>'3-IDENTIFICACIÓN DEL RIESGO'!M33</f>
        <v>Vinculación de personal sin cumplimiento de requisitos mínimos en beneficio particular o de un tercero.</v>
      </c>
      <c r="E63" s="211" t="s">
        <v>29</v>
      </c>
      <c r="F63" s="215" t="str">
        <f>'3-IDENTIFICACIÓN DEL RIESGO'!G33</f>
        <v>1. Tráfico de influencias.
2. Omisión intencional en la aplicación de criterios definidos en el Manual de Funciones, competencias y requisitos o la  modificación de los mismos. 
3. No validación de la información aportada por los aspirantes o verificación sesgada de cumplimiento de requisitos de vinculación.</v>
      </c>
      <c r="G63" s="215" t="str">
        <f>'3-IDENTIFICACIÓN DEL RIESGO'!K33</f>
        <v>1. Investigaciones por parte de órganos de control.
2. Perdida de la credibilidad institucional</v>
      </c>
      <c r="H63" s="205" t="str">
        <f>'4-VALORACIÓN DEL RIESGO'!G32</f>
        <v>Probable</v>
      </c>
      <c r="I63" s="205" t="str">
        <f>'4-VALORACIÓN DEL RIESGO'!AB32</f>
        <v>Catastrófico</v>
      </c>
      <c r="J63" s="205" t="str">
        <f>'4-VALORACIÓN DEL RIESGO'!AC32</f>
        <v>Extremo</v>
      </c>
      <c r="K63" s="207" t="s">
        <v>9</v>
      </c>
      <c r="L63" s="229" t="s">
        <v>267</v>
      </c>
      <c r="M63" s="217" t="str">
        <f>'5-CONTROLES'!L51</f>
        <v>Realizar el análisis de cumplimiento de acuerdo a los requisitos exigidos en el Manual de Funciones y Competencias Laborales de la Agencia, haciendo uso de la forma GTHU-F-010 Cumplimiento de Requisitos Mínimos” y modificación de soporte el cual sería “Diligenciar la forma GTHU-F-010 cumplimiento de requisitos para realizar la vinculación a la planta de personal de la ANT</v>
      </c>
      <c r="N63" s="217" t="str">
        <f>'5-CONTROLES'!K51</f>
        <v xml:space="preserve">diligenciamiento de la Ficha Técnica en el momento de realizarse la vinculación de personal </v>
      </c>
      <c r="O63" s="217" t="str">
        <f>'5-CONTROLES'!F51</f>
        <v>Subdirección de Talento Humano</v>
      </c>
      <c r="P63" s="217" t="str">
        <f>'5-CONTROLES'!G51</f>
        <v>Trimestral</v>
      </c>
      <c r="Q63" s="217" t="s">
        <v>828</v>
      </c>
      <c r="R63" s="113" t="str">
        <f>'5-CONTROLES'!AB51</f>
        <v>Moderado</v>
      </c>
      <c r="S63" s="113" t="str">
        <f>'5-CONTROLES'!AC51</f>
        <v>Moderado</v>
      </c>
      <c r="T63" s="113" t="str">
        <f>'5-CONTROLES'!AD51</f>
        <v>Moderado</v>
      </c>
      <c r="U63" s="209" t="str">
        <f>'5-CONTROLES'!AG51</f>
        <v>Moderado</v>
      </c>
      <c r="V63" s="213" t="str">
        <f>'5-CONTROLES'!AI51</f>
        <v>Posible</v>
      </c>
      <c r="W63" s="213" t="str">
        <f>'5-CONTROLES'!AK51</f>
        <v>Catastrófico</v>
      </c>
      <c r="X63" s="205" t="str">
        <f>'5-CONTROLES'!AL51</f>
        <v>Extremo</v>
      </c>
      <c r="Y63" s="207" t="s">
        <v>122</v>
      </c>
      <c r="Z63" s="248" t="s">
        <v>337</v>
      </c>
      <c r="AA63" s="211" t="s">
        <v>961</v>
      </c>
      <c r="AB63" s="215" t="s">
        <v>270</v>
      </c>
      <c r="AC63" s="211" t="s">
        <v>962</v>
      </c>
      <c r="AD63" s="211">
        <v>2</v>
      </c>
      <c r="AE63" s="211"/>
      <c r="AF63" s="211"/>
      <c r="AG63" s="211"/>
      <c r="AH63" s="211"/>
      <c r="AI63" s="211"/>
      <c r="AJ63" s="211">
        <v>1</v>
      </c>
      <c r="AK63" s="211"/>
      <c r="AL63" s="211"/>
      <c r="AM63" s="211"/>
      <c r="AN63" s="211"/>
      <c r="AO63" s="211"/>
      <c r="AP63" s="249">
        <v>1</v>
      </c>
    </row>
    <row r="64" spans="2:42" ht="64.5" customHeight="1" x14ac:dyDescent="0.25">
      <c r="B64" s="779"/>
      <c r="C64" s="228">
        <v>22</v>
      </c>
      <c r="D64" s="221" t="str">
        <f>'3-IDENTIFICACIÓN DEL RIESGO'!M34</f>
        <v>Pérdida de documentación en los expedientes de procesos de investigación disciplinaria, en beneficio del o de los investigados.</v>
      </c>
      <c r="E64" s="217" t="s">
        <v>29</v>
      </c>
      <c r="F64" s="221" t="str">
        <f>'3-IDENTIFICACIÓN DEL RIESGO'!G34</f>
        <v>Falta del control del expediente disciplinario.</v>
      </c>
      <c r="G64" s="221" t="str">
        <f>'3-IDENTIFICACIÓN DEL RIESGO'!K34</f>
        <v>1. Investigaciones por parte de órganos de control.
2. Perdida de la credibilidad institucional</v>
      </c>
      <c r="H64" s="223" t="str">
        <f>'4-VALORACIÓN DEL RIESGO'!G33</f>
        <v>Posible</v>
      </c>
      <c r="I64" s="223" t="str">
        <f>'4-VALORACIÓN DEL RIESGO'!AB33</f>
        <v>Catastrófico</v>
      </c>
      <c r="J64" s="223" t="str">
        <f>'4-VALORACIÓN DEL RIESGO'!AC33</f>
        <v>Extremo</v>
      </c>
      <c r="K64" s="220" t="s">
        <v>9</v>
      </c>
      <c r="L64" s="229" t="s">
        <v>268</v>
      </c>
      <c r="M64" s="217" t="str">
        <f>'5-CONTROLES'!L52</f>
        <v>Digitalización de expedientes disciplinarios.</v>
      </c>
      <c r="N64" s="217" t="str">
        <f>'5-CONTROLES'!K52</f>
        <v>Matriz</v>
      </c>
      <c r="O64" s="217" t="str">
        <f>'5-CONTROLES'!F52</f>
        <v>1. Secretaría General
2. Grupo de Control Interno Disciplinario</v>
      </c>
      <c r="P64" s="217" t="str">
        <f>'5-CONTROLES'!G52</f>
        <v>Trimestral</v>
      </c>
      <c r="Q64" s="217" t="s">
        <v>829</v>
      </c>
      <c r="R64" s="113" t="str">
        <f>'5-CONTROLES'!AB52</f>
        <v>Moderado</v>
      </c>
      <c r="S64" s="113" t="str">
        <f>'5-CONTROLES'!AC52</f>
        <v>Moderado</v>
      </c>
      <c r="T64" s="113" t="str">
        <f>'5-CONTROLES'!AD52</f>
        <v>Moderado</v>
      </c>
      <c r="U64" s="113" t="str">
        <f>'5-CONTROLES'!AG52</f>
        <v>Moderado</v>
      </c>
      <c r="V64" s="114" t="str">
        <f>'5-CONTROLES'!AI52</f>
        <v>Improbable</v>
      </c>
      <c r="W64" s="114" t="str">
        <f>'5-CONTROLES'!AK52</f>
        <v>Catastrófico</v>
      </c>
      <c r="X64" s="223" t="str">
        <f>'5-CONTROLES'!AL52</f>
        <v>Extremo</v>
      </c>
      <c r="Y64" s="220" t="s">
        <v>122</v>
      </c>
      <c r="Z64" s="229" t="s">
        <v>271</v>
      </c>
      <c r="AA64" s="217" t="s">
        <v>964</v>
      </c>
      <c r="AB64" s="217" t="s">
        <v>276</v>
      </c>
      <c r="AC64" s="217" t="s">
        <v>965</v>
      </c>
      <c r="AD64" s="113">
        <v>1</v>
      </c>
      <c r="AE64" s="113"/>
      <c r="AF64" s="113"/>
      <c r="AG64" s="113"/>
      <c r="AH64" s="113"/>
      <c r="AI64" s="113"/>
      <c r="AJ64" s="113"/>
      <c r="AK64" s="113"/>
      <c r="AL64" s="113"/>
      <c r="AM64" s="113"/>
      <c r="AN64" s="113">
        <v>1</v>
      </c>
      <c r="AO64" s="113"/>
      <c r="AP64" s="230"/>
    </row>
    <row r="65" spans="2:42" ht="78.75" customHeight="1" x14ac:dyDescent="0.25">
      <c r="B65" s="779"/>
      <c r="C65" s="228">
        <v>23</v>
      </c>
      <c r="D65" s="221" t="str">
        <f>'3-IDENTIFICACIÓN DEL RIESGO'!M35</f>
        <v>Prescripción o caducidad de la acción disciplinaria en favor de los implicados</v>
      </c>
      <c r="E65" s="217" t="s">
        <v>29</v>
      </c>
      <c r="F65" s="221" t="str">
        <f>'3-IDENTIFICACIÓN DEL RIESGO'!G35</f>
        <v>Falta del control en los términos de actuación en cada etapa procesal</v>
      </c>
      <c r="G65" s="221" t="str">
        <f>'3-IDENTIFICACIÓN DEL RIESGO'!K35</f>
        <v>1. Investigaciones por parte de órganos de control.
2. Perdida de la credibilidad institucional</v>
      </c>
      <c r="H65" s="223" t="str">
        <f>'4-VALORACIÓN DEL RIESGO'!G34</f>
        <v>Posible</v>
      </c>
      <c r="I65" s="223" t="str">
        <f>'4-VALORACIÓN DEL RIESGO'!AB34</f>
        <v>Catastrófico</v>
      </c>
      <c r="J65" s="223" t="str">
        <f>'4-VALORACIÓN DEL RIESGO'!AC34</f>
        <v>Extremo</v>
      </c>
      <c r="K65" s="220" t="s">
        <v>9</v>
      </c>
      <c r="L65" s="229" t="s">
        <v>272</v>
      </c>
      <c r="M65" s="217" t="str">
        <f>'5-CONTROLES'!L53</f>
        <v xml:space="preserve">Aplicación de Matriz de seguimiento e inventario constante de los expedientes o piezas procesales. </v>
      </c>
      <c r="N65" s="217" t="str">
        <f>'5-CONTROLES'!K53</f>
        <v>Matriz de seguimiento y control de procesos disciplinarios</v>
      </c>
      <c r="O65" s="217" t="str">
        <f>'5-CONTROLES'!F53</f>
        <v>1. Secretaría General
2. Grupo de Control Interno Disciplinario</v>
      </c>
      <c r="P65" s="217" t="str">
        <f>'5-CONTROLES'!G53</f>
        <v>Trimestral</v>
      </c>
      <c r="Q65" s="217" t="s">
        <v>830</v>
      </c>
      <c r="R65" s="113" t="str">
        <f>'5-CONTROLES'!AB53</f>
        <v>Moderado</v>
      </c>
      <c r="S65" s="113" t="str">
        <f>'5-CONTROLES'!AC53</f>
        <v>Moderado</v>
      </c>
      <c r="T65" s="113" t="str">
        <f>'5-CONTROLES'!AD53</f>
        <v>Moderado</v>
      </c>
      <c r="U65" s="113" t="str">
        <f>'5-CONTROLES'!AG53</f>
        <v>Moderado</v>
      </c>
      <c r="V65" s="114" t="str">
        <f>'5-CONTROLES'!AI53</f>
        <v>Improbable</v>
      </c>
      <c r="W65" s="114" t="str">
        <f>'5-CONTROLES'!AK53</f>
        <v>Catastrófico</v>
      </c>
      <c r="X65" s="223" t="str">
        <f>'5-CONTROLES'!AL53</f>
        <v>Extremo</v>
      </c>
      <c r="Y65" s="220" t="s">
        <v>122</v>
      </c>
      <c r="Z65" s="229" t="s">
        <v>275</v>
      </c>
      <c r="AA65" s="217" t="s">
        <v>964</v>
      </c>
      <c r="AB65" s="217" t="s">
        <v>276</v>
      </c>
      <c r="AC65" s="217" t="s">
        <v>965</v>
      </c>
      <c r="AD65" s="113">
        <v>1</v>
      </c>
      <c r="AE65" s="113"/>
      <c r="AF65" s="113"/>
      <c r="AG65" s="113"/>
      <c r="AH65" s="113"/>
      <c r="AI65" s="113"/>
      <c r="AJ65" s="113"/>
      <c r="AK65" s="113"/>
      <c r="AL65" s="113"/>
      <c r="AM65" s="113"/>
      <c r="AN65" s="113">
        <v>1</v>
      </c>
      <c r="AO65" s="113"/>
      <c r="AP65" s="230"/>
    </row>
    <row r="66" spans="2:42" ht="75.75" customHeight="1" x14ac:dyDescent="0.25">
      <c r="B66" s="779"/>
      <c r="C66" s="228">
        <v>24</v>
      </c>
      <c r="D66" s="221" t="str">
        <f>'3-IDENTIFICACIÓN DEL RIESGO'!M36</f>
        <v>Pérdida o manipulación de  expedientes de historia laboral para beneficio personal o de tercero.</v>
      </c>
      <c r="E66" s="217" t="s">
        <v>29</v>
      </c>
      <c r="F66" s="221" t="str">
        <f>'3-IDENTIFICACIÓN DEL RIESGO'!G36</f>
        <v>1. Interés en ocultar o manipular antecedentes laborales
2. Debilidad en la aplicación de controles. 
3. Debilidades en la custodia de los expedientes.</v>
      </c>
      <c r="G66" s="221" t="str">
        <f>'3-IDENTIFICACIÓN DEL RIESGO'!K36</f>
        <v>1. Investigaciones por parte de órganos de control.
2. Perdida de la credibilidad institucional</v>
      </c>
      <c r="H66" s="223" t="str">
        <f>'4-VALORACIÓN DEL RIESGO'!G35</f>
        <v>Posible</v>
      </c>
      <c r="I66" s="223" t="str">
        <f>'4-VALORACIÓN DEL RIESGO'!AB35</f>
        <v>Catastrófico</v>
      </c>
      <c r="J66" s="223" t="str">
        <f>'4-VALORACIÓN DEL RIESGO'!AC35</f>
        <v>Extremo</v>
      </c>
      <c r="K66" s="220" t="s">
        <v>9</v>
      </c>
      <c r="L66" s="229" t="s">
        <v>277</v>
      </c>
      <c r="M66" s="217" t="str">
        <f>'5-CONTROLES'!L54</f>
        <v>Custodia de los expedientes laborales a cargo de un solo funcionario de la Subdirección de Talento Humano</v>
      </c>
      <c r="N66" s="217" t="str">
        <f>'5-CONTROLES'!K54</f>
        <v>Evaluación del desempeño del funcionario asignado para la custodia de los expedientes laborales de la Subdirección de Talento Humano</v>
      </c>
      <c r="O66" s="217" t="str">
        <f>'5-CONTROLES'!F54</f>
        <v>Subdirección de Talento Humano</v>
      </c>
      <c r="P66" s="217" t="str">
        <f>'5-CONTROLES'!G54</f>
        <v>Anual</v>
      </c>
      <c r="Q66" s="217" t="s">
        <v>831</v>
      </c>
      <c r="R66" s="113" t="str">
        <f>'5-CONTROLES'!AB54</f>
        <v>Moderado</v>
      </c>
      <c r="S66" s="113" t="str">
        <f>'5-CONTROLES'!AC54</f>
        <v>Moderado</v>
      </c>
      <c r="T66" s="113" t="str">
        <f>'5-CONTROLES'!AD54</f>
        <v>Moderado</v>
      </c>
      <c r="U66" s="113" t="str">
        <f>'5-CONTROLES'!AG54</f>
        <v>Moderado</v>
      </c>
      <c r="V66" s="114" t="str">
        <f>'5-CONTROLES'!AI54</f>
        <v>Improbable</v>
      </c>
      <c r="W66" s="114" t="str">
        <f>'5-CONTROLES'!AK54</f>
        <v>Catastrófico</v>
      </c>
      <c r="X66" s="223" t="str">
        <f>'5-CONTROLES'!AL54</f>
        <v>Extremo</v>
      </c>
      <c r="Y66" s="220" t="s">
        <v>122</v>
      </c>
      <c r="Z66" s="229" t="s">
        <v>278</v>
      </c>
      <c r="AA66" s="217" t="s">
        <v>970</v>
      </c>
      <c r="AB66" s="217" t="s">
        <v>270</v>
      </c>
      <c r="AC66" s="217" t="s">
        <v>971</v>
      </c>
      <c r="AD66" s="113">
        <v>4</v>
      </c>
      <c r="AE66" s="113"/>
      <c r="AF66" s="113"/>
      <c r="AG66" s="113">
        <v>1</v>
      </c>
      <c r="AH66" s="113"/>
      <c r="AI66" s="113"/>
      <c r="AJ66" s="113">
        <v>1</v>
      </c>
      <c r="AK66" s="113"/>
      <c r="AL66" s="113"/>
      <c r="AM66" s="113">
        <v>1</v>
      </c>
      <c r="AN66" s="113"/>
      <c r="AO66" s="113"/>
      <c r="AP66" s="113">
        <v>1</v>
      </c>
    </row>
    <row r="67" spans="2:42" ht="51" x14ac:dyDescent="0.25">
      <c r="B67" s="779" t="str">
        <f>'3-IDENTIFICACIÓN DEL RIESGO'!B37</f>
        <v>Apoyo Jurídico</v>
      </c>
      <c r="C67" s="228">
        <v>25</v>
      </c>
      <c r="D67" s="221" t="str">
        <f>'3-IDENTIFICACIÓN DEL RIESGO'!M37</f>
        <v>Emitir conceptos y viabilidades jurídicas para  favorecer intereses propios o de terceros.</v>
      </c>
      <c r="E67" s="217" t="s">
        <v>29</v>
      </c>
      <c r="F67" s="221" t="str">
        <f>'3-IDENTIFICACIÓN DEL RIESGO'!G37</f>
        <v>1. Dadivas.
2. Amenazas o presiones indebidas.
3. Exposición del colaborador frente a los terceros interesados.</v>
      </c>
      <c r="G67" s="221" t="str">
        <f>'3-IDENTIFICACIÓN DEL RIESGO'!K37</f>
        <v>1. Expedición de actos contrarios a la normatividad vigente.
2. Perdida de la credibilidad institucional.</v>
      </c>
      <c r="H67" s="223" t="str">
        <f>'4-VALORACIÓN DEL RIESGO'!G36</f>
        <v>Posible</v>
      </c>
      <c r="I67" s="223" t="str">
        <f>'4-VALORACIÓN DEL RIESGO'!AB36</f>
        <v>Catastrófico</v>
      </c>
      <c r="J67" s="223" t="str">
        <f>'4-VALORACIÓN DEL RIESGO'!AC36</f>
        <v>Extremo</v>
      </c>
      <c r="K67" s="220" t="s">
        <v>9</v>
      </c>
      <c r="L67" s="229" t="s">
        <v>783</v>
      </c>
      <c r="M67" s="217" t="str">
        <f>'5-CONTROLES'!L55</f>
        <v>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v>
      </c>
      <c r="N67" s="217" t="str">
        <f>'5-CONTROLES'!K55</f>
        <v>Trazabilidad en el sistema de gestión documental ORFEO, donde se evidencie la solicitud original, sus anexos, revisiones y, finalmente, documento aprobado y suscrito por el Jefe de la Oficina Jurídica.</v>
      </c>
      <c r="O67" s="217" t="str">
        <f>'5-CONTROLES'!F55</f>
        <v>Líder del Grupo de Conceptos.</v>
      </c>
      <c r="P67" s="217" t="str">
        <f>'5-CONTROLES'!G55</f>
        <v xml:space="preserve">Cada vez que se expide una viabilidad jurídica o concepto, se efectuará el control </v>
      </c>
      <c r="Q67" s="217" t="s">
        <v>813</v>
      </c>
      <c r="R67" s="113" t="str">
        <f>'5-CONTROLES'!AB55</f>
        <v>Fuerte</v>
      </c>
      <c r="S67" s="113" t="str">
        <f>'5-CONTROLES'!AC55</f>
        <v>Fuerte</v>
      </c>
      <c r="T67" s="113" t="str">
        <f>'5-CONTROLES'!AD55</f>
        <v>Fuerte</v>
      </c>
      <c r="U67" s="113" t="str">
        <f>'5-CONTROLES'!AG55</f>
        <v>Fuerte</v>
      </c>
      <c r="V67" s="223" t="str">
        <f>'5-CONTROLES'!AI55</f>
        <v>Rara Vez</v>
      </c>
      <c r="W67" s="223" t="str">
        <f>'5-CONTROLES'!AK55</f>
        <v>Catastrófico</v>
      </c>
      <c r="X67" s="223" t="str">
        <f>'5-CONTROLES'!AL55</f>
        <v>Extremo</v>
      </c>
      <c r="Y67" s="220" t="s">
        <v>122</v>
      </c>
      <c r="Z67" s="229" t="s">
        <v>787</v>
      </c>
      <c r="AA67" s="217" t="s">
        <v>791</v>
      </c>
      <c r="AB67" s="217" t="s">
        <v>792</v>
      </c>
      <c r="AC67" s="217" t="s">
        <v>793</v>
      </c>
      <c r="AD67" s="113">
        <v>1</v>
      </c>
      <c r="AE67" s="113"/>
      <c r="AF67" s="113"/>
      <c r="AG67" s="113"/>
      <c r="AH67" s="113"/>
      <c r="AI67" s="113"/>
      <c r="AJ67" s="113">
        <v>1</v>
      </c>
      <c r="AK67" s="113"/>
      <c r="AL67" s="113"/>
      <c r="AM67" s="113"/>
      <c r="AN67" s="113"/>
      <c r="AO67" s="113"/>
      <c r="AP67" s="230"/>
    </row>
    <row r="68" spans="2:42" ht="71.25" customHeight="1" x14ac:dyDescent="0.25">
      <c r="B68" s="779"/>
      <c r="C68" s="228">
        <v>26</v>
      </c>
      <c r="D68" s="221" t="str">
        <f>'3-IDENTIFICACIÓN DEL RIESGO'!M38</f>
        <v>Aplicación discrecional de normas para favorecer intereses de terceros</v>
      </c>
      <c r="E68" s="217" t="s">
        <v>29</v>
      </c>
      <c r="F68" s="221" t="str">
        <f>'3-IDENTIFICACIÓN DEL RIESGO'!G38</f>
        <v>1. Desconocimiento de las normas que rigen el actual de la entidad.
2. Beneficio particulares al determinar los criterios a aplicar.
3. Desconocimiento de la política de prevención del daño antijurídico.</v>
      </c>
      <c r="G68" s="221" t="str">
        <f>'3-IDENTIFICACIÓN DEL RIESGO'!K38</f>
        <v>1. Investigaciones y sanciones.
2. Detrimento patrimonial
3. Perdida de credibilidad institucional</v>
      </c>
      <c r="H68" s="223" t="str">
        <f>'4-VALORACIÓN DEL RIESGO'!G37</f>
        <v>Probable</v>
      </c>
      <c r="I68" s="223" t="str">
        <f>'4-VALORACIÓN DEL RIESGO'!AB37</f>
        <v>Catastrófico</v>
      </c>
      <c r="J68" s="223" t="str">
        <f>'4-VALORACIÓN DEL RIESGO'!AC37</f>
        <v>Extremo</v>
      </c>
      <c r="K68" s="220" t="s">
        <v>9</v>
      </c>
      <c r="L68" s="229" t="s">
        <v>784</v>
      </c>
      <c r="M68" s="217" t="str">
        <f>'5-CONTROLES'!L56</f>
        <v>Supervisión de conceptos y viabilidades jurídicas por parte del  líder del Grupo de Conceptos quien solicitará a quien proyecte la viabilidad jurídica o concepto, la solicitud que dio origen al mismo, así como la normatividad que soporte la respuesta y demás documentos anexos.</v>
      </c>
      <c r="N68" s="217" t="str">
        <f>'5-CONTROLES'!K56</f>
        <v>Trazabilidad en el sistema de gestión documental ORFEO, donde se evidencie la solicitud original, sus anexos, revisiones y, finalmente, documento aprobado y suscrito por el Jefe de la Oficina Jurídica.</v>
      </c>
      <c r="O68" s="217" t="str">
        <f>'5-CONTROLES'!F56</f>
        <v>Líder del Grupo de Conceptos.</v>
      </c>
      <c r="P68" s="217" t="str">
        <f>'5-CONTROLES'!G56</f>
        <v xml:space="preserve">Cada vez que se expide una viabilidad jurídica o concepto, se efectuará el control </v>
      </c>
      <c r="Q68" s="217" t="s">
        <v>814</v>
      </c>
      <c r="R68" s="113" t="str">
        <f>'5-CONTROLES'!AB56</f>
        <v>Moderado</v>
      </c>
      <c r="S68" s="113" t="str">
        <f>'5-CONTROLES'!AC56</f>
        <v>Moderado</v>
      </c>
      <c r="T68" s="113" t="str">
        <f>'5-CONTROLES'!AD56</f>
        <v>Moderado</v>
      </c>
      <c r="U68" s="113" t="str">
        <f>'5-CONTROLES'!AG56</f>
        <v>Moderado</v>
      </c>
      <c r="V68" s="223" t="str">
        <f>'5-CONTROLES'!AI56</f>
        <v>Posible</v>
      </c>
      <c r="W68" s="223" t="str">
        <f>'5-CONTROLES'!AK56</f>
        <v>Catastrófico</v>
      </c>
      <c r="X68" s="223" t="str">
        <f>'5-CONTROLES'!AL56</f>
        <v>Extremo</v>
      </c>
      <c r="Y68" s="220" t="s">
        <v>122</v>
      </c>
      <c r="Z68" s="229" t="s">
        <v>788</v>
      </c>
      <c r="AA68" s="217" t="s">
        <v>794</v>
      </c>
      <c r="AB68" s="217" t="s">
        <v>795</v>
      </c>
      <c r="AC68" s="217" t="s">
        <v>796</v>
      </c>
      <c r="AD68" s="113">
        <v>2</v>
      </c>
      <c r="AE68" s="113"/>
      <c r="AF68" s="113"/>
      <c r="AG68" s="113"/>
      <c r="AH68" s="113"/>
      <c r="AI68" s="113"/>
      <c r="AJ68" s="113">
        <v>1</v>
      </c>
      <c r="AK68" s="113"/>
      <c r="AL68" s="113"/>
      <c r="AM68" s="113"/>
      <c r="AN68" s="113"/>
      <c r="AO68" s="113"/>
      <c r="AP68" s="230">
        <v>1</v>
      </c>
    </row>
    <row r="69" spans="2:42" ht="74.25" customHeight="1" x14ac:dyDescent="0.25">
      <c r="B69" s="779"/>
      <c r="C69" s="228">
        <v>27</v>
      </c>
      <c r="D69" s="221" t="str">
        <f>'3-IDENTIFICACIÓN DEL RIESGO'!M39</f>
        <v>Dilatar o no ejecutar las acciones de cobro coactivo para favorecer intereses propios o de terceros</v>
      </c>
      <c r="E69" s="217" t="s">
        <v>29</v>
      </c>
      <c r="F69" s="221" t="str">
        <f>'3-IDENTIFICACIÓN DEL RIESGO'!G39</f>
        <v>1. Beneficios particulares del colaborador.
2. Desconocimiento del manual de Cobro Coactivo.
3. Presiones indebidas.</v>
      </c>
      <c r="G69" s="221" t="str">
        <f>'3-IDENTIFICACIÓN DEL RIESGO'!K39</f>
        <v>1. Investigaciones y sanciones.
2. Detrimento patrimonial
3. Perdida de credibilidad institucional</v>
      </c>
      <c r="H69" s="223" t="str">
        <f>'4-VALORACIÓN DEL RIESGO'!G38</f>
        <v>Rara Vez</v>
      </c>
      <c r="I69" s="223" t="str">
        <f>'4-VALORACIÓN DEL RIESGO'!AB38</f>
        <v>Mayor</v>
      </c>
      <c r="J69" s="223" t="str">
        <f>'4-VALORACIÓN DEL RIESGO'!AC38</f>
        <v>Alto</v>
      </c>
      <c r="K69" s="220" t="s">
        <v>9</v>
      </c>
      <c r="L69" s="229" t="s">
        <v>785</v>
      </c>
      <c r="M69" s="217" t="str">
        <f>'5-CONTROLES'!L57</f>
        <v>Supervisión de proceso de cobro coactivo por parte del líder del Grupo de Representación Judicial quien solicitará a quien proyecte el proceso de cobro coactivo, la solicitud que dio origen al mismo, así como los demás documentos que presten mérito ejecutivo.</v>
      </c>
      <c r="N69" s="217" t="str">
        <f>'5-CONTROLES'!K57</f>
        <v>Trazabilidad en el sistema de gestión documental ORFEO, donde se evidencie la solicitud original, sus anexos, revisiones y, finalmente, documento aprobado y suscrito por el Jefe de la Oficina Jurídica.</v>
      </c>
      <c r="O69" s="217" t="str">
        <f>'5-CONTROLES'!F57</f>
        <v>Líder del Grupo de Representación Judicial.</v>
      </c>
      <c r="P69" s="217" t="str">
        <f>'5-CONTROLES'!G57</f>
        <v>Cada vez que se recibe una solicitud para iniciar el procedimiento de cobro coactivo, deberá establecerse un término al funcionario/colaborador para entregar el proyecto tramitado.</v>
      </c>
      <c r="Q69" s="217" t="s">
        <v>815</v>
      </c>
      <c r="R69" s="113" t="str">
        <f>'5-CONTROLES'!AB57</f>
        <v>Fuerte</v>
      </c>
      <c r="S69" s="113" t="str">
        <f>'5-CONTROLES'!AC57</f>
        <v>Fuerte</v>
      </c>
      <c r="T69" s="113" t="str">
        <f>'5-CONTROLES'!AD57</f>
        <v>Fuerte</v>
      </c>
      <c r="U69" s="113" t="str">
        <f>'5-CONTROLES'!AG57</f>
        <v>Fuerte</v>
      </c>
      <c r="V69" s="223" t="str">
        <f>'5-CONTROLES'!AI57</f>
        <v>Rara Vez</v>
      </c>
      <c r="W69" s="223" t="str">
        <f>'5-CONTROLES'!AK57</f>
        <v>Mayor</v>
      </c>
      <c r="X69" s="223" t="str">
        <f>'5-CONTROLES'!AL57</f>
        <v>Alto</v>
      </c>
      <c r="Y69" s="220" t="s">
        <v>122</v>
      </c>
      <c r="Z69" s="229" t="s">
        <v>789</v>
      </c>
      <c r="AA69" s="217" t="s">
        <v>799</v>
      </c>
      <c r="AB69" s="217" t="s">
        <v>797</v>
      </c>
      <c r="AC69" s="217" t="s">
        <v>798</v>
      </c>
      <c r="AD69" s="113">
        <v>1</v>
      </c>
      <c r="AE69" s="113"/>
      <c r="AF69" s="113"/>
      <c r="AG69" s="113"/>
      <c r="AH69" s="113"/>
      <c r="AI69" s="113"/>
      <c r="AJ69" s="113">
        <v>1</v>
      </c>
      <c r="AK69" s="113"/>
      <c r="AL69" s="113"/>
      <c r="AM69" s="113"/>
      <c r="AN69" s="113"/>
      <c r="AO69" s="113"/>
      <c r="AP69" s="230"/>
    </row>
    <row r="70" spans="2:42" ht="89.25" x14ac:dyDescent="0.25">
      <c r="B70" s="779"/>
      <c r="C70" s="228">
        <v>28</v>
      </c>
      <c r="D70" s="221" t="str">
        <f>'3-IDENTIFICACIÓN DEL RIESGO'!M40</f>
        <v>Orientar  la defensa jurídica de la ANT o algunas de sus actuaciones en perjuicio de sus intereses para favorecer a un tercero.</v>
      </c>
      <c r="E70" s="217" t="s">
        <v>29</v>
      </c>
      <c r="F70" s="221" t="str">
        <f>'3-IDENTIFICACIÓN DEL RIESGO'!G40</f>
        <v>1. Beneficios particulares del colaborador.
2. Presiones indebidas.</v>
      </c>
      <c r="G70" s="221" t="str">
        <f>'3-IDENTIFICACIÓN DEL RIESGO'!K40</f>
        <v>1. Investigaciones y sanciones.
2. Detrimento patrimonial
3. Perdida de credibilidad institucional</v>
      </c>
      <c r="H70" s="223" t="str">
        <f>'4-VALORACIÓN DEL RIESGO'!G39</f>
        <v>Posible</v>
      </c>
      <c r="I70" s="223" t="str">
        <f>'4-VALORACIÓN DEL RIESGO'!AB39</f>
        <v>Catastrófico</v>
      </c>
      <c r="J70" s="223" t="str">
        <f>'4-VALORACIÓN DEL RIESGO'!AC39</f>
        <v>Extremo</v>
      </c>
      <c r="K70" s="220" t="s">
        <v>9</v>
      </c>
      <c r="L70" s="229" t="s">
        <v>786</v>
      </c>
      <c r="M70" s="217" t="str">
        <f>'5-CONTROLES'!L58</f>
        <v>Supervisión de las respuestas de demandas por parte del líder del Grupo de Representación Judicial quien solicitará a quien proyecte la contestación de la demanda, la solicitud que dio origen a ésta.</v>
      </c>
      <c r="N70" s="217" t="str">
        <f>'5-CONTROLES'!K58</f>
        <v>Trazabilidad en el sistema de gestión documental ORFEO, donde se evidencie la solicitud original, sus anexos, revisiones y, finalmente, documento aprobado y suscrito por el Jefe de la Oficina Jurídica.</v>
      </c>
      <c r="O70" s="217" t="str">
        <f>'5-CONTROLES'!F58</f>
        <v>Líder del Grupo de Representación Judicial.</v>
      </c>
      <c r="P70" s="217" t="str">
        <f>'5-CONTROLES'!G58</f>
        <v>Cada vez que la ANT es notificada de una demanda, deberá establecerse un término al funcionario/colaborador para entregar el proyecto de la contestación.</v>
      </c>
      <c r="Q70" s="217" t="s">
        <v>816</v>
      </c>
      <c r="R70" s="113" t="str">
        <f>'5-CONTROLES'!AB58</f>
        <v>Fuerte</v>
      </c>
      <c r="S70" s="113" t="str">
        <f>'5-CONTROLES'!AC58</f>
        <v>Fuerte</v>
      </c>
      <c r="T70" s="113" t="str">
        <f>'5-CONTROLES'!AD58</f>
        <v>Fuerte</v>
      </c>
      <c r="U70" s="113" t="str">
        <f>'5-CONTROLES'!AG58</f>
        <v>Fuerte</v>
      </c>
      <c r="V70" s="223" t="str">
        <f>'5-CONTROLES'!AI58</f>
        <v>Rara Vez</v>
      </c>
      <c r="W70" s="223" t="str">
        <f>'5-CONTROLES'!AK58</f>
        <v>Catastrófico</v>
      </c>
      <c r="X70" s="223" t="str">
        <f>'5-CONTROLES'!AL58</f>
        <v>Extremo</v>
      </c>
      <c r="Y70" s="220" t="s">
        <v>122</v>
      </c>
      <c r="Z70" s="229" t="s">
        <v>790</v>
      </c>
      <c r="AA70" s="217" t="s">
        <v>802</v>
      </c>
      <c r="AB70" s="217" t="s">
        <v>800</v>
      </c>
      <c r="AC70" s="217" t="s">
        <v>801</v>
      </c>
      <c r="AD70" s="113">
        <v>24</v>
      </c>
      <c r="AE70" s="113">
        <v>2</v>
      </c>
      <c r="AF70" s="113">
        <v>2</v>
      </c>
      <c r="AG70" s="113">
        <v>2</v>
      </c>
      <c r="AH70" s="113">
        <v>2</v>
      </c>
      <c r="AI70" s="113">
        <v>2</v>
      </c>
      <c r="AJ70" s="113">
        <v>2</v>
      </c>
      <c r="AK70" s="113">
        <v>2</v>
      </c>
      <c r="AL70" s="113">
        <v>2</v>
      </c>
      <c r="AM70" s="113">
        <v>2</v>
      </c>
      <c r="AN70" s="113">
        <v>2</v>
      </c>
      <c r="AO70" s="113">
        <v>2</v>
      </c>
      <c r="AP70" s="230">
        <v>2</v>
      </c>
    </row>
    <row r="71" spans="2:42" ht="45.75" customHeight="1" x14ac:dyDescent="0.25">
      <c r="B71" s="789" t="str">
        <f>'3-IDENTIFICACIÓN DEL RIESGO'!B41</f>
        <v>Adquisición de Bienes y Servicios</v>
      </c>
      <c r="C71" s="767">
        <v>29</v>
      </c>
      <c r="D71" s="761" t="str">
        <f>'3-IDENTIFICACIÓN DEL RIESGO'!M41</f>
        <v>Celebración indebida de contratos en beneficio particular o un tercero</v>
      </c>
      <c r="E71" s="764" t="s">
        <v>29</v>
      </c>
      <c r="F71" s="761" t="str">
        <f>'3-IDENTIFICACIÓN DEL RIESGO'!G41</f>
        <v>1. Deficiencias en la planeación contractual.
2. Indebida verificación de requisitos.
3. Vicios en la estructuración de los pliegos y términos.
4. Evaluación no objetiva de proveedores.
5. Falta de controles en las firmas y adjudicaciones de contratos.
6. Desconocimiento del procedimiento de contratación de bienes y servicios.</v>
      </c>
      <c r="G71" s="761" t="str">
        <f>'3-IDENTIFICACIÓN DEL RIESGO'!K41</f>
        <v>1. Afectaciones en la prestación de servicios. 
2. Detrimento patrimonial. 
3. Perdida de la credibilidad institucional.
4. Investigaciones y sanciones.
5. Adquisición de bienes y servicios de mala calidad</v>
      </c>
      <c r="H71" s="757" t="str">
        <f>'4-VALORACIÓN DEL RIESGO'!G40</f>
        <v>Probable</v>
      </c>
      <c r="I71" s="757" t="str">
        <f>'4-VALORACIÓN DEL RIESGO'!AB40</f>
        <v>Catastrófico</v>
      </c>
      <c r="J71" s="757" t="str">
        <f>'4-VALORACIÓN DEL RIESGO'!AC40</f>
        <v>Extremo</v>
      </c>
      <c r="K71" s="759" t="s">
        <v>9</v>
      </c>
      <c r="L71" s="776" t="s">
        <v>335</v>
      </c>
      <c r="M71" s="764" t="str">
        <f>'5-CONTROLES'!L59</f>
        <v>El profesional de contratos analiza la pertinencia de la modalidad de selección a emplear para determinada contratación, los términos y requisitos definidos en los documentos del proceso y verificar que el proceso contractual esté incluido en el Plan Anual de Adquisiciones de la entidad (PAABS), así como el cumplimiento de requisitos y condiciones establecidas por parte de los proveedores.</v>
      </c>
      <c r="N71" s="764" t="str">
        <f>'5-CONTROLES'!K59</f>
        <v>Las evidencias de los controles son las siguientes:
- Lista de chequeos diligenciadas.
- Registro y control de no conformidades, de acuerdo a las fichas de salida y productos establecidas dentro del proceso de adquisición de bienes y servicios.
- Respuestas a observaciones.
- Documentos del proceso ajustados.</v>
      </c>
      <c r="O71" s="764" t="str">
        <f>'5-CONTROLES'!F59</f>
        <v>Coordinador del Grupo Interno de Gestión Contractual.</v>
      </c>
      <c r="P71" s="764" t="str">
        <f>'5-CONTROLES'!G59</f>
        <v>Cada vez que se realiza una actividad del proceso contractual corresponde ejecutar el control.</v>
      </c>
      <c r="Q71" s="764" t="s">
        <v>972</v>
      </c>
      <c r="R71" s="773" t="str">
        <f>'5-CONTROLES'!AB59</f>
        <v>Fuerte</v>
      </c>
      <c r="S71" s="773" t="str">
        <f>'5-CONTROLES'!AC59</f>
        <v>Fuerte</v>
      </c>
      <c r="T71" s="773" t="str">
        <f>'5-CONTROLES'!AD59</f>
        <v>Fuerte</v>
      </c>
      <c r="U71" s="773" t="str">
        <f>'5-CONTROLES'!AG59</f>
        <v>Fuerte</v>
      </c>
      <c r="V71" s="755" t="str">
        <f>'5-CONTROLES'!AI59</f>
        <v>Rara Vez</v>
      </c>
      <c r="W71" s="755" t="str">
        <f>'5-CONTROLES'!AK59</f>
        <v>Catastrófico</v>
      </c>
      <c r="X71" s="757" t="str">
        <f>'5-CONTROLES'!AL59</f>
        <v>Extremo</v>
      </c>
      <c r="Y71" s="759" t="s">
        <v>122</v>
      </c>
      <c r="Z71" s="229" t="s">
        <v>338</v>
      </c>
      <c r="AA71" s="217" t="s">
        <v>285</v>
      </c>
      <c r="AB71" s="217" t="s">
        <v>289</v>
      </c>
      <c r="AC71" s="217" t="s">
        <v>286</v>
      </c>
      <c r="AD71" s="113">
        <v>2</v>
      </c>
      <c r="AE71" s="113"/>
      <c r="AF71" s="113"/>
      <c r="AG71" s="113"/>
      <c r="AH71" s="113"/>
      <c r="AI71" s="113"/>
      <c r="AJ71" s="113"/>
      <c r="AK71" s="113">
        <v>1</v>
      </c>
      <c r="AL71" s="113"/>
      <c r="AM71" s="113"/>
      <c r="AN71" s="113"/>
      <c r="AO71" s="113">
        <v>1</v>
      </c>
      <c r="AP71" s="230"/>
    </row>
    <row r="72" spans="2:42" ht="54.75" customHeight="1" x14ac:dyDescent="0.25">
      <c r="B72" s="790"/>
      <c r="C72" s="768"/>
      <c r="D72" s="762"/>
      <c r="E72" s="765"/>
      <c r="F72" s="762"/>
      <c r="G72" s="762"/>
      <c r="H72" s="771"/>
      <c r="I72" s="771"/>
      <c r="J72" s="771"/>
      <c r="K72" s="770"/>
      <c r="L72" s="777"/>
      <c r="M72" s="765"/>
      <c r="N72" s="765"/>
      <c r="O72" s="765"/>
      <c r="P72" s="765"/>
      <c r="Q72" s="765"/>
      <c r="R72" s="774"/>
      <c r="S72" s="774"/>
      <c r="T72" s="774"/>
      <c r="U72" s="774"/>
      <c r="V72" s="772"/>
      <c r="W72" s="772"/>
      <c r="X72" s="771"/>
      <c r="Y72" s="770"/>
      <c r="Z72" s="229" t="s">
        <v>339</v>
      </c>
      <c r="AA72" s="217" t="s">
        <v>287</v>
      </c>
      <c r="AB72" s="217" t="s">
        <v>289</v>
      </c>
      <c r="AC72" s="217" t="s">
        <v>318</v>
      </c>
      <c r="AD72" s="231">
        <v>1</v>
      </c>
      <c r="AE72" s="231">
        <v>1</v>
      </c>
      <c r="AF72" s="231">
        <v>1</v>
      </c>
      <c r="AG72" s="231">
        <v>1</v>
      </c>
      <c r="AH72" s="231">
        <v>1</v>
      </c>
      <c r="AI72" s="231">
        <v>1</v>
      </c>
      <c r="AJ72" s="231">
        <v>1</v>
      </c>
      <c r="AK72" s="231">
        <v>1</v>
      </c>
      <c r="AL72" s="231">
        <v>1</v>
      </c>
      <c r="AM72" s="231">
        <v>1</v>
      </c>
      <c r="AN72" s="231">
        <v>1</v>
      </c>
      <c r="AO72" s="231">
        <v>1</v>
      </c>
      <c r="AP72" s="232">
        <v>1</v>
      </c>
    </row>
    <row r="73" spans="2:42" ht="48.75" customHeight="1" x14ac:dyDescent="0.25">
      <c r="B73" s="790"/>
      <c r="C73" s="769"/>
      <c r="D73" s="763"/>
      <c r="E73" s="766"/>
      <c r="F73" s="763"/>
      <c r="G73" s="763"/>
      <c r="H73" s="758"/>
      <c r="I73" s="758"/>
      <c r="J73" s="758"/>
      <c r="K73" s="760"/>
      <c r="L73" s="778"/>
      <c r="M73" s="766"/>
      <c r="N73" s="766"/>
      <c r="O73" s="766"/>
      <c r="P73" s="766"/>
      <c r="Q73" s="766"/>
      <c r="R73" s="775"/>
      <c r="S73" s="775"/>
      <c r="T73" s="775"/>
      <c r="U73" s="775"/>
      <c r="V73" s="756"/>
      <c r="W73" s="756"/>
      <c r="X73" s="758"/>
      <c r="Y73" s="760"/>
      <c r="Z73" s="229" t="s">
        <v>340</v>
      </c>
      <c r="AA73" s="217" t="s">
        <v>288</v>
      </c>
      <c r="AB73" s="217" t="s">
        <v>289</v>
      </c>
      <c r="AC73" s="217" t="s">
        <v>319</v>
      </c>
      <c r="AD73" s="231">
        <v>1</v>
      </c>
      <c r="AE73" s="231">
        <v>1</v>
      </c>
      <c r="AF73" s="231">
        <v>1</v>
      </c>
      <c r="AG73" s="231">
        <v>1</v>
      </c>
      <c r="AH73" s="231">
        <v>1</v>
      </c>
      <c r="AI73" s="231">
        <v>1</v>
      </c>
      <c r="AJ73" s="231">
        <v>1</v>
      </c>
      <c r="AK73" s="231">
        <v>1</v>
      </c>
      <c r="AL73" s="231">
        <v>1</v>
      </c>
      <c r="AM73" s="231">
        <v>1</v>
      </c>
      <c r="AN73" s="231">
        <v>1</v>
      </c>
      <c r="AO73" s="231">
        <v>1</v>
      </c>
      <c r="AP73" s="232">
        <v>1</v>
      </c>
    </row>
    <row r="74" spans="2:42" ht="24.75" customHeight="1" x14ac:dyDescent="0.25">
      <c r="B74" s="790"/>
      <c r="C74" s="767">
        <v>30</v>
      </c>
      <c r="D74" s="761" t="str">
        <f>'3-IDENTIFICACIÓN DEL RIESGO'!M42</f>
        <v>Aprobación informes y pagos de contratistas con conocimiento  del incumplimiento del objeto y/o obligaciones contractuales en beneficio particular o de terceros.</v>
      </c>
      <c r="E74" s="764" t="s">
        <v>29</v>
      </c>
      <c r="F74" s="761" t="str">
        <f>'3-IDENTIFICACIÓN DEL RIESGO'!G42</f>
        <v>1. Desconocimiento del supervisor de las obligaciones del contratista.
2. Ausencia de revisión minuciosa de las evidencias remitidas en el cumplimiento de obligaciones.
3.Ausencia de lineamientos y controles en la supervisión de contratos.</v>
      </c>
      <c r="G74" s="761" t="str">
        <f>'3-IDENTIFICACIÓN DEL RIESGO'!K42</f>
        <v>1. Investigaciones y sanciones.
2. Detrimento patrimonial
3. Perdida de credibilidad institucional</v>
      </c>
      <c r="H74" s="757" t="str">
        <f>'4-VALORACIÓN DEL RIESGO'!G41</f>
        <v>Probable</v>
      </c>
      <c r="I74" s="757" t="str">
        <f>'4-VALORACIÓN DEL RIESGO'!AB41</f>
        <v>Catastrófico</v>
      </c>
      <c r="J74" s="757" t="str">
        <f>'4-VALORACIÓN DEL RIESGO'!AC41</f>
        <v>Extremo</v>
      </c>
      <c r="K74" s="759" t="s">
        <v>9</v>
      </c>
      <c r="L74" s="776" t="s">
        <v>279</v>
      </c>
      <c r="M74" s="764" t="str">
        <f>'5-CONTROLES'!L60</f>
        <v>El Supervisor del contrato verifica los soportes, documentos, informes y anexos presentados por el contratista para el trámite de cada una de sus cuentas con fines de pago y los coteja frente al objeto y obligaciones contractuales establecidas, a efecto de determinar el nivel de cumplimiento y proceder aprobar los pagos respectivos.</v>
      </c>
      <c r="N74" s="764" t="str">
        <f>'5-CONTROLES'!K60</f>
        <v xml:space="preserve">1. Cuentas presentadas conforme a los procedimientos y formatos establecidos por la entidad.
2. Informes y demás soportes cargados en los aplicativos dispuestos por la entidad para tramitar los pagos.
3. Aval y/o refrendación del supervisor en las cuentas e informes entregados por el contratista. </v>
      </c>
      <c r="O74" s="764" t="str">
        <f>'5-CONTROLES'!F60</f>
        <v>Jefes de Dependencia y/o Coordinadores de Grupos Interno de Trabajo en su calidad de Supervisores de Contratos en la ANT</v>
      </c>
      <c r="P74" s="764" t="str">
        <f>'5-CONTROLES'!G60</f>
        <v>Cada vez que se presenta una cuenta con fines de pago para aprobación y visto bueno del Supervisor del contrato corresponde ejecutar el control.</v>
      </c>
      <c r="Q74" s="764" t="s">
        <v>832</v>
      </c>
      <c r="R74" s="773" t="str">
        <f>'5-CONTROLES'!AB60</f>
        <v>Fuerte</v>
      </c>
      <c r="S74" s="773" t="str">
        <f>'5-CONTROLES'!AC60</f>
        <v>Fuerte</v>
      </c>
      <c r="T74" s="773" t="str">
        <f>'5-CONTROLES'!AD60</f>
        <v>Fuerte</v>
      </c>
      <c r="U74" s="773" t="str">
        <f>'5-CONTROLES'!AG60</f>
        <v>Fuerte</v>
      </c>
      <c r="V74" s="755" t="str">
        <f>'5-CONTROLES'!AI60</f>
        <v>Rara Vez</v>
      </c>
      <c r="W74" s="755" t="str">
        <f>'5-CONTROLES'!AK60</f>
        <v>Catastrófico</v>
      </c>
      <c r="X74" s="757" t="str">
        <f>'5-CONTROLES'!AL60</f>
        <v>Extremo</v>
      </c>
      <c r="Y74" s="759" t="s">
        <v>122</v>
      </c>
      <c r="Z74" s="229" t="s">
        <v>282</v>
      </c>
      <c r="AA74" s="217" t="s">
        <v>296</v>
      </c>
      <c r="AB74" s="217" t="s">
        <v>297</v>
      </c>
      <c r="AC74" s="217" t="s">
        <v>298</v>
      </c>
      <c r="AD74" s="231">
        <v>1</v>
      </c>
      <c r="AE74" s="231">
        <v>1</v>
      </c>
      <c r="AF74" s="231">
        <v>1</v>
      </c>
      <c r="AG74" s="231">
        <v>1</v>
      </c>
      <c r="AH74" s="231">
        <v>1</v>
      </c>
      <c r="AI74" s="231">
        <v>1</v>
      </c>
      <c r="AJ74" s="231">
        <v>1</v>
      </c>
      <c r="AK74" s="231">
        <v>1</v>
      </c>
      <c r="AL74" s="231">
        <v>1</v>
      </c>
      <c r="AM74" s="231">
        <v>1</v>
      </c>
      <c r="AN74" s="231">
        <v>1</v>
      </c>
      <c r="AO74" s="231">
        <v>1</v>
      </c>
      <c r="AP74" s="232">
        <v>1</v>
      </c>
    </row>
    <row r="75" spans="2:42" ht="39.75" customHeight="1" x14ac:dyDescent="0.25">
      <c r="B75" s="790"/>
      <c r="C75" s="768"/>
      <c r="D75" s="762"/>
      <c r="E75" s="765"/>
      <c r="F75" s="762"/>
      <c r="G75" s="762"/>
      <c r="H75" s="771"/>
      <c r="I75" s="771"/>
      <c r="J75" s="771"/>
      <c r="K75" s="770"/>
      <c r="L75" s="777"/>
      <c r="M75" s="765"/>
      <c r="N75" s="765"/>
      <c r="O75" s="765"/>
      <c r="P75" s="765"/>
      <c r="Q75" s="765"/>
      <c r="R75" s="774"/>
      <c r="S75" s="774"/>
      <c r="T75" s="774"/>
      <c r="U75" s="774"/>
      <c r="V75" s="772"/>
      <c r="W75" s="772"/>
      <c r="X75" s="771"/>
      <c r="Y75" s="770"/>
      <c r="Z75" s="229" t="s">
        <v>283</v>
      </c>
      <c r="AA75" s="217" t="s">
        <v>299</v>
      </c>
      <c r="AB75" s="217" t="s">
        <v>300</v>
      </c>
      <c r="AC75" s="217" t="s">
        <v>301</v>
      </c>
      <c r="AD75" s="231">
        <v>1</v>
      </c>
      <c r="AE75" s="231">
        <v>1</v>
      </c>
      <c r="AF75" s="231">
        <v>1</v>
      </c>
      <c r="AG75" s="231">
        <v>1</v>
      </c>
      <c r="AH75" s="231">
        <v>1</v>
      </c>
      <c r="AI75" s="231">
        <v>1</v>
      </c>
      <c r="AJ75" s="231">
        <v>1</v>
      </c>
      <c r="AK75" s="231">
        <v>1</v>
      </c>
      <c r="AL75" s="231">
        <v>1</v>
      </c>
      <c r="AM75" s="231">
        <v>1</v>
      </c>
      <c r="AN75" s="231">
        <v>1</v>
      </c>
      <c r="AO75" s="231">
        <v>1</v>
      </c>
      <c r="AP75" s="232">
        <v>1</v>
      </c>
    </row>
    <row r="76" spans="2:42" ht="28.5" customHeight="1" x14ac:dyDescent="0.25">
      <c r="B76" s="790"/>
      <c r="C76" s="768"/>
      <c r="D76" s="762"/>
      <c r="E76" s="765"/>
      <c r="F76" s="762"/>
      <c r="G76" s="762"/>
      <c r="H76" s="771"/>
      <c r="I76" s="771"/>
      <c r="J76" s="771"/>
      <c r="K76" s="770"/>
      <c r="L76" s="777"/>
      <c r="M76" s="765"/>
      <c r="N76" s="765"/>
      <c r="O76" s="765"/>
      <c r="P76" s="765"/>
      <c r="Q76" s="765"/>
      <c r="R76" s="774"/>
      <c r="S76" s="774"/>
      <c r="T76" s="774"/>
      <c r="U76" s="774"/>
      <c r="V76" s="772"/>
      <c r="W76" s="772"/>
      <c r="X76" s="771"/>
      <c r="Y76" s="770"/>
      <c r="Z76" s="229" t="s">
        <v>284</v>
      </c>
      <c r="AA76" s="217" t="s">
        <v>376</v>
      </c>
      <c r="AB76" s="217" t="s">
        <v>316</v>
      </c>
      <c r="AC76" s="217" t="s">
        <v>324</v>
      </c>
      <c r="AD76" s="250">
        <v>1</v>
      </c>
      <c r="AE76" s="231"/>
      <c r="AF76" s="231"/>
      <c r="AG76" s="250">
        <v>1</v>
      </c>
      <c r="AH76" s="231"/>
      <c r="AI76" s="231"/>
      <c r="AJ76" s="231"/>
      <c r="AK76" s="231"/>
      <c r="AL76" s="231"/>
      <c r="AM76" s="231"/>
      <c r="AN76" s="231"/>
      <c r="AO76" s="231"/>
      <c r="AP76" s="232"/>
    </row>
    <row r="77" spans="2:42" ht="42" customHeight="1" x14ac:dyDescent="0.25">
      <c r="B77" s="791"/>
      <c r="C77" s="769"/>
      <c r="D77" s="763"/>
      <c r="E77" s="766"/>
      <c r="F77" s="763"/>
      <c r="G77" s="763"/>
      <c r="H77" s="758"/>
      <c r="I77" s="758"/>
      <c r="J77" s="758"/>
      <c r="K77" s="760"/>
      <c r="L77" s="778"/>
      <c r="M77" s="766"/>
      <c r="N77" s="766"/>
      <c r="O77" s="766"/>
      <c r="P77" s="766"/>
      <c r="Q77" s="766"/>
      <c r="R77" s="775"/>
      <c r="S77" s="775"/>
      <c r="T77" s="775"/>
      <c r="U77" s="775"/>
      <c r="V77" s="756"/>
      <c r="W77" s="756"/>
      <c r="X77" s="758"/>
      <c r="Y77" s="760"/>
      <c r="Z77" s="229" t="s">
        <v>341</v>
      </c>
      <c r="AA77" s="217" t="s">
        <v>320</v>
      </c>
      <c r="AB77" s="217" t="s">
        <v>321</v>
      </c>
      <c r="AC77" s="217" t="s">
        <v>322</v>
      </c>
      <c r="AD77" s="231">
        <v>1</v>
      </c>
      <c r="AE77" s="231">
        <v>1</v>
      </c>
      <c r="AF77" s="231">
        <v>1</v>
      </c>
      <c r="AG77" s="231">
        <v>1</v>
      </c>
      <c r="AH77" s="231">
        <v>1</v>
      </c>
      <c r="AI77" s="231">
        <v>1</v>
      </c>
      <c r="AJ77" s="231">
        <v>1</v>
      </c>
      <c r="AK77" s="231">
        <v>1</v>
      </c>
      <c r="AL77" s="231">
        <v>1</v>
      </c>
      <c r="AM77" s="231">
        <v>1</v>
      </c>
      <c r="AN77" s="231">
        <v>1</v>
      </c>
      <c r="AO77" s="231">
        <v>1</v>
      </c>
      <c r="AP77" s="232">
        <v>1</v>
      </c>
    </row>
    <row r="78" spans="2:42" ht="76.5" x14ac:dyDescent="0.25">
      <c r="B78" s="779" t="str">
        <f>'3-IDENTIFICACIÓN DEL RIESGO'!B43</f>
        <v>Administración de Bienes y Servicios</v>
      </c>
      <c r="C78" s="228">
        <v>31</v>
      </c>
      <c r="D78" s="221" t="str">
        <f>'3-IDENTIFICACIÓN DEL RIESGO'!M43</f>
        <v>Pérdida o uso indebido de bienes devolutivos de la ANT para beneficio personal o de tercero</v>
      </c>
      <c r="E78" s="217" t="s">
        <v>29</v>
      </c>
      <c r="F78" s="221" t="str">
        <f>'3-IDENTIFICACIÓN DEL RIESGO'!G43</f>
        <v>1. Falta de ética y honestidad del colaborador.
2. Desconocimiento de los procedimientos de usos de bienes de la ANT.
3. Falta de controles en el préstamo de bienes.</v>
      </c>
      <c r="G78" s="221" t="str">
        <f>'3-IDENTIFICACIÓN DEL RIESGO'!K43</f>
        <v>1. Detrimento patrimonial.
2. Afectaciones a la operación de la Agencia.
3. Aumento de costos en mantenimiento y adquisición de bienes.
4. Investigaciones y sanciones.</v>
      </c>
      <c r="H78" s="223" t="str">
        <f>'4-VALORACIÓN DEL RIESGO'!G42</f>
        <v>Posible</v>
      </c>
      <c r="I78" s="223" t="str">
        <f>'4-VALORACIÓN DEL RIESGO'!AB42</f>
        <v>Catastrófico</v>
      </c>
      <c r="J78" s="223" t="str">
        <f>'4-VALORACIÓN DEL RIESGO'!AC42</f>
        <v>Extremo</v>
      </c>
      <c r="K78" s="220" t="s">
        <v>9</v>
      </c>
      <c r="L78" s="229" t="s">
        <v>290</v>
      </c>
      <c r="M78" s="217" t="str">
        <f>'5-CONTROLES'!L61</f>
        <v>Revisión a las bases de datos de los bienes devolutivos de la Entidad, contenidos en la herramienta de gestión Apoteosys, con el fin de verificar el estado de los mismos y detectar posibles desviaciones</v>
      </c>
      <c r="N78" s="217" t="str">
        <f>'5-CONTROLES'!K61</f>
        <v>Informe semestral en donde se indique a detalle la relación de bienes devolutivos de la ANT, teniendo en cuenta las bajas de la entidad</v>
      </c>
      <c r="O78" s="217" t="str">
        <f>'5-CONTROLES'!F61</f>
        <v>Almacenista y líder del equipo administrativo.</v>
      </c>
      <c r="P78" s="217" t="str">
        <f>'5-CONTROLES'!G61</f>
        <v>Semestral</v>
      </c>
      <c r="Q78" s="217" t="s">
        <v>976</v>
      </c>
      <c r="R78" s="113" t="str">
        <f>'5-CONTROLES'!AB61</f>
        <v>Fuerte</v>
      </c>
      <c r="S78" s="113" t="str">
        <f>'5-CONTROLES'!AC61</f>
        <v>Fuerte</v>
      </c>
      <c r="T78" s="113" t="str">
        <f>'5-CONTROLES'!AD61</f>
        <v>Fuerte</v>
      </c>
      <c r="U78" s="113" t="str">
        <f>'5-CONTROLES'!AG61</f>
        <v>Fuerte</v>
      </c>
      <c r="V78" s="114" t="str">
        <f>'5-CONTROLES'!AI61</f>
        <v>Rara Vez</v>
      </c>
      <c r="W78" s="114" t="str">
        <f>'5-CONTROLES'!AK61</f>
        <v>Catastrófico</v>
      </c>
      <c r="X78" s="223" t="str">
        <f>'5-CONTROLES'!AL61</f>
        <v>Extremo</v>
      </c>
      <c r="Y78" s="220" t="s">
        <v>122</v>
      </c>
      <c r="Z78" s="229" t="s">
        <v>295</v>
      </c>
      <c r="AA78" s="217" t="s">
        <v>311</v>
      </c>
      <c r="AB78" s="217" t="s">
        <v>312</v>
      </c>
      <c r="AC78" s="217" t="s">
        <v>313</v>
      </c>
      <c r="AD78" s="113">
        <v>2</v>
      </c>
      <c r="AE78" s="113"/>
      <c r="AF78" s="113"/>
      <c r="AG78" s="113">
        <v>1</v>
      </c>
      <c r="AH78" s="113"/>
      <c r="AI78" s="113"/>
      <c r="AJ78" s="113"/>
      <c r="AK78" s="113"/>
      <c r="AL78" s="113"/>
      <c r="AM78" s="113">
        <v>1</v>
      </c>
      <c r="AN78" s="113"/>
      <c r="AO78" s="113"/>
      <c r="AP78" s="230"/>
    </row>
    <row r="79" spans="2:42" ht="93.75" customHeight="1" x14ac:dyDescent="0.25">
      <c r="B79" s="779"/>
      <c r="C79" s="228">
        <v>32</v>
      </c>
      <c r="D79" s="221" t="str">
        <f>'3-IDENTIFICACIÓN DEL RIESGO'!M44</f>
        <v>Pérdida o manipulación de expedientes con información institucional beneficio particular o de un tercero</v>
      </c>
      <c r="E79" s="217" t="s">
        <v>29</v>
      </c>
      <c r="F79" s="221" t="str">
        <f>'3-IDENTIFICACIÓN DEL RIESGO'!G44</f>
        <v>1. Ausencia de control sobre expedientes y prestamos.
2. Falta de ética y honestidad del colaborador.</v>
      </c>
      <c r="G79" s="221" t="str">
        <f>'3-IDENTIFICACIÓN DEL RIESGO'!K44</f>
        <v>1. Investigaciones y sanciones.
2. Reprocesos.
3. Perdida de la memoria institucional.
4. Perdida de la credibilidad institucional.</v>
      </c>
      <c r="H79" s="223" t="str">
        <f>'4-VALORACIÓN DEL RIESGO'!G43</f>
        <v>Probable</v>
      </c>
      <c r="I79" s="223" t="str">
        <f>'4-VALORACIÓN DEL RIESGO'!AB43</f>
        <v>Catastrófico</v>
      </c>
      <c r="J79" s="223" t="str">
        <f>'4-VALORACIÓN DEL RIESGO'!AC43</f>
        <v>Extremo</v>
      </c>
      <c r="K79" s="220" t="s">
        <v>9</v>
      </c>
      <c r="L79" s="229" t="s">
        <v>308</v>
      </c>
      <c r="M79" s="217" t="str">
        <f>'5-CONTROLES'!L62</f>
        <v>Realizar seguimiento a los tiempos de préstamo y devolución registrados en la forma ADMBS-F-029 FORMA PRÉSTAMO Y DEVOLUCIÓN DE DOCUMENTOS, para identificar posibles pérdidas en el préstamo de expedientes.</v>
      </c>
      <c r="N79" s="217" t="str">
        <f>'5-CONTROLES'!K62</f>
        <v>Registros físicos efectuados en la Forma ADMBS-F-029 FORMA PRÉSTAMO Y DEVOLUCIÓN DE DOCUMENTOS.</v>
      </c>
      <c r="O79" s="217" t="str">
        <f>'5-CONTROLES'!F62</f>
        <v>Líder del grupo de Gestión Documental.</v>
      </c>
      <c r="P79" s="217" t="str">
        <f>'5-CONTROLES'!G62</f>
        <v>Semestral.</v>
      </c>
      <c r="Q79" s="217" t="s">
        <v>979</v>
      </c>
      <c r="R79" s="113" t="str">
        <f>'5-CONTROLES'!AB62</f>
        <v>Fuerte</v>
      </c>
      <c r="S79" s="113" t="str">
        <f>'5-CONTROLES'!AC62</f>
        <v>Fuerte</v>
      </c>
      <c r="T79" s="113" t="str">
        <f>'5-CONTROLES'!AD62</f>
        <v>Fuerte</v>
      </c>
      <c r="U79" s="113" t="str">
        <f>'5-CONTROLES'!AG62</f>
        <v>Fuerte</v>
      </c>
      <c r="V79" s="114" t="str">
        <f>'5-CONTROLES'!AI62</f>
        <v>Improbable</v>
      </c>
      <c r="W79" s="114" t="str">
        <f>'5-CONTROLES'!AK62</f>
        <v>Catastrófico</v>
      </c>
      <c r="X79" s="223" t="str">
        <f>'5-CONTROLES'!AL62</f>
        <v>Extremo</v>
      </c>
      <c r="Y79" s="220" t="s">
        <v>122</v>
      </c>
      <c r="Z79" s="229" t="s">
        <v>310</v>
      </c>
      <c r="AA79" s="217" t="s">
        <v>305</v>
      </c>
      <c r="AB79" s="217" t="s">
        <v>306</v>
      </c>
      <c r="AC79" s="217" t="s">
        <v>307</v>
      </c>
      <c r="AD79" s="113">
        <v>1</v>
      </c>
      <c r="AE79" s="113"/>
      <c r="AF79" s="113"/>
      <c r="AG79" s="113">
        <v>1</v>
      </c>
      <c r="AH79" s="113"/>
      <c r="AI79" s="113"/>
      <c r="AJ79" s="113"/>
      <c r="AK79" s="113"/>
      <c r="AL79" s="113"/>
      <c r="AM79" s="113"/>
      <c r="AN79" s="113"/>
      <c r="AO79" s="113"/>
      <c r="AP79" s="230"/>
    </row>
    <row r="80" spans="2:42" ht="108" customHeight="1" thickBot="1" x14ac:dyDescent="0.3">
      <c r="B80" s="128" t="str">
        <f>'3-IDENTIFICACIÓN DEL RIESGO'!B45</f>
        <v>Gestión Financiera</v>
      </c>
      <c r="C80" s="251">
        <v>33</v>
      </c>
      <c r="D80" s="129" t="str">
        <f>'3-IDENTIFICACIÓN DEL RIESGO'!M45</f>
        <v>Constitución de obligaciones y/o pagos realizados por la ANT, sin el cumplimiento de requisitos legales, presupuestales y contables, en beneficio de un particular.</v>
      </c>
      <c r="E80" s="130" t="s">
        <v>29</v>
      </c>
      <c r="F80" s="129" t="str">
        <f>'3-IDENTIFICACIÓN DEL RIESGO'!G45</f>
        <v>1. Fallas en el control de los requisitos para la causación económica.
2. Falta de lineamientos para la ejecución de pagos.</v>
      </c>
      <c r="G80" s="129" t="str">
        <f>'3-IDENTIFICACIÓN DEL RIESGO'!K45</f>
        <v>1. Detrimento patrimonial.
2. Investigaciones y sanciones.
3.  Perdida de la credibilidad institucional.</v>
      </c>
      <c r="H80" s="131" t="str">
        <f>'4-VALORACIÓN DEL RIESGO'!G44</f>
        <v>Casi Seguro</v>
      </c>
      <c r="I80" s="131" t="str">
        <f>'4-VALORACIÓN DEL RIESGO'!AB44</f>
        <v>Catastrófico</v>
      </c>
      <c r="J80" s="131" t="str">
        <f>'4-VALORACIÓN DEL RIESGO'!AC44</f>
        <v>Extremo</v>
      </c>
      <c r="K80" s="132" t="s">
        <v>9</v>
      </c>
      <c r="L80" s="252" t="s">
        <v>302</v>
      </c>
      <c r="M80" s="130" t="str">
        <f>'5-CONTROLES'!L63</f>
        <v xml:space="preserve">Control aleatorio a muestra correspondiente al 5% de los pagos realizados a contratos de prestación de servicios profesionales. </v>
      </c>
      <c r="N80" s="130" t="str">
        <f>'5-CONTROLES'!K63</f>
        <v xml:space="preserve">Se realizará un reporte trimestral en donde se evidencia: en primer lugar, la base de datos de donde se toma la muestra aleatoria de pagos y en segundo lugar un informe con los números de radicados y un indicador de cumplimiento según la auditoría realizada.  </v>
      </c>
      <c r="O80" s="130" t="str">
        <f>'5-CONTROLES'!F63</f>
        <v>Subdirección Administrativa y Financiera (Líderes del equipo financiero)</v>
      </c>
      <c r="P80" s="130" t="str">
        <f>'5-CONTROLES'!G63</f>
        <v>Trimestral</v>
      </c>
      <c r="Q80" s="130" t="s">
        <v>812</v>
      </c>
      <c r="R80" s="157" t="str">
        <f>'5-CONTROLES'!AB63</f>
        <v>Moderado</v>
      </c>
      <c r="S80" s="157" t="str">
        <f>'5-CONTROLES'!AC63</f>
        <v>Moderado</v>
      </c>
      <c r="T80" s="157" t="str">
        <f>'5-CONTROLES'!AD63</f>
        <v>Moderado</v>
      </c>
      <c r="U80" s="157" t="str">
        <f>'5-CONTROLES'!AG63</f>
        <v>Moderado</v>
      </c>
      <c r="V80" s="133" t="str">
        <f>'5-CONTROLES'!AI63</f>
        <v>Probable</v>
      </c>
      <c r="W80" s="133" t="str">
        <f>'5-CONTROLES'!AK63</f>
        <v>Catastrófico</v>
      </c>
      <c r="X80" s="131" t="str">
        <f>'5-CONTROLES'!AL63</f>
        <v>Extremo</v>
      </c>
      <c r="Y80" s="132" t="s">
        <v>122</v>
      </c>
      <c r="Z80" s="252" t="s">
        <v>304</v>
      </c>
      <c r="AA80" s="130" t="s">
        <v>315</v>
      </c>
      <c r="AB80" s="130" t="s">
        <v>316</v>
      </c>
      <c r="AC80" s="130" t="s">
        <v>323</v>
      </c>
      <c r="AD80" s="157">
        <v>2</v>
      </c>
      <c r="AE80" s="157"/>
      <c r="AF80" s="157"/>
      <c r="AG80" s="157"/>
      <c r="AH80" s="157"/>
      <c r="AI80" s="157"/>
      <c r="AJ80" s="157">
        <v>1</v>
      </c>
      <c r="AK80" s="157"/>
      <c r="AL80" s="157"/>
      <c r="AM80" s="157"/>
      <c r="AN80" s="157"/>
      <c r="AO80" s="157"/>
      <c r="AP80" s="253">
        <v>1</v>
      </c>
    </row>
    <row r="81" spans="2:42" x14ac:dyDescent="0.25">
      <c r="B81" s="118"/>
      <c r="C81" s="119"/>
      <c r="D81" s="120"/>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2"/>
    </row>
    <row r="82" spans="2:42" x14ac:dyDescent="0.25">
      <c r="B82" s="118"/>
      <c r="C82" s="119"/>
      <c r="D82" s="120"/>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2"/>
    </row>
    <row r="83" spans="2:42" x14ac:dyDescent="0.25">
      <c r="B83" s="118"/>
      <c r="C83" s="119"/>
      <c r="D83" s="120"/>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2"/>
    </row>
    <row r="84" spans="2:42" x14ac:dyDescent="0.25">
      <c r="B84" s="118"/>
      <c r="C84" s="119"/>
      <c r="D84" s="120"/>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2"/>
    </row>
    <row r="85" spans="2:42" x14ac:dyDescent="0.25">
      <c r="B85" s="118"/>
      <c r="C85" s="119"/>
      <c r="D85" s="120"/>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2"/>
    </row>
    <row r="86" spans="2:42" x14ac:dyDescent="0.25">
      <c r="B86" s="118"/>
      <c r="C86" s="119"/>
      <c r="D86" s="120"/>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2"/>
    </row>
    <row r="87" spans="2:42" x14ac:dyDescent="0.25">
      <c r="B87" s="118"/>
      <c r="C87" s="119"/>
      <c r="D87" s="120"/>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2"/>
    </row>
    <row r="88" spans="2:42" x14ac:dyDescent="0.25">
      <c r="B88" s="118"/>
      <c r="C88" s="119"/>
      <c r="D88" s="120"/>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2"/>
    </row>
    <row r="89" spans="2:42" ht="13.5" thickBot="1" x14ac:dyDescent="0.3">
      <c r="B89" s="123"/>
      <c r="C89" s="124"/>
      <c r="D89" s="125"/>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7"/>
    </row>
  </sheetData>
  <sheetProtection algorithmName="SHA-512" hashValue="+QLtCkIScH6mwiS5xYu/asXF8w0VefTo7FQku/bq8lswtYRxN6O6dEAtmCTFoxCKepwZrgYCd0pUQ2/IIDT8Og==" saltValue="Ckzlf6hZGVUNx51eGrrRwg==" spinCount="100000" sheet="1" objects="1" scenarios="1" autoFilter="0"/>
  <mergeCells count="457">
    <mergeCell ref="AN55:AN56"/>
    <mergeCell ref="AO55:AO56"/>
    <mergeCell ref="AP55:AP56"/>
    <mergeCell ref="AE55:AE56"/>
    <mergeCell ref="AF55:AF56"/>
    <mergeCell ref="AG55:AG56"/>
    <mergeCell ref="AH55:AH56"/>
    <mergeCell ref="AI55:AI56"/>
    <mergeCell ref="AJ55:AJ56"/>
    <mergeCell ref="AK55:AK56"/>
    <mergeCell ref="AL55:AL56"/>
    <mergeCell ref="AM55:AM56"/>
    <mergeCell ref="E44:E51"/>
    <mergeCell ref="C41:C43"/>
    <mergeCell ref="D41:D43"/>
    <mergeCell ref="V55:V56"/>
    <mergeCell ref="W55:W56"/>
    <mergeCell ref="X55:X56"/>
    <mergeCell ref="Y55:Y56"/>
    <mergeCell ref="Z55:Z56"/>
    <mergeCell ref="AA55:AA56"/>
    <mergeCell ref="AJ16:AJ18"/>
    <mergeCell ref="AK16:AK18"/>
    <mergeCell ref="AL16:AL18"/>
    <mergeCell ref="AM16:AM18"/>
    <mergeCell ref="AN16:AN18"/>
    <mergeCell ref="AO16:AO18"/>
    <mergeCell ref="AP16:AP18"/>
    <mergeCell ref="AA16:AA18"/>
    <mergeCell ref="AB16:AB18"/>
    <mergeCell ref="AC16:AC18"/>
    <mergeCell ref="AD16:AD18"/>
    <mergeCell ref="AE16:AE18"/>
    <mergeCell ref="AF16:AF18"/>
    <mergeCell ref="AG16:AG18"/>
    <mergeCell ref="AH16:AH18"/>
    <mergeCell ref="AI16:AI18"/>
    <mergeCell ref="J16:J18"/>
    <mergeCell ref="K16:K18"/>
    <mergeCell ref="Q16:Q18"/>
    <mergeCell ref="U16:U18"/>
    <mergeCell ref="V16:V18"/>
    <mergeCell ref="W16:W18"/>
    <mergeCell ref="X16:X18"/>
    <mergeCell ref="Y16:Y18"/>
    <mergeCell ref="Z16:Z18"/>
    <mergeCell ref="AG2:AP2"/>
    <mergeCell ref="AG3:AP3"/>
    <mergeCell ref="AG4:AP5"/>
    <mergeCell ref="G2:AB2"/>
    <mergeCell ref="G3:AB3"/>
    <mergeCell ref="G4:AB4"/>
    <mergeCell ref="G5:AB5"/>
    <mergeCell ref="B6:AP6"/>
    <mergeCell ref="AC2:AF2"/>
    <mergeCell ref="AC3:AF3"/>
    <mergeCell ref="AC4:AF5"/>
    <mergeCell ref="E5:F5"/>
    <mergeCell ref="B2:D5"/>
    <mergeCell ref="E2:F2"/>
    <mergeCell ref="E3:F3"/>
    <mergeCell ref="E4:F4"/>
    <mergeCell ref="E61:E62"/>
    <mergeCell ref="D61:D62"/>
    <mergeCell ref="C61:C62"/>
    <mergeCell ref="B61:B62"/>
    <mergeCell ref="J61:J62"/>
    <mergeCell ref="I61:I62"/>
    <mergeCell ref="H61:H62"/>
    <mergeCell ref="U26:U27"/>
    <mergeCell ref="G26:G27"/>
    <mergeCell ref="F26:F27"/>
    <mergeCell ref="E26:E27"/>
    <mergeCell ref="D26:D27"/>
    <mergeCell ref="C26:C27"/>
    <mergeCell ref="H26:H27"/>
    <mergeCell ref="I26:I27"/>
    <mergeCell ref="J26:J27"/>
    <mergeCell ref="K26:K27"/>
    <mergeCell ref="P35:P37"/>
    <mergeCell ref="Q35:Q37"/>
    <mergeCell ref="R35:R37"/>
    <mergeCell ref="S35:S37"/>
    <mergeCell ref="T35:T37"/>
    <mergeCell ref="L45:L47"/>
    <mergeCell ref="M45:M47"/>
    <mergeCell ref="C59:C60"/>
    <mergeCell ref="B57:B60"/>
    <mergeCell ref="U59:U60"/>
    <mergeCell ref="V59:V60"/>
    <mergeCell ref="W59:W60"/>
    <mergeCell ref="H59:H60"/>
    <mergeCell ref="G59:G60"/>
    <mergeCell ref="F59:F60"/>
    <mergeCell ref="E59:E60"/>
    <mergeCell ref="D59:D60"/>
    <mergeCell ref="D57:D58"/>
    <mergeCell ref="C57:C58"/>
    <mergeCell ref="H57:H58"/>
    <mergeCell ref="G57:G58"/>
    <mergeCell ref="F57:F58"/>
    <mergeCell ref="E57:E58"/>
    <mergeCell ref="AO57:AO58"/>
    <mergeCell ref="AP57:AP58"/>
    <mergeCell ref="K59:K60"/>
    <mergeCell ref="J59:J60"/>
    <mergeCell ref="I59:I60"/>
    <mergeCell ref="X59:X60"/>
    <mergeCell ref="Y59:Y60"/>
    <mergeCell ref="AJ57:AJ58"/>
    <mergeCell ref="AK57:AK58"/>
    <mergeCell ref="AL57:AL58"/>
    <mergeCell ref="AM57:AM58"/>
    <mergeCell ref="AN57:AN58"/>
    <mergeCell ref="AE57:AE58"/>
    <mergeCell ref="AF57:AF58"/>
    <mergeCell ref="AG57:AG58"/>
    <mergeCell ref="AH57:AH58"/>
    <mergeCell ref="AI57:AI58"/>
    <mergeCell ref="U57:U58"/>
    <mergeCell ref="V57:V58"/>
    <mergeCell ref="W57:W58"/>
    <mergeCell ref="I57:I58"/>
    <mergeCell ref="K57:K58"/>
    <mergeCell ref="J57:J58"/>
    <mergeCell ref="X57:X58"/>
    <mergeCell ref="AD57:AD58"/>
    <mergeCell ref="AB55:AB56"/>
    <mergeCell ref="AC55:AC56"/>
    <mergeCell ref="AD55:AD56"/>
    <mergeCell ref="D52:D53"/>
    <mergeCell ref="E52:E53"/>
    <mergeCell ref="F52:F53"/>
    <mergeCell ref="G52:G53"/>
    <mergeCell ref="C52:C53"/>
    <mergeCell ref="U52:U53"/>
    <mergeCell ref="K52:K53"/>
    <mergeCell ref="J52:J53"/>
    <mergeCell ref="I52:I53"/>
    <mergeCell ref="H52:H53"/>
    <mergeCell ref="Y57:Y58"/>
    <mergeCell ref="V52:V53"/>
    <mergeCell ref="W52:W53"/>
    <mergeCell ref="X52:X53"/>
    <mergeCell ref="Y52:Y53"/>
    <mergeCell ref="Z57:Z58"/>
    <mergeCell ref="AA57:AA58"/>
    <mergeCell ref="AB57:AB58"/>
    <mergeCell ref="AC57:AC58"/>
    <mergeCell ref="U55:U56"/>
    <mergeCell ref="Q48:Q51"/>
    <mergeCell ref="P48:P51"/>
    <mergeCell ref="U44:U51"/>
    <mergeCell ref="V44:V51"/>
    <mergeCell ref="H44:H51"/>
    <mergeCell ref="G44:G51"/>
    <mergeCell ref="K44:K51"/>
    <mergeCell ref="J44:J51"/>
    <mergeCell ref="I44:I51"/>
    <mergeCell ref="N45:N47"/>
    <mergeCell ref="O45:O47"/>
    <mergeCell ref="P45:P47"/>
    <mergeCell ref="Q45:Q47"/>
    <mergeCell ref="R45:R47"/>
    <mergeCell ref="S45:S47"/>
    <mergeCell ref="T45:T47"/>
    <mergeCell ref="M48:M51"/>
    <mergeCell ref="L48:L51"/>
    <mergeCell ref="F41:F43"/>
    <mergeCell ref="G41:G43"/>
    <mergeCell ref="H41:H43"/>
    <mergeCell ref="I41:I43"/>
    <mergeCell ref="J41:J43"/>
    <mergeCell ref="K41:K43"/>
    <mergeCell ref="E41:E43"/>
    <mergeCell ref="AN36:AN37"/>
    <mergeCell ref="AO36:AO37"/>
    <mergeCell ref="AB36:AB37"/>
    <mergeCell ref="AC36:AC37"/>
    <mergeCell ref="Y41:Y43"/>
    <mergeCell ref="Y38:Y40"/>
    <mergeCell ref="O35:O37"/>
    <mergeCell ref="G35:G37"/>
    <mergeCell ref="F35:F37"/>
    <mergeCell ref="E35:E37"/>
    <mergeCell ref="AP36:AP37"/>
    <mergeCell ref="C38:C40"/>
    <mergeCell ref="D38:D40"/>
    <mergeCell ref="E38:E40"/>
    <mergeCell ref="F38:F40"/>
    <mergeCell ref="G38:G40"/>
    <mergeCell ref="H38:H40"/>
    <mergeCell ref="I38:I40"/>
    <mergeCell ref="J38:J40"/>
    <mergeCell ref="K38:K40"/>
    <mergeCell ref="AI36:AI37"/>
    <mergeCell ref="AJ36:AJ37"/>
    <mergeCell ref="AK36:AK37"/>
    <mergeCell ref="AL36:AL37"/>
    <mergeCell ref="AM36:AM37"/>
    <mergeCell ref="AD36:AD37"/>
    <mergeCell ref="AE36:AE37"/>
    <mergeCell ref="AF36:AF37"/>
    <mergeCell ref="AG36:AG37"/>
    <mergeCell ref="AH36:AH37"/>
    <mergeCell ref="Y35:Y37"/>
    <mergeCell ref="Z36:Z37"/>
    <mergeCell ref="N35:N37"/>
    <mergeCell ref="AA36:AA37"/>
    <mergeCell ref="Y44:Y51"/>
    <mergeCell ref="O48:O51"/>
    <mergeCell ref="N48:N51"/>
    <mergeCell ref="W44:W51"/>
    <mergeCell ref="X44:X51"/>
    <mergeCell ref="K35:K37"/>
    <mergeCell ref="J35:J37"/>
    <mergeCell ref="I35:I37"/>
    <mergeCell ref="H35:H37"/>
    <mergeCell ref="U35:U37"/>
    <mergeCell ref="V35:V37"/>
    <mergeCell ref="W35:W37"/>
    <mergeCell ref="X35:X37"/>
    <mergeCell ref="U38:U40"/>
    <mergeCell ref="V38:V40"/>
    <mergeCell ref="W38:W40"/>
    <mergeCell ref="X38:X40"/>
    <mergeCell ref="U41:U43"/>
    <mergeCell ref="V41:V43"/>
    <mergeCell ref="W41:W43"/>
    <mergeCell ref="X41:X43"/>
    <mergeCell ref="T48:T51"/>
    <mergeCell ref="S48:S51"/>
    <mergeCell ref="R48:R51"/>
    <mergeCell ref="F30:F34"/>
    <mergeCell ref="D30:D34"/>
    <mergeCell ref="C30:C34"/>
    <mergeCell ref="L35:L37"/>
    <mergeCell ref="M35:M37"/>
    <mergeCell ref="I30:I34"/>
    <mergeCell ref="H30:H34"/>
    <mergeCell ref="B30:B34"/>
    <mergeCell ref="E30:E34"/>
    <mergeCell ref="B35:B56"/>
    <mergeCell ref="C55:C56"/>
    <mergeCell ref="D55:D56"/>
    <mergeCell ref="E55:E56"/>
    <mergeCell ref="F55:F56"/>
    <mergeCell ref="G55:G56"/>
    <mergeCell ref="H55:H56"/>
    <mergeCell ref="I55:I56"/>
    <mergeCell ref="D35:D37"/>
    <mergeCell ref="C35:C37"/>
    <mergeCell ref="J55:J56"/>
    <mergeCell ref="K55:K56"/>
    <mergeCell ref="D44:D51"/>
    <mergeCell ref="C44:C51"/>
    <mergeCell ref="F44:F51"/>
    <mergeCell ref="Y30:Y34"/>
    <mergeCell ref="X30:X34"/>
    <mergeCell ref="W30:W34"/>
    <mergeCell ref="V30:V34"/>
    <mergeCell ref="U30:U34"/>
    <mergeCell ref="T31:T34"/>
    <mergeCell ref="S31:S34"/>
    <mergeCell ref="R31:R34"/>
    <mergeCell ref="Q31:Q34"/>
    <mergeCell ref="P31:P34"/>
    <mergeCell ref="O31:O34"/>
    <mergeCell ref="M31:M34"/>
    <mergeCell ref="L31:L34"/>
    <mergeCell ref="K30:K34"/>
    <mergeCell ref="J30:J34"/>
    <mergeCell ref="G30:G34"/>
    <mergeCell ref="N31:N34"/>
    <mergeCell ref="G61:G62"/>
    <mergeCell ref="N61:N62"/>
    <mergeCell ref="L61:L62"/>
    <mergeCell ref="F61:F62"/>
    <mergeCell ref="Y28:Y29"/>
    <mergeCell ref="F28:F29"/>
    <mergeCell ref="E28:E29"/>
    <mergeCell ref="Y61:Y62"/>
    <mergeCell ref="X61:X62"/>
    <mergeCell ref="W61:W62"/>
    <mergeCell ref="V61:V62"/>
    <mergeCell ref="U61:U62"/>
    <mergeCell ref="T61:T62"/>
    <mergeCell ref="S61:S62"/>
    <mergeCell ref="Q61:Q62"/>
    <mergeCell ref="R61:R62"/>
    <mergeCell ref="P61:P62"/>
    <mergeCell ref="O61:O62"/>
    <mergeCell ref="M61:M62"/>
    <mergeCell ref="K61:K62"/>
    <mergeCell ref="T28:T29"/>
    <mergeCell ref="U28:U29"/>
    <mergeCell ref="V28:V29"/>
    <mergeCell ref="W28:W29"/>
    <mergeCell ref="X28:X29"/>
    <mergeCell ref="P28:P29"/>
    <mergeCell ref="Q28:Q29"/>
    <mergeCell ref="R28:R29"/>
    <mergeCell ref="S28:S29"/>
    <mergeCell ref="H28:H29"/>
    <mergeCell ref="I28:I29"/>
    <mergeCell ref="J28:J29"/>
    <mergeCell ref="K28:K29"/>
    <mergeCell ref="F20:F25"/>
    <mergeCell ref="E20:E25"/>
    <mergeCell ref="O20:O25"/>
    <mergeCell ref="P20:P25"/>
    <mergeCell ref="Q20:Q25"/>
    <mergeCell ref="R20:R25"/>
    <mergeCell ref="S20:S25"/>
    <mergeCell ref="L20:L25"/>
    <mergeCell ref="L28:L29"/>
    <mergeCell ref="M28:M29"/>
    <mergeCell ref="O28:O29"/>
    <mergeCell ref="N20:N25"/>
    <mergeCell ref="N28:N29"/>
    <mergeCell ref="C28:C29"/>
    <mergeCell ref="D28:D29"/>
    <mergeCell ref="G28:G29"/>
    <mergeCell ref="K20:K25"/>
    <mergeCell ref="J20:J25"/>
    <mergeCell ref="I20:I25"/>
    <mergeCell ref="H20:H25"/>
    <mergeCell ref="G20:G25"/>
    <mergeCell ref="C20:C25"/>
    <mergeCell ref="D20:D25"/>
    <mergeCell ref="T20:T25"/>
    <mergeCell ref="U20:U25"/>
    <mergeCell ref="V20:V25"/>
    <mergeCell ref="W20:W25"/>
    <mergeCell ref="X20:X25"/>
    <mergeCell ref="Y20:Y25"/>
    <mergeCell ref="M20:M25"/>
    <mergeCell ref="B14:B19"/>
    <mergeCell ref="AB20:AB21"/>
    <mergeCell ref="AA20:AA21"/>
    <mergeCell ref="Z20:Z21"/>
    <mergeCell ref="AA14:AA15"/>
    <mergeCell ref="AB14:AB15"/>
    <mergeCell ref="E14:E15"/>
    <mergeCell ref="D14:D15"/>
    <mergeCell ref="C14:C15"/>
    <mergeCell ref="E19:AP19"/>
    <mergeCell ref="C16:C18"/>
    <mergeCell ref="D16:D18"/>
    <mergeCell ref="E16:E18"/>
    <mergeCell ref="F16:F18"/>
    <mergeCell ref="G16:G18"/>
    <mergeCell ref="H16:H18"/>
    <mergeCell ref="I16:I18"/>
    <mergeCell ref="AP14:AP15"/>
    <mergeCell ref="AK14:AK15"/>
    <mergeCell ref="AL14:AL15"/>
    <mergeCell ref="AM14:AM15"/>
    <mergeCell ref="AN14:AN15"/>
    <mergeCell ref="AO14:AO15"/>
    <mergeCell ref="AF14:AF15"/>
    <mergeCell ref="AG14:AG15"/>
    <mergeCell ref="AH14:AH15"/>
    <mergeCell ref="AI14:AI15"/>
    <mergeCell ref="AJ14:AJ15"/>
    <mergeCell ref="E11:E12"/>
    <mergeCell ref="D11:D12"/>
    <mergeCell ref="C11:C12"/>
    <mergeCell ref="B10:B12"/>
    <mergeCell ref="U11:U12"/>
    <mergeCell ref="AC14:AC15"/>
    <mergeCell ref="AD14:AD15"/>
    <mergeCell ref="AE14:AE15"/>
    <mergeCell ref="V14:V15"/>
    <mergeCell ref="W14:W15"/>
    <mergeCell ref="X14:X15"/>
    <mergeCell ref="Y14:Y15"/>
    <mergeCell ref="Z14:Z15"/>
    <mergeCell ref="F14:F15"/>
    <mergeCell ref="U14:U15"/>
    <mergeCell ref="K14:K15"/>
    <mergeCell ref="J14:J15"/>
    <mergeCell ref="I14:I15"/>
    <mergeCell ref="H14:H15"/>
    <mergeCell ref="G14:G15"/>
    <mergeCell ref="V7:Y7"/>
    <mergeCell ref="Z7:AC7"/>
    <mergeCell ref="K11:K12"/>
    <mergeCell ref="J11:J12"/>
    <mergeCell ref="I11:I12"/>
    <mergeCell ref="H11:H12"/>
    <mergeCell ref="G11:G12"/>
    <mergeCell ref="F11:F12"/>
    <mergeCell ref="V11:V12"/>
    <mergeCell ref="W11:W12"/>
    <mergeCell ref="X11:X12"/>
    <mergeCell ref="Y11:Y12"/>
    <mergeCell ref="R7:U7"/>
    <mergeCell ref="L7:Q7"/>
    <mergeCell ref="B63:B66"/>
    <mergeCell ref="B67:B70"/>
    <mergeCell ref="B78:B79"/>
    <mergeCell ref="B7:G7"/>
    <mergeCell ref="H7:K7"/>
    <mergeCell ref="B20:B29"/>
    <mergeCell ref="AD7:AP7"/>
    <mergeCell ref="Q71:Q73"/>
    <mergeCell ref="P71:P73"/>
    <mergeCell ref="O71:O73"/>
    <mergeCell ref="Y71:Y73"/>
    <mergeCell ref="X71:X73"/>
    <mergeCell ref="B71:B77"/>
    <mergeCell ref="P74:P77"/>
    <mergeCell ref="O74:O77"/>
    <mergeCell ref="N74:N77"/>
    <mergeCell ref="M74:M77"/>
    <mergeCell ref="L74:L77"/>
    <mergeCell ref="K74:K77"/>
    <mergeCell ref="J74:J77"/>
    <mergeCell ref="I74:I77"/>
    <mergeCell ref="H74:H77"/>
    <mergeCell ref="E71:E73"/>
    <mergeCell ref="D71:D73"/>
    <mergeCell ref="C71:C73"/>
    <mergeCell ref="N71:N73"/>
    <mergeCell ref="M71:M73"/>
    <mergeCell ref="L71:L73"/>
    <mergeCell ref="K71:K73"/>
    <mergeCell ref="J71:J73"/>
    <mergeCell ref="I71:I73"/>
    <mergeCell ref="H71:H73"/>
    <mergeCell ref="G71:G73"/>
    <mergeCell ref="F71:F73"/>
    <mergeCell ref="V26:V27"/>
    <mergeCell ref="W26:W27"/>
    <mergeCell ref="X26:X27"/>
    <mergeCell ref="Y26:Y27"/>
    <mergeCell ref="G74:G77"/>
    <mergeCell ref="F74:F77"/>
    <mergeCell ref="E74:E77"/>
    <mergeCell ref="D74:D77"/>
    <mergeCell ref="C74:C77"/>
    <mergeCell ref="Y74:Y77"/>
    <mergeCell ref="X74:X77"/>
    <mergeCell ref="W74:W77"/>
    <mergeCell ref="V74:V77"/>
    <mergeCell ref="U74:U77"/>
    <mergeCell ref="T74:T77"/>
    <mergeCell ref="S74:S77"/>
    <mergeCell ref="R74:R77"/>
    <mergeCell ref="Q74:Q77"/>
    <mergeCell ref="W71:W73"/>
    <mergeCell ref="V71:V73"/>
    <mergeCell ref="U71:U73"/>
    <mergeCell ref="T71:T73"/>
    <mergeCell ref="S71:S73"/>
    <mergeCell ref="R71:R73"/>
  </mergeCells>
  <conditionalFormatting sqref="J9:J16 J20:J55 J57:J80 X57:X80">
    <cfRule type="containsText" dxfId="5" priority="4" operator="containsText" text="Moderado">
      <formula>NOT(ISERROR(SEARCH("Moderado",J9)))</formula>
    </cfRule>
    <cfRule type="containsText" dxfId="4" priority="5" operator="containsText" text="Alto">
      <formula>NOT(ISERROR(SEARCH("Alto",J9)))</formula>
    </cfRule>
    <cfRule type="containsText" dxfId="3" priority="6" operator="containsText" text="Extremo">
      <formula>NOT(ISERROR(SEARCH("Extremo",J9)))</formula>
    </cfRule>
  </conditionalFormatting>
  <conditionalFormatting sqref="X9:X16 X20:X55">
    <cfRule type="containsText" dxfId="2" priority="1" operator="containsText" text="Moderado">
      <formula>NOT(ISERROR(SEARCH("Moderado",X9)))</formula>
    </cfRule>
    <cfRule type="containsText" dxfId="1" priority="2" operator="containsText" text="Alto">
      <formula>NOT(ISERROR(SEARCH("Alto",X9)))</formula>
    </cfRule>
    <cfRule type="containsText" dxfId="0" priority="3" operator="containsText" text="Extremo">
      <formula>NOT(ISERROR(SEARCH("Extremo",X9)))</formula>
    </cfRule>
  </conditionalFormatting>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0 - CALOR</vt:lpstr>
      <vt:lpstr>1 - POLÍTICA</vt:lpstr>
      <vt:lpstr>2 - CONTEXTO</vt:lpstr>
      <vt:lpstr>3-IDENTIFICACIÓN DEL RIESGO</vt:lpstr>
      <vt:lpstr>4-VALORACIÓN DEL RIESGO</vt:lpstr>
      <vt:lpstr>5-CONTROLES</vt:lpstr>
      <vt:lpstr>6-MAPA DE RIESGOS CORRUPCION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2019-04-25T20:56:03Z</dcterms:modified>
</cp:coreProperties>
</file>